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<sst xmlns="http://schemas.openxmlformats.org/spreadsheetml/2006/main" count="14645" uniqueCount="2768">
  <si>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</si>
  <si>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</si>
  <si>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</si>
  <si>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</si>
  <si>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</si>
  <si>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</si>
  <si>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</si>
  <si>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</si>
  <si>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</si>
  <si>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</si>
  <si>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</si>
  <si>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</si>
  <si>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</si>
  <si>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</si>
  <si>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</si>
  <si>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</si>
  <si>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</si>
  <si>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</si>
  <si>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</si>
  <si>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</si>
  <si>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</si>
  <si>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</si>
  <si>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</si>
  <si>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</si>
  <si>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</si>
  <si>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</si>
  <si>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</si>
  <si>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</si>
  <si>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</si>
  <si>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</si>
  <si>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</si>
  <si>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</si>
  <si>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</si>
  <si>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</si>
  <si>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</si>
  <si>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</si>
  <si>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</si>
  <si>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</si>
  <si>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</si>
  <si>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</si>
  <si>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</si>
  <si>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</si>
  <si>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</si>
  <si>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</si>
  <si>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</si>
  <si>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</si>
  <si>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</si>
  <si>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</si>
  <si>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</si>
  <si>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</si>
  <si>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</si>
  <si>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</si>
  <si>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</si>
  <si>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</si>
  <si>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</si>
  <si>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</si>
  <si>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</si>
  <si>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</si>
  <si>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</si>
  <si>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</si>
  <si>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</si>
  <si>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</si>
  <si>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</si>
  <si>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</si>
  <si>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</si>
  <si>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</si>
  <si>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</si>
  <si>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</si>
  <si>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</si>
  <si>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</si>
  <si>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</si>
  <si>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</si>
  <si>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</si>
  <si>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</si>
  <si>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</si>
  <si>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</si>
  <si>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</si>
  <si>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</si>
  <si>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</si>
  <si>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</si>
  <si>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</si>
  <si>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</si>
  <si>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</si>
  <si>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</si>
  <si>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</si>
  <si>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</si>
  <si>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</si>
  <si>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</si>
  <si>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</si>
  <si>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</si>
  <si>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</si>
  <si>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</si>
  <si>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</si>
  <si>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</si>
  <si>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</si>
  <si>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</si>
  <si>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</si>
  <si>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</si>
  <si>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</si>
  <si>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</si>
  <si>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</si>
  <si>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</si>
  <si>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</si>
  <si>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</si>
  <si>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</si>
  <si>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</si>
  <si>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</si>
  <si>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</si>
  <si>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</si>
  <si>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</si>
  <si>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</si>
  <si>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</si>
  <si>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</si>
  <si>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</si>
  <si>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</si>
  <si>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</si>
  <si>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</si>
  <si>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</si>
  <si>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</si>
  <si>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</si>
  <si>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</si>
  <si>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</si>
  <si>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</si>
  <si>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</si>
  <si>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</si>
  <si>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</si>
  <si>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</si>
  <si>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</si>
  <si>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</si>
  <si>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</si>
  <si>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</si>
  <si>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</si>
  <si>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</si>
  <si>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</si>
  <si>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</si>
  <si>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</si>
  <si>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</si>
  <si>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</si>
  <si>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</si>
  <si>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</si>
  <si>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</si>
  <si>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</si>
  <si>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</si>
  <si>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</si>
  <si>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</si>
  <si>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</si>
  <si>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</si>
  <si>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</si>
  <si>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</si>
  <si>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</si>
  <si>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</si>
  <si>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</si>
  <si>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</si>
  <si>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</si>
  <si>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</si>
  <si>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</si>
  <si>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</si>
  <si>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</si>
  <si>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</si>
  <si>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</si>
  <si>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</si>
  <si>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</si>
  <si>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</si>
  <si>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</si>
  <si>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</si>
  <si>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</si>
  <si>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</si>
  <si>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</si>
  <si>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</si>
  <si>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</si>
  <si>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</si>
  <si>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</si>
  <si>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</si>
  <si>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</si>
  <si>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</si>
  <si>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</si>
  <si>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</si>
  <si>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</si>
  <si>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</si>
  <si>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</si>
  <si>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</si>
  <si>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</si>
  <si>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</si>
  <si>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</si>
  <si>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</si>
  <si>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</si>
  <si>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</si>
  <si>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</si>
  <si>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</si>
  <si>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</si>
  <si>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</si>
  <si>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</si>
  <si>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</si>
  <si>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</si>
  <si>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</si>
  <si>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</si>
  <si>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</si>
  <si>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</si>
  <si>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</si>
  <si>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</si>
  <si>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</si>
  <si>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</si>
  <si>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</si>
  <si>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</si>
  <si>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</si>
  <si>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</si>
  <si>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</si>
  <si>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</si>
  <si>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</si>
  <si>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</si>
  <si>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</si>
  <si>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</si>
  <si>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keeganlanier</t>
  </si>
  <si>
    <t>vickioneill</t>
  </si>
  <si>
    <t>chevd80</t>
  </si>
  <si>
    <t>genepetrovlmc</t>
  </si>
  <si>
    <t>breepalm</t>
  </si>
  <si>
    <t>wefillthefridge</t>
  </si>
  <si>
    <t>cgritmon</t>
  </si>
  <si>
    <t>smaofwv</t>
  </si>
  <si>
    <t>bradfriedman</t>
  </si>
  <si>
    <t>bbirkmeyer</t>
  </si>
  <si>
    <t>livewithtiffany</t>
  </si>
  <si>
    <t>keepupwmrsjones</t>
  </si>
  <si>
    <t>karenyankovich</t>
  </si>
  <si>
    <t>franconegot</t>
  </si>
  <si>
    <t>markj_ohnson</t>
  </si>
  <si>
    <t>fuhsionmktg</t>
  </si>
  <si>
    <t>chrisstrub</t>
  </si>
  <si>
    <t>robertoblake</t>
  </si>
  <si>
    <t>rosswoods10</t>
  </si>
  <si>
    <t>digitalstoryco</t>
  </si>
  <si>
    <t>sabrinacadini</t>
  </si>
  <si>
    <t>b2the7</t>
  </si>
  <si>
    <t>mariamakane65</t>
  </si>
  <si>
    <t>theathwareing</t>
  </si>
  <si>
    <t>alyona_cherny</t>
  </si>
  <si>
    <t>markilemons</t>
  </si>
  <si>
    <t>cmoconfessor</t>
  </si>
  <si>
    <t>juicebys</t>
  </si>
  <si>
    <t>mllnnlmotivator</t>
  </si>
  <si>
    <t>jencoleict</t>
  </si>
  <si>
    <t>marc_bowker</t>
  </si>
  <si>
    <t>adspedia</t>
  </si>
  <si>
    <t>christhames35</t>
  </si>
  <si>
    <t>jyhoward1066</t>
  </si>
  <si>
    <t>nohaibr00675453</t>
  </si>
  <si>
    <t>cadex_ltd</t>
  </si>
  <si>
    <t>marrodriguez175</t>
  </si>
  <si>
    <t>kendraramirez</t>
  </si>
  <si>
    <t>beautybubble</t>
  </si>
  <si>
    <t>keepitsimplebiz</t>
  </si>
  <si>
    <t>podcastma</t>
  </si>
  <si>
    <t>irossbrand</t>
  </si>
  <si>
    <t>dnortonfilms</t>
  </si>
  <si>
    <t>aiaddysonzhang</t>
  </si>
  <si>
    <t>findtroy</t>
  </si>
  <si>
    <t>jessikaphillips</t>
  </si>
  <si>
    <t>tonydoesads</t>
  </si>
  <si>
    <t>isocialfanz</t>
  </si>
  <si>
    <t>mbaileyancajas</t>
  </si>
  <si>
    <t>mr_mcfly</t>
  </si>
  <si>
    <t>social_media_an</t>
  </si>
  <si>
    <t>livestreamuni</t>
  </si>
  <si>
    <t>sarabinwv</t>
  </si>
  <si>
    <t>heystephanie</t>
  </si>
  <si>
    <t>mike_gingerich</t>
  </si>
  <si>
    <t>mike_allton</t>
  </si>
  <si>
    <t>nowsourcing</t>
  </si>
  <si>
    <t>d_scott</t>
  </si>
  <si>
    <t>lisamloeffler</t>
  </si>
  <si>
    <t>nowmg</t>
  </si>
  <si>
    <t>50states100days</t>
  </si>
  <si>
    <t>ryanfoland</t>
  </si>
  <si>
    <t>keithkeller</t>
  </si>
  <si>
    <t>sfaulknerpando</t>
  </si>
  <si>
    <t>sageandsavvy</t>
  </si>
  <si>
    <t>mz_rocko</t>
  </si>
  <si>
    <t>rebekahradice</t>
  </si>
  <si>
    <t>southbaysome</t>
  </si>
  <si>
    <t>winniesun</t>
  </si>
  <si>
    <t>zalkab</t>
  </si>
  <si>
    <t>missclaricelin</t>
  </si>
  <si>
    <t>virtuosoassist</t>
  </si>
  <si>
    <t>bizpaul</t>
  </si>
  <si>
    <t>bellas_pets</t>
  </si>
  <si>
    <t>jennstrends</t>
  </si>
  <si>
    <t>thedebmethod</t>
  </si>
  <si>
    <t>writeononline</t>
  </si>
  <si>
    <t>goalchat</t>
  </si>
  <si>
    <t>tischleramy</t>
  </si>
  <si>
    <t>_mariamarchewka</t>
  </si>
  <si>
    <t>sohnsocialmedia</t>
  </si>
  <si>
    <t>bkennedycse</t>
  </si>
  <si>
    <t>thinkbluepr</t>
  </si>
  <si>
    <t>khetrific</t>
  </si>
  <si>
    <t>s_narmadhaa</t>
  </si>
  <si>
    <t>darcydeleon</t>
  </si>
  <si>
    <t>albermoire</t>
  </si>
  <si>
    <t>madalynsklar</t>
  </si>
  <si>
    <t>streamyardapp</t>
  </si>
  <si>
    <t>judi_fox</t>
  </si>
  <si>
    <t>chipotletweets</t>
  </si>
  <si>
    <t>wave_video</t>
  </si>
  <si>
    <t>stellar247</t>
  </si>
  <si>
    <t>miavossonthego</t>
  </si>
  <si>
    <t>demianross</t>
  </si>
  <si>
    <t>bentleyu</t>
  </si>
  <si>
    <t>sferika</t>
  </si>
  <si>
    <t>hiphopcbus</t>
  </si>
  <si>
    <t>cmicontent</t>
  </si>
  <si>
    <t>markwschaefer</t>
  </si>
  <si>
    <t>paper_li</t>
  </si>
  <si>
    <t>annhandley</t>
  </si>
  <si>
    <t>socialchadvisor</t>
  </si>
  <si>
    <t>socialjewelsict</t>
  </si>
  <si>
    <t>iamdeanreynolds</t>
  </si>
  <si>
    <t>superjoepardo</t>
  </si>
  <si>
    <t>youtube</t>
  </si>
  <si>
    <t>instagram</t>
  </si>
  <si>
    <t>mariaduron</t>
  </si>
  <si>
    <t>quicc_app</t>
  </si>
  <si>
    <t>mike</t>
  </si>
  <si>
    <t>carlosgil83</t>
  </si>
  <si>
    <t>twittervideo</t>
  </si>
  <si>
    <t>liameasthope5rv</t>
  </si>
  <si>
    <t>squideovideo</t>
  </si>
  <si>
    <t>jgarecruitment</t>
  </si>
  <si>
    <t>5rvdigital</t>
  </si>
  <si>
    <t>you</t>
  </si>
  <si>
    <t>bloggingbrute</t>
  </si>
  <si>
    <t>agorapulse</t>
  </si>
  <si>
    <t>enterprise</t>
  </si>
  <si>
    <t>phytorite</t>
  </si>
  <si>
    <t>nissanusa</t>
  </si>
  <si>
    <t>Mentions</t>
  </si>
  <si>
    <t>Replies to</t>
  </si>
  <si>
    <t>RT @ChrisStrub: Get your tickets now to #SMWL19 and be treated to a free screening of ' @50States100Days The Film.' Here's a review from Yo…</t>
  </si>
  <si>
    <t>@aiaddysonzhang @missclaricelin @ZalkaB @winniesun @chevd80 @VirtuosoAssist @southbaysome @RebekahRadice @mz_rocko @sageandsavvy @SFaulknerPandO @KeithKeller @iRossBrand @ryanfoland Awww such a great video, Ai!! I appreciate you and am grateful to be connected to you. Can't wait for #SMWL19!!!! Less than 2 weeks and I get to meet the great Ai!!!!!</t>
  </si>
  <si>
    <t>@chevd80 @aiaddysonzhang @missclaricelin @ZalkaB @winniesun @VirtuosoAssist @southbaysome @RebekahRadice @mz_rocko @sageandsavvy @SFaulknerPandO @KeithKeller @iRossBrand @ryanfoland Yes, I'm going to #SMWL19. Are you Cheval?</t>
  </si>
  <si>
    <t>@vickioneill @aiaddysonzhang @missclaricelin @ZalkaB @winniesun @VirtuosoAssist @southbaysome @RebekahRadice @mz_rocko @sageandsavvy @SFaulknerPandO @KeithKeller @iRossBrand @ryanfoland You going? You will like #SMWL19</t>
  </si>
  <si>
    <t>@vickioneill @aiaddysonzhang @missclaricelin @ZalkaB @winniesun @VirtuosoAssist @southbaysome @RebekahRadice @mz_rocko @sageandsavvy @SFaulknerPandO @KeithKeller @iRossBrand @ryanfoland No I am not due to work. Was there two years ago #SMWL19</t>
  </si>
  <si>
    <t>RT @jessikaphillips: #RelationshipMarketing is to turning your:
_xD83D__xDC97_ Followers into Fans
_xD83D__xDC97_ Clients into Advocates 
_xD83D__xDC97_ Community into Collaborat…</t>
  </si>
  <si>
    <t>RT @FindTroy: "But, most importantly, we’re going to give you the tools you need to create content that is actually helpful, meaningful and…</t>
  </si>
  <si>
    <t>RT @RossWoods10: Speakers and attendees coming to #SMWL19 next week: Please stick around after the close of day 2 (6/19/19) for a special s…</t>
  </si>
  <si>
    <t>@ChrisStrub @RossWoods10 @BizPaul Aww - yay!!! _xD83D__xDC9B_ Thanks for all the love!
You forgot to mention that we’re speaking at TWO conferences in common this very month: #SMWL19 &amp;amp; #SMDayHOU!!!
Cannot WAIT for my 3rd &amp;amp; 4th viewings of “@50States100Days : The Film” _xD83C__xDF9E_ https://t.co/rmFl6JPjZB</t>
  </si>
  <si>
    <t>@jessikaphillips @marc_bowker @demianross @Bellas_Pets @MiaVossOnTheGo @heystephanie @Stellar247 @iRossBrand @aiaddysonzhang @mike_allton @mike_gingerich YES and HELLS YES!!! ❤️ #SMWL19 https://t.co/WbnfJjoscq</t>
  </si>
  <si>
    <t>Tune in today when @sarabinwv join some amazing people to discuss what it means to be #Craveable. After the show we'll share an affiliate link for a discount to Social Media Week Lima #smwl19! #socialmedia #digitalmarketing #videomarketing #contentcreation
https://t.co/r1Ejkefox0 https://t.co/W2acqLozlN</t>
  </si>
  <si>
    <t>RT @jessikaphillips: Ekk- I cant believe we are only 7 days away from #SMWL19 Do you recognize some of the people in this lineup? Will you…</t>
  </si>
  <si>
    <t>“For me Instagram, as a community-building tool, is unmatched.” My guest this week, @JennsTrends , revealed her expert Instagram tips for entrepreneurs looking to build community generate business online.
https://t.co/b9iIQkjGJT
#instagramforbusiness #smmw19 #smwl #smwl19 https://t.co/wIDjsZw7aI</t>
  </si>
  <si>
    <t>Excited to be heading back to Lima for #SMWL19.  I’ll be speaking on how to use emotional and social intelligence to create authentic content that matters! Who will be there? Say _xD83D__xDC4B__xD83C__xDFFE_ https://t.co/4MH8cOQeGY</t>
  </si>
  <si>
    <t>RT @LivewithTiffany: Excited to be heading back to Lima for #SMWL19.  I’ll be speaking on how to use emotional and social intelligence to c…</t>
  </si>
  <si>
    <t>RT @iRossBrand: THURS, 7pm ET - #Livestreaming &amp;amp; Social Media superstar, education industry disruptor &amp;amp; #SMWL19 speaker @aiaddysonzhang mak…</t>
  </si>
  <si>
    <t>RT @MLLNNLmotivator: #SMWL19 has me beyond pumped! This will be my first time attending and I am fortunate to join this powerhouse lineup.…</t>
  </si>
  <si>
    <t>RT @iRossBrand: #SMWL19 speaker &amp;amp; #ClassroomWithoutWalls host @aiaddysonzhang joins us at 7pm ET LIVE on #BrandOnBroadcasting.
_xD83C__xDFAC__xD83C__xDF99_️https://…</t>
  </si>
  <si>
    <t>@TischlerAmy @GoalChat @WriteOnOnline @TheDEBMethod Looking forward to seeing you at #SMWL19</t>
  </si>
  <si>
    <t>@_MariaMarchewka @MadalynSklar Hello Maria!  I am taking a quick trip to Pittsburgh to see my daughter next week after #SMWL19 
#TwitterSmarter</t>
  </si>
  <si>
    <t>@d_scott @bkennedycse @sohnsocialmedia @streamyardapp HaHa, I didn't know I was cool, appreciate the follow!  Are you going to #SMWL19 next week?</t>
  </si>
  <si>
    <t>Excited that two distinguished guests from the Brands On Brands On Brands podcast are speaking at #SMWL19!
@heystephanie and @ChrisStrub congrats!
#smwl
https://t.co/b9iIQkjGJT https://t.co/xT75YWXv8e</t>
  </si>
  <si>
    <t>RT @bbirkmeyer: Excited that two distinguished guests from the Brands On Brands On Brands podcast are speaking at #SMWL19!
@heystephanie a…</t>
  </si>
  <si>
    <t>@bbirkmeyer @heystephanie You should get out to Lima next year brother. It’s an outstanding conference ... #SMWL19</t>
  </si>
  <si>
    <t>Speakers and attendees coming to #SMWL19 next week: Please stick around after the close of day 2 (6/19/19) for a special screening of @ChrisStrub @DigitalStoryCo and my short documentary film @50States100Days -The Film. Huge thank you to @jessikaphillips and the @NOWMG team! https://t.co/HQ1UEoMV3o</t>
  </si>
  <si>
    <t>Thank you to @ThinkBluePR for sharing her thoughts after watching @ChrisStrub @DigitalStoryCo and my film @50States100Days-The Film last month in ATL.  And of course thanks @jessikaphillips for hosting the next screening at #SMWL19 Still need tix? Visit: https://t.co/Eqd7S1liNE https://t.co/MkSWqBQMo0</t>
  </si>
  <si>
    <t>Get your tickets now to #SMWL19 and be treated to a free screening of ' @50States100Days The Film.' Here's a review from YouTuber @robertoblake after he saw it last month in Atlanta ...
Get your tickets to Lima now: https://t.co/ZL9hOKBcFB
Video credit: @DigitalStoryCo https://t.co/hpGMXMKFrp</t>
  </si>
  <si>
    <t>@jessikaphillips @RossWoods10 @cgritmon @DigitalStoryCo @50States100Days @NOWMG I can’t wait to see everyone there! And here’s hoping Grits can stick around — she’d be the only person (other than me and Ross) to see ‘The Film’ a third time! #SMWL19</t>
  </si>
  <si>
    <t>@sarabinwv @RossWoods10 @DigitalStoryCo @50States100Days @jessikaphillips @NOWMG I have never been so sure of anything in my life as I am that Sara McDowell will cry her eyes out watching 'The Film' next Wednesday.
Also, you'll be the first person featured in 'The Book' to see 'The Film' ...
#SMWL19 attendees will be witnessing something special.</t>
  </si>
  <si>
    <t>RT @RossWoods10: Thank you to @ThinkBluePR for sharing her thoughts after watching @ChrisStrub @DigitalStoryCo and my film @50States100Days…</t>
  </si>
  <si>
    <t>@MadalynSklar @SabrinaCadini @alberMoire @darcydeleon @s_narmadhaa @KHetrific Thank you for letting me be a part of this team, and if any of the #TwitterSmarter family is at #SMWL19 next week, make sure to say hello https://t.co/pZn7migrGk</t>
  </si>
  <si>
    <t>RT @FuhsionMktg: @MadalynSklar @SabrinaCadini @alberMoire @darcydeleon @s_narmadhaa @KHetrific Thank you for letting me be a part of this t…</t>
  </si>
  <si>
    <t>@MLLNNLmotivator @MadalynSklar Hey Dan…hope you are well…I’m so looking forward to following you and #smwl19 when you are there! #TwitterSmarter</t>
  </si>
  <si>
    <t>A2:  Prepping for #SMWL19 the week after Father’s Day and possibly getting a new laptop
#GoalChat https://t.co/VTffLx9Oe3</t>
  </si>
  <si>
    <t>RT @iRossBrand: LIVE NOW — @Judi_Fox is sharing  #LinkedIn tips on #ClassroomWithoutWalls with @aiaddysonzhang 
_xD83C__xDFAC_ https://t.co/AAeDqzx9Yu…</t>
  </si>
  <si>
    <t>RT @jessikaphillips: Looking forward to having @ChipotleTweets at #SMWL19 its been a crowd favorite for the past 4 years #Craveable https:/…</t>
  </si>
  <si>
    <t>Wow. @Wave_video is announcing something big at Social Media Week Lima _xD83E__xDD14_ Watch live announcement : https://t.co/4ARs51vDlF #SMWL19 #Craveable</t>
  </si>
  <si>
    <t>Wow. @Wave_video is announcing something big at Social Media Week Lima _xD83E__xDD14_ Watch live announcement
: https://t.co/2KtAQdAWTV #SMWL19 #Craveable</t>
  </si>
  <si>
    <t>Wow. @Wave_video is announcing something big at Social Media Week Lima _xD83E__xDD14_ Watch live announcement
: https://t.co/R39P36rIgd #SMWL19 #Craveable</t>
  </si>
  <si>
    <t>Wow. @Wave_video is announcing something big at Social Media Week Lima _xD83E__xDD14_ Watch live announcement
: https://t.co/pILRO0DoEk #SMWL19 #Craveable</t>
  </si>
  <si>
    <t>@B2the7 @SFerika @ChrisStrub @bentleyu @cgritmon @VirtuosoAssist As always @b2the7 humbled to make such a kick ass list of powerful creators. I can't believe I haven't been proactive in hunting down @SFerika for a #contentchat. After #SMWL19 next week I will have to remedy that mistake! https://t.co/o5dH53SGLe</t>
  </si>
  <si>
    <t>@hiphopcbus 1 #Podcast Episode, 2 Youtube videos, prepping for #SMWL19 and catching up from #Web2Day! You? https://t.co/hTbuHhcal9</t>
  </si>
  <si>
    <t>@CMIContent @iSocialFanz Oh heck yes! #CMWorld live from #SMWL19 with @isocialfanz? https://t.co/XII1F7qWg2</t>
  </si>
  <si>
    <t>_xD83D__xDD25_ reputation
_xD83D__xDD25_ Foundation
_xD83D__xDD25_ Influence
_xD83D__xDD25_ Preference
..... Sounds like building #relationship with a community to me. Love seeing #relationshipmarketing exploding internationally. Truly a marketing rebellion @markwschaefer and @jessikaphillips. #web2day #smwl19 https://t.co/gXA8YKZJrQ</t>
  </si>
  <si>
    <t>@paper_li A8 Want to see how personal brands are using #relationshipmarketing and crushing it? #SMWL19, @jessikaphillips, @markwschaefer, and @iSocialFanz. #bizheroes https://t.co/mVswNJoopA</t>
  </si>
  <si>
    <t>@iSocialFanz @annhandley This is going to be awesome! #SMWL19 https://t.co/MOWWEAKKMC</t>
  </si>
  <si>
    <t>@ChrisStrub @SocialJewelsICT @socialchadvisor We love you Strub! See you in a few days at #SMWL19! _xD83D__xDE01__xD83D__xDE01__xD83D__xDE01__xD83D__xDE01_</t>
  </si>
  <si>
    <t>@jencoleICT Looking forward to meeting you next week at #SMWL19!</t>
  </si>
  <si>
    <t>RT @iSocialFanz: Friends.... Is your brand #Craveable?
Monday I'm flying to LIMA OHIO for #SMWL19 my 4th year in a row!
If you're in the r…</t>
  </si>
  <si>
    <t>Wow. @Wave_video is announcing something big at Social Media Week Lima _xD83E__xDD14_ Watch live announcement
: https://t.co/QFL7WaVvYB #SMWL19 #Craveable</t>
  </si>
  <si>
    <t>Wow. @Wave_video is announcing something big at Social Media Week Lima _xD83E__xDD14_ Watch live announcement
: https://t.co/oS3Xy3wvti #SMWL19 #Craveable</t>
  </si>
  <si>
    <t>Wow. @Wave_video is announcing something big at Social Media Week Lima _xD83E__xDD14_ Watch live announcement
: https://t.co/KqbApGBqRD #SMWL19 #Craveable</t>
  </si>
  <si>
    <t>Wow. @Wave_video is announcing something big at Social Media Week Lima _xD83E__xDD14_ Watch live announcement
: https://t.co/MY7MmLogDa #SMWL19 #Craveable</t>
  </si>
  <si>
    <t>Wow. @Wave_video is announcing something big at Social Media Week Lima _xD83E__xDD14_ Watch live announcement
: https://t.co/X6BhNMsiHl #SMWL19 #Craveable</t>
  </si>
  <si>
    <t>Great event starting now.
Powered by @streamyardapp 
Hosted by @IamDeanReynolds 
https://t.co/bSnsgv04sg
#SMWL19 see you there! #Craveable</t>
  </si>
  <si>
    <t>Wow. @Wave_video is announcing something big at Social Media Week Lima _xD83E__xDD14_ Watch live announcement
: https://t.co/9drrMlbeQE #SMWL19 #Craveable #keepitsimplecoach #smallbizidea #smallbiz #marketing</t>
  </si>
  <si>
    <t>RT @iRossBrand: He’s the master of repurposing #livestreaming shows into #craveable clips for social media posts. @dnortonfilms of #NYCVide…</t>
  </si>
  <si>
    <t>He’s the master of repurposing #livestreaming shows into #craveable clips for social media posts. @dnortonfilms of #NYCVideoMastermind joins us THURS, 7pm ET on #BrandOnBroadcasting plus #SMWL19 speaker @aiaddysonzhang &amp;amp; @PodcastMA host @SuperJoePardo 
_xD83C__xDFAC_ https://t.co/p36PS9ugx2 https://t.co/oj9DKmBtxU</t>
  </si>
  <si>
    <t>THURS, 7pm ET - #Livestreaming &amp;amp; Social Media superstar, education industry disruptor &amp;amp; #SMWL19 speaker @aiaddysonzhang makes her first appearance on a @LivestreamUni show. Plus video production tips from @dnortonfilms &amp;amp; @SuperJoePardo. 
_xD83C__xDFAC_ https://t.co/p36PS9ugx2
#craveable https://t.co/HgVryp5Bep</t>
  </si>
  <si>
    <t>How to Save Time Managing Social Media with @agorapulse ft @mike_allton @BloggingBrute  
_xD83C__xDFAC_https://t.co/Ev4xQZLPDG via @YouTube 
#SMWL19 #agorapulse #HostYourShow #BeTheHost https://t.co/cv6UyJ6U9w</t>
  </si>
  <si>
    <t>When you make an awesome IG Story Series....
But no has seen it because it's been over 30 minutes and @Instagram is down for a great number of people and you're bummed and refuse to do it over again....
_xD83D__xDE43__xD83D__xDE43__xD83D__xDE43_
Let's just say it was about #SMWL19
https://t.co/vusoAJMrjn https://t.co/rh2TYwFh8v</t>
  </si>
  <si>
    <t>I HAD A BLAST talking to my mentor &amp;amp; dear friend/big brother @Mr_McFly on IG Live!
We talked on 
- Marketing
- State of Social Media
- #BrandChat
- How amazing @mariaduron is
- Importance of community
- #SMWL19
- Speaking Tips 
#FindTroy (FF 1/4 in)
_xD83D__xDC49_ https://t.co/HMLXPunP1h https://t.co/ttMQrf2ggX</t>
  </si>
  <si>
    <t>@QuiCC_app @tonydoesads It’s the place to be where all the cool kids are hangin out ☺️ #smwl19</t>
  </si>
  <si>
    <t>RT @LivestreamUni: TUE, 3pm ET - Get ready for Social Media Week Lima with the Virtual #SMWL19 Pre-Party hosted by @jessikaphillips &amp;amp; @mike…</t>
  </si>
  <si>
    <t>@jessikaphillips @ChipotleTweets LOVE LOVE @ChipotleTweets.... Not sure if its Ohio region or big brand hooking things up but I already love Chipotle as a super fan but now I love them even more! Might have to rock my Chipotle t-shirt on stage :) 
Chipotle is the definition of #Craveable!  #SMWL19</t>
  </si>
  <si>
    <t>Love @ChipotleTweets -- great choice for lunch at #SMWL19! #craveable https://t.co/VCoPXZj6lj</t>
  </si>
  <si>
    <t>Looking forward to having @ChipotleTweets at #SMWL19 its been a crowd favorite for the past 4 years #Craveable https://t.co/MvPDKXSopV https://t.co/2nWXcjFnSe</t>
  </si>
  <si>
    <t>@MLLNNLmotivator @5RVDigital @jgarecruitment @SquideoVideo @LiamEasthope5RV @TwitterVideo @carlosgil83 @iSocialFanz @robertoblake Thank you for the shoutout! Look forward to connecting in Lima!! #smwl19 _xD83D__xDE4C__xD83D__xDE4C_</t>
  </si>
  <si>
    <t>I always start my day with sharpening myself. With #SMWL19 right around the corner, I want to make sure I bring as much value to the #brands I talk with as possible, @carlosgil83 is like hitting the gym for #relationshipmarketing. https://t.co/x7F6Sjhhq2</t>
  </si>
  <si>
    <t>@5RVDigital @jgarecruitment @SquideoVideo A1 It has been an absolute blast taking my #publicspeaking to #events so far. #web2day, #smwl19, #ottawacc2019, #chhacon2019, and more! #twitteamhour #eventprofs #eventplanner https://t.co/T4hl78LeK9</t>
  </si>
  <si>
    <t>Wow. @Wave_video is announcing something big at Social Media Week Lima _xD83E__xDD14_ Watch live announcement
: https://t.co/vQeEoKOeh7 #SMWL19 #Craveable</t>
  </si>
  <si>
    <t>RT @mbaileyancajas: Wow. @Wave_video is announcing something big at Social Media Week Lima _xD83E__xDD14_ Watch live announcement
: https://t.co/vQeEoKO…</t>
  </si>
  <si>
    <t>"But, most importantly, we’re going to give you the tools you need to create content that is actually helpful, meaningful and successful." Learn how to create a CRAVEABLE brand at #SMWL19!
Get your tickets now! 
https://t.co/vusoAJMrjn</t>
  </si>
  <si>
    <t>Anyone down for an impromptu live stream? Preferably IG since I don't feel like using my laptop though I can haha.
I want talk random stuff but somewhere in there throw in some stuff about #SMWL19 and about the NBA Finals, random stuff... Idk I'm in a talkative mode _xD83E__xDD23_ https://t.co/QTmyOF26z1</t>
  </si>
  <si>
    <t>RT @FindTroy: I HAD A BLAST talking to my mentor &amp;amp; dear friend/big brother @Mr_McFly on IG Live!
We talked on 
- Marketing
- State of Soci…</t>
  </si>
  <si>
    <t>Wow. @Wave_video is announcing something big at Social Media Week Lima _xD83E__xDD14_ Watch live announcement
: https://t.co/jIEAwLRS0r #SMWL19 #Craveable</t>
  </si>
  <si>
    <t>RT @jessikaphillips: Join us this today for a special Magnet Marketers Training Tuesday as we kick off the Pre-Party to #SMWL19 #Craveable…</t>
  </si>
  <si>
    <t>RT @iRossBrand: The #SMWL19 Pre-Party is LIVE w/ @jessikaphillips &amp;amp; @NOWMG. @marc_bowker is LIVE and @tonydoesads is coming up:  https://t.…</t>
  </si>
  <si>
    <t>Had a blast chatting with @jessikaphillips today! I CANNOT wait for #SMWL19 next week! _xD83D__xDE4C_ https://t.co/zR4WrafyJI</t>
  </si>
  <si>
    <t>RT @jessikaphillips: @tonydoesads You were awesome!! Thank you! Can’t wait to see you at #SMWL19</t>
  </si>
  <si>
    <t>The #SMWL19 Pre-Party is LIVE w/ @jessikaphillips &amp;amp; @NOWMG. @marc_bowker is LIVE and @tonydoesads is coming up:  https://t.co/EqxgyBa2jM</t>
  </si>
  <si>
    <t>RT @tonydoesads: Had a blast chatting with @jessikaphillips today! I CANNOT wait for #SMWL19 next week! _xD83D__xDE4C_ https://t.co/zR4WrafyJI</t>
  </si>
  <si>
    <t>@tonydoesads You were awesome!! Thank you! Can’t wait to see you at #SMWL19</t>
  </si>
  <si>
    <t>TUE, 3pm ET - Get ready for Social Media Week Lima with the Virtual #SMWL19 Pre-Party hosted by @jessikaphillips &amp;amp; @mike_gingerich. Guests include @iRossBrand @heystephanie @Judi_Fox @marc_bowker @Stellar247 @sarabinwv  @tonydoesads on @NOWMG FB page.
_xD83C__xDFAC_ https://t.co/rxn7gCuLzI https://t.co/SeB64zmEbf</t>
  </si>
  <si>
    <t>Tune in today when I join some amazing people to discuss what it means to be #Craveable. After the show I'll share an affiliate link for a discount to Social Media Week Lima #smwl19! #socialmedia #digitalmarketing #videomarketing #contentcreation 
https://t.co/GfQAxnIpGZ https://t.co/cVvXDHqTlD</t>
  </si>
  <si>
    <t>One of the best things about #SMWL19 is that you'll be able to engage with the speakers. It's less of a conference and more of a group conversation, and you as an attendee will be part of the dialogue.
Get your tickets now to the largest social media event in the Midwest. https://t.co/2urdiiUAqc</t>
  </si>
  <si>
    <t>RT @sarabinwv: One of the best things about #SMWL19 is that you'll be able to engage with the speakers. It's less of a conference and more…</t>
  </si>
  <si>
    <t>RT @NOWMG: Join us this week for a special Magnet Marketers Training Tuesday as we kick off the Pre-Party to #SMWL19 #Craveable
Join in on…</t>
  </si>
  <si>
    <t>Join the #SMWL19 pre-party NOW for #Craveable social media content. I’ll be live at 4:15 EST to talk about email marketing. https://t.co/Fr36lHPC0j https://t.co/LEw6dYzf6Y</t>
  </si>
  <si>
    <t>The best business conference in the area starts one week from today! Get your ticket here https://t.co/0ZZWeZbmnh #SMWL19 https://t.co/nKM3KGvhWm</t>
  </si>
  <si>
    <t>I'll be going LIVE in 15 min to talk #livestreaming &amp;amp; #Alexa Flash Briefings on the #SMWL19 Pre-Party with @jessikaphillips. Right now, @Judi_Fox sharing info on #LinkedIN for brands. Join us: https://t.co/KfFqzSy7Xi</t>
  </si>
  <si>
    <t>LIVE NOW — @Judi_Fox is sharing  #LinkedIn tips on #ClassroomWithoutWalls with @aiaddysonzhang 
_xD83C__xDFAC_ https://t.co/AAeDqzx9Yu
#foxrocks #smwl19 https://t.co/ZLWyHfSNQz</t>
  </si>
  <si>
    <t>RT @NOWMG: 7 Day Countdown to Save on #SMWL19 and claim your VIP ticket. 
300+ Digital Marketers 
28+ Influential Speakers
2- Days of conte…</t>
  </si>
  <si>
    <t>#SMWL19 has me beyond pumped! This will be my first time attending and I am fortunate to join this powerhouse lineup. I am as excited to attend as I am to speak! @iSocialFanz, @ChrisStrub, @mike_allton and of course @jessikaphillips herself. DON'T MISS THIS ONE! https://t.co/NDjziogXPD</t>
  </si>
  <si>
    <t>#RelationshipMarketing is to turning your:
_xD83D__xDC97_ Followers into Fans
_xD83D__xDC97_ Clients into Advocates 
_xD83D__xDC97_ Community into Collaborators. 
_xD83D__xDC97_ Team into Evangilists
That’s when you know you’ve connected on a real level.  #buildrelationships #smmw19 #findyourtiara #socialmedia #smwl19 https://t.co/rxGusA5gTW</t>
  </si>
  <si>
    <t>@iSocialFanz _xD83D__xDC97__xD83D__xDE4C__xD83E__xDD73_ happy birthday!! _xD83C__xDF82_ can’t wait to see you and Jen in Lima to give you both big hugs!! #SMWL19</t>
  </si>
  <si>
    <t>Ekk- I cant believe we are only 7 days away from #SMWL19 Do you recognize some of the people in this lineup? Will you be there?? https://t.co/MvPDKXSopV #relationshipmarketing #craveable #buildrelationships #care https://t.co/JnirjtSsL5</t>
  </si>
  <si>
    <t>Join us this today for a special Magnet Marketers Training Tuesday as we kick off the Pre-Party to #SMWL19 #Craveable
Join in on the fun Tuesday, June 11th at 3pm EDT 
https://t.co/ruQ9kvsbPl https://t.co/B7p6GAw5Lb</t>
  </si>
  <si>
    <t>RT @nowsourcing: Grateful for all of you and have a wonderful weekend! Get ready for lots more social at #SMWL19 next week! ❤️ https://t.co…</t>
  </si>
  <si>
    <t>#SMWL19 speaker &amp;amp; #ClassroomWithoutWalls host @aiaddysonzhang joins us at 7pm ET LIVE on #BrandOnBroadcasting.
_xD83C__xDFAC__xD83C__xDF99_️https://t.co/p36PS9ugx2.
#HostYourShow #edtech https://t.co/fTatnSKvok</t>
  </si>
  <si>
    <t>RT @iRossBrand: How to Save Time Managing Social Media with @agorapulse ft @mike_allton @BloggingBrute  
_xD83C__xDFAC_https://t.co/Ev4xQZLPDG via @You…</t>
  </si>
  <si>
    <t>Love this! 
_xD83C__xDF99_️#SMWL19 is all about #RelationshipMarketing and #craveable content, including #livestreaming. 
_xD83C__xDF9F_️Get your ticket to the Midwest's largest social media marketing conference before it sells out: https://t.co/4muCRGnh31 https://t.co/dvev0pH39F</t>
  </si>
  <si>
    <t>Looking forward to this #SMWL19 pre-party. TUES, 3pm ET https://t.co/QvfsnylEf8 https://t.co/dOyQEId9QN</t>
  </si>
  <si>
    <t>Grateful for all of you and have a wonderful weekend! Get ready for lots more social at #SMWL19 next week! ❤️ https://t.co/nohOxfe0Zp</t>
  </si>
  <si>
    <t>RT @MLLNNLmotivator: I have been dying to see @ChrisStrub's #documentary. Was tough to miss it a #SMMW19 but I am thrilled to be able to ca…</t>
  </si>
  <si>
    <t>I have been dying to see @ChrisStrub's #documentary. Was tough to miss it a #SMMW19 but I am thrilled to be able to catch it next week at #SMWL19! https://t.co/Q2WzV1u3kF</t>
  </si>
  <si>
    <t>If you can make it to Lima next week #SMWL19 is going to be massive! @iSocialFanz, @demianross, @ChrisStrub, a pile of other incredibly talented folks and yours truly! CHECK IT OUT https://t.co/mit2oBXE0A https://t.co/xEdcs1DUec</t>
  </si>
  <si>
    <t>RT @MLLNNLmotivator: If you can make it to Lima next week #SMWL19 is going to be massive! @iSocialFanz, @demianross, @ChrisStrub, a pile of…</t>
  </si>
  <si>
    <t>@iSocialFanz New #podcast dropped, challenged myself to speak publicly in English at a francophone event in France and after #smwl19 I will be starting #videochat, a #twitterchat to help deflate the fear alone creating #video content! https://t.co/McfWzgpIaB</t>
  </si>
  <si>
    <t>With #web2day at an end it's time to get packed up and ready to roll for #smwl19 #NewProfilePic</t>
  </si>
  <si>
    <t>Can't sleep! Too much to do.... #SMWL19 is a week away and after having a blast at #Web2Day I have a pile to accomplish this week. What's on your agenda? https://t.co/jJcROXfizz</t>
  </si>
  <si>
    <t>GRAB YOUR COPY: https://t.co/5qEaSQX1cL
Those of you that know me from a #Twitterchat and have been asking "Why don't you write a book?" I DID! Back in 2017 before I knew what #relationshipmarketing was I dropped this bad boy. 
#SMWL19 https://t.co/3Y4Ri8xY2q</t>
  </si>
  <si>
    <t>Friends.... Is your brand #Craveable?
Monday I'm flying to LIMA OHIO for #SMWL19 my 4th year in a row!
If you're in the region &amp;amp; can make a trip to Lima on June 18-19 I recommend you JUMP ON IT as this event is truly world class!
Tix: https://t.co/R3FGpcNxdl https://t.co/TBz59RcjyI</t>
  </si>
  <si>
    <t>@MiaVossOnTheGo @NissanUSA @phytorite @NOWMG Hey Mia, I just picked up a NEWish (3500 miles still w/ new car smell_xD83D__xDC43_)  @NissanUSA #Altima from @Enterprise for my #roadtrip from #StateCollege to #Lima #Ohio. Safe travels! _xD83D__xDE0A__xD83D__xDE97_
#SMWL19 #SocialMedia</t>
  </si>
  <si>
    <t>7 Day Countdown to Save on #SMWL19 and claim your VIP ticket. 
300+ Digital Marketers 
28+ Influential Speakers
2- Days of content _xD83D__xDD25__xD83D__xDD25_
1 - Unforgettable #Craveable Experience 
https://t.co/JzbBTVyK0Z https://t.co/6FovLJTPGq</t>
  </si>
  <si>
    <t>Join us this week for a special Magnet Marketers Training Tuesday as we kick off the Pre-Party to #SMWL19 #Craveable
Join in on the fun Tuesday, June 11th at 3pm EDT 
https://t.co/NBc6y8ZTIt https://t.co/tiIb1tHnOp</t>
  </si>
  <si>
    <t>@MiaVossOnTheGo Me too Mia! I can't wait.❣️
I was actually thinking earlier today I get to meet you soon.
Was I hearing you OR you hearing me?
Great minds think alike. _xD83D__xDE0A_
#SMWL19</t>
  </si>
  <si>
    <t>https://www.facebook.com/NOWMARKETING/videos/2071209182988847/ https://twitter.com/NOWMG/status/1138129452477669376</t>
  </si>
  <si>
    <t>https://brandonbrands.com/podcast</t>
  </si>
  <si>
    <t>https://www.eventbrite.com/e/social-media-week-lima-2019-smwl19-tickets-46921708092?aff=speaker&amp;afu=95609255501</t>
  </si>
  <si>
    <t>https://twitter.com/goalchat/status/1137908375188934657</t>
  </si>
  <si>
    <t>https://www.facebook.com/5735499/videos/10108144528381688/</t>
  </si>
  <si>
    <t>https://www.facebook.com/wave.video/videos/325883364974897/</t>
  </si>
  <si>
    <t>https://www.facebook.com/DeanReynoldsMediaGroup/videos/2096424653983773/</t>
  </si>
  <si>
    <t>https://facebook.com/livestreamuniverse</t>
  </si>
  <si>
    <t>https://www.youtube.com/watch?v=ina2yL5hOXs&amp;feature=youtu.be</t>
  </si>
  <si>
    <t>https://www.eventbrite.com/e/social-media-week-lima-2019-smwl19-tickets-46921708092?aff=speaker&amp;afu=159371552949</t>
  </si>
  <si>
    <t>https://instagram.com/FindTroy</t>
  </si>
  <si>
    <t>https://twitter.com/jessikaphillips/status/1139137469516005377</t>
  </si>
  <si>
    <t>https://nowmarketinggroup.com/social-media-week-lima/</t>
  </si>
  <si>
    <t>https://www.linkedin.com/feed/update/urn:li:activity:6544205832916131840</t>
  </si>
  <si>
    <t>https://www.facebook.com/NOWMARKETING/videos/2071209182988847/</t>
  </si>
  <si>
    <t>https://facebook.com/NOWMarketing</t>
  </si>
  <si>
    <t>https://www.facebook.com/NOWMARKETING/videos/2071209182988847/ https://twitter.com/LivestreamUni/status/1138467338657894408</t>
  </si>
  <si>
    <t>https://www.eventbrite.com/affiliate-register?eid=46921708092&amp;affid=267019925</t>
  </si>
  <si>
    <t>https://twitter.com/jessikaphillips/status/1138466113573011456</t>
  </si>
  <si>
    <t>https://facebook.com/NOWMARKETING/videos/2071209182988847/?utm_campaign=%23SMWL19&amp;utm_content=93767372&amp;utm_medium=social&amp;utm_source=twitter&amp;hss_channel=tw-178236715</t>
  </si>
  <si>
    <t>https://www.eventbrite.com/e/social-media-week-lima-2019-smwl19-tickets-46921708092?aff=speaker&amp;afu=134636894916 https://twitter.com/jessikaphillips/status/1111381936679747584</t>
  </si>
  <si>
    <t>https://facebook.com/NOWMARKETING/videos/2071209182988847/?utm_campaign=%23SMWL19&amp;utm_content=93767372&amp;utm_medium=social&amp;utm_source=twitter&amp;hss_channel=tw-178236715 https://twitter.com/NOWMG/status/1138129452477669376</t>
  </si>
  <si>
    <t>https://twitter.com/RossWoods10/status/1138206149575172096</t>
  </si>
  <si>
    <t>https://nowmarketinggroup.com/social-media-week-lima/ https://twitter.com/iSocialFanz/status/1139538125196337153</t>
  </si>
  <si>
    <t>https://www.amazon.ca/Who-Cares-Caring-Changes-Business-ebook/dp/B077MDCHW5/ref=as_li_ss_tl?keywords=who+cares+dan+willis&amp;qid=1560355030&amp;s=gateway&amp;sr=8-3&amp;linkCode=sl1&amp;tag=millenialmotivatorcan-20&amp;linkId=2604da7475131495f9b204dc9a327d70&amp;language=en_CA</t>
  </si>
  <si>
    <t>https://nowmarketinggroup.com/social-media-week-lima/ https://twitter.com/jessikaphillips/status/1139137469516005377</t>
  </si>
  <si>
    <t>facebook.com twitter.com</t>
  </si>
  <si>
    <t>brandonbrands.com</t>
  </si>
  <si>
    <t>eventbrite.com</t>
  </si>
  <si>
    <t>twitter.com</t>
  </si>
  <si>
    <t>facebook.com</t>
  </si>
  <si>
    <t>youtube.com</t>
  </si>
  <si>
    <t>instagram.com</t>
  </si>
  <si>
    <t>nowmarketinggroup.com</t>
  </si>
  <si>
    <t>linkedin.com</t>
  </si>
  <si>
    <t>eventbrite.com twitter.com</t>
  </si>
  <si>
    <t>nowmarketinggroup.com twitter.com</t>
  </si>
  <si>
    <t>amazon.ca</t>
  </si>
  <si>
    <t>smwl19</t>
  </si>
  <si>
    <t>relationshipmarketing</t>
  </si>
  <si>
    <t>smwl19 smdayhou</t>
  </si>
  <si>
    <t>craveable smwl19 socialmedia digitalmarketing videomarketing contentcreation</t>
  </si>
  <si>
    <t>instagramforbusiness smmw19 smwl smwl19</t>
  </si>
  <si>
    <t>livestreaming smwl19</t>
  </si>
  <si>
    <t>smwl19 classroomwithoutwalls brandonbroadcasting</t>
  </si>
  <si>
    <t>smwl19 twittersmarter</t>
  </si>
  <si>
    <t>smwl19 smwl</t>
  </si>
  <si>
    <t>twittersmarter smwl19</t>
  </si>
  <si>
    <t>smwl19 goalchat</t>
  </si>
  <si>
    <t>linkedin classroomwithoutwalls</t>
  </si>
  <si>
    <t>smwl19 craveable</t>
  </si>
  <si>
    <t>contentchat smwl19</t>
  </si>
  <si>
    <t>podcast smwl19 web2day</t>
  </si>
  <si>
    <t>cmworld smwl19</t>
  </si>
  <si>
    <t>relationship relationshipmarketing web2day smwl19</t>
  </si>
  <si>
    <t>relationshipmarketing smwl19 bizheroes</t>
  </si>
  <si>
    <t>craveable smwl19</t>
  </si>
  <si>
    <t>smwl19 craveable keepitsimplecoach smallbizidea smallbiz marketing</t>
  </si>
  <si>
    <t>livestreaming craveable</t>
  </si>
  <si>
    <t>livestreaming craveable nycvideomastermind brandonbroadcasting smwl19</t>
  </si>
  <si>
    <t>livestreaming smwl19 craveable</t>
  </si>
  <si>
    <t>smwl19 agorapulse hostyourshow bethehost</t>
  </si>
  <si>
    <t>brandchat smwl19 findtroy</t>
  </si>
  <si>
    <t>smwl19 brands relationshipmarketing</t>
  </si>
  <si>
    <t>publicspeaking events web2day smwl19 ottawacc2019 chhacon2019 twitteamhour eventprofs eventplanner</t>
  </si>
  <si>
    <t>livestreaming alexa smwl19 linkedin</t>
  </si>
  <si>
    <t>linkedin classroomwithoutwalls foxrocks smwl19</t>
  </si>
  <si>
    <t>relationshipmarketing buildrelationships smmw19 findyourtiara socialmedia smwl19</t>
  </si>
  <si>
    <t>smwl19 relationshipmarketing craveable buildrelationships care</t>
  </si>
  <si>
    <t>smwl19 classroomwithoutwalls brandonbroadcasting hostyourshow edtech</t>
  </si>
  <si>
    <t>smwl19 relationshipmarketing craveable livestreaming</t>
  </si>
  <si>
    <t>documentary smmw19</t>
  </si>
  <si>
    <t>documentary smmw19 smwl19</t>
  </si>
  <si>
    <t>podcast smwl19 videochat twitterchat video</t>
  </si>
  <si>
    <t>web2day smwl19 newprofilepic</t>
  </si>
  <si>
    <t>smwl19 web2day</t>
  </si>
  <si>
    <t>twitterchat relationshipmarketing smwl19</t>
  </si>
  <si>
    <t>altima roadtrip statecollege lima ohio smwl19 socialmedia</t>
  </si>
  <si>
    <t>https://pbs.twimg.com/ext_tw_video_thumb/1137165796994682880/pu/img/kXUlRH21fJuDBFd3.jpg</t>
  </si>
  <si>
    <t>https://pbs.twimg.com/media/D8y9HWEXYAgMbx1.jpg</t>
  </si>
  <si>
    <t>https://pbs.twimg.com/ext_tw_video_thumb/1138635579589947393/pu/img/Sgci9CcN9Le5uVsF.jpg</t>
  </si>
  <si>
    <t>https://pbs.twimg.com/media/D80mAAMX4AAQvKK.jpg</t>
  </si>
  <si>
    <t>https://pbs.twimg.com/media/D8z7C6yUYAACzdT.jpg</t>
  </si>
  <si>
    <t>https://pbs.twimg.com/ext_tw_video_thumb/1138205688524656640/pu/img/Klg5Y_WtSicGpIZx.jpg</t>
  </si>
  <si>
    <t>https://pbs.twimg.com/ext_tw_video_thumb/1139227127109304321/pu/img/Nym7wuYJSvkx4HQh.jpg</t>
  </si>
  <si>
    <t>https://pbs.twimg.com/ext_tw_video_thumb/1137077042170736640/pu/img/mQG0vPfHZ5xwW_co.jpg</t>
  </si>
  <si>
    <t>https://pbs.twimg.com/tweet_video_thumb/D89dvfXXYAAlIPe.jpg</t>
  </si>
  <si>
    <t>https://pbs.twimg.com/tweet_video_thumb/D8w7WEkXUAAPIxc.jpg</t>
  </si>
  <si>
    <t>https://pbs.twimg.com/tweet_video_thumb/D8xHoi1XoAEmPZM.jpg</t>
  </si>
  <si>
    <t>https://pbs.twimg.com/tweet_video_thumb/D8y7jzHW4AM5dcX.jpg</t>
  </si>
  <si>
    <t>https://pbs.twimg.com/media/D8XhDOxWsAATQcp.jpg</t>
  </si>
  <si>
    <t>https://pbs.twimg.com/ext_tw_video_thumb/1138521333602672640/pu/img/x3HZukVflZh8Cb20.jpg</t>
  </si>
  <si>
    <t>https://pbs.twimg.com/tweet_video_thumb/D8zZYfoWsAENqQ-.jpg</t>
  </si>
  <si>
    <t>https://pbs.twimg.com/media/D8s22krX4AAXd8e.jpg</t>
  </si>
  <si>
    <t>https://pbs.twimg.com/media/D8yj0I7XUAcUbsG.jpg</t>
  </si>
  <si>
    <t>https://pbs.twimg.com/media/D9EkceAX4AAon4b.jpg</t>
  </si>
  <si>
    <t>https://pbs.twimg.com/tweet_video_thumb/D8-g_p2X4AA37M5.jpg</t>
  </si>
  <si>
    <t>https://pbs.twimg.com/media/D9ExtDkXsAAQBvP.jpg</t>
  </si>
  <si>
    <t>https://pbs.twimg.com/media/D88HekaWsAAo5gJ.jpg</t>
  </si>
  <si>
    <t>https://pbs.twimg.com/ext_tw_video_thumb/1139158787133194241/pu/img/BIm42IZOTdZyrS1L.jpg</t>
  </si>
  <si>
    <t>https://pbs.twimg.com/tweet_video_thumb/D9EgNA1XYAEa2gr.jpg</t>
  </si>
  <si>
    <t>https://pbs.twimg.com/media/D8z6CUuUIAAU0iJ.jpg</t>
  </si>
  <si>
    <t>https://pbs.twimg.com/media/D8ymAjNXkAIXl-l.jpg</t>
  </si>
  <si>
    <t>https://pbs.twimg.com/media/D8ziF8tXkAEB8T0.jpg</t>
  </si>
  <si>
    <t>https://pbs.twimg.com/media/D8zcbahW4AEywI4.jpg</t>
  </si>
  <si>
    <t>https://pbs.twimg.com/media/D8zyVYbWkAAINzd.jpg</t>
  </si>
  <si>
    <t>https://pbs.twimg.com/media/D86xQevXUAAbLpz.jpg</t>
  </si>
  <si>
    <t>https://pbs.twimg.com/media/D2xr9NdXcAAQ9Hu.jpg</t>
  </si>
  <si>
    <t>https://pbs.twimg.com/media/D8yk4R3XsAEnPKx.jpg</t>
  </si>
  <si>
    <t>https://pbs.twimg.com/media/D8zRvDWXsAUN1Av.jpg</t>
  </si>
  <si>
    <t>https://pbs.twimg.com/media/D89YYenXUAAIIvq.jpg</t>
  </si>
  <si>
    <t>https://pbs.twimg.com/media/D9DnHPTXYAsLVR1.jpg</t>
  </si>
  <si>
    <t>https://pbs.twimg.com/tweet_video_thumb/D8ZfMRTXsAA0c9V.jpg</t>
  </si>
  <si>
    <t>https://pbs.twimg.com/tweet_video_thumb/D8w5pbwX4AAe6lf.jpg</t>
  </si>
  <si>
    <t>https://pbs.twimg.com/ext_tw_video_thumb/1138861553762099200/pu/img/UrcubUYyWJ4zhPCy.jpg</t>
  </si>
  <si>
    <t>https://pbs.twimg.com/media/D41gTAeXsAA2_JU.jpg</t>
  </si>
  <si>
    <t>https://pbs.twimg.com/media/D8tytC3WkAEjsCY.jpg</t>
  </si>
  <si>
    <t>http://pbs.twimg.com/profile_images/1139312294926671872/tJJIVtMq_normal.jpg</t>
  </si>
  <si>
    <t>http://pbs.twimg.com/profile_images/1057735386934493184/BXk8gVuy_normal.jpg</t>
  </si>
  <si>
    <t>http://pbs.twimg.com/profile_images/840250016279203849/P7eutVwF_normal.jpg</t>
  </si>
  <si>
    <t>http://pbs.twimg.com/profile_images/1138886860447649792/cwUSCwuR_normal.png</t>
  </si>
  <si>
    <t>http://pbs.twimg.com/profile_images/1099521964408897536/LagM2SXx_normal.jpg</t>
  </si>
  <si>
    <t>http://pbs.twimg.com/profile_images/1059662506833063937/9MfSPaNv_normal.jpg</t>
  </si>
  <si>
    <t>http://pbs.twimg.com/profile_images/1012884213568364545/4llG8-tk_normal.jpg</t>
  </si>
  <si>
    <t>http://pbs.twimg.com/profile_images/860598421249433600/ikvCC6F4_normal.jpg</t>
  </si>
  <si>
    <t>http://pbs.twimg.com/profile_images/1046651617943072768/WIKtGvoL_normal.jpg</t>
  </si>
  <si>
    <t>http://pbs.twimg.com/profile_images/2396887716/duzg1gvssmmeuucs9yx2_normal.jpeg</t>
  </si>
  <si>
    <t>http://pbs.twimg.com/profile_images/713702978440601601/of_6jI2N_normal.jpg</t>
  </si>
  <si>
    <t>http://pbs.twimg.com/profile_images/1039966314960437248/yKL_4LvX_normal.jpg</t>
  </si>
  <si>
    <t>http://pbs.twimg.com/profile_images/939910218204446723/6H_t9Ct1_normal.jpg</t>
  </si>
  <si>
    <t>http://pbs.twimg.com/profile_images/1083110628015919104/pOpzARfj_normal.jpg</t>
  </si>
  <si>
    <t>http://pbs.twimg.com/profile_images/1083417055108452357/k2MIoesS_normal.jpg</t>
  </si>
  <si>
    <t>http://pbs.twimg.com/profile_images/847838196750704642/PnwB1zM8_normal.jpg</t>
  </si>
  <si>
    <t>http://pbs.twimg.com/profile_images/1128891235404374016/6YUUtpPy_normal.png</t>
  </si>
  <si>
    <t>http://pbs.twimg.com/profile_images/994319408947449856/ScQPPPOP_normal.jpg</t>
  </si>
  <si>
    <t>http://pbs.twimg.com/profile_images/1077564303929237504/uBsKb1B0_normal.jpg</t>
  </si>
  <si>
    <t>http://pbs.twimg.com/profile_images/996819536241463296/zU6_AwVg_normal.jpg</t>
  </si>
  <si>
    <t>http://pbs.twimg.com/profile_images/973590135366352896/F1GLwzGY_normal.jpg</t>
  </si>
  <si>
    <t>http://pbs.twimg.com/profile_images/1138833025456902146/3wivKYAG_normal.png</t>
  </si>
  <si>
    <t>http://pbs.twimg.com/profile_images/887731913351323648/yt1KfmAR_normal.jpg</t>
  </si>
  <si>
    <t>http://pbs.twimg.com/profile_images/1080747966451699713/gNSAfqO-_normal.jpg</t>
  </si>
  <si>
    <t>http://pbs.twimg.com/profile_images/1094464519429152768/Jr6Rr-Ak_normal.jpg</t>
  </si>
  <si>
    <t>http://pbs.twimg.com/profile_images/1128837357376086018/zPmYk2EC_normal.jpg</t>
  </si>
  <si>
    <t>http://pbs.twimg.com/profile_images/940894788592848897/lpBLkrRI_normal.jpg</t>
  </si>
  <si>
    <t>http://pbs.twimg.com/profile_images/1139826569524985856/cxfRWuzp_normal.jpg</t>
  </si>
  <si>
    <t>http://pbs.twimg.com/profile_images/1013694897524760576/IIv_-XaA_normal.jpg</t>
  </si>
  <si>
    <t>http://pbs.twimg.com/profile_images/1125515809131040776/SnvLNfiy_normal.jpg</t>
  </si>
  <si>
    <t>http://pbs.twimg.com/profile_images/970354596790128640/btubzsrY_normal.jpg</t>
  </si>
  <si>
    <t>http://pbs.twimg.com/profile_images/1137681661494038528/BhwUEJHw_normal.jpg</t>
  </si>
  <si>
    <t>http://pbs.twimg.com/profile_images/811960116282916865/BFjZIFT2_normal.jpg</t>
  </si>
  <si>
    <t>http://pbs.twimg.com/profile_images/1042161328377552896/Ml2UezfH_normal.jpg</t>
  </si>
  <si>
    <t>http://pbs.twimg.com/profile_images/1091836546624307201/-1C0ynnz_normal.jpg</t>
  </si>
  <si>
    <t>http://pbs.twimg.com/profile_images/697905166012514308/uYRFoS3B_normal.jpg</t>
  </si>
  <si>
    <t>http://pbs.twimg.com/profile_images/1058758929080090624/vGTztI3x_normal.jpg</t>
  </si>
  <si>
    <t>http://pbs.twimg.com/profile_images/1097637144808415232/_XAhGP8t_normal.jpg</t>
  </si>
  <si>
    <t>http://pbs.twimg.com/profile_images/991043512954245127/O2Et8QTV_normal.jpg</t>
  </si>
  <si>
    <t>http://pbs.twimg.com/profile_images/989639492234428416/Yiwyg799_normal.jpg</t>
  </si>
  <si>
    <t>http://pbs.twimg.com/profile_images/1139234438414340096/ISJjpsoM_normal.jpg</t>
  </si>
  <si>
    <t>http://pbs.twimg.com/profile_images/1025606843035525120/lu4dnb0Q_normal.jpg</t>
  </si>
  <si>
    <t>http://pbs.twimg.com/profile_images/1136990771394072576/mrS6J9lL_normal.jpg</t>
  </si>
  <si>
    <t>http://pbs.twimg.com/profile_images/981424372127760386/rAARkxjZ_normal.jpg</t>
  </si>
  <si>
    <t>http://pbs.twimg.com/profile_images/1103289567875088384/iei8q22y_normal.jpg</t>
  </si>
  <si>
    <t>http://pbs.twimg.com/profile_images/1132497598068215809/aM-nzTdK_normal.jpg</t>
  </si>
  <si>
    <t>http://pbs.twimg.com/profile_images/895495258045161476/zBy-_5Gc_normal.jpg</t>
  </si>
  <si>
    <t>http://pbs.twimg.com/profile_images/970126979960844290/L2gYs2OR_normal.jpg</t>
  </si>
  <si>
    <t>http://pbs.twimg.com/profile_images/954245408141660160/FAiM82Mh_normal.jpg</t>
  </si>
  <si>
    <t>http://pbs.twimg.com/profile_images/981878483453403137/czL8DQ5D_normal.jpg</t>
  </si>
  <si>
    <t>http://pbs.twimg.com/profile_images/1110642023126716418/Ckj2ngbk_normal.png</t>
  </si>
  <si>
    <t>http://pbs.twimg.com/profile_images/652987583513784324/-w6pN0iC_normal.png</t>
  </si>
  <si>
    <t>http://pbs.twimg.com/profile_images/1033441214186450945/Iza4zixz_normal.jpg</t>
  </si>
  <si>
    <t>http://pbs.twimg.com/profile_images/1099317486833479686/PgQNes_b_normal.jpg</t>
  </si>
  <si>
    <t>https://twitter.com/#!/keeganlanier/status/1137078262595772422</t>
  </si>
  <si>
    <t>https://twitter.com/#!/vickioneill/status/1136616656757805062</t>
  </si>
  <si>
    <t>https://twitter.com/#!/vickioneill/status/1137330808233091072</t>
  </si>
  <si>
    <t>https://twitter.com/#!/chevd80/status/1137285833118113792</t>
  </si>
  <si>
    <t>https://twitter.com/#!/chevd80/status/1137333216673718273</t>
  </si>
  <si>
    <t>https://twitter.com/#!/genepetrovlmc/status/1137825962652045314</t>
  </si>
  <si>
    <t>https://twitter.com/#!/breepalm/status/1138281169743691777</t>
  </si>
  <si>
    <t>https://twitter.com/#!/wefillthefridge/status/1138429748995010560</t>
  </si>
  <si>
    <t>https://twitter.com/#!/cgritmon/status/1137165813805387776</t>
  </si>
  <si>
    <t>https://twitter.com/#!/cgritmon/status/1138492743423004675</t>
  </si>
  <si>
    <t>https://twitter.com/#!/smaofwv/status/1138493182159785984</t>
  </si>
  <si>
    <t>https://twitter.com/#!/bradfriedman/status/1138512524574281728</t>
  </si>
  <si>
    <t>https://twitter.com/#!/bbirkmeyer/status/1138635661668278273</t>
  </si>
  <si>
    <t>https://twitter.com/#!/livewithtiffany/status/1138608065501159425</t>
  </si>
  <si>
    <t>https://twitter.com/#!/keepupwmrsjones/status/1138636479838674944</t>
  </si>
  <si>
    <t>https://twitter.com/#!/karenyankovich/status/1138739599218528256</t>
  </si>
  <si>
    <t>https://twitter.com/#!/franconegot/status/1139049035766128640</t>
  </si>
  <si>
    <t>https://twitter.com/#!/markj_ohnson/status/1139227072864432128</t>
  </si>
  <si>
    <t>https://twitter.com/#!/fuhsionmktg/status/1137931666922643456</t>
  </si>
  <si>
    <t>https://twitter.com/#!/fuhsionmktg/status/1139224063522541568</t>
  </si>
  <si>
    <t>https://twitter.com/#!/fuhsionmktg/status/1139230030079434753</t>
  </si>
  <si>
    <t>https://twitter.com/#!/bbirkmeyer/status/1138560839538003968</t>
  </si>
  <si>
    <t>https://twitter.com/#!/chrisstrub/status/1138589280836706304</t>
  </si>
  <si>
    <t>https://twitter.com/#!/chrisstrub/status/1138589522831314945</t>
  </si>
  <si>
    <t>https://twitter.com/#!/robertoblake/status/1137101949902446593</t>
  </si>
  <si>
    <t>https://twitter.com/#!/rosswoods10/status/1138206149575172096</t>
  </si>
  <si>
    <t>https://twitter.com/#!/rosswoods10/status/1139229207148617729</t>
  </si>
  <si>
    <t>https://twitter.com/#!/chrisstrub/status/1137077122638471170</t>
  </si>
  <si>
    <t>https://twitter.com/#!/chrisstrub/status/1137104388416258048</t>
  </si>
  <si>
    <t>https://twitter.com/#!/chrisstrub/status/1138260352637034497</t>
  </si>
  <si>
    <t>https://twitter.com/#!/chrisstrub/status/1138501428757053445</t>
  </si>
  <si>
    <t>https://twitter.com/#!/chrisstrub/status/1139235011863949312</t>
  </si>
  <si>
    <t>https://twitter.com/#!/digitalstoryco/status/1139237044134338560</t>
  </si>
  <si>
    <t>https://twitter.com/#!/digitalstoryco/status/1138281585944535041</t>
  </si>
  <si>
    <t>https://twitter.com/#!/fuhsionmktg/status/1139232317266911233</t>
  </si>
  <si>
    <t>https://twitter.com/#!/sabrinacadini/status/1139269737555230720</t>
  </si>
  <si>
    <t>https://twitter.com/#!/b2the7/status/1139226066449502210</t>
  </si>
  <si>
    <t>https://twitter.com/#!/fuhsionmktg/status/1137910140697546752</t>
  </si>
  <si>
    <t>https://twitter.com/#!/mariamakane65/status/1139279969018941456</t>
  </si>
  <si>
    <t>https://twitter.com/#!/theathwareing/status/1139453661984284672</t>
  </si>
  <si>
    <t>https://twitter.com/#!/alyona_cherny/status/1139527362188627969</t>
  </si>
  <si>
    <t>https://twitter.com/#!/markilemons/status/1139532731560484864</t>
  </si>
  <si>
    <t>https://twitter.com/#!/cmoconfessor/status/1139537278081163264</t>
  </si>
  <si>
    <t>https://twitter.com/#!/juicebys/status/1139545106015498245</t>
  </si>
  <si>
    <t>https://twitter.com/#!/mllnnlmotivator/status/1138350061631541248</t>
  </si>
  <si>
    <t>https://twitter.com/#!/mllnnlmotivator/status/1138363575297335297</t>
  </si>
  <si>
    <t>https://twitter.com/#!/mllnnlmotivator/status/1138491081396563968</t>
  </si>
  <si>
    <t>https://twitter.com/#!/mllnnlmotivator/status/1136561948366127106</t>
  </si>
  <si>
    <t>https://twitter.com/#!/mllnnlmotivator/status/1138521690131062786</t>
  </si>
  <si>
    <t>https://twitter.com/#!/mllnnlmotivator/status/1138523876001026048</t>
  </si>
  <si>
    <t>https://twitter.com/#!/jencoleict/status/1139209849869406208</t>
  </si>
  <si>
    <t>https://twitter.com/#!/marc_bowker/status/1138548017982840833</t>
  </si>
  <si>
    <t>https://twitter.com/#!/jencoleict/status/1139553744159485953</t>
  </si>
  <si>
    <t>https://twitter.com/#!/adspedia/status/1139554611008815104</t>
  </si>
  <si>
    <t>https://twitter.com/#!/christhames35/status/1139557343778263042</t>
  </si>
  <si>
    <t>https://twitter.com/#!/jyhoward1066/status/1139563545572589568</t>
  </si>
  <si>
    <t>https://twitter.com/#!/nohaibr00675453/status/1139572043094122496</t>
  </si>
  <si>
    <t>https://twitter.com/#!/cadex_ltd/status/1139596970727813120</t>
  </si>
  <si>
    <t>https://twitter.com/#!/marrodriguez175/status/1139604128857055234</t>
  </si>
  <si>
    <t>https://twitter.com/#!/kendraramirez/status/1138801894711861248</t>
  </si>
  <si>
    <t>https://twitter.com/#!/kendraramirez/status/1139635423154757633</t>
  </si>
  <si>
    <t>https://twitter.com/#!/beautybubble/status/1139647504063111169</t>
  </si>
  <si>
    <t>https://twitter.com/#!/keepitsimplebiz/status/1139665196417503232</t>
  </si>
  <si>
    <t>https://twitter.com/#!/podcastma/status/1138093376522412033</t>
  </si>
  <si>
    <t>https://twitter.com/#!/irossbrand/status/1138063645802450945</t>
  </si>
  <si>
    <t>https://twitter.com/#!/irossbrand/status/1138466610937827337</t>
  </si>
  <si>
    <t>https://twitter.com/#!/dnortonfilms/status/1138138291881021441</t>
  </si>
  <si>
    <t>https://twitter.com/#!/aiaddysonzhang/status/1138092890821783554</t>
  </si>
  <si>
    <t>https://twitter.com/#!/irossbrand/status/1139732257160290305</t>
  </si>
  <si>
    <t>https://twitter.com/#!/findtroy/status/1139306257888792579</t>
  </si>
  <si>
    <t>https://twitter.com/#!/findtroy/status/1139746836250390530</t>
  </si>
  <si>
    <t>https://twitter.com/#!/jessikaphillips/status/1138621359163092993</t>
  </si>
  <si>
    <t>https://twitter.com/#!/tonydoesads/status/1138491805391966208</t>
  </si>
  <si>
    <t>https://twitter.com/#!/jessikaphillips/status/1138621623202963457</t>
  </si>
  <si>
    <t>https://twitter.com/#!/isocialfanz/status/1139637803044749312</t>
  </si>
  <si>
    <t>https://twitter.com/#!/irossbrand/status/1139224893529165824</t>
  </si>
  <si>
    <t>https://twitter.com/#!/jessikaphillips/status/1139137469516005377</t>
  </si>
  <si>
    <t>https://twitter.com/#!/jessikaphillips/status/1139240663868944385</t>
  </si>
  <si>
    <t>https://twitter.com/#!/mllnnlmotivator/status/1138463706168344577</t>
  </si>
  <si>
    <t>https://twitter.com/#!/mllnnlmotivator/status/1139159011868237824</t>
  </si>
  <si>
    <t>https://twitter.com/#!/mbaileyancajas/status/1139706958796115968</t>
  </si>
  <si>
    <t>https://twitter.com/#!/jessikaphillips/status/1139745632518721536</t>
  </si>
  <si>
    <t>https://twitter.com/#!/findtroy/status/1138181573172502529</t>
  </si>
  <si>
    <t>https://twitter.com/#!/findtroy/status/1139727601541324800</t>
  </si>
  <si>
    <t>https://twitter.com/#!/mr_mcfly/status/1139747830480986112</t>
  </si>
  <si>
    <t>https://twitter.com/#!/social_media_an/status/1139762110945099779</t>
  </si>
  <si>
    <t>https://twitter.com/#!/tonydoesads/status/1138467522573815808</t>
  </si>
  <si>
    <t>https://twitter.com/#!/tonydoesads/status/1138534444002713601</t>
  </si>
  <si>
    <t>https://twitter.com/#!/tonydoesads/status/1138551119255199744</t>
  </si>
  <si>
    <t>https://twitter.com/#!/tonydoesads/status/1138560170160607232</t>
  </si>
  <si>
    <t>https://twitter.com/#!/tonydoesads/status/1138626152937938944</t>
  </si>
  <si>
    <t>https://twitter.com/#!/irossbrand/status/1138543473097936896</t>
  </si>
  <si>
    <t>https://twitter.com/#!/jessikaphillips/status/1138595582564585472</t>
  </si>
  <si>
    <t>https://twitter.com/#!/jessikaphillips/status/1138621090140438529</t>
  </si>
  <si>
    <t>https://twitter.com/#!/livestreamuni/status/1138467338657894408</t>
  </si>
  <si>
    <t>https://twitter.com/#!/sarabinwv/status/1138491265069326336</t>
  </si>
  <si>
    <t>https://twitter.com/#!/sarabinwv/status/1138533401869344768</t>
  </si>
  <si>
    <t>https://twitter.com/#!/jessikaphillips/status/1139747143739162625</t>
  </si>
  <si>
    <t>https://twitter.com/#!/marc_bowker/status/1138250228824444929</t>
  </si>
  <si>
    <t>https://twitter.com/#!/marc_bowker/status/1138527173743173637</t>
  </si>
  <si>
    <t>https://twitter.com/#!/marc_bowker/status/1138551258506321922</t>
  </si>
  <si>
    <t>https://twitter.com/#!/aiaddysonzhang/status/1139121536118300673</t>
  </si>
  <si>
    <t>https://twitter.com/#!/irossbrand/status/1138528762235170816</t>
  </si>
  <si>
    <t>https://twitter.com/#!/irossbrand/status/1139042657269944320</t>
  </si>
  <si>
    <t>https://twitter.com/#!/heystephanie/status/1138553950183890945</t>
  </si>
  <si>
    <t>https://twitter.com/#!/mike_gingerich/status/1137768935061938176</t>
  </si>
  <si>
    <t>https://twitter.com/#!/mike_allton/status/1138767835516284929</t>
  </si>
  <si>
    <t>https://twitter.com/#!/aiaddysonzhang/status/1138702406789636096</t>
  </si>
  <si>
    <t>https://twitter.com/#!/chrisstrub/status/1139187413048266760</t>
  </si>
  <si>
    <t>https://twitter.com/#!/mllnnlmotivator/status/1138782132162191360</t>
  </si>
  <si>
    <t>https://twitter.com/#!/jessikaphillips/status/1111381936679747584</t>
  </si>
  <si>
    <t>https://twitter.com/#!/jessikaphillips/status/1137821359059456002</t>
  </si>
  <si>
    <t>https://twitter.com/#!/jessikaphillips/status/1137845617517088769</t>
  </si>
  <si>
    <t>https://twitter.com/#!/jessikaphillips/status/1138143513273651200</t>
  </si>
  <si>
    <t>https://twitter.com/#!/jessikaphillips/status/1138208457553850368</t>
  </si>
  <si>
    <t>https://twitter.com/#!/jessikaphillips/status/1138466113573011456</t>
  </si>
  <si>
    <t>https://twitter.com/#!/jessikaphillips/status/1138515418061164544</t>
  </si>
  <si>
    <t>https://twitter.com/#!/jessikaphillips/status/1139675127212384258</t>
  </si>
  <si>
    <t>https://twitter.com/#!/mike_allton/status/1138508831682678785</t>
  </si>
  <si>
    <t>https://twitter.com/#!/aiaddysonzhang/status/1138702764995796994</t>
  </si>
  <si>
    <t>https://twitter.com/#!/irossbrand/status/1139226411653353472</t>
  </si>
  <si>
    <t>https://twitter.com/#!/livestreamuni/status/1138467585425641478</t>
  </si>
  <si>
    <t>https://twitter.com/#!/mike_allton/status/1138259383345983488</t>
  </si>
  <si>
    <t>https://twitter.com/#!/chrisstrub/status/1139187567587397632</t>
  </si>
  <si>
    <t>https://twitter.com/#!/livestreamuni/status/1138467804791922696</t>
  </si>
  <si>
    <t>https://twitter.com/#!/livestreamuni/status/1139769490328055808</t>
  </si>
  <si>
    <t>https://twitter.com/#!/irossbrand/status/1137613361447952384</t>
  </si>
  <si>
    <t>https://twitter.com/#!/irossbrand/status/1137822225782988800</t>
  </si>
  <si>
    <t>https://twitter.com/#!/irossbrand/status/1138136598346948609</t>
  </si>
  <si>
    <t>https://twitter.com/#!/nowsourcing/status/1139665092021276678</t>
  </si>
  <si>
    <t>https://twitter.com/#!/d_scott/status/1139876697275109376</t>
  </si>
  <si>
    <t>https://twitter.com/#!/chrisstrub/status/1138591012438323202</t>
  </si>
  <si>
    <t>https://twitter.com/#!/chrisstrub/status/1138841407261683712</t>
  </si>
  <si>
    <t>https://twitter.com/#!/mllnnlmotivator/status/1138386463563964416</t>
  </si>
  <si>
    <t>https://twitter.com/#!/mllnnlmotivator/status/1139545483511312386</t>
  </si>
  <si>
    <t>https://twitter.com/#!/lisamloeffler/status/1139558949680820230</t>
  </si>
  <si>
    <t>https://twitter.com/#!/mllnnlmotivator/status/1136700628951019522</t>
  </si>
  <si>
    <t>https://twitter.com/#!/mllnnlmotivator/status/1136991004568039427</t>
  </si>
  <si>
    <t>https://twitter.com/#!/mllnnlmotivator/status/1138348386334257152</t>
  </si>
  <si>
    <t>https://twitter.com/#!/mllnnlmotivator/status/1138862145024733184</t>
  </si>
  <si>
    <t>https://twitter.com/#!/isocialfanz/status/1139538125196337153</t>
  </si>
  <si>
    <t>https://twitter.com/#!/lisamloeffler/status/1139877207025864704</t>
  </si>
  <si>
    <t>https://twitter.com/#!/lisamloeffler/status/1139885821635506176</t>
  </si>
  <si>
    <t>https://twitter.com/#!/nowmg/status/1120658015059943425</t>
  </si>
  <si>
    <t>https://twitter.com/#!/nowmg/status/1138129452477669376</t>
  </si>
  <si>
    <t>https://twitter.com/#!/lisamloeffler/status/1137902350457278465</t>
  </si>
  <si>
    <t>1137078262595772422</t>
  </si>
  <si>
    <t>1136616656757805062</t>
  </si>
  <si>
    <t>1137330808233091072</t>
  </si>
  <si>
    <t>1137285833118113792</t>
  </si>
  <si>
    <t>1137333216673718273</t>
  </si>
  <si>
    <t>1137825962652045314</t>
  </si>
  <si>
    <t>1138281169743691777</t>
  </si>
  <si>
    <t>1138429748995010560</t>
  </si>
  <si>
    <t>1137165813805387776</t>
  </si>
  <si>
    <t>1138492743423004675</t>
  </si>
  <si>
    <t>1138493182159785984</t>
  </si>
  <si>
    <t>1138512524574281728</t>
  </si>
  <si>
    <t>1138635661668278273</t>
  </si>
  <si>
    <t>1138608065501159425</t>
  </si>
  <si>
    <t>1138636479838674944</t>
  </si>
  <si>
    <t>1138739599218528256</t>
  </si>
  <si>
    <t>1139049035766128640</t>
  </si>
  <si>
    <t>1139227072864432128</t>
  </si>
  <si>
    <t>1137931666922643456</t>
  </si>
  <si>
    <t>1139224063522541568</t>
  </si>
  <si>
    <t>1139230030079434753</t>
  </si>
  <si>
    <t>1138560839538003968</t>
  </si>
  <si>
    <t>1138589280836706304</t>
  </si>
  <si>
    <t>1138589522831314945</t>
  </si>
  <si>
    <t>1137101949902446593</t>
  </si>
  <si>
    <t>1138206149575172096</t>
  </si>
  <si>
    <t>1139229207148617729</t>
  </si>
  <si>
    <t>1137077122638471170</t>
  </si>
  <si>
    <t>1137104388416258048</t>
  </si>
  <si>
    <t>1138260352637034497</t>
  </si>
  <si>
    <t>1138501428757053445</t>
  </si>
  <si>
    <t>1139235011863949312</t>
  </si>
  <si>
    <t>1139237044134338560</t>
  </si>
  <si>
    <t>1138281585944535041</t>
  </si>
  <si>
    <t>1139232317266911233</t>
  </si>
  <si>
    <t>1139269737555230720</t>
  </si>
  <si>
    <t>1139226066449502210</t>
  </si>
  <si>
    <t>1137910140697546752</t>
  </si>
  <si>
    <t>1139279969018941456</t>
  </si>
  <si>
    <t>1139453661984284672</t>
  </si>
  <si>
    <t>1139527362188627969</t>
  </si>
  <si>
    <t>1139532731560484864</t>
  </si>
  <si>
    <t>1139537278081163264</t>
  </si>
  <si>
    <t>1139545106015498245</t>
  </si>
  <si>
    <t>1138350061631541248</t>
  </si>
  <si>
    <t>1138363575297335297</t>
  </si>
  <si>
    <t>1138491081396563968</t>
  </si>
  <si>
    <t>1136561948366127106</t>
  </si>
  <si>
    <t>1138521690131062786</t>
  </si>
  <si>
    <t>1138523876001026048</t>
  </si>
  <si>
    <t>1139209849869406208</t>
  </si>
  <si>
    <t>1138548017982840833</t>
  </si>
  <si>
    <t>1139553744159485953</t>
  </si>
  <si>
    <t>1139554611008815104</t>
  </si>
  <si>
    <t>1139557343778263042</t>
  </si>
  <si>
    <t>1139563545572589568</t>
  </si>
  <si>
    <t>1139572043094122496</t>
  </si>
  <si>
    <t>1139596970727813120</t>
  </si>
  <si>
    <t>1139604128857055234</t>
  </si>
  <si>
    <t>1138801894711861248</t>
  </si>
  <si>
    <t>1139635423154757633</t>
  </si>
  <si>
    <t>1139647504063111169</t>
  </si>
  <si>
    <t>1139665196417503232</t>
  </si>
  <si>
    <t>1138093376522412033</t>
  </si>
  <si>
    <t>1138063645802450945</t>
  </si>
  <si>
    <t>1138466610937827337</t>
  </si>
  <si>
    <t>1138138291881021441</t>
  </si>
  <si>
    <t>1138092890821783554</t>
  </si>
  <si>
    <t>1139732257160290305</t>
  </si>
  <si>
    <t>1139306257888792579</t>
  </si>
  <si>
    <t>1139746836250390530</t>
  </si>
  <si>
    <t>1138621359163092993</t>
  </si>
  <si>
    <t>1138491805391966208</t>
  </si>
  <si>
    <t>1138621623202963457</t>
  </si>
  <si>
    <t>1139637803044749312</t>
  </si>
  <si>
    <t>1139224893529165824</t>
  </si>
  <si>
    <t>1139137469516005377</t>
  </si>
  <si>
    <t>1139240663868944385</t>
  </si>
  <si>
    <t>1138463706168344577</t>
  </si>
  <si>
    <t>1139159011868237824</t>
  </si>
  <si>
    <t>1139706958796115968</t>
  </si>
  <si>
    <t>1139745632518721536</t>
  </si>
  <si>
    <t>1138181573172502529</t>
  </si>
  <si>
    <t>1139727601541324800</t>
  </si>
  <si>
    <t>1139747830480986112</t>
  </si>
  <si>
    <t>1139762110945099779</t>
  </si>
  <si>
    <t>1138467522573815808</t>
  </si>
  <si>
    <t>1138534444002713601</t>
  </si>
  <si>
    <t>1138551119255199744</t>
  </si>
  <si>
    <t>1138560170160607232</t>
  </si>
  <si>
    <t>1138626152937938944</t>
  </si>
  <si>
    <t>1138543473097936896</t>
  </si>
  <si>
    <t>1138595582564585472</t>
  </si>
  <si>
    <t>1138621090140438529</t>
  </si>
  <si>
    <t>1138467338657894408</t>
  </si>
  <si>
    <t>1138491265069326336</t>
  </si>
  <si>
    <t>1138533401869344768</t>
  </si>
  <si>
    <t>1139747143739162625</t>
  </si>
  <si>
    <t>1138250228824444929</t>
  </si>
  <si>
    <t>1138527173743173637</t>
  </si>
  <si>
    <t>1138551258506321922</t>
  </si>
  <si>
    <t>1139121536118300673</t>
  </si>
  <si>
    <t>1138528762235170816</t>
  </si>
  <si>
    <t>1139042657269944320</t>
  </si>
  <si>
    <t>1138553950183890945</t>
  </si>
  <si>
    <t>1137768935061938176</t>
  </si>
  <si>
    <t>1138767835516284929</t>
  </si>
  <si>
    <t>1138702406789636096</t>
  </si>
  <si>
    <t>1139187413048266760</t>
  </si>
  <si>
    <t>1138782132162191360</t>
  </si>
  <si>
    <t>1111381936679747584</t>
  </si>
  <si>
    <t>1137821359059456002</t>
  </si>
  <si>
    <t>1137845617517088769</t>
  </si>
  <si>
    <t>1138143513273651200</t>
  </si>
  <si>
    <t>1138208457553850368</t>
  </si>
  <si>
    <t>1138466113573011456</t>
  </si>
  <si>
    <t>1138515418061164544</t>
  </si>
  <si>
    <t>1139675127212384258</t>
  </si>
  <si>
    <t>1138508831682678785</t>
  </si>
  <si>
    <t>1138702764995796994</t>
  </si>
  <si>
    <t>1139226411653353472</t>
  </si>
  <si>
    <t>1138467585425641478</t>
  </si>
  <si>
    <t>1138259383345983488</t>
  </si>
  <si>
    <t>1139187567587397632</t>
  </si>
  <si>
    <t>1138467804791922696</t>
  </si>
  <si>
    <t>1139769490328055808</t>
  </si>
  <si>
    <t>1137613361447952384</t>
  </si>
  <si>
    <t>1137822225782988800</t>
  </si>
  <si>
    <t>1138136598346948609</t>
  </si>
  <si>
    <t>1139665092021276678</t>
  </si>
  <si>
    <t>1139876697275109376</t>
  </si>
  <si>
    <t>1138591012438323202</t>
  </si>
  <si>
    <t>1138841407261683712</t>
  </si>
  <si>
    <t>1138386463563964416</t>
  </si>
  <si>
    <t>1139545483511312386</t>
  </si>
  <si>
    <t>1139558949680820230</t>
  </si>
  <si>
    <t>1136700628951019522</t>
  </si>
  <si>
    <t>1136991004568039427</t>
  </si>
  <si>
    <t>1138348386334257152</t>
  </si>
  <si>
    <t>1138862145024733184</t>
  </si>
  <si>
    <t>1139538125196337153</t>
  </si>
  <si>
    <t>1139877207025864704</t>
  </si>
  <si>
    <t>1139885821635506176</t>
  </si>
  <si>
    <t>1120658015059943425</t>
  </si>
  <si>
    <t>1138129452477669376</t>
  </si>
  <si>
    <t>1137902350457278465</t>
  </si>
  <si>
    <t>1136403914796888065</t>
  </si>
  <si>
    <t>1137065814358667265</t>
  </si>
  <si>
    <t>1137922891855433729</t>
  </si>
  <si>
    <t>1139223012375482369</t>
  </si>
  <si>
    <t>1139229537525305344</t>
  </si>
  <si>
    <t>1138254541927997442</t>
  </si>
  <si>
    <t>1138492463004434434</t>
  </si>
  <si>
    <t>1139231282771218433</t>
  </si>
  <si>
    <t>1139225740405346305</t>
  </si>
  <si>
    <t>1138168008235507714</t>
  </si>
  <si>
    <t>1138049619491991553</t>
  </si>
  <si>
    <t>1138490828631019528</t>
  </si>
  <si>
    <t>1138519265903071232</t>
  </si>
  <si>
    <t>1138494909953007617</t>
  </si>
  <si>
    <t>1139209516946468865</t>
  </si>
  <si>
    <t>1138510085909602304</t>
  </si>
  <si>
    <t>1138575979637616640</t>
  </si>
  <si>
    <t>1139161443620839424</t>
  </si>
  <si>
    <t>1139157911396110336</t>
  </si>
  <si>
    <t>1137840994567823366</t>
  </si>
  <si>
    <t>1136602929404751873</t>
  </si>
  <si>
    <t>1139597729628221441</t>
  </si>
  <si>
    <t>1137880602839904257</t>
  </si>
  <si>
    <t/>
  </si>
  <si>
    <t>2154802629</t>
  </si>
  <si>
    <t>272794452</t>
  </si>
  <si>
    <t>16012475</t>
  </si>
  <si>
    <t>116060961</t>
  </si>
  <si>
    <t>54977849</t>
  </si>
  <si>
    <t>2594998567</t>
  </si>
  <si>
    <t>912822982996844544</t>
  </si>
  <si>
    <t>16819799</t>
  </si>
  <si>
    <t>29777312</t>
  </si>
  <si>
    <t>1149410389</t>
  </si>
  <si>
    <t>14164297</t>
  </si>
  <si>
    <t>944287250</t>
  </si>
  <si>
    <t>3988196303</t>
  </si>
  <si>
    <t>978067368185417730</t>
  </si>
  <si>
    <t>18240655</t>
  </si>
  <si>
    <t>22681340</t>
  </si>
  <si>
    <t>633287684</t>
  </si>
  <si>
    <t>353439433</t>
  </si>
  <si>
    <t>1098332993662390282</t>
  </si>
  <si>
    <t>47932920</t>
  </si>
  <si>
    <t>935618706465472512</t>
  </si>
  <si>
    <t>261907125</t>
  </si>
  <si>
    <t>en</t>
  </si>
  <si>
    <t>1137908375188934657</t>
  </si>
  <si>
    <t>Twitter for Android</t>
  </si>
  <si>
    <t>TweetDeck</t>
  </si>
  <si>
    <t>Twitter for iPhone</t>
  </si>
  <si>
    <t>Twitter Web Client</t>
  </si>
  <si>
    <t>T7 App</t>
  </si>
  <si>
    <t>Mark Johnson1</t>
  </si>
  <si>
    <t>Twitter Web App</t>
  </si>
  <si>
    <t>Woofy Social Media Scheduler</t>
  </si>
  <si>
    <t>AgoraPulse Manager</t>
  </si>
  <si>
    <t>HubSpot</t>
  </si>
  <si>
    <t>Retweet</t>
  </si>
  <si>
    <t>-95.823268,29.522325 
-95.069705,29.522325 
-95.069705,30.1546646 
-95.823268,30.1546646</t>
  </si>
  <si>
    <t>-118.3940862,33.7804411 
-118.308349,33.7804411 
-118.308349,33.886988 
-118.3940862,33.886988</t>
  </si>
  <si>
    <t>-85.605166,30.355644 
-80.742567,30.355644 
-80.742567,35.000771 
-85.605166,35.000771</t>
  </si>
  <si>
    <t>-118.4019312,33.814689 
-118.352695,33.814689 
-118.352695,33.8946492 
-118.4019312,33.8946492</t>
  </si>
  <si>
    <t>-82.434848,34.687331 
-82.249689,34.687331 
-82.249689,34.904552 
-82.434848,34.904552</t>
  </si>
  <si>
    <t>-79.639319,43.403221 
-78.90582,43.403221 
-78.90582,43.855401 
-79.639319,43.855401</t>
  </si>
  <si>
    <t>-1.6424356,47.1805441 
-1.4790433,47.1805441 
-1.4790433,47.2957789 
-1.6424356,47.2957789</t>
  </si>
  <si>
    <t>-97.5349059,37.562483 
-97.152924,37.562483 
-97.152924,37.80531 
-97.5349059,37.80531</t>
  </si>
  <si>
    <t>-84.215102,40.687562 
-84.012941,40.687562 
-84.012941,40.817349 
-84.215102,40.817349</t>
  </si>
  <si>
    <t>-84.21664,40.767243 
-84.181568,40.767243 
-84.181568,40.797427 
-84.21664,40.797427</t>
  </si>
  <si>
    <t>United States</t>
  </si>
  <si>
    <t>Canada</t>
  </si>
  <si>
    <t>France</t>
  </si>
  <si>
    <t>US</t>
  </si>
  <si>
    <t>CA</t>
  </si>
  <si>
    <t>FR</t>
  </si>
  <si>
    <t>Houston, TX</t>
  </si>
  <si>
    <t>Torrance, CA</t>
  </si>
  <si>
    <t>Georgia, USA</t>
  </si>
  <si>
    <t>Redondo Beach, CA</t>
  </si>
  <si>
    <t>Greenville, SC</t>
  </si>
  <si>
    <t>Toronto, Ontario</t>
  </si>
  <si>
    <t>Nantes, France</t>
  </si>
  <si>
    <t>Wichita, KS</t>
  </si>
  <si>
    <t>Lima, OH</t>
  </si>
  <si>
    <t>Elida, OH</t>
  </si>
  <si>
    <t>1c69a67ad480e1b1</t>
  </si>
  <si>
    <t>c1e1a49e92ce1ba0</t>
  </si>
  <si>
    <t>7142eb97ae21e839</t>
  </si>
  <si>
    <t>e1e35d357ceefa52</t>
  </si>
  <si>
    <t>8eb7d0abedc4817b</t>
  </si>
  <si>
    <t>3797791ff9c0e4c6</t>
  </si>
  <si>
    <t>3a01ceecea2a0371</t>
  </si>
  <si>
    <t>1661ada9b2b18024</t>
  </si>
  <si>
    <t>6b1aa33507f2e472</t>
  </si>
  <si>
    <t>d9b1a8780fc61ff7</t>
  </si>
  <si>
    <t>Houston</t>
  </si>
  <si>
    <t>Torrance</t>
  </si>
  <si>
    <t>Georgia</t>
  </si>
  <si>
    <t>Redondo Beach</t>
  </si>
  <si>
    <t>Greenville</t>
  </si>
  <si>
    <t>Toronto</t>
  </si>
  <si>
    <t>Nantes</t>
  </si>
  <si>
    <t>Wichita</t>
  </si>
  <si>
    <t>Lima</t>
  </si>
  <si>
    <t>Elida</t>
  </si>
  <si>
    <t>city</t>
  </si>
  <si>
    <t>admin</t>
  </si>
  <si>
    <t>https://api.twitter.com/1.1/geo/id/1c69a67ad480e1b1.json</t>
  </si>
  <si>
    <t>https://api.twitter.com/1.1/geo/id/c1e1a49e92ce1ba0.json</t>
  </si>
  <si>
    <t>https://api.twitter.com/1.1/geo/id/7142eb97ae21e839.json</t>
  </si>
  <si>
    <t>https://api.twitter.com/1.1/geo/id/e1e35d357ceefa52.json</t>
  </si>
  <si>
    <t>https://api.twitter.com/1.1/geo/id/8eb7d0abedc4817b.json</t>
  </si>
  <si>
    <t>https://api.twitter.com/1.1/geo/id/3797791ff9c0e4c6.json</t>
  </si>
  <si>
    <t>https://api.twitter.com/1.1/geo/id/3a01ceecea2a0371.json</t>
  </si>
  <si>
    <t>https://api.twitter.com/1.1/geo/id/1661ada9b2b18024.json</t>
  </si>
  <si>
    <t>https://api.twitter.com/1.1/geo/id/6b1aa33507f2e472.json</t>
  </si>
  <si>
    <t>https://api.twitter.com/1.1/geo/id/d9b1a8780fc61ff7.json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</si>
  <si>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</si>
  <si>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</si>
  <si>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</si>
  <si>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</si>
  <si>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</si>
  <si>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</si>
  <si>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</si>
  <si>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</si>
  <si>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</si>
  <si>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</si>
  <si>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</si>
  <si>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</si>
  <si>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</si>
  <si>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</si>
  <si>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</si>
  <si>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</si>
  <si>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</si>
  <si>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</si>
  <si>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</si>
  <si>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</si>
  <si>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</si>
  <si>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KEEGAN _xD835__xDDDF__xD835__xDDD4__xD835__xDDE1__xD835__xDDDC__xD835__xDDD8__xD835__xDDE5_</t>
  </si>
  <si>
    <t>50 States, 100 Days</t>
  </si>
  <si>
    <t>Chris Strub</t>
  </si>
  <si>
    <t>Vicki O'Neill</t>
  </si>
  <si>
    <t>Ryan Foland</t>
  </si>
  <si>
    <t>Cheval John, Social Media Professional</t>
  </si>
  <si>
    <t>Keith Keller _xD83C__xDFAC__xD83D__xDCF1__xD83D__xDCBB__xD83C__xDDE6__xD83C__xDDFA_</t>
  </si>
  <si>
    <t>Suzanne Faulkner</t>
  </si>
  <si>
    <t>Lucille Fisher _xD83E__xDD89_Kindness, Compassion, &amp; Marketing</t>
  </si>
  <si>
    <t>Melissa A._xD83E__xDD89_</t>
  </si>
  <si>
    <t>Rebekah Radice</t>
  </si>
  <si>
    <t>Lori Anding_xD83D__xDC51_ Heart-based Smallbiz SoMe Advocate</t>
  </si>
  <si>
    <t>#WinnieSun ® ☀️</t>
  </si>
  <si>
    <t>Zala Bricelj - _xD83C__xDDF8__xD83C__xDDEE_ _xD83D__xDE0A_ #edutech is my jam</t>
  </si>
  <si>
    <t>Clarice Lin</t>
  </si>
  <si>
    <t>Ross Brand #SMWL19</t>
  </si>
  <si>
    <t>Nicky Pasquier [Virtuoso Assistant] _xD83D__xDCE9_ _xD83C__xDFA8_</t>
  </si>
  <si>
    <t>Dr. Ai | Building #ClassroomWithoutWalls Academy</t>
  </si>
  <si>
    <t>Gene Petrov - Leadership Based Marketing</t>
  </si>
  <si>
    <t>Jessika Phillips #RelationshipMarketing #SMWL19</t>
  </si>
  <si>
    <t>вяєє ραℓмєя</t>
  </si>
  <si>
    <t>Troy Sandidge | Speaker | #SMWL19</t>
  </si>
  <si>
    <t>Glen Ridge Fleet</t>
  </si>
  <si>
    <t>Ross Woods #video #animation</t>
  </si>
  <si>
    <t>christine gritmon✨#SMWL19✨#SMDayHOU</t>
  </si>
  <si>
    <t>BizPaul _xD83D__xDCAC_ #MarketEdLive</t>
  </si>
  <si>
    <t>Bella Vasta</t>
  </si>
  <si>
    <t>Sara McDowell #SMWL19 | Social Navigator</t>
  </si>
  <si>
    <t>Brad Friedman</t>
  </si>
  <si>
    <t>Brandon Birkmeyer</t>
  </si>
  <si>
    <t>Jenns Trends</t>
  </si>
  <si>
    <t>Tiffany Lanier</t>
  </si>
  <si>
    <t>Phylecia Jones</t>
  </si>
  <si>
    <t>KarenYankovich LinkedIn Marketing Expert</t>
  </si>
  <si>
    <t>Extreme Marketing</t>
  </si>
  <si>
    <t>Dan Willis #smwl19</t>
  </si>
  <si>
    <t>Mark Johnson</t>
  </si>
  <si>
    <t>Jim Fuhs Digital Marketing Consultant #SMWL19</t>
  </si>
  <si>
    <t>Debra Eckerling⭐Goal Coach &amp; Project Catalyst</t>
  </si>
  <si>
    <t>Debra Eckerling ✏️ Author _xD83C__xDF1F_ Catalyst _xD83C__xDFA4_ Speaker</t>
  </si>
  <si>
    <t>⭐ #GoalChat ⭐</t>
  </si>
  <si>
    <t>Amy Tischler _xD83D__xDC9A_</t>
  </si>
  <si>
    <t>Maria Marchewka</t>
  </si>
  <si>
    <t>Sohn Social Media Solutions</t>
  </si>
  <si>
    <t>Brian Kennedy</t>
  </si>
  <si>
    <t>Stephanie Liu #SMWL19</t>
  </si>
  <si>
    <t>Roberto Blake #AWESOMESQUAD</t>
  </si>
  <si>
    <t>ScofieldDigitalStory</t>
  </si>
  <si>
    <t>Brandi Boatner</t>
  </si>
  <si>
    <t>Kyle Hetrick _xD83C__xDDFA__xD83C__xDDF2_ #SmallBusiness #Consultant</t>
  </si>
  <si>
    <t>Sabrina Cadini</t>
  </si>
  <si>
    <t>Narmadhaa</t>
  </si>
  <si>
    <t>Darcy De Leon _xD83D__xDC69__xD83C__xDFFB_‍_xD83D__xDCBB_ Blog Editor</t>
  </si>
  <si>
    <t>Alberto Gómez</t>
  </si>
  <si>
    <t>Bernie Fussenegger #Digital360Chat</t>
  </si>
  <si>
    <t>Madalyn Sklar _xD83D__xDE80_ Digital Marketing since 1996</t>
  </si>
  <si>
    <t>StreamYard #TheYard</t>
  </si>
  <si>
    <t>D. Scott Smith</t>
  </si>
  <si>
    <t>Mouhamadou Lamine Ka</t>
  </si>
  <si>
    <t>Judi Fox</t>
  </si>
  <si>
    <t>Teresa Heath-Wareing</t>
  </si>
  <si>
    <t>Chipotle</t>
  </si>
  <si>
    <t>Alyona Cherny</t>
  </si>
  <si>
    <t>Wave.video</t>
  </si>
  <si>
    <t>Marki Lemons-Ryhal _xD83C__xDF99_</t>
  </si>
  <si>
    <t>Daniel Glickman</t>
  </si>
  <si>
    <t>Scotty Trades</t>
  </si>
  <si>
    <t>_xD83C__xDFC3__xD83C__xDFFB_ Mike Gingerich #SMWL19 &amp; #Bizfixer</t>
  </si>
  <si>
    <t>Mike Allton</t>
  </si>
  <si>
    <t>Kelly Noble Mirabella - Baby Got Bot _xD83D__xDC4A_</t>
  </si>
  <si>
    <t>Mia Voss - #SMWL19 - Speaker</t>
  </si>
  <si>
    <t>Demian Ross | PLAN D</t>
  </si>
  <si>
    <t>Marc Bowker #SMWL19</t>
  </si>
  <si>
    <t>Bentley University</t>
  </si>
  <si>
    <t>Erika Heald | Marketing Consultant</t>
  </si>
  <si>
    <t>Kenneth</t>
  </si>
  <si>
    <t>Content Marketing Institute</t>
  </si>
  <si>
    <t>Mark Schaefer</t>
  </si>
  <si>
    <t>Paper.li</t>
  </si>
  <si>
    <t>Ann Handley</t>
  </si>
  <si>
    <t>Jen Cole #smechat _xD83D__xDE01__xD83C__xDF99__xD83C__xDFA5_ #SMWL19</t>
  </si>
  <si>
    <t>Chad Illa-Petersen</t>
  </si>
  <si>
    <t>Julie Riley #smechat _xD83D__xDCF1_ #SMDayICT19</t>
  </si>
  <si>
    <t>Brian Fanzo _xD83D__xDE0E_ iSocialFanz</t>
  </si>
  <si>
    <t>Val Vesa|Social Media &amp; Travel</t>
  </si>
  <si>
    <t>Christopher Thames</t>
  </si>
  <si>
    <t>Janice ElliottHoward</t>
  </si>
  <si>
    <t>Noha Ibrahim</t>
  </si>
  <si>
    <t>Cadex Limited</t>
  </si>
  <si>
    <t>Mar Rodríguez _xD83C__xDF0A__xD83C__xDF40__xD83D__xDC9F__xD83C__xDF0E__xD83C__xDDEA__xD83C__xDDF8_</t>
  </si>
  <si>
    <t>Kendra Ramirez</t>
  </si>
  <si>
    <t>#LetsTweet...</t>
  </si>
  <si>
    <t>DeanReynoldsMedia</t>
  </si>
  <si>
    <t>keepitsimplecoach</t>
  </si>
  <si>
    <t>Podcast Conference</t>
  </si>
  <si>
    <t>Dan Norton</t>
  </si>
  <si>
    <t>Super Joe Pardo</t>
  </si>
  <si>
    <t>YouTube</t>
  </si>
  <si>
    <t>Instagram</t>
  </si>
  <si>
    <t>Maria Elena Duron  #MarketingCoachMaria</t>
  </si>
  <si>
    <t>QuiCC</t>
  </si>
  <si>
    <t>Tony Christensen - #SMWL19</t>
  </si>
  <si>
    <t>Mike Michon</t>
  </si>
  <si>
    <t>Carlos Gil</t>
  </si>
  <si>
    <t>Twitter Video</t>
  </si>
  <si>
    <t>Liam Easthope</t>
  </si>
  <si>
    <t>Squideo</t>
  </si>
  <si>
    <t>JGA Recruitment Group</t>
  </si>
  <si>
    <t>5RV Digital</t>
  </si>
  <si>
    <t>M.B.Ancajas</t>
  </si>
  <si>
    <t>⭐ THE Gary J. Nix has returned ⭐</t>
  </si>
  <si>
    <t>Deb Purkiss</t>
  </si>
  <si>
    <t>Livestream Universe</t>
  </si>
  <si>
    <t>NOW Marketing Group #SMWL19</t>
  </si>
  <si>
    <t>Brian Wallace is at #SMWL19</t>
  </si>
  <si>
    <t>@YOU_xD83D__xDD39_</t>
  </si>
  <si>
    <t>Blogging Brute</t>
  </si>
  <si>
    <t>Agorapulse</t>
  </si>
  <si>
    <t>Lisa Loeffler</t>
  </si>
  <si>
    <t>Enterprise</t>
  </si>
  <si>
    <t>Phytorite CBD &amp; Hemp</t>
  </si>
  <si>
    <t>Nissan</t>
  </si>
  <si>
    <t>RFC @walk_ons | #wordpress website developer @keeganlmedia |  ☕ and _xD83E__xDD41_</t>
  </si>
  <si>
    <t>50 States, 100 Days: The Book' by @ChrisStrub, 1st man to live-stream &amp; Snapchat in 50 _xD83C__xDDFA__xD83C__xDDF8_, available now on Amazon. Contact @ChrisStrub to screen ‘The Film’!</t>
  </si>
  <si>
    <t>#LinkedInLive Pioneer; @Forbes Contributor; Author, @50States100Days &amp; #GivingDayGuy, hosting online giving days nationwide, like #GiveSTLDay &amp; #BigGive2019</t>
  </si>
  <si>
    <t>Driving #Sales for #B2B companies through an innovative approach of a #creative #integration of #Marketing and Sales. #GoalsToResults #Strategy #Leaders</t>
  </si>
  <si>
    <t>Keynote speaker | 4X TEDx |  Author✒️@ditchtheact - Pre-order at https://t.co/dRIF0BFymA | If I'm not speaking or brand building, I'm likely sailing ⛵️</t>
  </si>
  <si>
    <t>Founder and CEO of Vallano Media, LLC,  a marketing agency which helps small to mid-sized businesses build a loyal audience via social media.</t>
  </si>
  <si>
    <t>GLOBAL TWITTER VIDEO MARKETING SPECIALIST.  #ZoomingInOnTwitter 
https://t.co/EAyNq5EcLI Where To Next? The Virtual World Tour Continues Soon.</t>
  </si>
  <si>
    <t>Teaching Fellow Prosthetics&amp;Orthotics @UniStrathclyde,passionate about digital engagement_xD83D__xDCF2_ _xD83C__xDF93_,sprint triathlete _xD83C__xDFCA__xD83C__xDFFB_‍♀️_xD83D__xDEB4_‍♀️ _xD83C__xDFC3_‍♀️Lego Serious Play facilitator</t>
  </si>
  <si>
    <t>Digital Marketer/Over 50/Bringing Wisdom. My clients count on me to be an insightful advocate for their business. Together, we shine. Oh and I Love to Dance._xD83D__xDC83_</t>
  </si>
  <si>
    <t>#TechieByDesign,Web/IT Program Manager-Runner by day, RoadRunner 4 Life, UTSA Alumn _xD83E__xDD19__xD83C__xDFFD_ #BIRDSUP- SPURS- TEXANS #girlgotsportsskills #MusicLover #musicallday</t>
  </si>
  <si>
    <t>#SocialMedia and Marketing Performance Strategist. Speaker | Author | Creator of PREP Performance™ Method and Authority Matrix. Host #BrandAuthority Podcast.</t>
  </si>
  <si>
    <t>Social Mgr _xD83D__xDCC8_ | For Hire | connector | I grow your community &amp; ⬆️ Brand Reach #BeSocialOnSocial Instagram ⏩ SouthbaySocialMedia | ☕️ Strong_xD83C__xDF77_Red _xD83D__xDCDA__xD83D__xDC3E__xD83C__xDFD6__xD83E__xDDE1_aka Mrs. King</t>
  </si>
  <si>
    <t>Wealth Whisperer | @CNBC @Forbes @GDLA | Top Social_xD83D__xDCB0_Fin Voice | Podcast |_xD83D__xDCA1__xD83D__xDD25_ Brands | #WinnieSun chat Wed 11a PT | ✈️ #Travel #Speaker #TV #SatelliteMediaTour</t>
  </si>
  <si>
    <t>Storyteller. Content Whisperer. #MOOC creator. NLP Master Coach. 24/7 my own. #BizHeroes co-host. Team #PeriGirlsChat / Let's share stories ☕ #SMM #EDU #EduTech</t>
  </si>
  <si>
    <t>Content marketing &amp; Analytics Strategist | Extracts wisdom from analytics &amp; turns it into actions | Founder of BaselineLabs _xD83D__xDC49_ Speaker at #INBOUND19</t>
  </si>
  <si>
    <t>#SMWL19, #SPVS19 &amp; #MAPCON Speaker | #WebSummit2019 | #Livestreaming | #LiveVideo | #VideoMarketing Top25 | #MarTech Top50 | #NeverSettleShow | #Alexa</t>
  </si>
  <si>
    <t>Passionate organic marketer _xD83C__xDF31_,  @Canva Brand Ambassador _xD83D__xDC99_. Visual content &amp; email marketing specialist. Finalist #SMMA18 _xD83C__xDFC6_ Love coffee! ☕️</t>
  </si>
  <si>
    <t>Prof. Entrepreneur. Featured in @Forbes @InsideHigherEd. Contributor @Entrepreneur @Thrive. Digital Learning &amp; Storytelling. @HubspotAcademy contributor</t>
  </si>
  <si>
    <t>_xD83D__xDC99_ Coaching marketers to become leaders _xD83D__xDC99_ Leaders cultivate &amp; nurture community _xD83D__xDC99_ Community gets marketing results _xD83D__xDC99_ Join _xD83D__xDCE7_ newsletter _xD83D__xDC47__xD83C__xDFFB__xD83D__xDC47__xD83C__xDFFB_</t>
  </si>
  <si>
    <t>I help people master #RelationshipMarketing to _xD83D__xDC97_,do &amp; be more. Speaker #SMMW19 | Good Vibes Spreader| passionate Founder of @NOWMG, #SMWL19 #SMMW19</t>
  </si>
  <si>
    <t>#Positivity | #SocialMedia | #Lifestyle⁣ ⁣ _xD83D__xDCF1_IG: @ bree.palm⁣er _xD83D__xDC8C_ breeingsocial@gmail.com⁣ ☕️ Coffee Obsessed _xD83D__xDC5A_15% Off #BBxCollection use code: BREE15</t>
  </si>
  <si>
    <t>VP @NexGenDynamics | Speaker | Storyteller | @BrandChat Host | Workaholic | #BrandChat | #SocialMedia is Life | #SMWL19 | #FindTroy</t>
  </si>
  <si>
    <t>#WeFillTheFridge is dedicated to increasing awareness in communities by providing information on #foodbanks, resources &amp; solutions. #KYGives19 May 14th.</t>
  </si>
  <si>
    <t>Producer / Creative Director at @digitalstoryco in the Midwest. 20+ years experience in #videoproduction, #animation, #motiongraphics, #vfx, and creative tech.</t>
  </si>
  <si>
    <t>Social media strategist❤️Small Business Superfan❤️Speaker #INBOUND18 #ATOMICON19 #DigitalWomen #SMWL19 #SMDayHou</t>
  </si>
  <si>
    <t>_xD83D__xDCE2_ I help brands have conversations _xD83C__xDFA4_ I teach ✍️ I write @huffpost _xD83D__xDEA8_ I run events @powwowlboro &amp; @marketedlive | Sage Global Expert</t>
  </si>
  <si>
    <t>Bella Vasta International. Keynote Speaker - Author - Consultant - Mom to a 12oz baby &amp; love talking about Facebook groups!</t>
  </si>
  <si>
    <t>We stay informed so you can stay social. #smawv #westvirginia</t>
  </si>
  <si>
    <t>Give me a mic and camera and I'll tell a story._xD83C__xDFAF_Social Navigator _xD83C__xDF99_Public Speaker ✈️Wanderlust Seeker</t>
  </si>
  <si>
    <t>Digital Marketing Strategist | Speaker | Fly Fisherman | Dog Lover | Amazon Best Selling Author | Podcaster - The Digital Slice Podcast</t>
  </si>
  <si>
    <t>_xD83D__xDE80_Marketing Expert &amp; Biz Coach _xD83C__xDF99_#BrandsOnBrandsOnBrandsPodcast ⬇️Build your brand and grow your business</t>
  </si>
  <si>
    <t>Everyone used to always say I looked like a hair dresser....  Then I became one :-)</t>
  </si>
  <si>
    <t>Challenging you to shift the way you Live, Lead, and Work. #TheSHIFTIsReal | Transformational Speaker, Podcast Host @AModVisionary</t>
  </si>
  <si>
    <t>Budgetologist. Motivational Speaker. Women in #STEM Advocate.
_xD83D__xDCB5_@dailyblastlive Contributor 
✍️@womenofdenver Contributor
_xD83D__xDDE3_️@tedx Speaker 
_xD83C__xDF0E_ World traveler</t>
  </si>
  <si>
    <t>Dedicated to helping entrepreneurs &amp; smallbiz use LinkedIn and SocialMedia profitably. LinkedIn evangelist &amp; speaker.✨Click Below: Good Girls Get Rich podcast✨</t>
  </si>
  <si>
    <t>Black Hat</t>
  </si>
  <si>
    <t>#Millennials are the hope of the future. Get motivated! Digital marketing is quickly becoming relationship marketing. Are you ready? #Keynotespeaker #consultant</t>
  </si>
  <si>
    <t>Assistant Manager. K-12 educational #sales and #marketing. Connect with educators. Business opportunities.
#edtech #education #data</t>
  </si>
  <si>
    <t>LtCol USMC, (Ret) now #socialmedia Trainer, Consultant Speaker at Fuhsion Marketing.  Fired Up_xD83D__xDD25_ to Help you Succeed!  Team member #TwitterSmarter</t>
  </si>
  <si>
    <t>Goal Coach/Project Catalyst Deb Eckerling helps individual &amp; businesses set, plan &amp; achieve their goals. Founder, @WriteOnOnline &amp; Host, @GoalChat</t>
  </si>
  <si>
    <t>Brings community to writers, creatives &amp; entrepreneurs. Project Catalyst &amp; Goal Coach @TheDEBMethod; Host of #GoalChat @GoalChat; Author, Write On Blogging</t>
  </si>
  <si>
    <t>Define, Plan &amp; Achieve your Goals! Tweets by Project Catalyst and Goal Coach Debra Eckerling @TheDEBMethod @WriteOnOnline #GoalChat is Sundays at 7pm PT/10pm ET</t>
  </si>
  <si>
    <t>Co-Founder/Owner of @SimplySocialNM • Mom, wife, micro-influencer, speaker &amp; strategist • Making my way one selfie at a time @simplysantafenm @newmexicotravel</t>
  </si>
  <si>
    <t>Social Media and Content Marketing Specialist from #PIttsburgh || Instagram _xD83D__xDCF8_: @_mariamarchewka</t>
  </si>
  <si>
    <t>Tim Sohn, founder. Social Media Management &amp; Public Relations for SMBs. ✳️ Co-host of #TheTimAndJimShow.</t>
  </si>
  <si>
    <t>Helping people and organizations soar above the crowds!</t>
  </si>
  <si>
    <t>Host of https://t.co/FSeW3F3h11, Digital Strategist, #LiveStreaming Pro, Join the FB Group: https://t.co/KXRXPraYU7</t>
  </si>
  <si>
    <t>Creative Entrepreneur, @YouTube Certified Video Marketer, Speaker. Featured on @Forbes @entrepreneur @USAToday  https://t.co/UJtVpx12R4</t>
  </si>
  <si>
    <t>Scofield Digital Storytelling produces engaging &amp; effective stories for business and marketing utilizing video, animation &amp; creative technology.</t>
  </si>
  <si>
    <t>Smart storyteller. Digital PR. Proud @PRSA member. I embrace data. Social media advocate. Global influencer comms lead @ IBM. Opinions expressed are my own.</t>
  </si>
  <si>
    <t>CEO of iuby, LLC - A Marketing &amp; Process Improvement Company | #WMDProject Podcast Host | Veteran | #TwitterSmarter Team Member</t>
  </si>
  <si>
    <t>_xD83E__xDDE0_ Brain Fitness Coach _xD83E__xDD51__xD83D__xDCA4__xD83D__xDC5F__xD83E__xDDD8_‍♀️_xD83C__xDFAF_ #LifeWorkBalance Strategist: Life comes first, then work can get done ✨ FB Group https://t.co/i79DzUE34t</t>
  </si>
  <si>
    <t>Copywriter and marketer @Zoho for @ZohoCreator. Blogger by passion.</t>
  </si>
  <si>
    <t>Content #editor for #entrepreneurs, #womeninbusiness and corporate #MarCom departments. Former newspaper reporter. I ❤️ #APStyle, improving content quality.</t>
  </si>
  <si>
    <t>Content Strategist • Writer • Consultant • #NochesdeBlogging Co-host</t>
  </si>
  <si>
    <t>Host #Digital360Chat (1st Thur of the Month @ 12pm ET) | Targeting &amp; Engaging the Customer w/ #Digital and #Social Solutions | ✍️ Sign up for our Email Tips _xD83D__xDC47_</t>
  </si>
  <si>
    <t>Twitter Marketing Expert. Host #TwitterSmarter chat Thurs 1pm ET and podcast. https://t.co/nBDQrJYmZT. #SocialROI chat host Tues 5pm ET. #CTCpodcast</t>
  </si>
  <si>
    <t>StreamYard is a live streaming studio in your browser. Interview guests, share your screen, and much more. Stream directly to Facebook, or YouTube. _xD83D__xDE03__xD83C__xDF7F_</t>
  </si>
  <si>
    <t>D. Scott Smith - The Motivational Listener Coaching a Science-based method for #businessnetworking scott@dscottsmith.com #MotivationalListener</t>
  </si>
  <si>
    <t>Commercant , Electonicien ,Elecricien des nouvelle technologies</t>
  </si>
  <si>
    <t>_xD83E__xDD8A_ #FoxRocks * Linkedin Video Strategist _xD83D__xDC99_ 3 Million views 2018 * H2H Human 2 Human Marketing * Making the Complex Simple &amp; Selling YOU Back your Time!</t>
  </si>
  <si>
    <t>#Marketing &amp; #SocialMedia
International Speaker &amp; Training Author &amp; owner of @THWMarketing #TEDxSpeaker Featured in @SMExaminer</t>
  </si>
  <si>
    <t>Eating. Freeting. Repeating.</t>
  </si>
  <si>
    <t>Customer Acquisition at https://t.co/UJlrBTRegb</t>
  </si>
  <si>
    <t>Make engaging social videos and ads in minutes with https://t.co/UJlrBTRegb by @Animatron #VideoMarketing #VideoAds #SocialAds _xD83D__xDCF8_</t>
  </si>
  <si>
    <t>_xD83C__xDFA4_REALTOR Keynote Speaker _xD83C__xDFAF_#RealEstate Strategist _xD83C__xDF99_️Podcaster &amp; Vlogger at Social Selling Made Simple</t>
  </si>
  <si>
    <t>#CMO author, keynote speaker, #marketing addict. https://t.co/7xpDEO8h4C  https://t.co/RQh3Eqay91 #VideoMarketing #SocialVideo #marketing #Video</t>
  </si>
  <si>
    <t>Started studying mid 2016 on day trading and paper traded for 8 months and profited decently 2018. Still learning until I retired my JOB. Watch me trade 2019.</t>
  </si>
  <si>
    <t>Your Biz Problem Solver...Human Swiss Army Knife, Int Speaker, Blogger, Runner, Triathlete _xD83C__xDFCA__xD83C__xDFFB__xD83D__xDEB4__xD83C__xDFFD__xD83C__xDFC3__xD83C__xDFFB_#AddValue #BeUncommon #2runsaweekhalfmarathonplan ❤️✈️</t>
  </si>
  <si>
    <t>Content Marketing Practitioner ⌨ | Brand Evangelist at @Agorapulse | Author _xD83D__xDCD8_ | _xD83C__xDFC6_ Award Winning Social Media Blogger | Fluent in Star Wars &amp; _xD83D__xDD96_ #BloggingBrute</t>
  </si>
  <si>
    <t>Social media consultant, trainer and enthusiast. Also slinging 80's style chatbot tutorials over on YouTube via Baby Got Bot _xD83D__xDC8B__xD83D__xDCAF__xD83D__xDD25_</t>
  </si>
  <si>
    <t>I connect businesses &amp; brands to their largest buying market: WOMEN! Spokesperson &amp; Social Storyteller #Luxury #Travel #Lifestyle | #Cars | #Speaker</t>
  </si>
  <si>
    <t>ROOTLESS is the brand I'm building • PLAN D is my weekly podcast • ROAD to 1000 is my daily video series • SEE THOSE VIDS HERE _xD83D__xDC49__xD83C__xDFFC_ https://t.co/Rt2dpKNL19</t>
  </si>
  <si>
    <t>Chief Everything Officer at @alteregocomics. _xD83C__xDF99_ Host of the Comics are Awesome podcast. _xD83D__xDCDA_ Personal &amp; professional growth junkie. ❤️ Husband &amp; father of 3.</t>
  </si>
  <si>
    <t>Official Bentley University Twitter</t>
  </si>
  <si>
    <t>Startup content strategist. #ContentChat host. Gluten-free blogger @ErikaGlutenFree. @Warcraft player. Formerly Head of Content @anaplan @achievers @HighwirePR.</t>
  </si>
  <si>
    <t>Hip hop photographer in Columbus, OH.</t>
  </si>
  <si>
    <t>We share with marketers how-to guidance, insights, and advice. Join us at our annual events #CMWorld and #ContentTECH. Oh and we really like the color orange.</t>
  </si>
  <si>
    <t>Keynote speaker, executive branding coach, marketing strategist, podcaster, author of 7 books including Marketing Rebellion. I extract the signal from the noise</t>
  </si>
  <si>
    <t>Get fresh, relevant content delivered directly to you and your contacts. A service powered by https://t.co/VLD8wDdN9N</t>
  </si>
  <si>
    <t>Author. Marketer. Chief Content Officer waging a war on content mediocrity. My new book is the WSJ bestseller, Everybody Writes. I'm also @marketingprofs here.</t>
  </si>
  <si>
    <t>Social Media Specialist | Community Manager for @smexaminer | Co-Founder of @depict_media | Producer of #smechat | Podcaster on @makeamarketer ✨ #findyourtiara</t>
  </si>
  <si>
    <t>Married the most beautiful woman on earth. Incredible kids. #SocialMediaMarketing Strategist. 
#socialmedia IG @socialchadvisor  #marketing #TeamUs</t>
  </si>
  <si>
    <t>I am the Co-Founder &amp; managing partner for @depict_media, and a Community Moderator for @smexaminer.  A speaker &amp; Chatbot builder having fun w/social strategy</t>
  </si>
  <si>
    <t>#KeynoteSpeaker at @michelle_joyce speakers + 3X Podcast Host | Empowering #DigitalEmpathy &amp; #PressTheDamnButton Marketing | Dad 3 Girls | Travel 76 countries!</t>
  </si>
  <si>
    <t>#SocialMedia @SucuriSecurity. Christian. Father. Husband. Founder @shoeboxromania. Travel &amp; Photography. | Photography Team Lead volunteer for #WCEU</t>
  </si>
  <si>
    <t>Creating _xD83E__xDDE0_ Lead Gen Machines _xD83E__xDD16_ w/ MARCOMs, Strategic Marketing Plans _xD83C__xDFAF_ &amp; Internal Communications_xD83D__xDCF1_ Strategies @VentureInX @DMAMA_X</t>
  </si>
  <si>
    <t>Author, author coach and Publisher. Enjoys photography. Great stories that entertain and inform. Free chapter - https://t.co/I3MUuAVwQP</t>
  </si>
  <si>
    <t>_xD83E__xDD1F_</t>
  </si>
  <si>
    <t>#DigitalMarketer #ContentManager #Contentcurator Passionista del #ContentMarketing, #InboundMarketing #Author ¡Proactiva! #BlingualTwitter English/Spanish</t>
  </si>
  <si>
    <t>Tying your business strategy to your digital strategy for results. 
Digital Agency Leader. 
People connector. 
Empower others. 
#digital #B2B #givejoy</t>
  </si>
  <si>
    <t>"Finally was right about everything."</t>
  </si>
  <si>
    <t>Bio Growing up in Jamaica, Dean Reynolds jumped headfirst into the music industry.</t>
  </si>
  <si>
    <t>GPS for aspiring/new entrepreneurs getting bizy planning, building &amp; sustaining for results. Get your 5 Essentials Report https://t.co/PZi37yqgqj</t>
  </si>
  <si>
    <t>Founded by @SuperJoePardo, #MAPCON is a the #podcast #conference for #creativity and #community building! See you at MAPCON on September 8 and 9, 2017!</t>
  </si>
  <si>
    <t>Video Editor, Square Video Repurposing Content Creator. Husband of @acruz1217. Follower of Christ. #ContentMarketing #VideoMarketing</t>
  </si>
  <si>
    <t>I help grow #business! Host of the Business Podcast and The TOP (TV show). #Husband and #Father to Ava and Dominick! Certified #Disney fan. Founder @PodcastMA.</t>
  </si>
  <si>
    <t>Pivoting to video.</t>
  </si>
  <si>
    <t>Bringing you closer to the people and things you love. ❤</t>
  </si>
  <si>
    <t>#MarketingCoach for #smallbusiness #creators #startups | #Speaker Grow With #Google | #Trainer @Google Partner + @5Appreciation | @KLIBrand | #brandchat founder</t>
  </si>
  <si>
    <t>QuiCC is your solution for quick and accurate video captions right from the palm of your hand. #SMDayICT19 #SMWL19</t>
  </si>
  <si>
    <t>_xD83D__xDCF2_ I make your customers stop scrolling and start buying with Facebook &amp; Instagram ads. _xD83D__xDCBB_ Want to learn? Watch my newest video:
https://t.co/U3D7wbNCoY</t>
  </si>
  <si>
    <t>Confusing people intending to reply to other Mikes since 2006.</t>
  </si>
  <si>
    <t>CEO of Gil Media Co., Author, @KoganPage, Keynote Speaker, @PremiereSpeaker. Contributor, @Entrepreneur. Formerly, Sr. Social Media Manager @LinkedIn</t>
  </si>
  <si>
    <t>¯\_(ツ)_/¯</t>
  </si>
  <si>
    <t>Digital Marketing Apprentice @5RVDigital &amp; contributor to #TwitTeamHour</t>
  </si>
  <si>
    <t>Engaging animated explainer videos for your business made right here in the UK.</t>
  </si>
  <si>
    <t>A dedicated team of specialists finding you the best opportunities in the #Payroll, #HR, and #Marketing sectors! Co-host of the #TwitTeamHour!</t>
  </si>
  <si>
    <t>Making Digital different. Dare to dream. We dare to build. Founder of #TwitTeamHour. Part of the #TwitTeam</t>
  </si>
  <si>
    <t>From mundane to still mundane, trying to be profound.</t>
  </si>
  <si>
    <t>award-winning cultural strategist. DEI advocate. strategic advisor: @BoldCLTR. mod: #brandchat #BRANDarchy.
THE hashtag whisperer. he/his.
✊_xD83C__xDFFF_✊_xD83C__xDFFE_✊ _xD83C__xDDF9__xD83C__xDDF9__xD83C__xDDF5__xD83C__xDDF7_</t>
  </si>
  <si>
    <t>Helping you share your stories online</t>
  </si>
  <si>
    <t>#LiveVideo hosting, production &amp; consulting. @iRossBrsnd covers #livestreaming news in Livestream Universe Update &amp; #Alexa Flash Briefing. #VideoMarketing</t>
  </si>
  <si>
    <t>The Relationship Marketing specialists who help turn your followers into fans, clients into Advocates and your Community into collaborators. @jessikaphillips</t>
  </si>
  <si>
    <t>Infographic Expert, Founder @NowSourcing. Columnist: @cmswire @hackernoon ex @Mashable. Advisor: @GoogleSmallBiz</t>
  </si>
  <si>
    <t>This is about @YOU</t>
  </si>
  <si>
    <t>Mike Allton is the Blogging Brute – an award-winning blogger, author and speaker who can help you be a better blogger.</t>
  </si>
  <si>
    <t>A social media management tool to keep you sane. Post, monitor, schedule, and report all from one place. Try us for free: https://t.co/fOSAGA74iy</t>
  </si>
  <si>
    <t>Master curator + inbound strategist helping leaders amplify their influence. Member of The Collective at @WPBrandStudio. #martech + #contentmarketing</t>
  </si>
  <si>
    <t>Total transportation provider &amp; proud partner of the NHL. The one place to go for every place life takes you. For customer service contact @EnterpriseCares.</t>
  </si>
  <si>
    <t>Specializing in organic CBD &amp; hemp supplements, using cutting-edge technology and research. Follow us on Instagram: https://t.co/JZFuJYfSHW</t>
  </si>
  <si>
    <t>The official Nissan USA Twitter. Innovation That Excites. For customer service inquiries, please see https://t.co/WKpOFNBt0o</t>
  </si>
  <si>
    <t>Baton Rouge, LA</t>
  </si>
  <si>
    <t>Cincinnati, OH</t>
  </si>
  <si>
    <t>Long Beach, CA</t>
  </si>
  <si>
    <t>Melbourne - Australia</t>
  </si>
  <si>
    <t>Largs, Scotland</t>
  </si>
  <si>
    <t>Boston, Massachusetts</t>
  </si>
  <si>
    <t>Texas, San Antonio</t>
  </si>
  <si>
    <t>Los Angeles, CA</t>
  </si>
  <si>
    <t>Southbay LA, California</t>
  </si>
  <si>
    <t>So Calif + FB Live + (949) 625-6800</t>
  </si>
  <si>
    <t>Slovenija and everywhere I go.</t>
  </si>
  <si>
    <t>London, England</t>
  </si>
  <si>
    <t>New York, NY</t>
  </si>
  <si>
    <t>Gloucestershire</t>
  </si>
  <si>
    <t>South Korea &amp; US</t>
  </si>
  <si>
    <t>Atlanta, GA</t>
  </si>
  <si>
    <t>Elida,Ohio</t>
  </si>
  <si>
    <t>Ottawa, Ontario</t>
  </si>
  <si>
    <t>Chicago, IL</t>
  </si>
  <si>
    <t>Indiana, USA</t>
  </si>
  <si>
    <t>Nyack, NY</t>
  </si>
  <si>
    <t>Leicester, England</t>
  </si>
  <si>
    <t>Scottsdale, AZ</t>
  </si>
  <si>
    <t>West Virginia, USA</t>
  </si>
  <si>
    <t>Denver Colorado</t>
  </si>
  <si>
    <t>South Florida</t>
  </si>
  <si>
    <t>Colorado, USA</t>
  </si>
  <si>
    <t>New Jersey</t>
  </si>
  <si>
    <t>Arizona</t>
  </si>
  <si>
    <t>united s</t>
  </si>
  <si>
    <t>Atlanta, GA/Swansboro, NC</t>
  </si>
  <si>
    <t>Santa Monica, CA</t>
  </si>
  <si>
    <t>Santa Fe, NM</t>
  </si>
  <si>
    <t>Pennsylvania, USA</t>
  </si>
  <si>
    <t>Shohola, PA, US, 18458</t>
  </si>
  <si>
    <t>Jacksonville, NC</t>
  </si>
  <si>
    <t>San Diego, CA</t>
  </si>
  <si>
    <t>youtube.com/robertoblake2</t>
  </si>
  <si>
    <t>Indianapolis, IN and across US</t>
  </si>
  <si>
    <t>Salt Lake City, UT</t>
  </si>
  <si>
    <t>Just a click away</t>
  </si>
  <si>
    <t>Reston, VA</t>
  </si>
  <si>
    <t>Coconut Creek, FL - Armenia, Q</t>
  </si>
  <si>
    <t>Louisville, KY</t>
  </si>
  <si>
    <t>Victoria, British Columbia</t>
  </si>
  <si>
    <t>Corvallis OR</t>
  </si>
  <si>
    <t>Senegal</t>
  </si>
  <si>
    <t>Virginia, USA</t>
  </si>
  <si>
    <t>United Kingdom</t>
  </si>
  <si>
    <t>Boston, MA</t>
  </si>
  <si>
    <t>773-CE-MARKI</t>
  </si>
  <si>
    <t>Boston</t>
  </si>
  <si>
    <t>Arkansas, USA</t>
  </si>
  <si>
    <t>St. Louis, MO</t>
  </si>
  <si>
    <t>Santa Clarita, CA</t>
  </si>
  <si>
    <t>Denver, CO</t>
  </si>
  <si>
    <t>Traveling the US Fulltime</t>
  </si>
  <si>
    <t>Waltham, Massachusetts, USA</t>
  </si>
  <si>
    <t>Sacramento, CA</t>
  </si>
  <si>
    <t>Cleveland, OH</t>
  </si>
  <si>
    <t>Tennessee, USA</t>
  </si>
  <si>
    <t>Switzerland</t>
  </si>
  <si>
    <t>Texas</t>
  </si>
  <si>
    <t>Washington, DC</t>
  </si>
  <si>
    <t>Cluj Napoca, Romania</t>
  </si>
  <si>
    <t>Somewhere binging on Netflix</t>
  </si>
  <si>
    <t>Madrid, Spain, Citizen of a place called World.</t>
  </si>
  <si>
    <t>Private</t>
  </si>
  <si>
    <t>Orlando, FL</t>
  </si>
  <si>
    <t>Philadelphia, PA</t>
  </si>
  <si>
    <t>Lynbrook, NY</t>
  </si>
  <si>
    <t>San Bruno, CA</t>
  </si>
  <si>
    <t>Bellevue, WA</t>
  </si>
  <si>
    <t>San Francisco, CA</t>
  </si>
  <si>
    <t>West Midlands, England</t>
  </si>
  <si>
    <t>Hull, England</t>
  </si>
  <si>
    <t>St Albans, United Kingdom</t>
  </si>
  <si>
    <t>Real Life, Zeitgeist ↔ NY, NY</t>
  </si>
  <si>
    <t>Australia</t>
  </si>
  <si>
    <t>Ohio, USA</t>
  </si>
  <si>
    <t>youtwitter@rocketmail.com</t>
  </si>
  <si>
    <t>Paris, France</t>
  </si>
  <si>
    <t>Seattle, WA</t>
  </si>
  <si>
    <t>North America</t>
  </si>
  <si>
    <t>https://t.co/5Pn1K6rhk1</t>
  </si>
  <si>
    <t>https://t.co/N1Rv3VVYX3</t>
  </si>
  <si>
    <t>https://t.co/HzzyXa0AWS</t>
  </si>
  <si>
    <t>https://t.co/Uvl4HPLrTQ</t>
  </si>
  <si>
    <t>https://t.co/wXuGkQxKjb</t>
  </si>
  <si>
    <t>https://t.co/yq5rVISuDo</t>
  </si>
  <si>
    <t>https://t.co/muyLFUIq6P</t>
  </si>
  <si>
    <t>https://t.co/BXMTBgSRHk</t>
  </si>
  <si>
    <t>https://t.co/kAEPp47FMC</t>
  </si>
  <si>
    <t>https://t.co/udmnyQRE8W</t>
  </si>
  <si>
    <t>https://t.co/2Aax1VTWrn</t>
  </si>
  <si>
    <t>https://t.co/WNLZZUJTm0</t>
  </si>
  <si>
    <t>https://t.co/5Xv2dTCY9t</t>
  </si>
  <si>
    <t>https://t.co/Z7mDmIL8pb</t>
  </si>
  <si>
    <t>https://t.co/qwcOtgCh8P</t>
  </si>
  <si>
    <t>https://t.co/FyPSFaOWno</t>
  </si>
  <si>
    <t>https://t.co/vWBno8mc4F</t>
  </si>
  <si>
    <t>https://t.co/CiyZnkhchp</t>
  </si>
  <si>
    <t>https://t.co/5sopy0U1zA</t>
  </si>
  <si>
    <t>https://t.co/0KG5u8ucY3</t>
  </si>
  <si>
    <t>https://t.co/ZBEH19oHnT</t>
  </si>
  <si>
    <t>https://t.co/RxKggUdNyC</t>
  </si>
  <si>
    <t>https://t.co/ngYczUitvG</t>
  </si>
  <si>
    <t>https://t.co/mXi1kcFSRB</t>
  </si>
  <si>
    <t>https://t.co/jv965iDyJN</t>
  </si>
  <si>
    <t>https://t.co/IZXqG1xI8V</t>
  </si>
  <si>
    <t>https://t.co/CLt0MZFb4S</t>
  </si>
  <si>
    <t>https://t.co/nkdZJYq3ey</t>
  </si>
  <si>
    <t>https://t.co/McsohDaR7G</t>
  </si>
  <si>
    <t>https://t.co/rLYBIgqQeo</t>
  </si>
  <si>
    <t>https://t.co/9UuSGWPY0C</t>
  </si>
  <si>
    <t>https://t.co/j62ETQ1gdS</t>
  </si>
  <si>
    <t>https://t.co/RkZFAlOIOE</t>
  </si>
  <si>
    <t>https://t.co/R0p6ssRWlZ</t>
  </si>
  <si>
    <t>http://t.co/t60NLFhF0f</t>
  </si>
  <si>
    <t>https://t.co/o862G438BX</t>
  </si>
  <si>
    <t>https://t.co/dZ3vgHR4yD</t>
  </si>
  <si>
    <t>https://t.co/e8MsMfz2GF</t>
  </si>
  <si>
    <t>https://t.co/S0bdAssEhR</t>
  </si>
  <si>
    <t>https://t.co/QM5WZbMx1J</t>
  </si>
  <si>
    <t>https://t.co/3IwKCyjD1o</t>
  </si>
  <si>
    <t>https://t.co/Iu7bRmryfc</t>
  </si>
  <si>
    <t>https://t.co/M2NsXhSoKz</t>
  </si>
  <si>
    <t>https://t.co/5JAgnhADWC</t>
  </si>
  <si>
    <t>http://t.co/4rCI0mVEhj</t>
  </si>
  <si>
    <t>https://t.co/esvSdB0VSd</t>
  </si>
  <si>
    <t>https://t.co/2gZufSeItx</t>
  </si>
  <si>
    <t>https://t.co/Oaeqp32FDf</t>
  </si>
  <si>
    <t>https://t.co/TeU2Kd4DeD</t>
  </si>
  <si>
    <t>https://t.co/jtbc2OlAub</t>
  </si>
  <si>
    <t>https://t.co/0nZSbPP9aR</t>
  </si>
  <si>
    <t>https://t.co/WQCnXzPySQ</t>
  </si>
  <si>
    <t>https://t.co/eX29f5Mmzd</t>
  </si>
  <si>
    <t>https://t.co/gwYyme8h3r</t>
  </si>
  <si>
    <t>https://t.co/RQh3Eqay91</t>
  </si>
  <si>
    <t>https://t.co/ajBuL9ca4d</t>
  </si>
  <si>
    <t>https://t.co/7xpDEO8h4C</t>
  </si>
  <si>
    <t>https://t.co/oUDmwcv4sy</t>
  </si>
  <si>
    <t>https://t.co/fgHMaTIPbB</t>
  </si>
  <si>
    <t>https://t.co/WabHA6mckg</t>
  </si>
  <si>
    <t>https://t.co/dLblNiL8Yx</t>
  </si>
  <si>
    <t>https://t.co/3AXtZstzUh</t>
  </si>
  <si>
    <t>https://t.co/4nD4yTmGEB</t>
  </si>
  <si>
    <t>https://t.co/hKc3NvJBZR</t>
  </si>
  <si>
    <t>http://t.co/AYIVsJpEeV</t>
  </si>
  <si>
    <t>https://t.co/9pabuAS6AI</t>
  </si>
  <si>
    <t>https://t.co/zObPSRjcKN</t>
  </si>
  <si>
    <t>https://t.co/LzR96Tgxr9</t>
  </si>
  <si>
    <t>https://t.co/vixFntrt13</t>
  </si>
  <si>
    <t>http://t.co/naKDAcu1py</t>
  </si>
  <si>
    <t>https://t.co/PNjdKb7f3K</t>
  </si>
  <si>
    <t>https://t.co/3IwIyt2sfT</t>
  </si>
  <si>
    <t>https://t.co/PNjdKaPDFa</t>
  </si>
  <si>
    <t>https://t.co/7P8387v04I</t>
  </si>
  <si>
    <t>https://t.co/Q9bAoqcflo</t>
  </si>
  <si>
    <t>https://t.co/joIgESCkzd</t>
  </si>
  <si>
    <t>http://t.co/lQ5pAbBeP1</t>
  </si>
  <si>
    <t>https://t.co/J9bNIx4lHO</t>
  </si>
  <si>
    <t>https://t.co/yjine8YxIY</t>
  </si>
  <si>
    <t>https://t.co/kTaBZ62AKf</t>
  </si>
  <si>
    <t>https://t.co/Vb14p2r4Uy</t>
  </si>
  <si>
    <t>https://t.co/VNck8iYP7H</t>
  </si>
  <si>
    <t>https://t.co/vjJxYYmHi0</t>
  </si>
  <si>
    <t>https://t.co/mTGQuSu6vs</t>
  </si>
  <si>
    <t>https://t.co/lHnG3g0so9</t>
  </si>
  <si>
    <t>https://t.co/F3fLcfn45H</t>
  </si>
  <si>
    <t>https://t.co/OQR3Kbbcdw</t>
  </si>
  <si>
    <t>https://t.co/mkMMDhvnWt</t>
  </si>
  <si>
    <t>https://t.co/I4ipimFImT</t>
  </si>
  <si>
    <t>https://t.co/v0irpIdFu3</t>
  </si>
  <si>
    <t>https://t.co/JVyDSOocsA</t>
  </si>
  <si>
    <t>https://t.co/BzvUfFYFmG</t>
  </si>
  <si>
    <t>https://t.co/I3rkGiN7fV</t>
  </si>
  <si>
    <t>https://t.co/esrvNPbKXw</t>
  </si>
  <si>
    <t>https://t.co/i4D2prJRUw</t>
  </si>
  <si>
    <t>https://t.co/bOBbZCDP2F</t>
  </si>
  <si>
    <t>http://t.co/2obGONqCnG</t>
  </si>
  <si>
    <t>https://t.co/AVOFNckCpU</t>
  </si>
  <si>
    <t>https://t.co/ampt78ByK3</t>
  </si>
  <si>
    <t>https://t.co/4Bmv1EqObU</t>
  </si>
  <si>
    <t>https://t.co/lyF6e1kqGa</t>
  </si>
  <si>
    <t>https://t.co/jvNvIeVQwg</t>
  </si>
  <si>
    <t>http://t.co/NxEczzhsk7</t>
  </si>
  <si>
    <t>https://t.co/V9JL5p5i6b</t>
  </si>
  <si>
    <t>https://t.co/Iz4mmsRT7G</t>
  </si>
  <si>
    <t>https://pbs.twimg.com/profile_banners/16656547/1555467646</t>
  </si>
  <si>
    <t>https://pbs.twimg.com/profile_banners/116060961/1546208158</t>
  </si>
  <si>
    <t>https://pbs.twimg.com/profile_banners/16012475/1560534232</t>
  </si>
  <si>
    <t>https://pbs.twimg.com/profile_banners/15518172/1557966730</t>
  </si>
  <si>
    <t>https://pbs.twimg.com/profile_banners/272794452/1489278203</t>
  </si>
  <si>
    <t>https://pbs.twimg.com/profile_banners/18300375/1560547970</t>
  </si>
  <si>
    <t>https://pbs.twimg.com/profile_banners/859771153321259009/1526588492</t>
  </si>
  <si>
    <t>https://pbs.twimg.com/profile_banners/22969424/1521327532</t>
  </si>
  <si>
    <t>https://pbs.twimg.com/profile_banners/24957625/1555727916</t>
  </si>
  <si>
    <t>https://pbs.twimg.com/profile_banners/26554000/1546196763</t>
  </si>
  <si>
    <t>https://pbs.twimg.com/profile_banners/779406900097974272/1525275531</t>
  </si>
  <si>
    <t>https://pbs.twimg.com/profile_banners/284241195/1554832703</t>
  </si>
  <si>
    <t>https://pbs.twimg.com/profile_banners/1308645990/1483995874</t>
  </si>
  <si>
    <t>https://pbs.twimg.com/profile_banners/837622203298562048/1524490432</t>
  </si>
  <si>
    <t>https://pbs.twimg.com/profile_banners/797816052/1500342277</t>
  </si>
  <si>
    <t>https://pbs.twimg.com/profile_banners/1357819080/1558880229</t>
  </si>
  <si>
    <t>https://pbs.twimg.com/profile_banners/2154802629/1522832456</t>
  </si>
  <si>
    <t>https://pbs.twimg.com/profile_banners/771007619360231424/1560366730</t>
  </si>
  <si>
    <t>https://pbs.twimg.com/profile_banners/54977849/1531721781</t>
  </si>
  <si>
    <t>https://pbs.twimg.com/profile_banners/213698076/1552159797</t>
  </si>
  <si>
    <t>https://pbs.twimg.com/profile_banners/2717945611/1554339143</t>
  </si>
  <si>
    <t>https://pbs.twimg.com/profile_banners/943156513215881216/1556681496</t>
  </si>
  <si>
    <t>https://pbs.twimg.com/profile_banners/730292627480956928/1546658136</t>
  </si>
  <si>
    <t>https://pbs.twimg.com/profile_banners/3028347113/1553451049</t>
  </si>
  <si>
    <t>https://pbs.twimg.com/profile_banners/76945925/1557081973</t>
  </si>
  <si>
    <t>https://pbs.twimg.com/profile_banners/20721950/1491794795</t>
  </si>
  <si>
    <t>https://pbs.twimg.com/profile_banners/1008539649994870785/1531873511</t>
  </si>
  <si>
    <t>https://pbs.twimg.com/profile_banners/1149410389/1560276154</t>
  </si>
  <si>
    <t>https://pbs.twimg.com/profile_banners/16975700/1544923733</t>
  </si>
  <si>
    <t>https://pbs.twimg.com/profile_banners/29777312/1551394747</t>
  </si>
  <si>
    <t>https://pbs.twimg.com/profile_banners/555144458/1548428110</t>
  </si>
  <si>
    <t>https://pbs.twimg.com/profile_banners/71414799/1544836893</t>
  </si>
  <si>
    <t>https://pbs.twimg.com/profile_banners/478878156/1529649392</t>
  </si>
  <si>
    <t>https://pbs.twimg.com/profile_banners/43606613/1458995043</t>
  </si>
  <si>
    <t>https://pbs.twimg.com/profile_banners/944287250/1559914699</t>
  </si>
  <si>
    <t>https://pbs.twimg.com/profile_banners/733375141707689984/1533613079</t>
  </si>
  <si>
    <t>https://pbs.twimg.com/profile_banners/967638438466867201/1527372324</t>
  </si>
  <si>
    <t>https://pbs.twimg.com/profile_banners/14807469/1479783508</t>
  </si>
  <si>
    <t>https://pbs.twimg.com/profile_banners/1450457142/1515996703</t>
  </si>
  <si>
    <t>https://pbs.twimg.com/profile_banners/2594998567/1553465194</t>
  </si>
  <si>
    <t>https://pbs.twimg.com/profile_banners/912822982996844544/1506534443</t>
  </si>
  <si>
    <t>https://pbs.twimg.com/profile_banners/16782725/1538565351</t>
  </si>
  <si>
    <t>https://pbs.twimg.com/profile_banners/90656891/1514562375</t>
  </si>
  <si>
    <t>https://pbs.twimg.com/profile_banners/14903290/1516388302</t>
  </si>
  <si>
    <t>https://pbs.twimg.com/profile_banners/19003754/1542124517</t>
  </si>
  <si>
    <t>https://pbs.twimg.com/profile_banners/819400526571991044/1486184284</t>
  </si>
  <si>
    <t>https://pbs.twimg.com/profile_banners/118723116/1444075450</t>
  </si>
  <si>
    <t>https://pbs.twimg.com/profile_banners/1037112108675198977/1559105600</t>
  </si>
  <si>
    <t>https://pbs.twimg.com/profile_banners/17475560/1553579711</t>
  </si>
  <si>
    <t>https://pbs.twimg.com/profile_banners/476578068/1397557612</t>
  </si>
  <si>
    <t>https://pbs.twimg.com/profile_banners/10939532/1508899782</t>
  </si>
  <si>
    <t>https://pbs.twimg.com/profile_banners/277595902/1540758238</t>
  </si>
  <si>
    <t>https://pbs.twimg.com/profile_banners/3988196303/1559698786</t>
  </si>
  <si>
    <t>https://pbs.twimg.com/profile_banners/14164297/1485550174</t>
  </si>
  <si>
    <t>https://pbs.twimg.com/profile_banners/1020186186587942912/1548875801</t>
  </si>
  <si>
    <t>https://pbs.twimg.com/profile_banners/16819799/1554870645</t>
  </si>
  <si>
    <t>https://pbs.twimg.com/profile_banners/768483163538493440/1520078603</t>
  </si>
  <si>
    <t>https://pbs.twimg.com/profile_banners/191706777/1400820658</t>
  </si>
  <si>
    <t>https://pbs.twimg.com/profile_banners/23311533/1519381586</t>
  </si>
  <si>
    <t>https://pbs.twimg.com/profile_banners/141341662/1559963156</t>
  </si>
  <si>
    <t>https://pbs.twimg.com/profile_banners/821802014585880577/1547225120</t>
  </si>
  <si>
    <t>https://pbs.twimg.com/profile_banners/16555291/1549548922</t>
  </si>
  <si>
    <t>https://pbs.twimg.com/profile_banners/2850092011/1503924483</t>
  </si>
  <si>
    <t>https://pbs.twimg.com/profile_banners/25476308/1546333364</t>
  </si>
  <si>
    <t>https://pbs.twimg.com/profile_banners/14247987/1559342467</t>
  </si>
  <si>
    <t>https://pbs.twimg.com/profile_banners/24212627/1504668451</t>
  </si>
  <si>
    <t>https://pbs.twimg.com/profile_banners/28188070/1553534897</t>
  </si>
  <si>
    <t>https://pbs.twimg.com/profile_banners/261907125/1482377286</t>
  </si>
  <si>
    <t>https://pbs.twimg.com/profile_banners/15676278/1559349070</t>
  </si>
  <si>
    <t>https://pbs.twimg.com/profile_banners/1219041140/1531316656</t>
  </si>
  <si>
    <t>https://pbs.twimg.com/profile_banners/23678902/1549391197</t>
  </si>
  <si>
    <t>https://pbs.twimg.com/profile_banners/107217315/1398199264</t>
  </si>
  <si>
    <t>https://pbs.twimg.com/profile_banners/978067368185417730/1526390997</t>
  </si>
  <si>
    <t>https://pbs.twimg.com/profile_banners/18240655/1546873538</t>
  </si>
  <si>
    <t>https://pbs.twimg.com/profile_banners/17641457/1398301818</t>
  </si>
  <si>
    <t>https://pbs.twimg.com/profile_banners/22681340/1401209965</t>
  </si>
  <si>
    <t>https://pbs.twimg.com/profile_banners/14956264/1433262619</t>
  </si>
  <si>
    <t>https://pbs.twimg.com/profile_banners/353439433/1560366891</t>
  </si>
  <si>
    <t>https://pbs.twimg.com/profile_banners/1434611485/1492813669</t>
  </si>
  <si>
    <t>https://pbs.twimg.com/profile_banners/130695712/1554677820</t>
  </si>
  <si>
    <t>https://pbs.twimg.com/profile_banners/633287684/1551909335</t>
  </si>
  <si>
    <t>https://pbs.twimg.com/profile_banners/16720788/1555019009</t>
  </si>
  <si>
    <t>https://pbs.twimg.com/profile_banners/919655180118917121/1560591258</t>
  </si>
  <si>
    <t>https://pbs.twimg.com/profile_banners/836578956/1460947073</t>
  </si>
  <si>
    <t>https://pbs.twimg.com/profile_banners/4529227037/1557178860</t>
  </si>
  <si>
    <t>https://pbs.twimg.com/profile_banners/942818773840596992/1520185730</t>
  </si>
  <si>
    <t>https://pbs.twimg.com/profile_banners/2760061012/1534150945</t>
  </si>
  <si>
    <t>https://pbs.twimg.com/profile_banners/15735963/1405552048</t>
  </si>
  <si>
    <t>https://pbs.twimg.com/profile_banners/18739759/1542901022</t>
  </si>
  <si>
    <t>https://pbs.twimg.com/profile_banners/1078747550646263808/1550865655</t>
  </si>
  <si>
    <t>https://pbs.twimg.com/profile_banners/3066450501/1455228532</t>
  </si>
  <si>
    <t>https://pbs.twimg.com/profile_banners/276846389/1348781404</t>
  </si>
  <si>
    <t>https://pbs.twimg.com/profile_banners/2524204414/1508498182</t>
  </si>
  <si>
    <t>https://pbs.twimg.com/profile_banners/10228272/1559404730</t>
  </si>
  <si>
    <t>https://pbs.twimg.com/profile_banners/180505807/1462974771</t>
  </si>
  <si>
    <t>https://pbs.twimg.com/profile_banners/14154401/1559713109</t>
  </si>
  <si>
    <t>https://pbs.twimg.com/profile_banners/1098332993662390282/1551807971</t>
  </si>
  <si>
    <t>https://pbs.twimg.com/profile_banners/935618706465472512/1553547470</t>
  </si>
  <si>
    <t>https://pbs.twimg.com/profile_banners/92/1548893471</t>
  </si>
  <si>
    <t>https://pbs.twimg.com/profile_banners/34079088/1559599059</t>
  </si>
  <si>
    <t>https://pbs.twimg.com/profile_banners/3282859598/1529880203</t>
  </si>
  <si>
    <t>https://pbs.twimg.com/profile_banners/1138834672660733955/1560354817</t>
  </si>
  <si>
    <t>https://pbs.twimg.com/profile_banners/956828678129930240/1549463713</t>
  </si>
  <si>
    <t>https://pbs.twimg.com/profile_banners/901761787/1551374905</t>
  </si>
  <si>
    <t>https://pbs.twimg.com/profile_banners/47932920/1549465278</t>
  </si>
  <si>
    <t>https://pbs.twimg.com/profile_banners/96108170/1527037435</t>
  </si>
  <si>
    <t>https://pbs.twimg.com/profile_banners/15407158/1558801040</t>
  </si>
  <si>
    <t>https://pbs.twimg.com/profile_banners/2906902050/1540886590</t>
  </si>
  <si>
    <t>https://pbs.twimg.com/profile_banners/3922336281/1500381075</t>
  </si>
  <si>
    <t>https://pbs.twimg.com/profile_banners/178236715/1405967575</t>
  </si>
  <si>
    <t>https://pbs.twimg.com/profile_banners/9442882/1388790836</t>
  </si>
  <si>
    <t>https://pbs.twimg.com/profile_banners/1983121/1524431477</t>
  </si>
  <si>
    <t>https://pbs.twimg.com/profile_banners/1033097647526166528/1549543364</t>
  </si>
  <si>
    <t>https://pbs.twimg.com/profile_banners/281546383/1559751656</t>
  </si>
  <si>
    <t>https://pbs.twimg.com/profile_banners/11535092/1558882757</t>
  </si>
  <si>
    <t>https://pbs.twimg.com/profile_banners/1900686864/1508264611</t>
  </si>
  <si>
    <t>https://pbs.twimg.com/profile_banners/927615568189931520/1523918201</t>
  </si>
  <si>
    <t>https://pbs.twimg.com/profile_banners/33645850/1558820740</t>
  </si>
  <si>
    <t>fr</t>
  </si>
  <si>
    <t>ru</t>
  </si>
  <si>
    <t>ar</t>
  </si>
  <si>
    <t>es</t>
  </si>
  <si>
    <t>http://abs.twimg.com/images/themes/theme15/bg.png</t>
  </si>
  <si>
    <t>http://abs.twimg.com/images/themes/theme3/bg.gif</t>
  </si>
  <si>
    <t>http://abs.twimg.com/images/themes/theme14/bg.gif</t>
  </si>
  <si>
    <t>http://abs.twimg.com/images/themes/theme1/bg.png</t>
  </si>
  <si>
    <t>http://abs.twimg.com/images/themes/theme4/bg.gif</t>
  </si>
  <si>
    <t>http://abs.twimg.com/images/themes/theme7/bg.gif</t>
  </si>
  <si>
    <t>http://abs.twimg.com/images/themes/theme19/bg.gif</t>
  </si>
  <si>
    <t>http://abs.twimg.com/images/themes/theme16/bg.gif</t>
  </si>
  <si>
    <t>http://abs.twimg.com/images/themes/theme17/bg.gif</t>
  </si>
  <si>
    <t>http://abs.twimg.com/images/themes/theme11/bg.gif</t>
  </si>
  <si>
    <t>http://abs.twimg.com/images/themes/theme9/bg.gif</t>
  </si>
  <si>
    <t>http://abs.twimg.com/images/themes/theme10/bg.gif</t>
  </si>
  <si>
    <t>http://abs.twimg.com/images/themes/theme6/bg.gif</t>
  </si>
  <si>
    <t>http://abs.twimg.com/images/themes/theme13/bg.gif</t>
  </si>
  <si>
    <t>http://abs.twimg.com/images/themes/theme5/bg.gif</t>
  </si>
  <si>
    <t>http://abs.twimg.com/images/themes/theme2/bg.gif</t>
  </si>
  <si>
    <t>http://pbs.twimg.com/profile_images/838926579308855298/j2n6LVQm_normal.jpg</t>
  </si>
  <si>
    <t>http://pbs.twimg.com/profile_images/1128639458914365441/GNFtZNI1_normal.jpg</t>
  </si>
  <si>
    <t>http://pbs.twimg.com/profile_images/1139310725657055232/H8btnWlU_normal.png</t>
  </si>
  <si>
    <t>http://pbs.twimg.com/profile_images/878517414471897088/4UzVqIN1_normal.jpg</t>
  </si>
  <si>
    <t>http://pbs.twimg.com/profile_images/948330691376267264/ochIqk1C_normal.jpg</t>
  </si>
  <si>
    <t>http://pbs.twimg.com/profile_images/1136262933439287299/tvyCEltM_normal.jpg</t>
  </si>
  <si>
    <t>http://pbs.twimg.com/profile_images/1058052233739157504/269-TfB6_normal.jpg</t>
  </si>
  <si>
    <t>http://pbs.twimg.com/profile_images/971864579679465473/mJ06_Uqt_normal.jpg</t>
  </si>
  <si>
    <t>http://pbs.twimg.com/profile_images/1113449485206556672/SRH0tKqB_normal.jpg</t>
  </si>
  <si>
    <t>http://pbs.twimg.com/profile_images/1042482560960540672/-G8gythg_normal.jpg</t>
  </si>
  <si>
    <t>http://pbs.twimg.com/profile_images/1083003197508280320/nU-FO-ON_normal.jpg</t>
  </si>
  <si>
    <t>http://pbs.twimg.com/profile_images/1126867117809328128/f3oTX7Y1_normal.jpg</t>
  </si>
  <si>
    <t>http://pbs.twimg.com/profile_images/1081343530470002688/qjTcphcW_normal.jpg</t>
  </si>
  <si>
    <t>http://pbs.twimg.com/profile_images/1058117486393073664/ctedXcgl_normal.jpg</t>
  </si>
  <si>
    <t>http://pbs.twimg.com/profile_images/1050386195866365953/OXuCSob0_normal.jpg</t>
  </si>
  <si>
    <t>http://pbs.twimg.com/profile_images/1025221438767226880/D8WjKFCn_normal.jpg</t>
  </si>
  <si>
    <t>http://pbs.twimg.com/profile_images/1101231707137531904/7iBVqVYr_normal.png</t>
  </si>
  <si>
    <t>http://abs.twimg.com/sticky/default_profile_images/default_profile_normal.png</t>
  </si>
  <si>
    <t>http://pbs.twimg.com/profile_images/1006550346607529989/kBO8p1CX_normal.jpg</t>
  </si>
  <si>
    <t>http://pbs.twimg.com/profile_images/1000496900246720512/W6rwh86H_normal.jpg</t>
  </si>
  <si>
    <t>http://pbs.twimg.com/profile_images/740040709227446272/xnTeLU4t_normal.jpg</t>
  </si>
  <si>
    <t>http://pbs.twimg.com/profile_images/952742210935468034/_orDHt24_normal.jpg</t>
  </si>
  <si>
    <t>http://pbs.twimg.com/profile_images/1105653002151518208/q3NDQJfx_normal.jpg</t>
  </si>
  <si>
    <t>http://pbs.twimg.com/profile_images/1034758490454216706/-NyHEWSE_normal.jpg</t>
  </si>
  <si>
    <t>http://pbs.twimg.com/profile_images/1058429319888941057/uH-r9Edx_normal.jpg</t>
  </si>
  <si>
    <t>http://pbs.twimg.com/profile_images/875723218505609216/0gcnvCcP_normal.jpg</t>
  </si>
  <si>
    <t>http://pbs.twimg.com/profile_images/703715161899544577/g5afrXz0_normal.jpg</t>
  </si>
  <si>
    <t>http://pbs.twimg.com/profile_images/1133778097742835712/8QQFA01k_normal.jpg</t>
  </si>
  <si>
    <t>http://pbs.twimg.com/profile_images/581442556841435136/-W5fJVW3_normal.png</t>
  </si>
  <si>
    <t>http://pbs.twimg.com/profile_images/674994985448693760/nMmsPBvR_normal.jpg</t>
  </si>
  <si>
    <t>http://pbs.twimg.com/profile_images/1121754197932892161/dZAIgZ68_normal.png</t>
  </si>
  <si>
    <t>http://pbs.twimg.com/profile_images/971518376076984320/eQdX_nIQ_normal.jpg</t>
  </si>
  <si>
    <t>http://pbs.twimg.com/profile_images/1040378468452581376/3pKEJJwN_normal.jpg</t>
  </si>
  <si>
    <t>http://pbs.twimg.com/profile_images/475132681634578432/HUFUWMRA_normal.jpeg</t>
  </si>
  <si>
    <t>http://pbs.twimg.com/profile_images/1136603462773248000/WItC2vts_normal.jpg</t>
  </si>
  <si>
    <t>http://pbs.twimg.com/profile_images/1057784982742040576/bz48hFu2_normal.jpg</t>
  </si>
  <si>
    <t>http://pbs.twimg.com/profile_images/1014996593697701888/OknKZhEt_normal.jpg</t>
  </si>
  <si>
    <t>http://pbs.twimg.com/profile_images/816786861251117056/bdMpqgmA_normal.jpg</t>
  </si>
  <si>
    <t>http://pbs.twimg.com/profile_images/1127995230303739904/IHE_1lMX_normal.png</t>
  </si>
  <si>
    <t>http://pbs.twimg.com/profile_images/887019368009400320/dww2arZT_normal.jpg</t>
  </si>
  <si>
    <t>http://pbs.twimg.com/profile_images/646709637/lj_main_normal.jpg</t>
  </si>
  <si>
    <t>http://pbs.twimg.com/profile_images/978319961763581953/ZFWT5QZO_normal.jpg</t>
  </si>
  <si>
    <t>http://pbs.twimg.com/profile_images/2372988200/cudltvccob8x3kysv6rg_normal.jpeg</t>
  </si>
  <si>
    <t>http://pbs.twimg.com/profile_images/1058837624314449920/UG58FrJ4_normal.jpg</t>
  </si>
  <si>
    <t>http://pbs.twimg.com/profile_images/474052133034029056/cEh2OAUX_normal.png</t>
  </si>
  <si>
    <t>http://pbs.twimg.com/profile_images/850267821158277121/_Gz7G5uU_normal.jpg</t>
  </si>
  <si>
    <t>http://pbs.twimg.com/profile_images/791700103094345728/szJMgCHt_normal.jpg</t>
  </si>
  <si>
    <t>http://pbs.twimg.com/profile_images/1083122000787324929/_2qVRHlE_normal.jpg</t>
  </si>
  <si>
    <t>http://pbs.twimg.com/profile_images/1065630318223343619/zi0M7R6g_normal.jpg</t>
  </si>
  <si>
    <t>http://pbs.twimg.com/profile_images/985561229212160000/b9KpKYmj_normal.jpg</t>
  </si>
  <si>
    <t>http://pbs.twimg.com/profile_images/1134851965744078848/LyhYiCIb_normal.png</t>
  </si>
  <si>
    <t>http://pbs.twimg.com/profile_images/1126625068564402176/VV114FWs_normal.png</t>
  </si>
  <si>
    <t>http://pbs.twimg.com/profile_images/517167672174182401/AI5Jcljx_normal.jpeg</t>
  </si>
  <si>
    <t>http://pbs.twimg.com/profile_images/1098333588100124679/ESnoYMOr_normal.png</t>
  </si>
  <si>
    <t>http://pbs.twimg.com/profile_images/1124019426481905664/OpzOzfmd_normal.png</t>
  </si>
  <si>
    <t>http://pbs.twimg.com/profile_images/1136131979127205888/uzLzTUzl_normal.jpg</t>
  </si>
  <si>
    <t>http://pbs.twimg.com/profile_images/1104106979788763138/lFxnLjkv_normal.png</t>
  </si>
  <si>
    <t>http://pbs.twimg.com/profile_images/1075795184280047618/Jt1rX3dO_normal.jpg</t>
  </si>
  <si>
    <t>http://pbs.twimg.com/profile_images/1136570559750389760/yXk2E1Db_normal.jpg</t>
  </si>
  <si>
    <t>http://pbs.twimg.com/profile_images/1093156301956435968/speqW5J__normal.jpg</t>
  </si>
  <si>
    <t>http://pbs.twimg.com/profile_images/1137044117144387586/1q_EbioD_normal.jpg</t>
  </si>
  <si>
    <t>http://pbs.twimg.com/profile_images/1110160513651085315/WI3_FKgY_normal.png</t>
  </si>
  <si>
    <t>http://pbs.twimg.com/profile_images/893897292289236992/i6n4LTwG_normal.jpg</t>
  </si>
  <si>
    <t>http://pbs.twimg.com/profile_images/1072609146409807873/2mzQ_3MV_normal.jpg</t>
  </si>
  <si>
    <t>http://pbs.twimg.com/profile_images/635789669410672640/2ScYTkdx_normal.png</t>
  </si>
  <si>
    <t>http://pbs.twimg.com/profile_images/464490483297705984/W0AMWC1A_normal.jpeg</t>
  </si>
  <si>
    <t>http://pbs.twimg.com/profile_images/1024097940288106496/ok20LZ15_normal.jpg</t>
  </si>
  <si>
    <t>http://pbs.twimg.com/profile_images/674321950815092738/-HU7IH6f_normal.png</t>
  </si>
  <si>
    <t>Open Twitter Page for This Person</t>
  </si>
  <si>
    <t>https://twitter.com/keeganlanier</t>
  </si>
  <si>
    <t>https://twitter.com/50states100days</t>
  </si>
  <si>
    <t>https://twitter.com/chrisstrub</t>
  </si>
  <si>
    <t>https://twitter.com/vickioneill</t>
  </si>
  <si>
    <t>https://twitter.com/ryanfoland</t>
  </si>
  <si>
    <t>https://twitter.com/chevd80</t>
  </si>
  <si>
    <t>https://twitter.com/keithkeller</t>
  </si>
  <si>
    <t>https://twitter.com/sfaulknerpando</t>
  </si>
  <si>
    <t>https://twitter.com/sageandsavvy</t>
  </si>
  <si>
    <t>https://twitter.com/mz_rocko</t>
  </si>
  <si>
    <t>https://twitter.com/rebekahradice</t>
  </si>
  <si>
    <t>https://twitter.com/southbaysome</t>
  </si>
  <si>
    <t>https://twitter.com/winniesun</t>
  </si>
  <si>
    <t>https://twitter.com/zalkab</t>
  </si>
  <si>
    <t>https://twitter.com/missclaricelin</t>
  </si>
  <si>
    <t>https://twitter.com/irossbrand</t>
  </si>
  <si>
    <t>https://twitter.com/virtuosoassist</t>
  </si>
  <si>
    <t>https://twitter.com/aiaddysonzhang</t>
  </si>
  <si>
    <t>https://twitter.com/genepetrovlmc</t>
  </si>
  <si>
    <t>https://twitter.com/jessikaphillips</t>
  </si>
  <si>
    <t>https://twitter.com/breepalm</t>
  </si>
  <si>
    <t>https://twitter.com/findtroy</t>
  </si>
  <si>
    <t>https://twitter.com/wefillthefridge</t>
  </si>
  <si>
    <t>https://twitter.com/rosswoods10</t>
  </si>
  <si>
    <t>https://twitter.com/cgritmon</t>
  </si>
  <si>
    <t>https://twitter.com/bizpaul</t>
  </si>
  <si>
    <t>https://twitter.com/bellas_pets</t>
  </si>
  <si>
    <t>https://twitter.com/smaofwv</t>
  </si>
  <si>
    <t>https://twitter.com/sarabinwv</t>
  </si>
  <si>
    <t>https://twitter.com/bradfriedman</t>
  </si>
  <si>
    <t>https://twitter.com/bbirkmeyer</t>
  </si>
  <si>
    <t>https://twitter.com/jennstrends</t>
  </si>
  <si>
    <t>https://twitter.com/livewithtiffany</t>
  </si>
  <si>
    <t>https://twitter.com/keepupwmrsjones</t>
  </si>
  <si>
    <t>https://twitter.com/karenyankovich</t>
  </si>
  <si>
    <t>https://twitter.com/franconegot</t>
  </si>
  <si>
    <t>https://twitter.com/mllnnlmotivator</t>
  </si>
  <si>
    <t>https://twitter.com/markj_ohnson</t>
  </si>
  <si>
    <t>https://twitter.com/fuhsionmktg</t>
  </si>
  <si>
    <t>https://twitter.com/thedebmethod</t>
  </si>
  <si>
    <t>https://twitter.com/writeononline</t>
  </si>
  <si>
    <t>https://twitter.com/goalchat</t>
  </si>
  <si>
    <t>https://twitter.com/tischleramy</t>
  </si>
  <si>
    <t>https://twitter.com/_mariamarchewka</t>
  </si>
  <si>
    <t>https://twitter.com/sohnsocialmedia</t>
  </si>
  <si>
    <t>https://twitter.com/bkennedycse</t>
  </si>
  <si>
    <t>https://twitter.com/heystephanie</t>
  </si>
  <si>
    <t>https://twitter.com/robertoblake</t>
  </si>
  <si>
    <t>https://twitter.com/digitalstoryco</t>
  </si>
  <si>
    <t>https://twitter.com/thinkbluepr</t>
  </si>
  <si>
    <t>https://twitter.com/khetrific</t>
  </si>
  <si>
    <t>https://twitter.com/sabrinacadini</t>
  </si>
  <si>
    <t>https://twitter.com/s_narmadhaa</t>
  </si>
  <si>
    <t>https://twitter.com/darcydeleon</t>
  </si>
  <si>
    <t>https://twitter.com/albermoire</t>
  </si>
  <si>
    <t>https://twitter.com/b2the7</t>
  </si>
  <si>
    <t>https://twitter.com/madalynsklar</t>
  </si>
  <si>
    <t>https://twitter.com/streamyardapp</t>
  </si>
  <si>
    <t>https://twitter.com/d_scott</t>
  </si>
  <si>
    <t>https://twitter.com/mariamakane65</t>
  </si>
  <si>
    <t>https://twitter.com/judi_fox</t>
  </si>
  <si>
    <t>https://twitter.com/theathwareing</t>
  </si>
  <si>
    <t>https://twitter.com/chipotletweets</t>
  </si>
  <si>
    <t>https://twitter.com/alyona_cherny</t>
  </si>
  <si>
    <t>https://twitter.com/wave_video</t>
  </si>
  <si>
    <t>https://twitter.com/markilemons</t>
  </si>
  <si>
    <t>https://twitter.com/cmoconfessor</t>
  </si>
  <si>
    <t>https://twitter.com/juicebys</t>
  </si>
  <si>
    <t>https://twitter.com/mike_gingerich</t>
  </si>
  <si>
    <t>https://twitter.com/mike_allton</t>
  </si>
  <si>
    <t>https://twitter.com/stellar247</t>
  </si>
  <si>
    <t>https://twitter.com/miavossonthego</t>
  </si>
  <si>
    <t>https://twitter.com/demianross</t>
  </si>
  <si>
    <t>https://twitter.com/marc_bowker</t>
  </si>
  <si>
    <t>https://twitter.com/bentleyu</t>
  </si>
  <si>
    <t>https://twitter.com/sferika</t>
  </si>
  <si>
    <t>https://twitter.com/hiphopcbus</t>
  </si>
  <si>
    <t>https://twitter.com/cmicontent</t>
  </si>
  <si>
    <t>https://twitter.com/markwschaefer</t>
  </si>
  <si>
    <t>https://twitter.com/paper_li</t>
  </si>
  <si>
    <t>https://twitter.com/annhandley</t>
  </si>
  <si>
    <t>https://twitter.com/jencoleict</t>
  </si>
  <si>
    <t>https://twitter.com/socialchadvisor</t>
  </si>
  <si>
    <t>https://twitter.com/socialjewelsict</t>
  </si>
  <si>
    <t>https://twitter.com/isocialfanz</t>
  </si>
  <si>
    <t>https://twitter.com/adspedia</t>
  </si>
  <si>
    <t>https://twitter.com/christhames35</t>
  </si>
  <si>
    <t>https://twitter.com/jyhoward1066</t>
  </si>
  <si>
    <t>https://twitter.com/nohaibr00675453</t>
  </si>
  <si>
    <t>https://twitter.com/cadex_ltd</t>
  </si>
  <si>
    <t>https://twitter.com/marrodriguez175</t>
  </si>
  <si>
    <t>https://twitter.com/kendraramirez</t>
  </si>
  <si>
    <t>https://twitter.com/beautybubble</t>
  </si>
  <si>
    <t>https://twitter.com/iamdeanreynolds</t>
  </si>
  <si>
    <t>https://twitter.com/keepitsimplebiz</t>
  </si>
  <si>
    <t>https://twitter.com/podcastma</t>
  </si>
  <si>
    <t>https://twitter.com/dnortonfilms</t>
  </si>
  <si>
    <t>https://twitter.com/superjoepardo</t>
  </si>
  <si>
    <t>https://twitter.com/youtube</t>
  </si>
  <si>
    <t>https://twitter.com/instagram</t>
  </si>
  <si>
    <t>https://twitter.com/mariaduron</t>
  </si>
  <si>
    <t>https://twitter.com/quicc_app</t>
  </si>
  <si>
    <t>https://twitter.com/tonydoesads</t>
  </si>
  <si>
    <t>https://twitter.com/mike</t>
  </si>
  <si>
    <t>https://twitter.com/carlosgil83</t>
  </si>
  <si>
    <t>https://twitter.com/twittervideo</t>
  </si>
  <si>
    <t>https://twitter.com/liameasthope5rv</t>
  </si>
  <si>
    <t>https://twitter.com/squideovideo</t>
  </si>
  <si>
    <t>https://twitter.com/jgarecruitment</t>
  </si>
  <si>
    <t>https://twitter.com/5rvdigital</t>
  </si>
  <si>
    <t>https://twitter.com/mbaileyancajas</t>
  </si>
  <si>
    <t>https://twitter.com/mr_mcfly</t>
  </si>
  <si>
    <t>https://twitter.com/social_media_an</t>
  </si>
  <si>
    <t>https://twitter.com/livestreamuni</t>
  </si>
  <si>
    <t>https://twitter.com/nowmg</t>
  </si>
  <si>
    <t>https://twitter.com/nowsourcing</t>
  </si>
  <si>
    <t>https://twitter.com/you</t>
  </si>
  <si>
    <t>https://twitter.com/bloggingbrute</t>
  </si>
  <si>
    <t>https://twitter.com/agorapulse</t>
  </si>
  <si>
    <t>https://twitter.com/lisamloeffler</t>
  </si>
  <si>
    <t>https://twitter.com/enterprise</t>
  </si>
  <si>
    <t>https://twitter.com/phytorite</t>
  </si>
  <si>
    <t>https://twitter.com/nissanusa</t>
  </si>
  <si>
    <t>keeganlanier
RT @ChrisStrub: Get your tickets
now to #SMWL19 and be treated to
a free screening of ' @50States100Days
The Film.' Here's a review from
Yo…</t>
  </si>
  <si>
    <t xml:space="preserve">50states100days
</t>
  </si>
  <si>
    <t>chrisstrub
RT @RossWoods10: Thank you to @ThinkBluePR
for sharing her thoughts after
watching @ChrisStrub @DigitalStoryCo
and my film @50States100Days…</t>
  </si>
  <si>
    <t>vickioneill
@chevd80 @aiaddysonzhang @missclaricelin
@ZalkaB @winniesun @VirtuosoAssist
@southbaysome @RebekahRadice @mz_rocko
@sageandsavvy @SFaulknerPandO @KeithKeller
@iRossBrand @ryanfoland Yes, I'm
going to #SMWL19. Are you Cheval?</t>
  </si>
  <si>
    <t xml:space="preserve">ryanfoland
</t>
  </si>
  <si>
    <t>chevd80
@vickioneill @aiaddysonzhang @missclaricelin
@ZalkaB @winniesun @VirtuosoAssist
@southbaysome @RebekahRadice @mz_rocko
@sageandsavvy @SFaulknerPandO @KeithKeller
@iRossBrand @ryanfoland No I am
not due to work. Was there two
years ago #SMWL19</t>
  </si>
  <si>
    <t xml:space="preserve">keithkeller
</t>
  </si>
  <si>
    <t xml:space="preserve">sfaulknerpando
</t>
  </si>
  <si>
    <t xml:space="preserve">sageandsavvy
</t>
  </si>
  <si>
    <t xml:space="preserve">mz_rocko
</t>
  </si>
  <si>
    <t xml:space="preserve">rebekahradice
</t>
  </si>
  <si>
    <t xml:space="preserve">southbaysome
</t>
  </si>
  <si>
    <t xml:space="preserve">winniesun
</t>
  </si>
  <si>
    <t xml:space="preserve">zalkab
</t>
  </si>
  <si>
    <t xml:space="preserve">missclaricelin
</t>
  </si>
  <si>
    <t>irossbrand
How to Save Time Managing Social
Media with @agorapulse ft @mike_allton
@BloggingBrute _xD83C__xDFAC_https://t.co/Ev4xQZLPDG
via @YouTube #SMWL19 #agorapulse
#HostYourShow #BeTheHost https://t.co/cv6UyJ6U9w</t>
  </si>
  <si>
    <t xml:space="preserve">virtuosoassist
</t>
  </si>
  <si>
    <t>aiaddysonzhang
RT @iRossBrand: LIVE NOW — @Judi_Fox
is sharing #LinkedIn tips on #ClassroomWithoutWalls
with @aiaddysonzhang _xD83C__xDFAC_ https://t.co/AAeDqzx9Yu…</t>
  </si>
  <si>
    <t>genepetrovlmc
RT @jessikaphillips: #RelationshipMarketing
is to turning your: _xD83D__xDC97_ Followers
into Fans _xD83D__xDC97_ Clients into Advocates
_xD83D__xDC97_ Community into Collaborat…</t>
  </si>
  <si>
    <t>jessikaphillips
RT @sarabinwv: One of the best
things about #SMWL19 is that you'll
be able to engage with the speakers.
It's less of a conference and more…</t>
  </si>
  <si>
    <t>breepalm
RT @FindTroy: "But, most importantly,
we’re going to give you the tools
you need to create content that
is actually helpful, meaningful
and…</t>
  </si>
  <si>
    <t>findtroy
I HAD A BLAST talking to my mentor
&amp;amp; dear friend/big brother @Mr_McFly
on IG Live! We talked on - Marketing
- State of Social Media - #BrandChat
- How amazing @mariaduron is -
Importance of community - #SMWL19
- Speaking Tips #FindTroy (FF 1/4
in) _xD83D__xDC49_ https://t.co/HMLXPunP1h
https://t.co/ttMQrf2ggX</t>
  </si>
  <si>
    <t>wefillthefridge
RT @RossWoods10: Speakers and attendees
coming to #SMWL19 next week: Please
stick around after the close of
day 2 (6/19/19) for a special s…</t>
  </si>
  <si>
    <t>rosswoods10
Thank you to @ThinkBluePR for sharing
her thoughts after watching @ChrisStrub
@DigitalStoryCo and my film @50States100Days-The
Film last month in ATL. And of
course thanks @jessikaphillips
for hosting the next screening
at #SMWL19 Still need tix? Visit:
https://t.co/Eqd7S1liNE https://t.co/MkSWqBQMo0</t>
  </si>
  <si>
    <t>cgritmon
@jessikaphillips @marc_bowker @demianross
@Bellas_Pets @MiaVossOnTheGo @heystephanie
@Stellar247 @iRossBrand @aiaddysonzhang
@mike_allton @mike_gingerich YES
and HELLS YES!!! ❤️ #SMWL19 https://t.co/WbnfJjoscq</t>
  </si>
  <si>
    <t xml:space="preserve">bizpaul
</t>
  </si>
  <si>
    <t xml:space="preserve">bellas_pets
</t>
  </si>
  <si>
    <t>smaofwv
Tune in today when @sarabinwv join
some amazing people to discuss
what it means to be #Craveable.
After the show we'll share an affiliate
link for a discount to Social Media
Week Lima #smwl19! #socialmedia
#digitalmarketing #videomarketing
#contentcreation https://t.co/r1Ejkefox0
https://t.co/W2acqLozlN</t>
  </si>
  <si>
    <t>sarabinwv
One of the best things about #SMWL19
is that you'll be able to engage
with the speakers. It's less of
a conference and more of a group
conversation, and you as an attendee
will be part of the dialogue. Get
your tickets now to the largest
social media event in the Midwest.
https://t.co/2urdiiUAqc</t>
  </si>
  <si>
    <t>bradfriedman
RT @jessikaphillips: Ekk- I cant
believe we are only 7 days away
from #SMWL19 Do you recognize some
of the people in this lineup? Will
you…</t>
  </si>
  <si>
    <t>bbirkmeyer
“For me Instagram, as a community-building
tool, is unmatched.” My guest this
week, @JennsTrends , revealed her
expert Instagram tips for entrepreneurs
looking to build community generate
business online. https://t.co/b9iIQkjGJT
#instagramforbusiness #smmw19 #smwl
#smwl19 https://t.co/wIDjsZw7aI</t>
  </si>
  <si>
    <t xml:space="preserve">jennstrends
</t>
  </si>
  <si>
    <t>livewithtiffany
Excited to be heading back to Lima
for #SMWL19. I’ll be speaking on
how to use emotional and social
intelligence to create authentic
content that matters! Who will
be there? Say _xD83D__xDC4B__xD83C__xDFFE_ https://t.co/4MH8cOQeGY</t>
  </si>
  <si>
    <t>keepupwmrsjones
RT @LivewithTiffany: Excited to
be heading back to Lima for #SMWL19.
I’ll be speaking on how to use
emotional and social intelligence
to c…</t>
  </si>
  <si>
    <t>karenyankovich
RT @iRossBrand: THURS, 7pm ET -
#Livestreaming &amp;amp; Social Media
superstar, education industry disruptor
&amp;amp; #SMWL19 speaker @aiaddysonzhang
mak…</t>
  </si>
  <si>
    <t>franconegot
RT @MLLNNLmotivator: #SMWL19 has
me beyond pumped! This will be
my first time attending and I am
fortunate to join this powerhouse
lineup.…</t>
  </si>
  <si>
    <t>mllnnlmotivator
If you can make it to Lima next
week #SMWL19 is going to be massive!
@iSocialFanz, @demianross, @ChrisStrub,
a pile of other incredibly talented
folks and yours truly! CHECK IT
OUT https://t.co/mit2oBXE0A https://t.co/xEdcs1DUec</t>
  </si>
  <si>
    <t>markj_ohnson
RT @iRossBrand: #SMWL19 speaker
&amp;amp; #ClassroomWithoutWalls host
@aiaddysonzhang joins us at 7pm
ET LIVE on #BrandOnBroadcasting.
_xD83C__xDFAC__xD83C__xDF99_️https://…</t>
  </si>
  <si>
    <t>fuhsionmktg
@MadalynSklar @SabrinaCadini @alberMoire
@darcydeleon @s_narmadhaa @KHetrific
Thank you for letting me be a part
of this team, and if any of the
#TwitterSmarter family is at #SMWL19
next week, make sure to say hello
https://t.co/pZn7migrGk</t>
  </si>
  <si>
    <t xml:space="preserve">thedebmethod
</t>
  </si>
  <si>
    <t xml:space="preserve">writeononline
</t>
  </si>
  <si>
    <t xml:space="preserve">goalchat
</t>
  </si>
  <si>
    <t xml:space="preserve">tischleramy
</t>
  </si>
  <si>
    <t xml:space="preserve">_mariamarchewka
</t>
  </si>
  <si>
    <t xml:space="preserve">sohnsocialmedia
</t>
  </si>
  <si>
    <t xml:space="preserve">bkennedycse
</t>
  </si>
  <si>
    <t>heystephanie
RT @jessikaphillips: Join us this
today for a special Magnet Marketers
Training Tuesday as we kick off
the Pre-Party to #SMWL19 #Craveable…</t>
  </si>
  <si>
    <t>robertoblake
RT @ChrisStrub: Get your tickets
now to #SMWL19 and be treated to
a free screening of ' @50States100Days
The Film.' Here's a review from
Yo…</t>
  </si>
  <si>
    <t>digitalstoryco
RT @RossWoods10: Thank you to @ThinkBluePR
for sharing her thoughts after
watching @ChrisStrub @DigitalStoryCo
and my film @50States100Days…</t>
  </si>
  <si>
    <t xml:space="preserve">thinkbluepr
</t>
  </si>
  <si>
    <t xml:space="preserve">khetrific
</t>
  </si>
  <si>
    <t>sabrinacadini
RT @FuhsionMktg: @MadalynSklar
@SabrinaCadini @alberMoire @darcydeleon
@s_narmadhaa @KHetrific Thank you
for letting me be a part of this
t…</t>
  </si>
  <si>
    <t xml:space="preserve">s_narmadhaa
</t>
  </si>
  <si>
    <t xml:space="preserve">darcydeleon
</t>
  </si>
  <si>
    <t xml:space="preserve">albermoire
</t>
  </si>
  <si>
    <t>b2the7
@MLLNNLmotivator @MadalynSklar
Hey Dan…hope you are well…I’m so
looking forward to following you
and #smwl19 when you are there!
#TwitterSmarter</t>
  </si>
  <si>
    <t xml:space="preserve">madalynsklar
</t>
  </si>
  <si>
    <t xml:space="preserve">streamyardapp
</t>
  </si>
  <si>
    <t>d_scott
RT @nowsourcing: Grateful for all
of you and have a wonderful weekend!
Get ready for lots more social
at #SMWL19 next week! ❤️ https://t.co…</t>
  </si>
  <si>
    <t>mariamakane65
RT @iRossBrand: LIVE NOW — @Judi_Fox
is sharing #LinkedIn tips on #ClassroomWithoutWalls
with @aiaddysonzhang _xD83C__xDFAC_ https://t.co/AAeDqzx9Yu…</t>
  </si>
  <si>
    <t xml:space="preserve">judi_fox
</t>
  </si>
  <si>
    <t>theathwareing
RT @jessikaphillips: Looking forward
to having @ChipotleTweets at #SMWL19
its been a crowd favorite for the
past 4 years #Craveable https:/…</t>
  </si>
  <si>
    <t xml:space="preserve">chipotletweets
</t>
  </si>
  <si>
    <t>alyona_cherny
Wow. @Wave_video is announcing
something big at Social Media Week
Lima _xD83E__xDD14_ Watch live announcement
: https://t.co/4ARs51vDlF #SMWL19
#Craveable</t>
  </si>
  <si>
    <t xml:space="preserve">wave_video
</t>
  </si>
  <si>
    <t>markilemons
Wow. @Wave_video is announcing
something big at Social Media Week
Lima _xD83E__xDD14_ Watch live announcement
: https://t.co/2KtAQdAWTV #SMWL19
#Craveable</t>
  </si>
  <si>
    <t>cmoconfessor
Wow. @Wave_video is announcing
something big at Social Media Week
Lima _xD83E__xDD14_ Watch live announcement
: https://t.co/R39P36rIgd #SMWL19
#Craveable</t>
  </si>
  <si>
    <t>juicebys
Wow. @Wave_video is announcing
something big at Social Media Week
Lima _xD83E__xDD14_ Watch live announcement
: https://t.co/pILRO0DoEk #SMWL19
#Craveable</t>
  </si>
  <si>
    <t>mike_gingerich
RT @NOWMG: 7 Day Countdown to Save
on #SMWL19 and claim your VIP ticket.
300+ Digital Marketers 28+ Influential
Speakers 2- Days of conte…</t>
  </si>
  <si>
    <t>mike_allton
RT @jessikaphillips: Ekk- I cant
believe we are only 7 days away
from #SMWL19 Do you recognize some
of the people in this lineup? Will
you…</t>
  </si>
  <si>
    <t xml:space="preserve">stellar247
</t>
  </si>
  <si>
    <t xml:space="preserve">miavossonthego
</t>
  </si>
  <si>
    <t xml:space="preserve">demianross
</t>
  </si>
  <si>
    <t>marc_bowker
The best business conference in
the area starts one week from today!
Get your ticket here https://t.co/0ZZWeZbmnh
#SMWL19 https://t.co/nKM3KGvhWm</t>
  </si>
  <si>
    <t xml:space="preserve">bentleyu
</t>
  </si>
  <si>
    <t xml:space="preserve">sferika
</t>
  </si>
  <si>
    <t xml:space="preserve">hiphopcbus
</t>
  </si>
  <si>
    <t xml:space="preserve">cmicontent
</t>
  </si>
  <si>
    <t xml:space="preserve">markwschaefer
</t>
  </si>
  <si>
    <t xml:space="preserve">paper_li
</t>
  </si>
  <si>
    <t xml:space="preserve">annhandley
</t>
  </si>
  <si>
    <t>jencoleict
RT @iSocialFanz: Friends.... Is
your brand #Craveable? Monday I'm
flying to LIMA OHIO for #SMWL19
my 4th year in a row! If you're
in the r…</t>
  </si>
  <si>
    <t xml:space="preserve">socialchadvisor
</t>
  </si>
  <si>
    <t xml:space="preserve">socialjewelsict
</t>
  </si>
  <si>
    <t>isocialfanz
@jessikaphillips @ChipotleTweets
LOVE LOVE @ChipotleTweets.... Not
sure if its Ohio region or big
brand hooking things up but I already
love Chipotle as a super fan but
now I love them even more! Might
have to rock my Chipotle t-shirt
on stage :) Chipotle is the definition
of #Craveable! #SMWL19</t>
  </si>
  <si>
    <t>adspedia
Wow. @Wave_video is announcing
something big at Social Media Week
Lima _xD83E__xDD14_ Watch live announcement
: https://t.co/QFL7WaVvYB #SMWL19
#Craveable</t>
  </si>
  <si>
    <t>christhames35
RT @iSocialFanz: Friends.... Is
your brand #Craveable? Monday I'm
flying to LIMA OHIO for #SMWL19
my 4th year in a row! If you're
in the r…</t>
  </si>
  <si>
    <t>jyhoward1066
Wow. @Wave_video is announcing
something big at Social Media Week
Lima _xD83E__xDD14_ Watch live announcement
: https://t.co/oS3Xy3wvti #SMWL19
#Craveable</t>
  </si>
  <si>
    <t>nohaibr00675453
Wow. @Wave_video is announcing
something big at Social Media Week
Lima _xD83E__xDD14_ Watch live announcement
: https://t.co/KqbApGBqRD #SMWL19
#Craveable</t>
  </si>
  <si>
    <t>cadex_ltd
Wow. @Wave_video is announcing
something big at Social Media Week
Lima _xD83E__xDD14_ Watch live announcement
: https://t.co/MY7MmLogDa #SMWL19
#Craveable</t>
  </si>
  <si>
    <t>marrodriguez175
Wow. @Wave_video is announcing
something big at Social Media Week
Lima _xD83E__xDD14_ Watch live announcement
: https://t.co/X6BhNMsiHl #SMWL19
#Craveable</t>
  </si>
  <si>
    <t>kendraramirez
RT @iSocialFanz: Friends.... Is
your brand #Craveable? Monday I'm
flying to LIMA OHIO for #SMWL19
my 4th year in a row! If you're
in the r…</t>
  </si>
  <si>
    <t>beautybubble
Great event starting now. Powered
by @streamyardapp Hosted by @IamDeanReynolds
https://t.co/bSnsgv04sg #SMWL19
see you there! #Craveable</t>
  </si>
  <si>
    <t xml:space="preserve">iamdeanreynolds
</t>
  </si>
  <si>
    <t>keepitsimplebiz
Wow. @Wave_video is announcing
something big at Social Media Week
Lima _xD83E__xDD14_ Watch live announcement
: https://t.co/9drrMlbeQE #SMWL19
#Craveable #keepitsimplecoach #smallbizidea
#smallbiz #marketing</t>
  </si>
  <si>
    <t>podcastma
RT @iRossBrand: He’s the master
of repurposing #livestreaming shows
into #craveable clips for social
media posts. @dnortonfilms of #NYCVide…</t>
  </si>
  <si>
    <t>dnortonfilms
RT @iRossBrand: He’s the master
of repurposing #livestreaming shows
into #craveable clips for social
media posts. @dnortonfilms of #NYCVide…</t>
  </si>
  <si>
    <t xml:space="preserve">superjoepardo
</t>
  </si>
  <si>
    <t xml:space="preserve">youtube
</t>
  </si>
  <si>
    <t xml:space="preserve">instagram
</t>
  </si>
  <si>
    <t xml:space="preserve">mariaduron
</t>
  </si>
  <si>
    <t xml:space="preserve">quicc_app
</t>
  </si>
  <si>
    <t>tonydoesads
RT @jessikaphillips: @tonydoesads
You were awesome!! Thank you! Can’t
wait to see you at #SMWL19</t>
  </si>
  <si>
    <t xml:space="preserve">mike
</t>
  </si>
  <si>
    <t xml:space="preserve">carlosgil83
</t>
  </si>
  <si>
    <t xml:space="preserve">twittervideo
</t>
  </si>
  <si>
    <t xml:space="preserve">liameasthope5rv
</t>
  </si>
  <si>
    <t xml:space="preserve">squideovideo
</t>
  </si>
  <si>
    <t xml:space="preserve">jgarecruitment
</t>
  </si>
  <si>
    <t xml:space="preserve">5rvdigital
</t>
  </si>
  <si>
    <t>mbaileyancajas
Wow. @Wave_video is announcing
something big at Social Media Week
Lima _xD83E__xDD14_ Watch live announcement
: https://t.co/vQeEoKOeh7 #SMWL19
#Craveable</t>
  </si>
  <si>
    <t>mr_mcfly
RT @FindTroy: I HAD A BLAST talking
to my mentor &amp;amp; dear friend/big
brother @Mr_McFly on IG Live! We
talked on - Marketing - State of
Soci…</t>
  </si>
  <si>
    <t>social_media_an
Wow. @Wave_video is announcing
something big at Social Media Week
Lima _xD83E__xDD14_ Watch live announcement
: https://t.co/jIEAwLRS0r #SMWL19
#Craveable</t>
  </si>
  <si>
    <t>livestreamuni
RT @iRossBrand: How to Save Time
Managing Social Media with @agorapulse
ft @mike_allton @BloggingBrute
_xD83C__xDFAC_https://t.co/Ev4xQZLPDG via @You…</t>
  </si>
  <si>
    <t>nowmg
Join us this week for a special
Magnet Marketers Training Tuesday
as we kick off the Pre-Party to
#SMWL19 #Craveable Join in on the
fun Tuesday, June 11th at 3pm EDT
https://t.co/NBc6y8ZTIt https://t.co/tiIb1tHnOp</t>
  </si>
  <si>
    <t>nowsourcing
Grateful for all of you and have
a wonderful weekend! Get ready
for lots more social at #SMWL19
next week! ❤️ https://t.co/nohOxfe0Zp</t>
  </si>
  <si>
    <t xml:space="preserve">you
</t>
  </si>
  <si>
    <t xml:space="preserve">bloggingbrute
</t>
  </si>
  <si>
    <t xml:space="preserve">agorapulse
</t>
  </si>
  <si>
    <t>lisamloeffler
@MiaVossOnTheGo @NissanUSA @phytorite
@NOWMG Hey Mia, I just picked up
a NEWish (3500 miles still w/ new
car smell_xD83D__xDC43_) @NissanUSA #Altima
from @Enterprise for my #roadtrip
from #StateCollege to #Lima #Ohio.
Safe travels! _xD83D__xDE0A__xD83D__xDE97_ #SMWL19 #SocialMedia</t>
  </si>
  <si>
    <t xml:space="preserve">enterprise
</t>
  </si>
  <si>
    <t xml:space="preserve">phytorite
</t>
  </si>
  <si>
    <t xml:space="preserve">nissanusa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</si>
  <si>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</si>
  <si>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</si>
  <si>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</si>
  <si>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</si>
  <si>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</si>
  <si>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</si>
  <si>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</si>
  <si>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</si>
  <si>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</si>
  <si>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</si>
  <si>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</si>
  <si>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</si>
  <si>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</si>
  <si>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</si>
  <si>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</si>
  <si>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</si>
  <si>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</si>
  <si>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</si>
  <si>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</si>
  <si>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</si>
  <si>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</si>
  <si>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</si>
  <si>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</si>
  <si>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</si>
  <si>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</si>
  <si>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</si>
  <si>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</si>
  <si>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</si>
  <si>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</si>
  <si>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</si>
  <si>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</si>
  <si>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</si>
  <si>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</si>
  <si>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</si>
  <si>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</si>
  <si>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</si>
  <si>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</si>
  <si>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</si>
  <si>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</si>
  <si>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</si>
  <si>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</si>
  <si>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</si>
  <si>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</si>
  <si>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</si>
  <si>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</si>
  <si>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</si>
  <si>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</si>
  <si>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</si>
  <si>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</si>
  <si>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</si>
  <si>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</si>
  <si>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</si>
  <si>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</si>
  <si>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</si>
  <si>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</si>
  <si>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</si>
  <si>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</si>
  <si>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</si>
  <si>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</si>
  <si>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</si>
  <si>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</si>
  <si>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</si>
  <si>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</si>
  <si>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</si>
  <si>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</si>
  <si>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</si>
  <si>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</si>
  <si>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</si>
  <si>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</si>
  <si>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</si>
  <si>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</si>
  <si>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</si>
  <si>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https://twitter.com/iSocialFanz/status/1139538125196337153</t>
  </si>
  <si>
    <t>Top URLs in Tweet in G2</t>
  </si>
  <si>
    <t>G1 Count</t>
  </si>
  <si>
    <t>Top URLs in Tweet in G3</t>
  </si>
  <si>
    <t>G2 Count</t>
  </si>
  <si>
    <t>https://www.eventbrite.com/e/social-media-week-lima-2019-smwl19-tickets-46921708092?aff=speaker&amp;afu=134636894916</t>
  </si>
  <si>
    <t>https://twitter.com/jessikaphillips/status/1111381936679747584</t>
  </si>
  <si>
    <t>https://twitter.com/NOWMG/status/1138129452477669376</t>
  </si>
  <si>
    <t>Top URLs in Tweet in G4</t>
  </si>
  <si>
    <t>G3 Count</t>
  </si>
  <si>
    <t>https://twitter.com/LivestreamUni/status/1138467338657894408</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</si>
  <si>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</si>
  <si>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</si>
  <si>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</si>
  <si>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</si>
  <si>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</si>
  <si>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</si>
  <si>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</si>
  <si>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</si>
  <si>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</si>
  <si>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</si>
  <si>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</si>
  <si>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</si>
  <si>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</si>
  <si>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</si>
  <si>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https://nowmarketinggroup.com/social-media-week-lima/ https://twitter.com/jessikaphillips/status/1139137469516005377 https://twitter.com/RossWoods10/status/1138206149575172096 https://www.amazon.ca/Who-Cares-Caring-Changes-Business-ebook/dp/B077MDCHW5/ref=as_li_ss_tl?keywords=who+cares+dan+willis&amp;qid=1560355030&amp;s=gateway&amp;sr=8-3&amp;linkCode=sl1&amp;tag=millenialmotivatorcan-20&amp;linkId=2604da7475131495f9b204dc9a327d70&amp;language=en_CA https://twitter.com/jessikaphillips/status/1138466113573011456 https://twitter.com/iSocialFanz/status/1139538125196337153 https://www.linkedin.com/feed/update/urn:li:activity:6544205832916131840 https://facebook.com/NOWMARKETING/videos/2071209182988847/?utm_campaign=%23SMWL19&amp;utm_content=93767372&amp;utm_medium=social&amp;utm_source=twitter&amp;hss_channel=tw-178236715</t>
  </si>
  <si>
    <t>https://www.facebook.com/DeanReynoldsMediaGroup/videos/2096424653983773/ https://twitter.com/goalchat/status/1137908375188934657</t>
  </si>
  <si>
    <t>https://facebook.com/livestreamuniverse https://www.facebook.com/NOWMARKETING/videos/2071209182988847/ https://www.facebook.com/5735499/videos/10108144528381688/ https://facebook.com/NOWMARKETING/videos/2071209182988847/?utm_campaign=%23SMWL19&amp;utm_content=93767372&amp;utm_medium=social&amp;utm_source=twitter&amp;hss_channel=tw-178236715 https://www.youtube.com/watch?v=ina2yL5hOXs&amp;feature=youtu.be https://nowmarketinggroup.com/social-media-week-lima/ https://facebook.com/NOWMarketing https://www.eventbrite.com/e/social-media-week-lima-2019-smwl19-tickets-46921708092?aff=speaker&amp;afu=134636894916 https://twitter.com/jessikaphillips/status/1111381936679747584 https://twitter.com/NOWMG/status/1138129452477669376</t>
  </si>
  <si>
    <t>https://www.eventbrite.com/e/social-media-week-lima-2019-smwl19-tickets-46921708092?aff=speaker&amp;afu=95609255501 https://www.facebook.com/NOWMARKETING/videos/2071209182988847/ https://brandonbrands.com/podcast https://twitter.com/LivestreamUni/status/1138467338657894408 https://twitter.com/NOWMG/status/1138129452477669376</t>
  </si>
  <si>
    <t>https://www.eventbrite.com/e/social-media-week-lima-2019-smwl19-tickets-46921708092?aff=speaker&amp;afu=159371552949 https://instagram.com/FindTroy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</si>
  <si>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</si>
  <si>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</si>
  <si>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</si>
  <si>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</si>
  <si>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</si>
  <si>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</si>
  <si>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</si>
  <si>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</si>
  <si>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</si>
  <si>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</si>
  <si>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</si>
  <si>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</si>
  <si>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nowmarketinggroup.com twitter.com amazon.ca linkedin.com facebook.com</t>
  </si>
  <si>
    <t>facebook.com twitter.com youtube.com eventbrite.com nowmarketinggroup.com</t>
  </si>
  <si>
    <t>eventbrite.com facebook.com twitter.com brandonbrands.com</t>
  </si>
  <si>
    <t>eventbrite.com instagram.com</t>
  </si>
  <si>
    <t>Top Hashtags in Tweet in Entire Graph</t>
  </si>
  <si>
    <t>craveable</t>
  </si>
  <si>
    <t>livestreaming</t>
  </si>
  <si>
    <t>web2day</t>
  </si>
  <si>
    <t>classroomwithoutwalls</t>
  </si>
  <si>
    <t>socialmedia</t>
  </si>
  <si>
    <t>linkedin</t>
  </si>
  <si>
    <t>smmw19</t>
  </si>
  <si>
    <t>brandonbroadcasting</t>
  </si>
  <si>
    <t>Top Hashtags in Tweet in G1</t>
  </si>
  <si>
    <t>twitterchat</t>
  </si>
  <si>
    <t>podcast</t>
  </si>
  <si>
    <t>buildrelationships</t>
  </si>
  <si>
    <t>publicspeaking</t>
  </si>
  <si>
    <t>events</t>
  </si>
  <si>
    <t>Top Hashtags in Tweet in G2</t>
  </si>
  <si>
    <t>twittersmarter</t>
  </si>
  <si>
    <t>Top Hashtags in Tweet in G3</t>
  </si>
  <si>
    <t>hostyourshow</t>
  </si>
  <si>
    <t>bethehost</t>
  </si>
  <si>
    <t>Top Hashtags in Tweet in G4</t>
  </si>
  <si>
    <t>digitalmarketing</t>
  </si>
  <si>
    <t>videomarketing</t>
  </si>
  <si>
    <t>contentcreation</t>
  </si>
  <si>
    <t>smwl</t>
  </si>
  <si>
    <t>documentary</t>
  </si>
  <si>
    <t>Top Hashtags in Tweet in G5</t>
  </si>
  <si>
    <t>smallbizidea</t>
  </si>
  <si>
    <t>smallbiz</t>
  </si>
  <si>
    <t>marketing</t>
  </si>
  <si>
    <t>Top Hashtags in Tweet in G6</t>
  </si>
  <si>
    <t>Top Hashtags in Tweet in G7</t>
  </si>
  <si>
    <t>altima</t>
  </si>
  <si>
    <t>roadtrip</t>
  </si>
  <si>
    <t>statecollege</t>
  </si>
  <si>
    <t>lima</t>
  </si>
  <si>
    <t>ohio</t>
  </si>
  <si>
    <t>Top Hashtags in Tweet in G8</t>
  </si>
  <si>
    <t>brandchat</t>
  </si>
  <si>
    <t>Top Hashtags in Tweet in G9</t>
  </si>
  <si>
    <t>Top Hashtags in Tweet in G10</t>
  </si>
  <si>
    <t>Top Hashtags in Tweet</t>
  </si>
  <si>
    <t>smwl19 craveable relationshipmarketing web2day smmw19 twitterchat podcast buildrelationships publicspeaking events</t>
  </si>
  <si>
    <t>smwl19 twittersmarter craveable goalchat</t>
  </si>
  <si>
    <t>smwl19 craveable livestreaming classroomwithoutwalls linkedin brandonbroadcasting hostyourshow agorapulse bethehost relationshipmarketing</t>
  </si>
  <si>
    <t>smwl19 craveable smmw19 socialmedia digitalmarketing videomarketing contentcreation smwl relationshipmarketing documentary</t>
  </si>
  <si>
    <t>smwl19 altima roadtrip statecollege lima ohio socialmedia craveable</t>
  </si>
  <si>
    <t>smwl19 brandchat findtroy</t>
  </si>
  <si>
    <t>Top Words in Tweet in Entire Graph</t>
  </si>
  <si>
    <t>Words in Sentiment List#1: Positive</t>
  </si>
  <si>
    <t>Words in Sentiment List#2: Negative</t>
  </si>
  <si>
    <t>Words in Sentiment List#3: Angry/Violent</t>
  </si>
  <si>
    <t>Non-categorized Words</t>
  </si>
  <si>
    <t>Total Words</t>
  </si>
  <si>
    <t>#smwl19</t>
  </si>
  <si>
    <t>week</t>
  </si>
  <si>
    <t>#craveable</t>
  </si>
  <si>
    <t>social</t>
  </si>
  <si>
    <t>media</t>
  </si>
  <si>
    <t>Top Words in Tweet in G1</t>
  </si>
  <si>
    <t>next</t>
  </si>
  <si>
    <t>#relationshipmarketing</t>
  </si>
  <si>
    <t>join</t>
  </si>
  <si>
    <t>lineup</t>
  </si>
  <si>
    <t>Top Words in Tweet in G2</t>
  </si>
  <si>
    <t>#twittersmarter</t>
  </si>
  <si>
    <t>grateful</t>
  </si>
  <si>
    <t>wonderful</t>
  </si>
  <si>
    <t>weekend</t>
  </si>
  <si>
    <t>ready</t>
  </si>
  <si>
    <t>lots</t>
  </si>
  <si>
    <t>Top Words in Tweet in G3</t>
  </si>
  <si>
    <t>#livestreaming</t>
  </si>
  <si>
    <t>et</t>
  </si>
  <si>
    <t>live</t>
  </si>
  <si>
    <t>7pm</t>
  </si>
  <si>
    <t>Top Words in Tweet in G4</t>
  </si>
  <si>
    <t>film</t>
  </si>
  <si>
    <t>'</t>
  </si>
  <si>
    <t>19</t>
  </si>
  <si>
    <t>Top Words in Tweet in G5</t>
  </si>
  <si>
    <t>wow</t>
  </si>
  <si>
    <t>announcing</t>
  </si>
  <si>
    <t>something</t>
  </si>
  <si>
    <t>big</t>
  </si>
  <si>
    <t>watch</t>
  </si>
  <si>
    <t>Top Words in Tweet in G6</t>
  </si>
  <si>
    <t>Top Words in Tweet in G7</t>
  </si>
  <si>
    <t>mia</t>
  </si>
  <si>
    <t>hearing</t>
  </si>
  <si>
    <t>Top Words in Tweet in G8</t>
  </si>
  <si>
    <t>ig</t>
  </si>
  <si>
    <t>create</t>
  </si>
  <si>
    <t>stuff</t>
  </si>
  <si>
    <t>blast</t>
  </si>
  <si>
    <t>talking</t>
  </si>
  <si>
    <t>mentor</t>
  </si>
  <si>
    <t>dear</t>
  </si>
  <si>
    <t>Top Words in Tweet in G9</t>
  </si>
  <si>
    <t>Top Words in Tweet in G10</t>
  </si>
  <si>
    <t>excited</t>
  </si>
  <si>
    <t>heading</t>
  </si>
  <si>
    <t>back</t>
  </si>
  <si>
    <t>ll</t>
  </si>
  <si>
    <t>speaking</t>
  </si>
  <si>
    <t>use</t>
  </si>
  <si>
    <t>emotional</t>
  </si>
  <si>
    <t>Top Words in Tweet</t>
  </si>
  <si>
    <t>#smwl19 jessikaphillips week isocialfanz #craveable lima next #relationshipmarketing join lineup</t>
  </si>
  <si>
    <t>#smwl19 week next madalynsklar #twittersmarter grateful wonderful weekend ready lots</t>
  </si>
  <si>
    <t>#smwl19 social media irossbrand #craveable #livestreaming aiaddysonzhang et live 7pm</t>
  </si>
  <si>
    <t>#smwl19 film 50states100days chrisstrub rosswoods10 ' 19 digitalstoryco jessikaphillips next</t>
  </si>
  <si>
    <t>wow wave_video announcing something big social media week lima watch</t>
  </si>
  <si>
    <t>aiaddysonzhang missclaricelin zalkab winniesun virtuosoassist southbaysome rebekahradice mz_rocko sageandsavvy sfaulknerpando</t>
  </si>
  <si>
    <t>#smwl19 miavossonthego nissanusa mia lima isocialfanz hearing</t>
  </si>
  <si>
    <t>ig #smwl19 live create stuff findtroy blast talking mentor dear</t>
  </si>
  <si>
    <t>excited heading back lima #smwl19 ll speaking use emotional social</t>
  </si>
  <si>
    <t>Top Word Pairs in Tweet in Entire Graph</t>
  </si>
  <si>
    <t>social,media</t>
  </si>
  <si>
    <t>next,week</t>
  </si>
  <si>
    <t>#smwl19,#craveable</t>
  </si>
  <si>
    <t>media,week</t>
  </si>
  <si>
    <t>week,lima</t>
  </si>
  <si>
    <t>#smwl19,next</t>
  </si>
  <si>
    <t>pre,party</t>
  </si>
  <si>
    <t>wow,wave_video</t>
  </si>
  <si>
    <t>wave_video,announcing</t>
  </si>
  <si>
    <t>announcing,something</t>
  </si>
  <si>
    <t>Top Word Pairs in Tweet in G1</t>
  </si>
  <si>
    <t>ekk,cant</t>
  </si>
  <si>
    <t>cant,believe</t>
  </si>
  <si>
    <t>believe,7</t>
  </si>
  <si>
    <t>7,days</t>
  </si>
  <si>
    <t>days,away</t>
  </si>
  <si>
    <t>away,#smwl19</t>
  </si>
  <si>
    <t>#smwl19,recognize</t>
  </si>
  <si>
    <t>Top Word Pairs in Tweet in G2</t>
  </si>
  <si>
    <t>grateful,wonderful</t>
  </si>
  <si>
    <t>wonderful,weekend</t>
  </si>
  <si>
    <t>weekend,ready</t>
  </si>
  <si>
    <t>ready,lots</t>
  </si>
  <si>
    <t>lots,more</t>
  </si>
  <si>
    <t>more,social</t>
  </si>
  <si>
    <t>social,#smwl19</t>
  </si>
  <si>
    <t>looking,forward</t>
  </si>
  <si>
    <t>Top Word Pairs in Tweet in G3</t>
  </si>
  <si>
    <t>7pm,et</t>
  </si>
  <si>
    <t>#smwl19,speaker</t>
  </si>
  <si>
    <t>thurs,7pm</t>
  </si>
  <si>
    <t>speaker,aiaddysonzhang</t>
  </si>
  <si>
    <t>et,#livestreaming</t>
  </si>
  <si>
    <t>#livestreaming,social</t>
  </si>
  <si>
    <t>media,superstar</t>
  </si>
  <si>
    <t>superstar,education</t>
  </si>
  <si>
    <t>Top Word Pairs in Tweet in G4</t>
  </si>
  <si>
    <t>50states100days,film</t>
  </si>
  <si>
    <t>tickets,now</t>
  </si>
  <si>
    <t>stick,around</t>
  </si>
  <si>
    <t>now,#smwl19</t>
  </si>
  <si>
    <t>#smwl19,treated</t>
  </si>
  <si>
    <t>treated,free</t>
  </si>
  <si>
    <t>free,screening</t>
  </si>
  <si>
    <t>screening,'</t>
  </si>
  <si>
    <t>',50states100days</t>
  </si>
  <si>
    <t>film,'</t>
  </si>
  <si>
    <t>Top Word Pairs in Tweet in G5</t>
  </si>
  <si>
    <t>something,big</t>
  </si>
  <si>
    <t>big,social</t>
  </si>
  <si>
    <t>lima,watch</t>
  </si>
  <si>
    <t>watch,live</t>
  </si>
  <si>
    <t>Top Word Pairs in Tweet in G6</t>
  </si>
  <si>
    <t>aiaddysonzhang,missclaricelin</t>
  </si>
  <si>
    <t>missclaricelin,zalkab</t>
  </si>
  <si>
    <t>zalkab,winniesun</t>
  </si>
  <si>
    <t>virtuosoassist,southbaysome</t>
  </si>
  <si>
    <t>southbaysome,rebekahradice</t>
  </si>
  <si>
    <t>rebekahradice,mz_rocko</t>
  </si>
  <si>
    <t>mz_rocko,sageandsavvy</t>
  </si>
  <si>
    <t>sageandsavvy,sfaulknerpando</t>
  </si>
  <si>
    <t>sfaulknerpando,keithkeller</t>
  </si>
  <si>
    <t>keithkeller,irossbrand</t>
  </si>
  <si>
    <t>Top Word Pairs in Tweet in G7</t>
  </si>
  <si>
    <t>Top Word Pairs in Tweet in G8</t>
  </si>
  <si>
    <t>blast,talking</t>
  </si>
  <si>
    <t>talking,mentor</t>
  </si>
  <si>
    <t>mentor,dear</t>
  </si>
  <si>
    <t>dear,friend</t>
  </si>
  <si>
    <t>friend,big</t>
  </si>
  <si>
    <t>big,brother</t>
  </si>
  <si>
    <t>brother,mr_mcfly</t>
  </si>
  <si>
    <t>mr_mcfly,ig</t>
  </si>
  <si>
    <t>ig,live</t>
  </si>
  <si>
    <t>live,talked</t>
  </si>
  <si>
    <t>Top Word Pairs in Tweet in G9</t>
  </si>
  <si>
    <t>Top Word Pairs in Tweet in G10</t>
  </si>
  <si>
    <t>excited,heading</t>
  </si>
  <si>
    <t>heading,back</t>
  </si>
  <si>
    <t>back,lima</t>
  </si>
  <si>
    <t>lima,#smwl19</t>
  </si>
  <si>
    <t>#smwl19,ll</t>
  </si>
  <si>
    <t>ll,speaking</t>
  </si>
  <si>
    <t>speaking,use</t>
  </si>
  <si>
    <t>use,emotional</t>
  </si>
  <si>
    <t>emotional,social</t>
  </si>
  <si>
    <t>social,intelligence</t>
  </si>
  <si>
    <t>Top Word Pairs in Tweet</t>
  </si>
  <si>
    <t>next,week  pre,party  #smwl19,next  ekk,cant  cant,believe  believe,7  7,days  days,away  away,#smwl19  #smwl19,recognize</t>
  </si>
  <si>
    <t>next,week  #smwl19,next  grateful,wonderful  wonderful,weekend  weekend,ready  ready,lots  lots,more  more,social  social,#smwl19  looking,forward</t>
  </si>
  <si>
    <t>social,media  7pm,et  #smwl19,speaker  pre,party  thurs,7pm  speaker,aiaddysonzhang  et,#livestreaming  #livestreaming,social  media,superstar  superstar,education</t>
  </si>
  <si>
    <t>50states100days,film  tickets,now  stick,around  now,#smwl19  #smwl19,treated  treated,free  free,screening  screening,'  ',50states100days  film,'</t>
  </si>
  <si>
    <t>wow,wave_video  wave_video,announcing  announcing,something  something,big  big,social  social,media  media,week  week,lima  lima,watch  watch,live</t>
  </si>
  <si>
    <t>aiaddysonzhang,missclaricelin  missclaricelin,zalkab  zalkab,winniesun  virtuosoassist,southbaysome  southbaysome,rebekahradice  rebekahradice,mz_rocko  mz_rocko,sageandsavvy  sageandsavvy,sfaulknerpando  sfaulknerpando,keithkeller  keithkeller,irossbrand</t>
  </si>
  <si>
    <t>blast,talking  talking,mentor  mentor,dear  dear,friend  friend,big  big,brother  brother,mr_mcfly  mr_mcfly,ig  ig,live  live,talked</t>
  </si>
  <si>
    <t>excited,heading  heading,back  back,lima  lima,#smwl19  #smwl19,ll  ll,speaking  speaking,use  use,emotional  emotional,social  social,intelligence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</si>
  <si>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</si>
  <si>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</si>
  <si>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</si>
  <si>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</si>
  <si>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</si>
  <si>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</si>
  <si>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</si>
  <si>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</si>
  <si>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</si>
  <si>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</si>
  <si>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</si>
  <si>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</si>
  <si>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</si>
  <si>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</si>
  <si>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</si>
  <si>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</si>
  <si>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</si>
  <si>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</si>
  <si>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</si>
  <si>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</si>
  <si>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</si>
  <si>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</si>
  <si>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</si>
  <si>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isocialfanz jessikaphillips 5rvdigital b2the7 hiphopcbus cmicontent paper_li tonydoesads quicc_app mllnnlmotivator</t>
  </si>
  <si>
    <t>d_scott tischleramy _mariamarchewka madalynsklar mllnnlmotivator</t>
  </si>
  <si>
    <t>jessikaphillips sarabinwv bbirkmeyer chrisstrub</t>
  </si>
  <si>
    <t>vickioneill chevd80 aiaddysonzhang</t>
  </si>
  <si>
    <t>Top Mentioned in Tweet</t>
  </si>
  <si>
    <t>jessikaphillips isocialfanz chrisstrub tonydoesads chipotletweets nowmg jgarecruitment squideovideo markwschaefer carlosgil83</t>
  </si>
  <si>
    <t>madalynsklar streamyardapp sabrinacadini albermoire darcydeleon s_narmadhaa khetrific nowsourcing iamdeanreynolds bkennedycse</t>
  </si>
  <si>
    <t>irossbrand aiaddysonzhang jessikaphillips judi_fox nowmg dnortonfilms agorapulse mike_allton bloggingbrute rosswoods10</t>
  </si>
  <si>
    <t>50states100days chrisstrub rosswoods10 digitalstoryco jessikaphillips heystephanie nowmg thinkbluepr mllnnlmotivator bbirkmeyer</t>
  </si>
  <si>
    <t>missclaricelin zalkab winniesun virtuosoassist southbaysome rebekahradice mz_rocko sageandsavvy sfaulknerpando keithkeller</t>
  </si>
  <si>
    <t>isocialfanz nissanusa phytorite nowmg enterprise mllnnlmotivator demianross chrisstrub</t>
  </si>
  <si>
    <t>findtroy mr_mcfly mariaduron instagram</t>
  </si>
  <si>
    <t>isocialfanz socialjewelsict socialchadvisor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</si>
  <si>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</si>
  <si>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</si>
  <si>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</si>
  <si>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</si>
  <si>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</si>
  <si>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</si>
  <si>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</si>
  <si>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</si>
  <si>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</si>
  <si>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</si>
  <si>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</si>
  <si>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</si>
  <si>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chipotletweets carlosgil83 isocialfanz genepetrovlmc cmicontent markwschaefer paper_li sferika bradfriedman bentleyu</t>
  </si>
  <si>
    <t>madalynsklar beautybubble sabrinacadini d_scott b2the7 albermoire nowsourcing writeononline fuhsionmktg s_narmadhaa</t>
  </si>
  <si>
    <t>mike_allton karenyankovich aiaddysonzhang irossbrand mike_gingerich agorapulse markj_ohnson youtube mariamakane65 superjoepardo</t>
  </si>
  <si>
    <t>chrisstrub robertoblake stellar247 keeganlanier bellas_pets bizpaul cgritmon heystephanie sarabinwv wefillthefridge</t>
  </si>
  <si>
    <t>adspedia markilemons jyhoward1066 marrodriguez175 cmoconfessor wave_video social_media_an mbaileyancajas juicebys keepitsimplebiz</t>
  </si>
  <si>
    <t>rebekahradice chevd80 keithkeller winniesun zalkab virtuosoassist ryanfoland mz_rocko southbaysome sageandsavvy</t>
  </si>
  <si>
    <t>nissanusa miavossonthego lisamloeffler enterprise demianross phytorite</t>
  </si>
  <si>
    <t>mr_mcfly mariaduron breepalm findtroy instagram</t>
  </si>
  <si>
    <t>jencoleict socialchadvisor socialjewelsict</t>
  </si>
  <si>
    <t>livewithtiffany keepupwmrsjones</t>
  </si>
  <si>
    <t>Top URLs in Tweet by Count</t>
  </si>
  <si>
    <t>https://facebook.com/livestreamuniverse https://www.facebook.com/NOWMARKETING/videos/2071209182988847/ https://www.youtube.com/watch?v=ina2yL5hOXs&amp;feature=youtu.be https://twitter.com/jessikaphillips/status/1139137469516005377 https://www.facebook.com/5735499/videos/10108144528381688/ https://facebook.com/NOWMARKETING/videos/2071209182988847/?utm_campaign=%23SMWL19&amp;utm_content=93767372&amp;utm_medium=social&amp;utm_source=twitter&amp;hss_channel=tw-178236715 https://twitter.com/NOWMG/status/1138129452477669376 https://www.eventbrite.com/e/social-media-week-lima-2019-smwl19-tickets-46921708092?aff=speaker&amp;afu=134636894916 https://twitter.com/jessikaphillips/status/1111381936679747584</t>
  </si>
  <si>
    <t>https://nowmarketinggroup.com/social-media-week-lima/ https://facebook.com/NOWMARKETING/videos/2071209182988847/?utm_campaign=%23SMWL19&amp;utm_content=93767372&amp;utm_medium=social&amp;utm_source=twitter&amp;hss_channel=tw-178236715</t>
  </si>
  <si>
    <t>https://www.linkedin.com/feed/update/urn:li:activity:6544205832916131840 https://nowmarketinggroup.com/social-media-week-lima/ https://twitter.com/iSocialFanz/status/1139538125196337153 https://twitter.com/jessikaphillips/status/1138466113573011456 https://www.amazon.ca/Who-Cares-Caring-Changes-Business-ebook/dp/B077MDCHW5/ref=as_li_ss_tl?keywords=who+cares+dan+willis&amp;qid=1560355030&amp;s=gateway&amp;sr=8-3&amp;linkCode=sl1&amp;tag=millenialmotivatorcan-20&amp;linkId=2604da7475131495f9b204dc9a327d70&amp;language=en_CA https://twitter.com/RossWoods10/status/1138206149575172096</t>
  </si>
  <si>
    <t>https://www.eventbrite.com/affiliate-register?eid=46921708092&amp;affid=267019925 https://www.facebook.com/NOWMARKETING/videos/2071209182988847/</t>
  </si>
  <si>
    <t>https://www.youtube.com/watch?v=ina2yL5hOXs&amp;feature=youtu.be https://facebook.com/NOWMarketing</t>
  </si>
  <si>
    <t>https://facebook.com/NOWMARKETING/videos/2071209182988847/?utm_campaign=%23SMWL19&amp;utm_content=93767372&amp;utm_medium=social&amp;utm_source=twitter&amp;hss_channel=tw-178236715 https://nowmarketinggroup.com/social-media-week-lima/</t>
  </si>
  <si>
    <t>Top URLs in Tweet by Salience</t>
  </si>
  <si>
    <t>https://instagram.com/FindTroy https://www.eventbrite.com/e/social-media-week-lima-2019-smwl19-tickets-46921708092?aff=speaker&amp;afu=159371552949</t>
  </si>
  <si>
    <t>Top Domains in Tweet by Count</t>
  </si>
  <si>
    <t>facebook.com twitter.com youtube.com eventbrite.com</t>
  </si>
  <si>
    <t>nowmarketinggroup.com facebook.com</t>
  </si>
  <si>
    <t>twitter.com linkedin.com nowmarketinggroup.com amazon.ca</t>
  </si>
  <si>
    <t>eventbrite.com facebook.com</t>
  </si>
  <si>
    <t>youtube.com facebook.com</t>
  </si>
  <si>
    <t>facebook.com nowmarketinggroup.com</t>
  </si>
  <si>
    <t>Top Domains in Tweet by Salience</t>
  </si>
  <si>
    <t>twitter.com facebook.com youtube.com eventbrite.com</t>
  </si>
  <si>
    <t>instagram.com eventbrite.com</t>
  </si>
  <si>
    <t>linkedin.com nowmarketinggroup.com amazon.ca twitter.com</t>
  </si>
  <si>
    <t>Top Hashtags in Tweet by Count</t>
  </si>
  <si>
    <t>smwl19 documentary smmw19 relationshipmarketing</t>
  </si>
  <si>
    <t>smwl19 livestreaming craveable hostyourshow brandonbroadcasting linkedin classroomwithoutwalls agorapulse bethehost nycvideomastermind</t>
  </si>
  <si>
    <t>livestreaming smwl19 craveable linkedin classroomwithoutwalls</t>
  </si>
  <si>
    <t>smwl19 craveable relationshipmarketing buildrelationships care smmw19 findyourtiara socialmedia</t>
  </si>
  <si>
    <t>smwl19 craveable socialmedia digitalmarketing videomarketing contentcreation</t>
  </si>
  <si>
    <t>smwl19 smwl instagramforbusiness smmw19</t>
  </si>
  <si>
    <t>smwl19 web2day relationshipmarketing podcast twitterchat publicspeaking events ottawacc2019 chhacon2019 twitteamhour</t>
  </si>
  <si>
    <t>smwl19 twittersmarter goalchat</t>
  </si>
  <si>
    <t>smwl19 livestreaming</t>
  </si>
  <si>
    <t>Top Hashtags in Tweet by Salience</t>
  </si>
  <si>
    <t>documentary smmw19 relationshipmarketing smwl19</t>
  </si>
  <si>
    <t>livestreaming craveable hostyourshow brandonbroadcasting linkedin classroomwithoutwalls agorapulse bethehost nycvideomastermind foxrocks</t>
  </si>
  <si>
    <t>craveable relationshipmarketing buildrelationships care smmw19 findyourtiara socialmedia smwl19</t>
  </si>
  <si>
    <t>brandchat findtroy smwl19</t>
  </si>
  <si>
    <t>smdayhou smwl19</t>
  </si>
  <si>
    <t>craveable socialmedia digitalmarketing videomarketing contentcreation smwl19</t>
  </si>
  <si>
    <t>instagramforbusiness smmw19 smwl19 smwl</t>
  </si>
  <si>
    <t>web2day relationshipmarketing podcast twitterchat publicspeaking events ottawacc2019 chhacon2019 twitteamhour eventprofs</t>
  </si>
  <si>
    <t>twittersmarter goalchat smwl19</t>
  </si>
  <si>
    <t>altima roadtrip statecollege lima ohio socialmedia craveable smwl19</t>
  </si>
  <si>
    <t>Top Words in Tweet by Count</t>
  </si>
  <si>
    <t>' chrisstrub tickets now treated free screening 50states100days film here's</t>
  </si>
  <si>
    <t>50states100days rosswoods10 digitalstoryco see film ' jessikaphillips 'the next s</t>
  </si>
  <si>
    <t>chevd80 aiaddysonzhang missclaricelin zalkab winniesun virtuosoassist southbaysome rebekahradice mz_rocko sageandsavvy</t>
  </si>
  <si>
    <t>vickioneill aiaddysonzhang missclaricelin zalkab winniesun virtuosoassist southbaysome rebekahradice mz_rocko sageandsavvy</t>
  </si>
  <si>
    <t>live social media et #livestreaming aiaddysonzhang #craveable pre party 7pm</t>
  </si>
  <si>
    <t>irossbrand #livestreaming social media aiaddysonzhang s master repurposing shows #craveable</t>
  </si>
  <si>
    <t>jessikaphillips #relationshipmarketing turning followers fans clients advocates community collaborat</t>
  </si>
  <si>
    <t>week join #craveable lima social next special marketers tuesday pre</t>
  </si>
  <si>
    <t>findtroy importantly re going give tools need create content actually</t>
  </si>
  <si>
    <t>ig stuff live over down random create blast talking mentor</t>
  </si>
  <si>
    <t>19 rosswoods10 speakers attendees coming next week please stick around</t>
  </si>
  <si>
    <t>film next 19 screening chrisstrub digitalstoryco 50states100days thank jessikaphillips speakers</t>
  </si>
  <si>
    <t>yes jessikaphillips marc_bowker demianross bellas_pets miavossonthego heystephanie stellar247 irossbrand aiaddysonzhang</t>
  </si>
  <si>
    <t>tune today sarabinwv join amazing people discuss means #craveable show</t>
  </si>
  <si>
    <t>social media one best things engage speakers less conference more</t>
  </si>
  <si>
    <t>jessikaphillips ekk cant believe 7 days away recognize people lineup</t>
  </si>
  <si>
    <t>brands #smwl instagram community excited two distinguished guests podcast speaking</t>
  </si>
  <si>
    <t>excited heading back lima ll speaking use emotional social intelligence</t>
  </si>
  <si>
    <t>livewithtiffany excited heading back lima ll speaking use emotional social</t>
  </si>
  <si>
    <t>irossbrand thurs 7pm et #livestreaming social media superstar education industry</t>
  </si>
  <si>
    <t>mllnnlmotivator beyond pumped first time attending fortunate join powerhouse lineup</t>
  </si>
  <si>
    <t>isocialfanz #web2day week #relationshipmarketing make next chrisstrub jessikaphillips blast always</t>
  </si>
  <si>
    <t>irossbrand speaker #classroomwithoutwalls host aiaddysonzhang joins 7pm et live #brandonbroadcasting</t>
  </si>
  <si>
    <t>week next madalynsklar #twittersmarter hello d_scott bkennedycse sohnsocialmedia streamyardapp haha</t>
  </si>
  <si>
    <t>jessikaphillips join today special magnet marketers training tuesday kick pre</t>
  </si>
  <si>
    <t>rosswoods10 19 thank thinkbluepr sharing thoughts watching chrisstrub digitalstoryco film</t>
  </si>
  <si>
    <t>fuhsionmktg madalynsklar sabrinacadini albermoire darcydeleon s_narmadhaa khetrific thank letting part</t>
  </si>
  <si>
    <t>mllnnlmotivator madalynsklar hey dan hope well m looking forward following</t>
  </si>
  <si>
    <t>nowsourcing grateful wonderful weekend ready lots more social next week</t>
  </si>
  <si>
    <t>irossbrand live now judi_fox sharing #linkedin tips #classroomwithoutwalls aiaddysonzhang</t>
  </si>
  <si>
    <t>jessikaphillips looking forward having chipotletweets crowd favorite past 4 years</t>
  </si>
  <si>
    <t>nowmg 7 day countdown save claim vip ticket 300 digital</t>
  </si>
  <si>
    <t>19 irossbrand thurs 7pm et #livestreaming social media superstar education</t>
  </si>
  <si>
    <t>join week pre party #craveable nowmg special magnet marketers training</t>
  </si>
  <si>
    <t>isocialfanz friends brand #craveable monday flying lima ohio 4th year</t>
  </si>
  <si>
    <t>love chipotle brand #craveable lima ohio region chipotletweets friends monday</t>
  </si>
  <si>
    <t>great event starting now powered streamyardapp hosted iamdeanreynolds see #craveable</t>
  </si>
  <si>
    <t>irossbrand s master repurposing #livestreaming shows #craveable clips social media</t>
  </si>
  <si>
    <t>jessikaphillips pre party live tonydoesads week wait today irossbrand w</t>
  </si>
  <si>
    <t>findtroy blast talking mentor dear friend big brother mr_mcfly ig</t>
  </si>
  <si>
    <t>irossbrand social media et week 19 save time managing agorapulse</t>
  </si>
  <si>
    <t>join marketers tuesday #craveable week special magnet training kick pre</t>
  </si>
  <si>
    <t>grateful wonderful weekend ready lots more social next week</t>
  </si>
  <si>
    <t>miavossonthego nissanusa mia hearing isocialfanz lima phytorite nowmg hey picked</t>
  </si>
  <si>
    <t>Top Words in Tweet by Salience</t>
  </si>
  <si>
    <t>'the brands ' see tickets now film' 19 rosswoods10 digitalstoryco</t>
  </si>
  <si>
    <t>great ai yes going cheval awww such video appreciate grateful</t>
  </si>
  <si>
    <t>due work two years ago going vickioneill aiaddysonzhang missclaricelin zalkab</t>
  </si>
  <si>
    <t>#livestreaming social media aiaddysonzhang s master repurposing shows #craveable clips</t>
  </si>
  <si>
    <t>join tuesday week #craveable lima 19 social next special marketers</t>
  </si>
  <si>
    <t>stuff over random create live down blast talking mentor dear</t>
  </si>
  <si>
    <t>19 speakers attendees coming week please stick around close day</t>
  </si>
  <si>
    <t>one best things engage speakers less conference more group conversation</t>
  </si>
  <si>
    <t>brands instagram community excited two distinguished guests podcast speaking heystephanie</t>
  </si>
  <si>
    <t>week isocialfanz #web2day b2the7 sferika #relationshipmarketing make next chrisstrub jessikaphillips</t>
  </si>
  <si>
    <t>madalynsklar #twittersmarter hello d_scott bkennedycse sohnsocialmedia streamyardapp haha know cool</t>
  </si>
  <si>
    <t>19 thank thinkbluepr sharing thoughts watching chrisstrub digitalstoryco film 50states100days</t>
  </si>
  <si>
    <t>join pre party #craveable nowmg special magnet marketers training tuesday</t>
  </si>
  <si>
    <t>love chipotle lima chipotletweets friends monday flying 4th year row</t>
  </si>
  <si>
    <t>live tonydoesads week wait today pre party irossbrand w nowmg</t>
  </si>
  <si>
    <t>19 et week save time managing agorapulse ft mike_allton bloggingbrute</t>
  </si>
  <si>
    <t>join tuesday week special magnet training kick pre party fun</t>
  </si>
  <si>
    <t>nissanusa hearing miavossonthego mia isocialfanz lima phytorite nowmg hey picked</t>
  </si>
  <si>
    <t>Top Word Pairs in Tweet by Count</t>
  </si>
  <si>
    <t>chrisstrub,tickets  tickets,now  now,#smwl19  #smwl19,treated  treated,free  free,screening  screening,'  ',50states100days  50states100days,film  film,'</t>
  </si>
  <si>
    <t>digitalstoryco,50states100days  'the,film'  stick,around  tickets,now  now,#smwl19  #smwl19,treated  treated,free  free,screening  screening,'  ',50states100days</t>
  </si>
  <si>
    <t>vickioneill,aiaddysonzhang  aiaddysonzhang,missclaricelin  missclaricelin,zalkab  zalkab,winniesun  winniesun,virtuosoassist  virtuosoassist,southbaysome  southbaysome,rebekahradice  rebekahradice,mz_rocko  mz_rocko,sageandsavvy  sageandsavvy,sfaulknerpando</t>
  </si>
  <si>
    <t>social,media  #smwl19,pre  pre,party  7pm,et  #smwl19,speaker  https,t  t,co  thurs,7pm  speaker,aiaddysonzhang  now,judi_fox</t>
  </si>
  <si>
    <t>social,media  irossbrand,s  s,master  master,repurposing  repurposing,#livestreaming  #livestreaming,shows  shows,#craveable  #craveable,clips  clips,social  media,posts</t>
  </si>
  <si>
    <t>jessikaphillips,#relationshipmarketing  #relationshipmarketing,turning  turning,followers  followers,fans  fans,clients  clients,advocates  advocates,community  community,collaborat</t>
  </si>
  <si>
    <t>#smwl19,next  next,week  pre,party  special,magnet  magnet,marketers  marketers,training  training,tuesday  tuesday,kick  kick,pre  party,#smwl19</t>
  </si>
  <si>
    <t>findtroy,importantly  importantly,re  re,going  going,give  give,tools  tools,need  need,create  create,content  content,actually  actually,helpful</t>
  </si>
  <si>
    <t>random,stuff  blast,talking  talking,mentor  mentor,dear  dear,friend  friend,big  big,brother  brother,mr_mcfly  mr_mcfly,ig  ig,live</t>
  </si>
  <si>
    <t>rosswoods10,speakers  speakers,attendees  attendees,coming  coming,#smwl19  #smwl19,next  next,week  week,please  please,stick  stick,around  around,close</t>
  </si>
  <si>
    <t>chrisstrub,digitalstoryco  film,50states100days  50states100days,film  speakers,attendees  attendees,coming  coming,#smwl19  #smwl19,next  next,week  week,please  please,stick</t>
  </si>
  <si>
    <t>jessikaphillips,marc_bowker  marc_bowker,demianross  demianross,bellas_pets  bellas_pets,miavossonthego  miavossonthego,heystephanie  heystephanie,stellar247  stellar247,irossbrand  irossbrand,aiaddysonzhang  aiaddysonzhang,mike_allton  mike_allton,mike_gingerich</t>
  </si>
  <si>
    <t>tune,today  today,sarabinwv  sarabinwv,join  join,amazing  amazing,people  people,discuss  discuss,means  means,#craveable  #craveable,show  show,share</t>
  </si>
  <si>
    <t>social,media  one,best  best,things  things,#smwl19  #smwl19,engage  engage,speakers  speakers,less  less,conference  conference,more  more,group</t>
  </si>
  <si>
    <t>jessikaphillips,ekk  ekk,cant  cant,believe  believe,7  7,days  days,away  away,#smwl19  #smwl19,recognize  recognize,people  people,lineup</t>
  </si>
  <si>
    <t>brands,brands  excited,two  two,distinguished  distinguished,guests  guests,brands  brands,podcast  podcast,speaking  speaking,#smwl19  #smwl19,heystephanie  heystephanie,chrisstrub</t>
  </si>
  <si>
    <t>livewithtiffany,excited  excited,heading  heading,back  back,lima  lima,#smwl19  #smwl19,ll  ll,speaking  speaking,use  use,emotional  emotional,social</t>
  </si>
  <si>
    <t>irossbrand,thurs  thurs,7pm  7pm,et  et,#livestreaming  #livestreaming,social  social,media  media,superstar  superstar,education  education,industry  industry,disruptor</t>
  </si>
  <si>
    <t>mllnnlmotivator,#smwl19  #smwl19,beyond  beyond,pumped  pumped,first  first,time  time,attending  attending,fortunate  fortunate,join  join,powerhouse  powerhouse,lineup</t>
  </si>
  <si>
    <t>next,week  #web2day,#smwl19  week,#smwl19  5rvdigital,jgarecruitment  jgarecruitment,squideovideo  squideovideo,a1  a1,absolute  absolute,blast  blast,taking  taking,#publicspeaking</t>
  </si>
  <si>
    <t>irossbrand,#smwl19  #smwl19,speaker  speaker,#classroomwithoutwalls  #classroomwithoutwalls,host  host,aiaddysonzhang  aiaddysonzhang,joins  joins,7pm  7pm,et  et,live  live,#brandonbroadcasting</t>
  </si>
  <si>
    <t>next,week  #smwl19,next  d_scott,bkennedycse  bkennedycse,sohnsocialmedia  sohnsocialmedia,streamyardapp  streamyardapp,haha  haha,know  know,cool  cool,appreciate  appreciate,follow</t>
  </si>
  <si>
    <t>jessikaphillips,join  join,today  today,special  special,magnet  magnet,marketers  marketers,training  training,tuesday  tuesday,kick  kick,pre  pre,party</t>
  </si>
  <si>
    <t>rosswoods10,thank  thank,thinkbluepr  thinkbluepr,sharing  sharing,thoughts  thoughts,watching  watching,chrisstrub  chrisstrub,digitalstoryco  digitalstoryco,film  film,50states100days  rosswoods10,speakers</t>
  </si>
  <si>
    <t>fuhsionmktg,madalynsklar  madalynsklar,sabrinacadini  sabrinacadini,albermoire  albermoire,darcydeleon  darcydeleon,s_narmadhaa  s_narmadhaa,khetrific  khetrific,thank  thank,letting  letting,part  part,t</t>
  </si>
  <si>
    <t>mllnnlmotivator,madalynsklar  madalynsklar,hey  hey,dan  dan,hope  hope,well  well,m  m,looking  looking,forward  forward,following  following,#smwl19</t>
  </si>
  <si>
    <t>nowsourcing,grateful  grateful,wonderful  wonderful,weekend  weekend,ready  ready,lots  lots,more  more,social  social,#smwl19  #smwl19,next  next,week</t>
  </si>
  <si>
    <t>irossbrand,live  live,now  now,judi_fox  judi_fox,sharing  sharing,#linkedin  #linkedin,tips  tips,#classroomwithoutwalls  #classroomwithoutwalls,aiaddysonzhang</t>
  </si>
  <si>
    <t>jessikaphillips,looking  looking,forward  forward,having  having,chipotletweets  chipotletweets,#smwl19  #smwl19,crowd  crowd,favorite  favorite,past  past,4  4,years</t>
  </si>
  <si>
    <t>nowmg,7  7,day  day,countdown  countdown,save  save,#smwl19  #smwl19,claim  claim,vip  vip,ticket  ticket,300  300,digital</t>
  </si>
  <si>
    <t>pre,party  nowmg,join  join,week  week,special  special,magnet  magnet,marketers  marketers,training  training,tuesday  tuesday,kick  kick,pre</t>
  </si>
  <si>
    <t>isocialfanz,friends  friends,brand  brand,#craveable  #craveable,monday  monday,flying  flying,lima  lima,ohio  ohio,#smwl19  #smwl19,4th  4th,year</t>
  </si>
  <si>
    <t>friends,brand  brand,#craveable  #craveable,monday  monday,flying  flying,lima  lima,ohio  ohio,#smwl19  #smwl19,4th  4th,year  year,row</t>
  </si>
  <si>
    <t>great,event  event,starting  starting,now  now,powered  powered,streamyardapp  streamyardapp,hosted  hosted,iamdeanreynolds  iamdeanreynolds,#smwl19  #smwl19,see  see,#craveable</t>
  </si>
  <si>
    <t>irossbrand,s  s,master  master,repurposing  repurposing,#livestreaming  #livestreaming,shows  shows,#craveable  #craveable,clips  clips,social  social,media  media,posts</t>
  </si>
  <si>
    <t>pre,party  #smwl19,pre  irossbrand,#smwl19  party,live  live,w  w,jessikaphillips  jessikaphillips,nowmg  nowmg,marc_bowker  marc_bowker,live  live,tonydoesads</t>
  </si>
  <si>
    <t>findtroy,blast  blast,talking  talking,mentor  mentor,dear  dear,friend  friend,big  big,brother  brother,mr_mcfly  mr_mcfly,ig  ig,live</t>
  </si>
  <si>
    <t>social,media  irossbrand,save  save,time  time,managing  managing,social  media,agorapulse  agorapulse,ft  ft,mike_allton  mike_allton,bloggingbrute  bloggingbrute,https</t>
  </si>
  <si>
    <t>join,week  week,special  special,magnet  magnet,marketers  marketers,training  training,tuesday  tuesday,kick  kick,pre  pre,party  party,#smwl19</t>
  </si>
  <si>
    <t>grateful,wonderful  wonderful,weekend  weekend,ready  ready,lots  lots,more  more,social  social,#smwl19  #smwl19,next  next,week</t>
  </si>
  <si>
    <t>miavossonthego,nissanusa  nissanusa,phytorite  phytorite,nowmg  nowmg,hey  hey,mia  mia,picked  picked,up  up,newish  newish,3500  3500,miles</t>
  </si>
  <si>
    <t>Top Word Pairs in Tweet by Salience</t>
  </si>
  <si>
    <t>'the,film'  brands,brands  digitalstoryco,50states100days  stick,around  tickets,now  now,#smwl19  #smwl19,treated  treated,free  free,screening  screening,'</t>
  </si>
  <si>
    <t>chevd80,aiaddysonzhang  winniesun,virtuosoassist  ryanfoland,yes  yes,going  going,#smwl19  #smwl19,cheval  winniesun,chevd80  chevd80,virtuosoassist  ryanfoland,awww  awww,such</t>
  </si>
  <si>
    <t>ryanfoland,due  due,work  work,two  two,years  years,ago  ago,#smwl19  ryanfoland,going  going,#smwl19  vickioneill,aiaddysonzhang  aiaddysonzhang,missclaricelin</t>
  </si>
  <si>
    <t>speakers,attendees  attendees,coming  coming,#smwl19  #smwl19,next  next,week  week,please  please,stick  stick,around  around,close  close,day</t>
  </si>
  <si>
    <t>one,best  best,things  things,#smwl19  #smwl19,engage  engage,speakers  speakers,less  less,conference  conference,more  more,group  group,conversation</t>
  </si>
  <si>
    <t>#smwl19,next  d_scott,bkennedycse  bkennedycse,sohnsocialmedia  sohnsocialmedia,streamyardapp  streamyardapp,haha  haha,know  know,cool  cool,appreciate  appreciate,follow  follow,going</t>
  </si>
  <si>
    <t>#smwl19,pre  pre,party  irossbrand,#smwl19  party,live  live,w  w,jessikaphillips  jessikaphillips,nowmg  nowmg,marc_bowker  marc_bowker,live  live,tonydoesads</t>
  </si>
  <si>
    <t>irossbrand,save  save,time  time,managing  managing,social  media,agorapulse  agorapulse,ft  ft,mike_allton  mike_allton,bloggingbrute  bloggingbrute,https  https,t</t>
  </si>
  <si>
    <t>Word</t>
  </si>
  <si>
    <t>s</t>
  </si>
  <si>
    <t>special</t>
  </si>
  <si>
    <t>pre</t>
  </si>
  <si>
    <t>party</t>
  </si>
  <si>
    <t>now</t>
  </si>
  <si>
    <t>day</t>
  </si>
  <si>
    <t>speakers</t>
  </si>
  <si>
    <t>2</t>
  </si>
  <si>
    <t>announcement</t>
  </si>
  <si>
    <t>see</t>
  </si>
  <si>
    <t>days</t>
  </si>
  <si>
    <t>marketers</t>
  </si>
  <si>
    <t>7</t>
  </si>
  <si>
    <t>wait</t>
  </si>
  <si>
    <t>today</t>
  </si>
  <si>
    <t>going</t>
  </si>
  <si>
    <t>t</t>
  </si>
  <si>
    <t>around</t>
  </si>
  <si>
    <t>coming</t>
  </si>
  <si>
    <t>thank</t>
  </si>
  <si>
    <t>people</t>
  </si>
  <si>
    <t>love</t>
  </si>
  <si>
    <t>tuesday</t>
  </si>
  <si>
    <t>attendees</t>
  </si>
  <si>
    <t>stick</t>
  </si>
  <si>
    <t>speaker</t>
  </si>
  <si>
    <t>brands</t>
  </si>
  <si>
    <t>brand</t>
  </si>
  <si>
    <t>make</t>
  </si>
  <si>
    <t>time</t>
  </si>
  <si>
    <t>more</t>
  </si>
  <si>
    <t>kick</t>
  </si>
  <si>
    <t>content</t>
  </si>
  <si>
    <t>please</t>
  </si>
  <si>
    <t>close</t>
  </si>
  <si>
    <t>6</t>
  </si>
  <si>
    <t>community</t>
  </si>
  <si>
    <t>forward</t>
  </si>
  <si>
    <t>believe</t>
  </si>
  <si>
    <t>away</t>
  </si>
  <si>
    <t>looking</t>
  </si>
  <si>
    <t>sharing</t>
  </si>
  <si>
    <t>tickets</t>
  </si>
  <si>
    <t>up</t>
  </si>
  <si>
    <t>great</t>
  </si>
  <si>
    <t>4th</t>
  </si>
  <si>
    <t>year</t>
  </si>
  <si>
    <t>save</t>
  </si>
  <si>
    <t>magnet</t>
  </si>
  <si>
    <t>training</t>
  </si>
  <si>
    <t>3pm</t>
  </si>
  <si>
    <t>ticket</t>
  </si>
  <si>
    <t>screening</t>
  </si>
  <si>
    <t>thurs</t>
  </si>
  <si>
    <t>tips</t>
  </si>
  <si>
    <t>ekk</t>
  </si>
  <si>
    <t>cant</t>
  </si>
  <si>
    <t>recognize</t>
  </si>
  <si>
    <t>friends</t>
  </si>
  <si>
    <t>monday</t>
  </si>
  <si>
    <t>flying</t>
  </si>
  <si>
    <t>row</t>
  </si>
  <si>
    <t>https</t>
  </si>
  <si>
    <t>out</t>
  </si>
  <si>
    <t>first</t>
  </si>
  <si>
    <t>superstar</t>
  </si>
  <si>
    <t>education</t>
  </si>
  <si>
    <t>industry</t>
  </si>
  <si>
    <t>disruptor</t>
  </si>
  <si>
    <t>#web2day</t>
  </si>
  <si>
    <t>conference</t>
  </si>
  <si>
    <t>#classroomwithoutwalls</t>
  </si>
  <si>
    <t>#socialmedia</t>
  </si>
  <si>
    <t>r</t>
  </si>
  <si>
    <t>countdown</t>
  </si>
  <si>
    <t>claim</t>
  </si>
  <si>
    <t>vip</t>
  </si>
  <si>
    <t>300</t>
  </si>
  <si>
    <t>digital</t>
  </si>
  <si>
    <t>28</t>
  </si>
  <si>
    <t>influential</t>
  </si>
  <si>
    <t>sure</t>
  </si>
  <si>
    <t>watching</t>
  </si>
  <si>
    <t>hosted</t>
  </si>
  <si>
    <t>mak</t>
  </si>
  <si>
    <t>4</t>
  </si>
  <si>
    <t>talk</t>
  </si>
  <si>
    <t>awesome</t>
  </si>
  <si>
    <t>master</t>
  </si>
  <si>
    <t>repurposing</t>
  </si>
  <si>
    <t>shows</t>
  </si>
  <si>
    <t>clips</t>
  </si>
  <si>
    <t>posts</t>
  </si>
  <si>
    <t>event</t>
  </si>
  <si>
    <t>one</t>
  </si>
  <si>
    <t>yes</t>
  </si>
  <si>
    <t>#linkedin</t>
  </si>
  <si>
    <t>treated</t>
  </si>
  <si>
    <t>free</t>
  </si>
  <si>
    <t>here's</t>
  </si>
  <si>
    <t>review</t>
  </si>
  <si>
    <t>two</t>
  </si>
  <si>
    <t>#smmw19</t>
  </si>
  <si>
    <t>w</t>
  </si>
  <si>
    <t>new</t>
  </si>
  <si>
    <t>actually</t>
  </si>
  <si>
    <t>pile</t>
  </si>
  <si>
    <t>co</t>
  </si>
  <si>
    <t>june</t>
  </si>
  <si>
    <t>1</t>
  </si>
  <si>
    <t>'the</t>
  </si>
  <si>
    <t>tue</t>
  </si>
  <si>
    <t>virtual</t>
  </si>
  <si>
    <t>guests</t>
  </si>
  <si>
    <t>conte</t>
  </si>
  <si>
    <t>team</t>
  </si>
  <si>
    <t>show</t>
  </si>
  <si>
    <t>video</t>
  </si>
  <si>
    <t>brother</t>
  </si>
  <si>
    <t>amazing</t>
  </si>
  <si>
    <t>want</t>
  </si>
  <si>
    <t>down</t>
  </si>
  <si>
    <t>joins</t>
  </si>
  <si>
    <t>#brandonbroadcasting</t>
  </si>
  <si>
    <t>host</t>
  </si>
  <si>
    <t>#nycvide</t>
  </si>
  <si>
    <t>truly</t>
  </si>
  <si>
    <t>beyond</t>
  </si>
  <si>
    <t>pumped</t>
  </si>
  <si>
    <t>attending</t>
  </si>
  <si>
    <t>fortunate</t>
  </si>
  <si>
    <t>powerhouse</t>
  </si>
  <si>
    <t>miss</t>
  </si>
  <si>
    <t>give</t>
  </si>
  <si>
    <t>things</t>
  </si>
  <si>
    <t>chipotle</t>
  </si>
  <si>
    <t>best</t>
  </si>
  <si>
    <t>having</t>
  </si>
  <si>
    <t>years</t>
  </si>
  <si>
    <t>know</t>
  </si>
  <si>
    <t>part</t>
  </si>
  <si>
    <t>thoughts</t>
  </si>
  <si>
    <t>month</t>
  </si>
  <si>
    <t>need</t>
  </si>
  <si>
    <t>less</t>
  </si>
  <si>
    <t>re</t>
  </si>
  <si>
    <t>turning</t>
  </si>
  <si>
    <t>followers</t>
  </si>
  <si>
    <t>fans</t>
  </si>
  <si>
    <t>clients</t>
  </si>
  <si>
    <t>advocates</t>
  </si>
  <si>
    <t>hey</t>
  </si>
  <si>
    <t>still</t>
  </si>
  <si>
    <t>meet</t>
  </si>
  <si>
    <t>massive</t>
  </si>
  <si>
    <t>managing</t>
  </si>
  <si>
    <t>ft</t>
  </si>
  <si>
    <t>ev4xqzlpdg</t>
  </si>
  <si>
    <t>#hostyourshow</t>
  </si>
  <si>
    <t>fun</t>
  </si>
  <si>
    <t>11th</t>
  </si>
  <si>
    <t>edt</t>
  </si>
  <si>
    <t>film'</t>
  </si>
  <si>
    <t>person</t>
  </si>
  <si>
    <t>here</t>
  </si>
  <si>
    <t>plus</t>
  </si>
  <si>
    <t>friend</t>
  </si>
  <si>
    <t>talked</t>
  </si>
  <si>
    <t>state</t>
  </si>
  <si>
    <t>taking</t>
  </si>
  <si>
    <t>always</t>
  </si>
  <si>
    <t>myself</t>
  </si>
  <si>
    <t>right</t>
  </si>
  <si>
    <t>much</t>
  </si>
  <si>
    <t>cool</t>
  </si>
  <si>
    <t>chatting</t>
  </si>
  <si>
    <t>over</t>
  </si>
  <si>
    <t>starting</t>
  </si>
  <si>
    <t>region</t>
  </si>
  <si>
    <t>trip</t>
  </si>
  <si>
    <t>tix</t>
  </si>
  <si>
    <t>speak</t>
  </si>
  <si>
    <t>course</t>
  </si>
  <si>
    <t>using</t>
  </si>
  <si>
    <t>#podcast</t>
  </si>
  <si>
    <t>dropped</t>
  </si>
  <si>
    <t>#twitterchat</t>
  </si>
  <si>
    <t>building</t>
  </si>
  <si>
    <t>seeing</t>
  </si>
  <si>
    <t>prepping</t>
  </si>
  <si>
    <t>such</t>
  </si>
  <si>
    <t>business</t>
  </si>
  <si>
    <t>15</t>
  </si>
  <si>
    <t>crowd</t>
  </si>
  <si>
    <t>favorite</t>
  </si>
  <si>
    <t>past</t>
  </si>
  <si>
    <t>haha</t>
  </si>
  <si>
    <t>appreciate</t>
  </si>
  <si>
    <t>letting</t>
  </si>
  <si>
    <t>hello</t>
  </si>
  <si>
    <t>last</t>
  </si>
  <si>
    <t>thanks</t>
  </si>
  <si>
    <t>distinguished</t>
  </si>
  <si>
    <t>#smwl</t>
  </si>
  <si>
    <t>laptop</t>
  </si>
  <si>
    <t>before</t>
  </si>
  <si>
    <t>dying</t>
  </si>
  <si>
    <t>chrisstrub's</t>
  </si>
  <si>
    <t>#documentary</t>
  </si>
  <si>
    <t>tough</t>
  </si>
  <si>
    <t>thrilled</t>
  </si>
  <si>
    <t>intelligence</t>
  </si>
  <si>
    <t>engage</t>
  </si>
  <si>
    <t>largest</t>
  </si>
  <si>
    <t>tune</t>
  </si>
  <si>
    <t>discuss</t>
  </si>
  <si>
    <t>means</t>
  </si>
  <si>
    <t>share</t>
  </si>
  <si>
    <t>affiliate</t>
  </si>
  <si>
    <t>link</t>
  </si>
  <si>
    <t>discount</t>
  </si>
  <si>
    <t>#digitalmarketing</t>
  </si>
  <si>
    <t>#videomarketing</t>
  </si>
  <si>
    <t>#contentcreation</t>
  </si>
  <si>
    <t>random</t>
  </si>
  <si>
    <t>importantly</t>
  </si>
  <si>
    <t>tools</t>
  </si>
  <si>
    <t>helpful</t>
  </si>
  <si>
    <t>meaningful</t>
  </si>
  <si>
    <t>#buildrelationships</t>
  </si>
  <si>
    <t>connected</t>
  </si>
  <si>
    <t>collaborat</t>
  </si>
  <si>
    <t>ai</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</si>
  <si>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</si>
  <si>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</si>
  <si>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</si>
  <si>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</si>
  <si>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</si>
  <si>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</si>
  <si>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</si>
  <si>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</si>
  <si>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</si>
  <si>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</si>
  <si>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</si>
  <si>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</si>
  <si>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</si>
  <si>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</si>
  <si>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</si>
  <si>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</si>
  <si>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</si>
  <si>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</si>
  <si>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</si>
  <si>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</si>
  <si>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</si>
  <si>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</si>
  <si>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</si>
  <si>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</si>
  <si>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</si>
  <si>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</si>
  <si>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</si>
  <si>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</si>
  <si>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53, 102, 0</t>
  </si>
  <si>
    <t>209, 23, 0</t>
  </si>
  <si>
    <t>157, 49, 0</t>
  </si>
  <si>
    <t>Red</t>
  </si>
  <si>
    <t>105, 76, 0</t>
  </si>
  <si>
    <t>G1: #smwl19 jessikaphillips week isocialfanz #craveable lima next #relationshipmarketing join lineup</t>
  </si>
  <si>
    <t>G2: #smwl19 week next madalynsklar #twittersmarter grateful wonderful weekend ready lots</t>
  </si>
  <si>
    <t>G3: #smwl19 social media irossbrand #craveable #livestreaming aiaddysonzhang et live 7pm</t>
  </si>
  <si>
    <t>G4: #smwl19 film 50states100days chrisstrub rosswoods10 ' 19 digitalstoryco jessikaphillips next</t>
  </si>
  <si>
    <t>G5: wow wave_video announcing something big social media week lima watch</t>
  </si>
  <si>
    <t>G6: aiaddysonzhang missclaricelin zalkab winniesun virtuosoassist southbaysome rebekahradice mz_rocko sageandsavvy sfaulknerpando</t>
  </si>
  <si>
    <t>G7: #smwl19 miavossonthego nissanusa mia lima isocialfanz hearing</t>
  </si>
  <si>
    <t>G8: ig #smwl19 live create stuff findtroy blast talking mentor dear</t>
  </si>
  <si>
    <t>G9: #smwl19</t>
  </si>
  <si>
    <t>G10: excited heading back lima #smwl19 ll speaking use emotional social</t>
  </si>
  <si>
    <t>Autofill Workbook Results</t>
  </si>
  <si>
    <t>Edge Weight▓1▓6▓0▓True▓Green▓Red▓▓Edge Weight▓1▓2▓0▓3▓10▓False▓Edge Weight▓1▓6▓0▓32▓6▓False▓▓0▓0▓0▓True▓Black▓Black▓▓Followers▓2▓990662▓0▓162▓1000▓False▓Followers▓2▓71590188▓0▓100▓70▓False▓▓0▓0▓0▓0▓0▓False▓▓0▓0▓0▓0▓0▓False</t>
  </si>
  <si>
    <t>Subgraph</t>
  </si>
  <si>
    <t>GraphSource░TwitterSearch▓GraphTerm░#SMWL19▓ImportDescription░The graph represents a network of 123 Twitter users whose recent tweets contained "#SMWL19", or who were replied to or mentioned in those tweets, taken from a data set limited to a maximum of 18,000 tweets.  The network was obtained from Twitter on Saturday, 15 June 2019 at 13:40 UTC.
The tweets in the network were tweeted over the 9-day, 4-hour, 7-minute period from Thursday, 06 June 2019 at 09:14 UTC to Saturday, 15 June 2019 at 13:22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</si>
</sst>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546136"/>
        <c:axId val="36917241"/>
      </c:barChart>
      <c:catAx>
        <c:axId val="475461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917241"/>
        <c:crosses val="autoZero"/>
        <c:auto val="1"/>
        <c:lblOffset val="100"/>
        <c:noMultiLvlLbl val="0"/>
      </c:catAx>
      <c:valAx>
        <c:axId val="36917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46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0456718"/>
        <c:axId val="17335143"/>
      </c:barChart>
      <c:catAx>
        <c:axId val="104567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335143"/>
        <c:crosses val="autoZero"/>
        <c:auto val="1"/>
        <c:lblOffset val="100"/>
        <c:noMultiLvlLbl val="0"/>
      </c:catAx>
      <c:valAx>
        <c:axId val="17335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56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6347348"/>
        <c:axId val="40490341"/>
      </c:barChart>
      <c:catAx>
        <c:axId val="463473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490341"/>
        <c:crosses val="autoZero"/>
        <c:auto val="1"/>
        <c:lblOffset val="100"/>
        <c:noMultiLvlLbl val="0"/>
      </c:catAx>
      <c:valAx>
        <c:axId val="40490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47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5613290"/>
        <c:axId val="54952307"/>
      </c:barChart>
      <c:catAx>
        <c:axId val="656132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952307"/>
        <c:crosses val="autoZero"/>
        <c:auto val="1"/>
        <c:lblOffset val="100"/>
        <c:noMultiLvlLbl val="0"/>
      </c:catAx>
      <c:valAx>
        <c:axId val="54952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13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791120"/>
        <c:axId val="10643217"/>
      </c:barChart>
      <c:catAx>
        <c:axId val="267911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643217"/>
        <c:crosses val="autoZero"/>
        <c:auto val="1"/>
        <c:lblOffset val="100"/>
        <c:noMultiLvlLbl val="0"/>
      </c:catAx>
      <c:valAx>
        <c:axId val="10643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91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7219590"/>
        <c:axId val="33352127"/>
      </c:barChart>
      <c:catAx>
        <c:axId val="272195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352127"/>
        <c:crosses val="autoZero"/>
        <c:auto val="1"/>
        <c:lblOffset val="100"/>
        <c:noMultiLvlLbl val="0"/>
      </c:catAx>
      <c:valAx>
        <c:axId val="33352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19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832268"/>
        <c:axId val="2150653"/>
      </c:barChart>
      <c:catAx>
        <c:axId val="228322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50653"/>
        <c:crosses val="autoZero"/>
        <c:auto val="1"/>
        <c:lblOffset val="100"/>
        <c:noMultiLvlLbl val="0"/>
      </c:catAx>
      <c:valAx>
        <c:axId val="2150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32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6875746"/>
        <c:axId val="1386571"/>
      </c:barChart>
      <c:catAx>
        <c:axId val="468757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86571"/>
        <c:crosses val="autoZero"/>
        <c:auto val="1"/>
        <c:lblOffset val="100"/>
        <c:noMultiLvlLbl val="0"/>
      </c:catAx>
      <c:valAx>
        <c:axId val="1386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75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79400"/>
        <c:axId val="2563881"/>
      </c:barChart>
      <c:catAx>
        <c:axId val="6379400"/>
        <c:scaling>
          <c:orientation val="minMax"/>
        </c:scaling>
        <c:axPos val="b"/>
        <c:delete val="1"/>
        <c:majorTickMark val="out"/>
        <c:minorTickMark val="none"/>
        <c:tickLblPos val="none"/>
        <c:crossAx val="2563881"/>
        <c:crosses val="autoZero"/>
        <c:auto val="1"/>
        <c:lblOffset val="100"/>
        <c:noMultiLvlLbl val="0"/>
      </c:catAx>
      <c:valAx>
        <c:axId val="2563881"/>
        <c:scaling>
          <c:orientation val="minMax"/>
        </c:scaling>
        <c:axPos val="l"/>
        <c:delete val="1"/>
        <c:majorTickMark val="out"/>
        <c:minorTickMark val="none"/>
        <c:tickLblPos val="none"/>
        <c:crossAx val="63794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keeganlani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50states100day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hrisstru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vickioneil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ryanfolan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hevd8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keithkell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faulknerpand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ageandsavv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z_rock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rebekahradic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outhbaysom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winniesu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zalkab"/>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issclariceli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irossbran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virtuosoassis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iaddysonzhan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genepetrovlm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jessikaphillip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breepal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indtro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wefillthefridg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rosswoods10"/>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gritm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bizpau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bellas_pet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maofwv"/>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arabinwv"/>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bradfriedm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bbirkmey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jennstrend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livewithtiffan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keepupwmrsjon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karenyankovic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franconego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llnnlmotivato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arkj_ohns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fuhsionmkt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thedebmethod"/>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writeononlin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goalcha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tischleram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_mariamarchewk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sohnsocialmedi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bkennedycs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heystephani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robertoblak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digitalstoryco"/>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thinkbluep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khetrific"/>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abrinacadini"/>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_narmadha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darcydeleo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albermoir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b2the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madalynskla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streamyardapp"/>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d_scott"/>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mariamakane6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judi_fox"/>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theathwareing"/>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chipotletweet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alyona_chern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wave_video"/>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markilemon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cmoconfess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juiceby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mike_gingerich"/>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mike_allto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stellar247"/>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miavossonthego"/>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demianros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marc_bowke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bentleyu"/>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sferika"/>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hiphopcbu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cmicontent"/>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markwschaefe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paper_l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annhandley"/>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jencoleict"/>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socialchadvisor"/>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socialjewelsict"/>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isocialfanz"/>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adsped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christhames35"/>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jyhoward1066"/>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nohaibr00675453"/>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cadex_lt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marrodriguez175"/>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kendraramirez"/>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beautybubble"/>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iamdeanreynold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keepitsimplebiz"/>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podcastma"/>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dnortonfilm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superjoepardo"/>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youtube"/>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instagram"/>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mariaduron"/>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quicc_app"/>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tonydoesads"/>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mike"/>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carlosgil83"/>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twittervide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liameasthope5rv"/>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squideovideo"/>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jgarecruitment"/>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5rvdigital"/>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mbaileyancajas"/>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mr_mcfly"/>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social_media_an"/>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livestreamuni"/>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nowmg"/>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nowsourcing"/>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you"/>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bloggingbrute"/>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agorapulse"/>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lisamloeffler"/>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enterprise"/>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phytorite"/>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nissanusa"/>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45" totalsRowShown="0" headerRowDxfId="427" dataDxfId="426">
  <autoFilter ref="A2:BL345"/>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297" dataDxfId="296">
  <autoFilter ref="A2:C31"/>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3" totalsRowShown="0" headerRowDxfId="266" dataDxfId="265">
  <autoFilter ref="A14:V23"/>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V36" totalsRowShown="0" headerRowDxfId="242" dataDxfId="241">
  <autoFilter ref="A26:V36"/>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V49" totalsRowShown="0" headerRowDxfId="217" dataDxfId="216">
  <autoFilter ref="A39:V49"/>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V62" totalsRowShown="0" headerRowDxfId="192" dataDxfId="191">
  <autoFilter ref="A52:V62"/>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V75" totalsRowShown="0" headerRowDxfId="167" dataDxfId="166">
  <autoFilter ref="A65:V75"/>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8:V88" totalsRowShown="0" headerRowDxfId="164" dataDxfId="163">
  <autoFilter ref="A78:V88"/>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1:V101" totalsRowShown="0" headerRowDxfId="117" dataDxfId="116">
  <autoFilter ref="A91:V101"/>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5" totalsRowShown="0" headerRowDxfId="374" dataDxfId="373">
  <autoFilter ref="A2:BT125"/>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767" totalsRowShown="0" headerRowDxfId="82" dataDxfId="81">
  <autoFilter ref="A1:G767"/>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99" totalsRowShown="0" headerRowDxfId="73" dataDxfId="72">
  <autoFilter ref="A1:L699"/>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31">
  <autoFilter ref="A2:AO12"/>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328" dataDxfId="327">
  <autoFilter ref="A1:C12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randonbrands.com/podcast" TargetMode="External" /><Relationship Id="rId2" Type="http://schemas.openxmlformats.org/officeDocument/2006/relationships/hyperlink" Target="https://brandonbrands.com/podcast" TargetMode="External" /><Relationship Id="rId3" Type="http://schemas.openxmlformats.org/officeDocument/2006/relationships/hyperlink" Target="https://brandonbrands.com/podcast" TargetMode="External" /><Relationship Id="rId4" Type="http://schemas.openxmlformats.org/officeDocument/2006/relationships/hyperlink" Target="https://www.eventbrite.com/e/social-media-week-lima-2019-smwl19-tickets-46921708092?aff=speaker&amp;afu=95609255501" TargetMode="External" /><Relationship Id="rId5" Type="http://schemas.openxmlformats.org/officeDocument/2006/relationships/hyperlink" Target="https://www.eventbrite.com/e/social-media-week-lima-2019-smwl19-tickets-46921708092?aff=speaker&amp;afu=95609255501" TargetMode="External" /><Relationship Id="rId6" Type="http://schemas.openxmlformats.org/officeDocument/2006/relationships/hyperlink" Target="https://www.eventbrite.com/e/social-media-week-lima-2019-smwl19-tickets-46921708092?aff=speaker&amp;afu=95609255501" TargetMode="External" /><Relationship Id="rId7" Type="http://schemas.openxmlformats.org/officeDocument/2006/relationships/hyperlink" Target="https://www.eventbrite.com/e/social-media-week-lima-2019-smwl19-tickets-46921708092?aff=speaker&amp;afu=95609255501" TargetMode="External" /><Relationship Id="rId8" Type="http://schemas.openxmlformats.org/officeDocument/2006/relationships/hyperlink" Target="https://www.eventbrite.com/e/social-media-week-lima-2019-smwl19-tickets-46921708092?aff=speaker&amp;afu=95609255501" TargetMode="External" /><Relationship Id="rId9" Type="http://schemas.openxmlformats.org/officeDocument/2006/relationships/hyperlink" Target="https://twitter.com/goalchat/status/1137908375188934657" TargetMode="External" /><Relationship Id="rId10" Type="http://schemas.openxmlformats.org/officeDocument/2006/relationships/hyperlink" Target="https://www.facebook.com/5735499/videos/10108144528381688/" TargetMode="External" /><Relationship Id="rId11" Type="http://schemas.openxmlformats.org/officeDocument/2006/relationships/hyperlink" Target="https://www.facebook.com/5735499/videos/10108144528381688/" TargetMode="External" /><Relationship Id="rId12" Type="http://schemas.openxmlformats.org/officeDocument/2006/relationships/hyperlink" Target="https://www.facebook.com/5735499/videos/10108144528381688/" TargetMode="External" /><Relationship Id="rId13" Type="http://schemas.openxmlformats.org/officeDocument/2006/relationships/hyperlink" Target="https://www.facebook.com/wave.video/videos/325883364974897/" TargetMode="External" /><Relationship Id="rId14" Type="http://schemas.openxmlformats.org/officeDocument/2006/relationships/hyperlink" Target="https://www.facebook.com/wave.video/videos/325883364974897/" TargetMode="External" /><Relationship Id="rId15" Type="http://schemas.openxmlformats.org/officeDocument/2006/relationships/hyperlink" Target="https://www.facebook.com/wave.video/videos/325883364974897/" TargetMode="External" /><Relationship Id="rId16" Type="http://schemas.openxmlformats.org/officeDocument/2006/relationships/hyperlink" Target="https://www.facebook.com/wave.video/videos/325883364974897/" TargetMode="External" /><Relationship Id="rId17" Type="http://schemas.openxmlformats.org/officeDocument/2006/relationships/hyperlink" Target="https://www.facebook.com/wave.video/videos/325883364974897/" TargetMode="External" /><Relationship Id="rId18" Type="http://schemas.openxmlformats.org/officeDocument/2006/relationships/hyperlink" Target="https://www.facebook.com/wave.video/videos/325883364974897/" TargetMode="External" /><Relationship Id="rId19" Type="http://schemas.openxmlformats.org/officeDocument/2006/relationships/hyperlink" Target="https://www.facebook.com/wave.video/videos/325883364974897/" TargetMode="External" /><Relationship Id="rId20" Type="http://schemas.openxmlformats.org/officeDocument/2006/relationships/hyperlink" Target="https://www.facebook.com/wave.video/videos/325883364974897/" TargetMode="External" /><Relationship Id="rId21" Type="http://schemas.openxmlformats.org/officeDocument/2006/relationships/hyperlink" Target="https://www.facebook.com/wave.video/videos/325883364974897/" TargetMode="External" /><Relationship Id="rId22" Type="http://schemas.openxmlformats.org/officeDocument/2006/relationships/hyperlink" Target="https://www.facebook.com/DeanReynoldsMediaGroup/videos/2096424653983773/" TargetMode="External" /><Relationship Id="rId23" Type="http://schemas.openxmlformats.org/officeDocument/2006/relationships/hyperlink" Target="https://www.facebook.com/DeanReynoldsMediaGroup/videos/2096424653983773/" TargetMode="External" /><Relationship Id="rId24" Type="http://schemas.openxmlformats.org/officeDocument/2006/relationships/hyperlink" Target="https://www.facebook.com/wave.video/videos/325883364974897/" TargetMode="External" /><Relationship Id="rId25" Type="http://schemas.openxmlformats.org/officeDocument/2006/relationships/hyperlink" Target="https://facebook.com/livestreamuniverse" TargetMode="External" /><Relationship Id="rId26" Type="http://schemas.openxmlformats.org/officeDocument/2006/relationships/hyperlink" Target="https://facebook.com/livestreamuniverse" TargetMode="External" /><Relationship Id="rId27" Type="http://schemas.openxmlformats.org/officeDocument/2006/relationships/hyperlink" Target="https://facebook.com/livestreamuniverse" TargetMode="External" /><Relationship Id="rId28" Type="http://schemas.openxmlformats.org/officeDocument/2006/relationships/hyperlink" Target="https://facebook.com/livestreamuniverse" TargetMode="External" /><Relationship Id="rId29" Type="http://schemas.openxmlformats.org/officeDocument/2006/relationships/hyperlink" Target="https://facebook.com/livestreamuniverse" TargetMode="External" /><Relationship Id="rId30" Type="http://schemas.openxmlformats.org/officeDocument/2006/relationships/hyperlink" Target="https://www.youtube.com/watch?v=ina2yL5hOXs&amp;feature=youtu.be" TargetMode="External" /><Relationship Id="rId31" Type="http://schemas.openxmlformats.org/officeDocument/2006/relationships/hyperlink" Target="https://www.eventbrite.com/e/social-media-week-lima-2019-smwl19-tickets-46921708092?aff=speaker&amp;afu=159371552949" TargetMode="External" /><Relationship Id="rId32" Type="http://schemas.openxmlformats.org/officeDocument/2006/relationships/hyperlink" Target="https://instagram.com/FindTroy" TargetMode="External" /><Relationship Id="rId33" Type="http://schemas.openxmlformats.org/officeDocument/2006/relationships/hyperlink" Target="https://twitter.com/jessikaphillips/status/1139137469516005377" TargetMode="External" /><Relationship Id="rId34" Type="http://schemas.openxmlformats.org/officeDocument/2006/relationships/hyperlink" Target="https://nowmarketinggroup.com/social-media-week-lima/" TargetMode="External" /><Relationship Id="rId35" Type="http://schemas.openxmlformats.org/officeDocument/2006/relationships/hyperlink" Target="https://www.eventbrite.com/e/social-media-week-lima-2019-smwl19-tickets-46921708092?aff=speaker&amp;afu=95609255501" TargetMode="External" /><Relationship Id="rId36" Type="http://schemas.openxmlformats.org/officeDocument/2006/relationships/hyperlink" Target="https://www.linkedin.com/feed/update/urn:li:activity:6544205832916131840" TargetMode="External" /><Relationship Id="rId37" Type="http://schemas.openxmlformats.org/officeDocument/2006/relationships/hyperlink" Target="https://www.facebook.com/wave.video/videos/325883364974897/" TargetMode="External" /><Relationship Id="rId38" Type="http://schemas.openxmlformats.org/officeDocument/2006/relationships/hyperlink" Target="https://www.eventbrite.com/e/social-media-week-lima-2019-smwl19-tickets-46921708092?aff=speaker&amp;afu=159371552949" TargetMode="External" /><Relationship Id="rId39" Type="http://schemas.openxmlformats.org/officeDocument/2006/relationships/hyperlink" Target="https://instagram.com/FindTroy" TargetMode="External" /><Relationship Id="rId40" Type="http://schemas.openxmlformats.org/officeDocument/2006/relationships/hyperlink" Target="https://www.facebook.com/wave.video/videos/325883364974897/" TargetMode="External" /><Relationship Id="rId41" Type="http://schemas.openxmlformats.org/officeDocument/2006/relationships/hyperlink" Target="https://www.facebook.com/NOWMARKETING/videos/2071209182988847/" TargetMode="External" /><Relationship Id="rId42" Type="http://schemas.openxmlformats.org/officeDocument/2006/relationships/hyperlink" Target="https://facebook.com/NOWMarketing" TargetMode="External" /><Relationship Id="rId43" Type="http://schemas.openxmlformats.org/officeDocument/2006/relationships/hyperlink" Target="https://facebook.com/NOWMarketing" TargetMode="External" /><Relationship Id="rId44" Type="http://schemas.openxmlformats.org/officeDocument/2006/relationships/hyperlink" Target="https://facebook.com/NOWMarketing" TargetMode="External" /><Relationship Id="rId45" Type="http://schemas.openxmlformats.org/officeDocument/2006/relationships/hyperlink" Target="https://www.facebook.com/NOWMARKETING/videos/2071209182988847/" TargetMode="External" /><Relationship Id="rId46" Type="http://schemas.openxmlformats.org/officeDocument/2006/relationships/hyperlink" Target="https://www.eventbrite.com/affiliate-register?eid=46921708092&amp;affid=267019925" TargetMode="External" /><Relationship Id="rId47" Type="http://schemas.openxmlformats.org/officeDocument/2006/relationships/hyperlink" Target="https://www.facebook.com/NOWMARKETING/videos/2071209182988847/" TargetMode="External" /><Relationship Id="rId48" Type="http://schemas.openxmlformats.org/officeDocument/2006/relationships/hyperlink" Target="https://facebook.com/NOWMarketing" TargetMode="External" /><Relationship Id="rId49" Type="http://schemas.openxmlformats.org/officeDocument/2006/relationships/hyperlink" Target="https://www.facebook.com/5735499/videos/10108144528381688/" TargetMode="External" /><Relationship Id="rId50" Type="http://schemas.openxmlformats.org/officeDocument/2006/relationships/hyperlink" Target="https://www.facebook.com/NOWMARKETING/videos/2071209182988847/" TargetMode="External" /><Relationship Id="rId51" Type="http://schemas.openxmlformats.org/officeDocument/2006/relationships/hyperlink" Target="https://www.facebook.com/5735499/videos/10108144528381688/" TargetMode="External" /><Relationship Id="rId52" Type="http://schemas.openxmlformats.org/officeDocument/2006/relationships/hyperlink" Target="https://facebook.com/NOWMarketing" TargetMode="External" /><Relationship Id="rId53" Type="http://schemas.openxmlformats.org/officeDocument/2006/relationships/hyperlink" Target="https://facebook.com/NOWMarketing" TargetMode="External" /><Relationship Id="rId54" Type="http://schemas.openxmlformats.org/officeDocument/2006/relationships/hyperlink" Target="https://facebook.com/NOWMarketing" TargetMode="External" /><Relationship Id="rId55" Type="http://schemas.openxmlformats.org/officeDocument/2006/relationships/hyperlink" Target="https://www.eventbrite.com/e/social-media-week-lima-2019-smwl19-tickets-46921708092?aff=speaker&amp;afu=95609255501" TargetMode="External" /><Relationship Id="rId56" Type="http://schemas.openxmlformats.org/officeDocument/2006/relationships/hyperlink" Target="https://twitter.com/jessikaphillips/status/1138466113573011456" TargetMode="External" /><Relationship Id="rId57" Type="http://schemas.openxmlformats.org/officeDocument/2006/relationships/hyperlink" Target="https://www.facebook.com/NOWMARKETING/videos/2071209182988847/" TargetMode="External" /><Relationship Id="rId58" Type="http://schemas.openxmlformats.org/officeDocument/2006/relationships/hyperlink" Target="https://www.facebook.com/NOWMARKETING/videos/2071209182988847/" TargetMode="External" /><Relationship Id="rId59" Type="http://schemas.openxmlformats.org/officeDocument/2006/relationships/hyperlink" Target="https://nowmarketinggroup.com/social-media-week-lima/" TargetMode="External" /><Relationship Id="rId60" Type="http://schemas.openxmlformats.org/officeDocument/2006/relationships/hyperlink" Target="https://facebook.com/NOWMARKETING/videos/2071209182988847/?utm_campaign=%23SMWL19&amp;utm_content=93767372&amp;utm_medium=social&amp;utm_source=twitter&amp;hss_channel=tw-178236715" TargetMode="External" /><Relationship Id="rId61" Type="http://schemas.openxmlformats.org/officeDocument/2006/relationships/hyperlink" Target="https://facebook.com/NOWMarketing" TargetMode="External" /><Relationship Id="rId62" Type="http://schemas.openxmlformats.org/officeDocument/2006/relationships/hyperlink" Target="https://www.facebook.com/5735499/videos/10108144528381688/" TargetMode="External" /><Relationship Id="rId63" Type="http://schemas.openxmlformats.org/officeDocument/2006/relationships/hyperlink" Target="https://facebook.com/livestreamuniverse" TargetMode="External" /><Relationship Id="rId64" Type="http://schemas.openxmlformats.org/officeDocument/2006/relationships/hyperlink" Target="https://facebook.com/livestreamuniverse" TargetMode="External" /><Relationship Id="rId65" Type="http://schemas.openxmlformats.org/officeDocument/2006/relationships/hyperlink" Target="https://www.facebook.com/5735499/videos/10108144528381688/" TargetMode="External" /><Relationship Id="rId66" Type="http://schemas.openxmlformats.org/officeDocument/2006/relationships/hyperlink" Target="https://facebook.com/livestreamuniverse" TargetMode="External" /><Relationship Id="rId67" Type="http://schemas.openxmlformats.org/officeDocument/2006/relationships/hyperlink" Target="https://www.eventbrite.com/e/social-media-week-lima-2019-smwl19-tickets-46921708092?aff=speaker&amp;afu=95609255501" TargetMode="External" /><Relationship Id="rId68" Type="http://schemas.openxmlformats.org/officeDocument/2006/relationships/hyperlink" Target="https://www.youtube.com/watch?v=ina2yL5hOXs&amp;feature=youtu.be" TargetMode="External" /><Relationship Id="rId69" Type="http://schemas.openxmlformats.org/officeDocument/2006/relationships/hyperlink" Target="https://www.youtube.com/watch?v=ina2yL5hOXs&amp;feature=youtu.be" TargetMode="External" /><Relationship Id="rId70" Type="http://schemas.openxmlformats.org/officeDocument/2006/relationships/hyperlink" Target="https://www.youtube.com/watch?v=ina2yL5hOXs&amp;feature=youtu.be" TargetMode="External" /><Relationship Id="rId71" Type="http://schemas.openxmlformats.org/officeDocument/2006/relationships/hyperlink" Target="https://twitter.com/jessikaphillips/status/1138466113573011456" TargetMode="External" /><Relationship Id="rId72" Type="http://schemas.openxmlformats.org/officeDocument/2006/relationships/hyperlink" Target="https://www.youtube.com/watch?v=ina2yL5hOXs&amp;feature=youtu.be" TargetMode="External" /><Relationship Id="rId73" Type="http://schemas.openxmlformats.org/officeDocument/2006/relationships/hyperlink" Target="https://www.youtube.com/watch?v=ina2yL5hOXs&amp;feature=youtu.be" TargetMode="External" /><Relationship Id="rId74" Type="http://schemas.openxmlformats.org/officeDocument/2006/relationships/hyperlink" Target="https://www.youtube.com/watch?v=ina2yL5hOXs&amp;feature=youtu.be" TargetMode="External" /><Relationship Id="rId75" Type="http://schemas.openxmlformats.org/officeDocument/2006/relationships/hyperlink" Target="https://www.youtube.com/watch?v=ina2yL5hOXs&amp;feature=youtu.be" TargetMode="External" /><Relationship Id="rId76" Type="http://schemas.openxmlformats.org/officeDocument/2006/relationships/hyperlink" Target="https://facebook.com/livestreamuniverse" TargetMode="External" /><Relationship Id="rId77" Type="http://schemas.openxmlformats.org/officeDocument/2006/relationships/hyperlink" Target="https://www.facebook.com/NOWMARKETING/videos/2071209182988847/" TargetMode="External" /><Relationship Id="rId78" Type="http://schemas.openxmlformats.org/officeDocument/2006/relationships/hyperlink" Target="https://facebook.com/NOWMarketing" TargetMode="External" /><Relationship Id="rId79" Type="http://schemas.openxmlformats.org/officeDocument/2006/relationships/hyperlink" Target="https://www.youtube.com/watch?v=ina2yL5hOXs&amp;feature=youtu.be" TargetMode="External" /><Relationship Id="rId80" Type="http://schemas.openxmlformats.org/officeDocument/2006/relationships/hyperlink" Target="https://facebook.com/NOWMarketing" TargetMode="External" /><Relationship Id="rId81" Type="http://schemas.openxmlformats.org/officeDocument/2006/relationships/hyperlink" Target="https://twitter.com/RossWoods10/status/1138206149575172096" TargetMode="External" /><Relationship Id="rId82" Type="http://schemas.openxmlformats.org/officeDocument/2006/relationships/hyperlink" Target="https://twitter.com/jessikaphillips/status/1138466113573011456" TargetMode="External" /><Relationship Id="rId83" Type="http://schemas.openxmlformats.org/officeDocument/2006/relationships/hyperlink" Target="https://twitter.com/jessikaphillips/status/1138466113573011456" TargetMode="External" /><Relationship Id="rId84" Type="http://schemas.openxmlformats.org/officeDocument/2006/relationships/hyperlink" Target="https://www.amazon.ca/Who-Cares-Caring-Changes-Business-ebook/dp/B077MDCHW5/ref=as_li_ss_tl?keywords=who+cares+dan+willis&amp;qid=1560355030&amp;s=gateway&amp;sr=8-3&amp;linkCode=sl1&amp;tag=millenialmotivatorcan-20&amp;linkId=2604da7475131495f9b204dc9a327d70&amp;language=en_CA" TargetMode="External" /><Relationship Id="rId85" Type="http://schemas.openxmlformats.org/officeDocument/2006/relationships/hyperlink" Target="https://nowmarketinggroup.com/social-media-week-lima/" TargetMode="External" /><Relationship Id="rId86" Type="http://schemas.openxmlformats.org/officeDocument/2006/relationships/hyperlink" Target="https://facebook.com/NOWMARKETING/videos/2071209182988847/?utm_campaign=%23SMWL19&amp;utm_content=93767372&amp;utm_medium=social&amp;utm_source=twitter&amp;hss_channel=tw-178236715" TargetMode="External" /><Relationship Id="rId87" Type="http://schemas.openxmlformats.org/officeDocument/2006/relationships/hyperlink" Target="https://pbs.twimg.com/ext_tw_video_thumb/1137165796994682880/pu/img/kXUlRH21fJuDBFd3.jpg" TargetMode="External" /><Relationship Id="rId88" Type="http://schemas.openxmlformats.org/officeDocument/2006/relationships/hyperlink" Target="https://pbs.twimg.com/media/D8y9HWEXYAgMbx1.jpg" TargetMode="External" /><Relationship Id="rId89" Type="http://schemas.openxmlformats.org/officeDocument/2006/relationships/hyperlink" Target="https://pbs.twimg.com/ext_tw_video_thumb/1138635579589947393/pu/img/Sgci9CcN9Le5uVsF.jpg" TargetMode="External" /><Relationship Id="rId90" Type="http://schemas.openxmlformats.org/officeDocument/2006/relationships/hyperlink" Target="https://pbs.twimg.com/media/D80mAAMX4AAQvKK.jpg" TargetMode="External" /><Relationship Id="rId91" Type="http://schemas.openxmlformats.org/officeDocument/2006/relationships/hyperlink" Target="https://pbs.twimg.com/media/D8z7C6yUYAACzdT.jpg" TargetMode="External" /><Relationship Id="rId92" Type="http://schemas.openxmlformats.org/officeDocument/2006/relationships/hyperlink" Target="https://pbs.twimg.com/media/D8z7C6yUYAACzdT.jpg" TargetMode="External" /><Relationship Id="rId93" Type="http://schemas.openxmlformats.org/officeDocument/2006/relationships/hyperlink" Target="https://pbs.twimg.com/ext_tw_video_thumb/1137165796994682880/pu/img/kXUlRH21fJuDBFd3.jpg" TargetMode="External" /><Relationship Id="rId94" Type="http://schemas.openxmlformats.org/officeDocument/2006/relationships/hyperlink" Target="https://pbs.twimg.com/ext_tw_video_thumb/1138205688524656640/pu/img/Klg5Y_WtSicGpIZx.jpg" TargetMode="External" /><Relationship Id="rId95" Type="http://schemas.openxmlformats.org/officeDocument/2006/relationships/hyperlink" Target="https://pbs.twimg.com/ext_tw_video_thumb/1139227127109304321/pu/img/Nym7wuYJSvkx4HQh.jpg" TargetMode="External" /><Relationship Id="rId96" Type="http://schemas.openxmlformats.org/officeDocument/2006/relationships/hyperlink" Target="https://pbs.twimg.com/ext_tw_video_thumb/1137077042170736640/pu/img/mQG0vPfHZ5xwW_co.jpg" TargetMode="External" /><Relationship Id="rId97" Type="http://schemas.openxmlformats.org/officeDocument/2006/relationships/hyperlink" Target="https://pbs.twimg.com/ext_tw_video_thumb/1139227127109304321/pu/img/Nym7wuYJSvkx4HQh.jpg" TargetMode="External" /><Relationship Id="rId98" Type="http://schemas.openxmlformats.org/officeDocument/2006/relationships/hyperlink" Target="https://pbs.twimg.com/ext_tw_video_thumb/1138205688524656640/pu/img/Klg5Y_WtSicGpIZx.jpg" TargetMode="External" /><Relationship Id="rId99" Type="http://schemas.openxmlformats.org/officeDocument/2006/relationships/hyperlink" Target="https://pbs.twimg.com/ext_tw_video_thumb/1139227127109304321/pu/img/Nym7wuYJSvkx4HQh.jpg" TargetMode="External" /><Relationship Id="rId100" Type="http://schemas.openxmlformats.org/officeDocument/2006/relationships/hyperlink" Target="https://pbs.twimg.com/ext_tw_video_thumb/1137077042170736640/pu/img/mQG0vPfHZ5xwW_co.jpg" TargetMode="External" /><Relationship Id="rId101" Type="http://schemas.openxmlformats.org/officeDocument/2006/relationships/hyperlink" Target="https://pbs.twimg.com/tweet_video_thumb/D89dvfXXYAAlIPe.jpg" TargetMode="External" /><Relationship Id="rId102" Type="http://schemas.openxmlformats.org/officeDocument/2006/relationships/hyperlink" Target="https://pbs.twimg.com/tweet_video_thumb/D89dvfXXYAAlIPe.jpg" TargetMode="External" /><Relationship Id="rId103" Type="http://schemas.openxmlformats.org/officeDocument/2006/relationships/hyperlink" Target="https://pbs.twimg.com/tweet_video_thumb/D89dvfXXYAAlIPe.jpg" TargetMode="External" /><Relationship Id="rId104" Type="http://schemas.openxmlformats.org/officeDocument/2006/relationships/hyperlink" Target="https://pbs.twimg.com/tweet_video_thumb/D89dvfXXYAAlIPe.jpg" TargetMode="External" /><Relationship Id="rId105" Type="http://schemas.openxmlformats.org/officeDocument/2006/relationships/hyperlink" Target="https://pbs.twimg.com/tweet_video_thumb/D89dvfXXYAAlIPe.jpg" TargetMode="External" /><Relationship Id="rId106" Type="http://schemas.openxmlformats.org/officeDocument/2006/relationships/hyperlink" Target="https://pbs.twimg.com/tweet_video_thumb/D89dvfXXYAAlIPe.jpg" TargetMode="External" /><Relationship Id="rId107" Type="http://schemas.openxmlformats.org/officeDocument/2006/relationships/hyperlink" Target="https://pbs.twimg.com/tweet_video_thumb/D8w7WEkXUAAPIxc.jpg" TargetMode="External" /><Relationship Id="rId108" Type="http://schemas.openxmlformats.org/officeDocument/2006/relationships/hyperlink" Target="https://pbs.twimg.com/ext_tw_video_thumb/1137165796994682880/pu/img/kXUlRH21fJuDBFd3.jpg" TargetMode="External" /><Relationship Id="rId109" Type="http://schemas.openxmlformats.org/officeDocument/2006/relationships/hyperlink" Target="https://pbs.twimg.com/ext_tw_video_thumb/1137165796994682880/pu/img/kXUlRH21fJuDBFd3.jpg" TargetMode="External" /><Relationship Id="rId110" Type="http://schemas.openxmlformats.org/officeDocument/2006/relationships/hyperlink" Target="https://pbs.twimg.com/media/D8y9HWEXYAgMbx1.jpg" TargetMode="External" /><Relationship Id="rId111" Type="http://schemas.openxmlformats.org/officeDocument/2006/relationships/hyperlink" Target="https://pbs.twimg.com/media/D8y9HWEXYAgMbx1.jpg" TargetMode="External" /><Relationship Id="rId112" Type="http://schemas.openxmlformats.org/officeDocument/2006/relationships/hyperlink" Target="https://pbs.twimg.com/media/D8y9HWEXYAgMbx1.jpg" TargetMode="External" /><Relationship Id="rId113" Type="http://schemas.openxmlformats.org/officeDocument/2006/relationships/hyperlink" Target="https://pbs.twimg.com/media/D8y9HWEXYAgMbx1.jpg" TargetMode="External" /><Relationship Id="rId114" Type="http://schemas.openxmlformats.org/officeDocument/2006/relationships/hyperlink" Target="https://pbs.twimg.com/media/D8y9HWEXYAgMbx1.jpg" TargetMode="External" /><Relationship Id="rId115" Type="http://schemas.openxmlformats.org/officeDocument/2006/relationships/hyperlink" Target="https://pbs.twimg.com/media/D8y9HWEXYAgMbx1.jpg" TargetMode="External" /><Relationship Id="rId116" Type="http://schemas.openxmlformats.org/officeDocument/2006/relationships/hyperlink" Target="https://pbs.twimg.com/media/D8y9HWEXYAgMbx1.jpg" TargetMode="External" /><Relationship Id="rId117" Type="http://schemas.openxmlformats.org/officeDocument/2006/relationships/hyperlink" Target="https://pbs.twimg.com/media/D8y9HWEXYAgMbx1.jpg" TargetMode="External" /><Relationship Id="rId118" Type="http://schemas.openxmlformats.org/officeDocument/2006/relationships/hyperlink" Target="https://pbs.twimg.com/media/D8y9HWEXYAgMbx1.jpg" TargetMode="External" /><Relationship Id="rId119" Type="http://schemas.openxmlformats.org/officeDocument/2006/relationships/hyperlink" Target="https://pbs.twimg.com/media/D8y9HWEXYAgMbx1.jpg" TargetMode="External" /><Relationship Id="rId120" Type="http://schemas.openxmlformats.org/officeDocument/2006/relationships/hyperlink" Target="https://pbs.twimg.com/tweet_video_thumb/D8w7WEkXUAAPIxc.jpg" TargetMode="External" /><Relationship Id="rId121" Type="http://schemas.openxmlformats.org/officeDocument/2006/relationships/hyperlink" Target="https://pbs.twimg.com/tweet_video_thumb/D8w7WEkXUAAPIxc.jpg" TargetMode="External" /><Relationship Id="rId122" Type="http://schemas.openxmlformats.org/officeDocument/2006/relationships/hyperlink" Target="https://pbs.twimg.com/tweet_video_thumb/D8w7WEkXUAAPIxc.jpg" TargetMode="External" /><Relationship Id="rId123" Type="http://schemas.openxmlformats.org/officeDocument/2006/relationships/hyperlink" Target="https://pbs.twimg.com/tweet_video_thumb/D8w7WEkXUAAPIxc.jpg" TargetMode="External" /><Relationship Id="rId124" Type="http://schemas.openxmlformats.org/officeDocument/2006/relationships/hyperlink" Target="https://pbs.twimg.com/tweet_video_thumb/D8xHoi1XoAEmPZM.jpg" TargetMode="External" /><Relationship Id="rId125" Type="http://schemas.openxmlformats.org/officeDocument/2006/relationships/hyperlink" Target="https://pbs.twimg.com/tweet_video_thumb/D8y7jzHW4AM5dcX.jpg" TargetMode="External" /><Relationship Id="rId126" Type="http://schemas.openxmlformats.org/officeDocument/2006/relationships/hyperlink" Target="https://pbs.twimg.com/media/D8XhDOxWsAATQcp.jpg" TargetMode="External" /><Relationship Id="rId127" Type="http://schemas.openxmlformats.org/officeDocument/2006/relationships/hyperlink" Target="https://pbs.twimg.com/ext_tw_video_thumb/1138521333602672640/pu/img/x3HZukVflZh8Cb20.jpg" TargetMode="External" /><Relationship Id="rId128" Type="http://schemas.openxmlformats.org/officeDocument/2006/relationships/hyperlink" Target="https://pbs.twimg.com/ext_tw_video_thumb/1138521333602672640/pu/img/x3HZukVflZh8Cb20.jpg" TargetMode="External" /><Relationship Id="rId129" Type="http://schemas.openxmlformats.org/officeDocument/2006/relationships/hyperlink" Target="https://pbs.twimg.com/tweet_video_thumb/D8zZYfoWsAENqQ-.jpg" TargetMode="External" /><Relationship Id="rId130" Type="http://schemas.openxmlformats.org/officeDocument/2006/relationships/hyperlink" Target="https://pbs.twimg.com/media/D8s22krX4AAXd8e.jpg" TargetMode="External" /><Relationship Id="rId131" Type="http://schemas.openxmlformats.org/officeDocument/2006/relationships/hyperlink" Target="https://pbs.twimg.com/media/D8s22krX4AAXd8e.jpg" TargetMode="External" /><Relationship Id="rId132" Type="http://schemas.openxmlformats.org/officeDocument/2006/relationships/hyperlink" Target="https://pbs.twimg.com/media/D8yj0I7XUAcUbsG.jpg" TargetMode="External" /><Relationship Id="rId133" Type="http://schemas.openxmlformats.org/officeDocument/2006/relationships/hyperlink" Target="https://pbs.twimg.com/media/D8s22krX4AAXd8e.jpg" TargetMode="External" /><Relationship Id="rId134" Type="http://schemas.openxmlformats.org/officeDocument/2006/relationships/hyperlink" Target="https://pbs.twimg.com/media/D8yj0I7XUAcUbsG.jpg" TargetMode="External" /><Relationship Id="rId135" Type="http://schemas.openxmlformats.org/officeDocument/2006/relationships/hyperlink" Target="https://pbs.twimg.com/media/D9EkceAX4AAon4b.jpg" TargetMode="External" /><Relationship Id="rId136" Type="http://schemas.openxmlformats.org/officeDocument/2006/relationships/hyperlink" Target="https://pbs.twimg.com/tweet_video_thumb/D8-g_p2X4AA37M5.jpg" TargetMode="External" /><Relationship Id="rId137" Type="http://schemas.openxmlformats.org/officeDocument/2006/relationships/hyperlink" Target="https://pbs.twimg.com/media/D9ExtDkXsAAQBvP.jpg" TargetMode="External" /><Relationship Id="rId138" Type="http://schemas.openxmlformats.org/officeDocument/2006/relationships/hyperlink" Target="https://pbs.twimg.com/media/D88HekaWsAAo5gJ.jpg" TargetMode="External" /><Relationship Id="rId139" Type="http://schemas.openxmlformats.org/officeDocument/2006/relationships/hyperlink" Target="https://pbs.twimg.com/ext_tw_video_thumb/1137077042170736640/pu/img/mQG0vPfHZ5xwW_co.jpg" TargetMode="External" /><Relationship Id="rId140" Type="http://schemas.openxmlformats.org/officeDocument/2006/relationships/hyperlink" Target="https://pbs.twimg.com/ext_tw_video_thumb/1139158787133194241/pu/img/BIm42IZOTdZyrS1L.jpg" TargetMode="External" /><Relationship Id="rId141" Type="http://schemas.openxmlformats.org/officeDocument/2006/relationships/hyperlink" Target="https://pbs.twimg.com/ext_tw_video_thumb/1139158787133194241/pu/img/BIm42IZOTdZyrS1L.jpg" TargetMode="External" /><Relationship Id="rId142" Type="http://schemas.openxmlformats.org/officeDocument/2006/relationships/hyperlink" Target="https://pbs.twimg.com/ext_tw_video_thumb/1139158787133194241/pu/img/BIm42IZOTdZyrS1L.jpg" TargetMode="External" /><Relationship Id="rId143" Type="http://schemas.openxmlformats.org/officeDocument/2006/relationships/hyperlink" Target="https://pbs.twimg.com/tweet_video_thumb/D9EgNA1XYAEa2gr.jpg" TargetMode="External" /><Relationship Id="rId144" Type="http://schemas.openxmlformats.org/officeDocument/2006/relationships/hyperlink" Target="https://pbs.twimg.com/media/D9ExtDkXsAAQBvP.jpg" TargetMode="External" /><Relationship Id="rId145" Type="http://schemas.openxmlformats.org/officeDocument/2006/relationships/hyperlink" Target="https://pbs.twimg.com/media/D8z6CUuUIAAU0iJ.jpg" TargetMode="External" /><Relationship Id="rId146" Type="http://schemas.openxmlformats.org/officeDocument/2006/relationships/hyperlink" Target="https://pbs.twimg.com/media/D8z6CUuUIAAU0iJ.jpg" TargetMode="External" /><Relationship Id="rId147" Type="http://schemas.openxmlformats.org/officeDocument/2006/relationships/hyperlink" Target="https://pbs.twimg.com/media/D8ymAjNXkAIXl-l.jpg" TargetMode="External" /><Relationship Id="rId148" Type="http://schemas.openxmlformats.org/officeDocument/2006/relationships/hyperlink" Target="https://pbs.twimg.com/media/D8ziF8tXkAEB8T0.jpg" TargetMode="External" /><Relationship Id="rId149" Type="http://schemas.openxmlformats.org/officeDocument/2006/relationships/hyperlink" Target="https://pbs.twimg.com/media/D8ymAjNXkAIXl-l.jpg" TargetMode="External" /><Relationship Id="rId150" Type="http://schemas.openxmlformats.org/officeDocument/2006/relationships/hyperlink" Target="https://pbs.twimg.com/media/D8ymAjNXkAIXl-l.jpg" TargetMode="External" /><Relationship Id="rId151" Type="http://schemas.openxmlformats.org/officeDocument/2006/relationships/hyperlink" Target="https://pbs.twimg.com/media/D8zcbahW4AEywI4.jpg" TargetMode="External" /><Relationship Id="rId152" Type="http://schemas.openxmlformats.org/officeDocument/2006/relationships/hyperlink" Target="https://pbs.twimg.com/media/D8zyVYbWkAAINzd.jpg" TargetMode="External" /><Relationship Id="rId153" Type="http://schemas.openxmlformats.org/officeDocument/2006/relationships/hyperlink" Target="https://pbs.twimg.com/media/D8ymAjNXkAIXl-l.jpg" TargetMode="External" /><Relationship Id="rId154" Type="http://schemas.openxmlformats.org/officeDocument/2006/relationships/hyperlink" Target="https://pbs.twimg.com/media/D86xQevXUAAbLpz.jpg" TargetMode="External" /><Relationship Id="rId155" Type="http://schemas.openxmlformats.org/officeDocument/2006/relationships/hyperlink" Target="https://pbs.twimg.com/media/D8ymAjNXkAIXl-l.jpg" TargetMode="External" /><Relationship Id="rId156" Type="http://schemas.openxmlformats.org/officeDocument/2006/relationships/hyperlink" Target="https://pbs.twimg.com/media/D8ymAjNXkAIXl-l.jpg" TargetMode="External" /><Relationship Id="rId157" Type="http://schemas.openxmlformats.org/officeDocument/2006/relationships/hyperlink" Target="https://pbs.twimg.com/media/D8ymAjNXkAIXl-l.jpg" TargetMode="External" /><Relationship Id="rId158" Type="http://schemas.openxmlformats.org/officeDocument/2006/relationships/hyperlink" Target="https://pbs.twimg.com/ext_tw_video_thumb/1138205688524656640/pu/img/Klg5Y_WtSicGpIZx.jpg" TargetMode="External" /><Relationship Id="rId159" Type="http://schemas.openxmlformats.org/officeDocument/2006/relationships/hyperlink" Target="https://pbs.twimg.com/ext_tw_video_thumb/1139227127109304321/pu/img/Nym7wuYJSvkx4HQh.jpg" TargetMode="External" /><Relationship Id="rId160" Type="http://schemas.openxmlformats.org/officeDocument/2006/relationships/hyperlink" Target="https://pbs.twimg.com/media/D8XhDOxWsAATQcp.jpg" TargetMode="External" /><Relationship Id="rId161" Type="http://schemas.openxmlformats.org/officeDocument/2006/relationships/hyperlink" Target="https://pbs.twimg.com/ext_tw_video_thumb/1138521333602672640/pu/img/x3HZukVflZh8Cb20.jpg" TargetMode="External" /><Relationship Id="rId162" Type="http://schemas.openxmlformats.org/officeDocument/2006/relationships/hyperlink" Target="https://pbs.twimg.com/media/D2xr9NdXcAAQ9Hu.jpg" TargetMode="External" /><Relationship Id="rId163" Type="http://schemas.openxmlformats.org/officeDocument/2006/relationships/hyperlink" Target="https://pbs.twimg.com/media/D8yk4R3XsAEnPKx.jpg" TargetMode="External" /><Relationship Id="rId164" Type="http://schemas.openxmlformats.org/officeDocument/2006/relationships/hyperlink" Target="https://pbs.twimg.com/media/D8zRvDWXsAUN1Av.jpg" TargetMode="External" /><Relationship Id="rId165" Type="http://schemas.openxmlformats.org/officeDocument/2006/relationships/hyperlink" Target="https://pbs.twimg.com/media/D8ymAjNXkAIXl-l.jpg" TargetMode="External" /><Relationship Id="rId166" Type="http://schemas.openxmlformats.org/officeDocument/2006/relationships/hyperlink" Target="https://pbs.twimg.com/media/D8s22krX4AAXd8e.jpg" TargetMode="External" /><Relationship Id="rId167" Type="http://schemas.openxmlformats.org/officeDocument/2006/relationships/hyperlink" Target="https://pbs.twimg.com/media/D8yj0I7XUAcUbsG.jpg" TargetMode="External" /><Relationship Id="rId168" Type="http://schemas.openxmlformats.org/officeDocument/2006/relationships/hyperlink" Target="https://pbs.twimg.com/media/D86xQevXUAAbLpz.jpg" TargetMode="External" /><Relationship Id="rId169" Type="http://schemas.openxmlformats.org/officeDocument/2006/relationships/hyperlink" Target="https://pbs.twimg.com/media/D89YYenXUAAIIvq.jpg" TargetMode="External" /><Relationship Id="rId170" Type="http://schemas.openxmlformats.org/officeDocument/2006/relationships/hyperlink" Target="https://pbs.twimg.com/ext_tw_video_thumb/1138205688524656640/pu/img/Klg5Y_WtSicGpIZx.jpg" TargetMode="External" /><Relationship Id="rId171" Type="http://schemas.openxmlformats.org/officeDocument/2006/relationships/hyperlink" Target="https://pbs.twimg.com/ext_tw_video_thumb/1138205688524656640/pu/img/Klg5Y_WtSicGpIZx.jpg" TargetMode="External" /><Relationship Id="rId172" Type="http://schemas.openxmlformats.org/officeDocument/2006/relationships/hyperlink" Target="https://pbs.twimg.com/ext_tw_video_thumb/1139227127109304321/pu/img/Nym7wuYJSvkx4HQh.jpg" TargetMode="External" /><Relationship Id="rId173" Type="http://schemas.openxmlformats.org/officeDocument/2006/relationships/hyperlink" Target="https://pbs.twimg.com/media/D9EkceAX4AAon4b.jpg" TargetMode="External" /><Relationship Id="rId174" Type="http://schemas.openxmlformats.org/officeDocument/2006/relationships/hyperlink" Target="https://pbs.twimg.com/media/D9EkceAX4AAon4b.jpg" TargetMode="External" /><Relationship Id="rId175" Type="http://schemas.openxmlformats.org/officeDocument/2006/relationships/hyperlink" Target="https://pbs.twimg.com/media/D9EkceAX4AAon4b.jpg" TargetMode="External" /><Relationship Id="rId176" Type="http://schemas.openxmlformats.org/officeDocument/2006/relationships/hyperlink" Target="https://pbs.twimg.com/media/D8yj0I7XUAcUbsG.jpg" TargetMode="External" /><Relationship Id="rId177" Type="http://schemas.openxmlformats.org/officeDocument/2006/relationships/hyperlink" Target="https://pbs.twimg.com/media/D8ymAjNXkAIXl-l.jpg" TargetMode="External" /><Relationship Id="rId178" Type="http://schemas.openxmlformats.org/officeDocument/2006/relationships/hyperlink" Target="https://pbs.twimg.com/media/D8ymAjNXkAIXl-l.jpg" TargetMode="External" /><Relationship Id="rId179" Type="http://schemas.openxmlformats.org/officeDocument/2006/relationships/hyperlink" Target="https://pbs.twimg.com/media/D9DnHPTXYAsLVR1.jpg" TargetMode="External" /><Relationship Id="rId180" Type="http://schemas.openxmlformats.org/officeDocument/2006/relationships/hyperlink" Target="https://pbs.twimg.com/tweet_video_thumb/D8w7WEkXUAAPIxc.jpg" TargetMode="External" /><Relationship Id="rId181" Type="http://schemas.openxmlformats.org/officeDocument/2006/relationships/hyperlink" Target="https://pbs.twimg.com/tweet_video_thumb/D8ZfMRTXsAA0c9V.jpg" TargetMode="External" /><Relationship Id="rId182" Type="http://schemas.openxmlformats.org/officeDocument/2006/relationships/hyperlink" Target="https://pbs.twimg.com/tweet_video_thumb/D8w5pbwX4AAe6lf.jpg" TargetMode="External" /><Relationship Id="rId183" Type="http://schemas.openxmlformats.org/officeDocument/2006/relationships/hyperlink" Target="https://pbs.twimg.com/tweet_video_thumb/D8y7jzHW4AM5dcX.jpg" TargetMode="External" /><Relationship Id="rId184" Type="http://schemas.openxmlformats.org/officeDocument/2006/relationships/hyperlink" Target="https://pbs.twimg.com/ext_tw_video_thumb/1138521333602672640/pu/img/x3HZukVflZh8Cb20.jpg" TargetMode="External" /><Relationship Id="rId185" Type="http://schemas.openxmlformats.org/officeDocument/2006/relationships/hyperlink" Target="https://pbs.twimg.com/tweet_video_thumb/D8zZYfoWsAENqQ-.jpg" TargetMode="External" /><Relationship Id="rId186" Type="http://schemas.openxmlformats.org/officeDocument/2006/relationships/hyperlink" Target="https://pbs.twimg.com/ext_tw_video_thumb/1138861553762099200/pu/img/UrcubUYyWJ4zhPCy.jpg" TargetMode="External" /><Relationship Id="rId187" Type="http://schemas.openxmlformats.org/officeDocument/2006/relationships/hyperlink" Target="https://pbs.twimg.com/media/D41gTAeXsAA2_JU.jpg" TargetMode="External" /><Relationship Id="rId188" Type="http://schemas.openxmlformats.org/officeDocument/2006/relationships/hyperlink" Target="https://pbs.twimg.com/media/D8tytC3WkAEjsCY.jpg" TargetMode="External" /><Relationship Id="rId189" Type="http://schemas.openxmlformats.org/officeDocument/2006/relationships/hyperlink" Target="http://pbs.twimg.com/profile_images/1139312294926671872/tJJIVtMq_normal.jpg" TargetMode="External" /><Relationship Id="rId190" Type="http://schemas.openxmlformats.org/officeDocument/2006/relationships/hyperlink" Target="http://pbs.twimg.com/profile_images/1139312294926671872/tJJIVtMq_normal.jpg" TargetMode="External" /><Relationship Id="rId191" Type="http://schemas.openxmlformats.org/officeDocument/2006/relationships/hyperlink" Target="http://pbs.twimg.com/profile_images/1057735386934493184/BXk8gVuy_normal.jpg" TargetMode="External" /><Relationship Id="rId192" Type="http://schemas.openxmlformats.org/officeDocument/2006/relationships/hyperlink" Target="http://pbs.twimg.com/profile_images/1057735386934493184/BXk8gVuy_normal.jpg" TargetMode="External" /><Relationship Id="rId193" Type="http://schemas.openxmlformats.org/officeDocument/2006/relationships/hyperlink" Target="http://pbs.twimg.com/profile_images/840250016279203849/P7eutVwF_normal.jpg" TargetMode="External" /><Relationship Id="rId194" Type="http://schemas.openxmlformats.org/officeDocument/2006/relationships/hyperlink" Target="http://pbs.twimg.com/profile_images/840250016279203849/P7eutVwF_normal.jpg" TargetMode="External" /><Relationship Id="rId195" Type="http://schemas.openxmlformats.org/officeDocument/2006/relationships/hyperlink" Target="http://pbs.twimg.com/profile_images/1057735386934493184/BXk8gVuy_normal.jpg" TargetMode="External" /><Relationship Id="rId196" Type="http://schemas.openxmlformats.org/officeDocument/2006/relationships/hyperlink" Target="http://pbs.twimg.com/profile_images/1057735386934493184/BXk8gVuy_normal.jpg" TargetMode="External" /><Relationship Id="rId197" Type="http://schemas.openxmlformats.org/officeDocument/2006/relationships/hyperlink" Target="http://pbs.twimg.com/profile_images/840250016279203849/P7eutVwF_normal.jpg" TargetMode="External" /><Relationship Id="rId198" Type="http://schemas.openxmlformats.org/officeDocument/2006/relationships/hyperlink" Target="http://pbs.twimg.com/profile_images/840250016279203849/P7eutVwF_normal.jpg" TargetMode="External" /><Relationship Id="rId199" Type="http://schemas.openxmlformats.org/officeDocument/2006/relationships/hyperlink" Target="http://pbs.twimg.com/profile_images/1057735386934493184/BXk8gVuy_normal.jpg" TargetMode="External" /><Relationship Id="rId200" Type="http://schemas.openxmlformats.org/officeDocument/2006/relationships/hyperlink" Target="http://pbs.twimg.com/profile_images/1057735386934493184/BXk8gVuy_normal.jpg" TargetMode="External" /><Relationship Id="rId201" Type="http://schemas.openxmlformats.org/officeDocument/2006/relationships/hyperlink" Target="http://pbs.twimg.com/profile_images/840250016279203849/P7eutVwF_normal.jpg" TargetMode="External" /><Relationship Id="rId202" Type="http://schemas.openxmlformats.org/officeDocument/2006/relationships/hyperlink" Target="http://pbs.twimg.com/profile_images/840250016279203849/P7eutVwF_normal.jpg" TargetMode="External" /><Relationship Id="rId203" Type="http://schemas.openxmlformats.org/officeDocument/2006/relationships/hyperlink" Target="http://pbs.twimg.com/profile_images/1057735386934493184/BXk8gVuy_normal.jpg" TargetMode="External" /><Relationship Id="rId204" Type="http://schemas.openxmlformats.org/officeDocument/2006/relationships/hyperlink" Target="http://pbs.twimg.com/profile_images/1057735386934493184/BXk8gVuy_normal.jpg" TargetMode="External" /><Relationship Id="rId205" Type="http://schemas.openxmlformats.org/officeDocument/2006/relationships/hyperlink" Target="http://pbs.twimg.com/profile_images/840250016279203849/P7eutVwF_normal.jpg" TargetMode="External" /><Relationship Id="rId206" Type="http://schemas.openxmlformats.org/officeDocument/2006/relationships/hyperlink" Target="http://pbs.twimg.com/profile_images/840250016279203849/P7eutVwF_normal.jpg" TargetMode="External" /><Relationship Id="rId207" Type="http://schemas.openxmlformats.org/officeDocument/2006/relationships/hyperlink" Target="http://pbs.twimg.com/profile_images/1057735386934493184/BXk8gVuy_normal.jpg" TargetMode="External" /><Relationship Id="rId208" Type="http://schemas.openxmlformats.org/officeDocument/2006/relationships/hyperlink" Target="http://pbs.twimg.com/profile_images/1057735386934493184/BXk8gVuy_normal.jpg" TargetMode="External" /><Relationship Id="rId209" Type="http://schemas.openxmlformats.org/officeDocument/2006/relationships/hyperlink" Target="http://pbs.twimg.com/profile_images/840250016279203849/P7eutVwF_normal.jpg" TargetMode="External" /><Relationship Id="rId210" Type="http://schemas.openxmlformats.org/officeDocument/2006/relationships/hyperlink" Target="http://pbs.twimg.com/profile_images/840250016279203849/P7eutVwF_normal.jpg" TargetMode="External" /><Relationship Id="rId211" Type="http://schemas.openxmlformats.org/officeDocument/2006/relationships/hyperlink" Target="http://pbs.twimg.com/profile_images/1057735386934493184/BXk8gVuy_normal.jpg" TargetMode="External" /><Relationship Id="rId212" Type="http://schemas.openxmlformats.org/officeDocument/2006/relationships/hyperlink" Target="http://pbs.twimg.com/profile_images/1057735386934493184/BXk8gVuy_normal.jpg" TargetMode="External" /><Relationship Id="rId213" Type="http://schemas.openxmlformats.org/officeDocument/2006/relationships/hyperlink" Target="http://pbs.twimg.com/profile_images/840250016279203849/P7eutVwF_normal.jpg" TargetMode="External" /><Relationship Id="rId214" Type="http://schemas.openxmlformats.org/officeDocument/2006/relationships/hyperlink" Target="http://pbs.twimg.com/profile_images/840250016279203849/P7eutVwF_normal.jpg" TargetMode="External" /><Relationship Id="rId215" Type="http://schemas.openxmlformats.org/officeDocument/2006/relationships/hyperlink" Target="http://pbs.twimg.com/profile_images/1057735386934493184/BXk8gVuy_normal.jpg" TargetMode="External" /><Relationship Id="rId216" Type="http://schemas.openxmlformats.org/officeDocument/2006/relationships/hyperlink" Target="http://pbs.twimg.com/profile_images/1057735386934493184/BXk8gVuy_normal.jpg" TargetMode="External" /><Relationship Id="rId217" Type="http://schemas.openxmlformats.org/officeDocument/2006/relationships/hyperlink" Target="http://pbs.twimg.com/profile_images/840250016279203849/P7eutVwF_normal.jpg" TargetMode="External" /><Relationship Id="rId218" Type="http://schemas.openxmlformats.org/officeDocument/2006/relationships/hyperlink" Target="http://pbs.twimg.com/profile_images/840250016279203849/P7eutVwF_normal.jpg" TargetMode="External" /><Relationship Id="rId219" Type="http://schemas.openxmlformats.org/officeDocument/2006/relationships/hyperlink" Target="http://pbs.twimg.com/profile_images/1057735386934493184/BXk8gVuy_normal.jpg" TargetMode="External" /><Relationship Id="rId220" Type="http://schemas.openxmlformats.org/officeDocument/2006/relationships/hyperlink" Target="http://pbs.twimg.com/profile_images/1057735386934493184/BXk8gVuy_normal.jpg" TargetMode="External" /><Relationship Id="rId221" Type="http://schemas.openxmlformats.org/officeDocument/2006/relationships/hyperlink" Target="http://pbs.twimg.com/profile_images/840250016279203849/P7eutVwF_normal.jpg" TargetMode="External" /><Relationship Id="rId222" Type="http://schemas.openxmlformats.org/officeDocument/2006/relationships/hyperlink" Target="http://pbs.twimg.com/profile_images/840250016279203849/P7eutVwF_normal.jpg" TargetMode="External" /><Relationship Id="rId223" Type="http://schemas.openxmlformats.org/officeDocument/2006/relationships/hyperlink" Target="http://pbs.twimg.com/profile_images/1057735386934493184/BXk8gVuy_normal.jpg" TargetMode="External" /><Relationship Id="rId224" Type="http://schemas.openxmlformats.org/officeDocument/2006/relationships/hyperlink" Target="http://pbs.twimg.com/profile_images/1057735386934493184/BXk8gVuy_normal.jpg" TargetMode="External" /><Relationship Id="rId225" Type="http://schemas.openxmlformats.org/officeDocument/2006/relationships/hyperlink" Target="http://pbs.twimg.com/profile_images/840250016279203849/P7eutVwF_normal.jpg" TargetMode="External" /><Relationship Id="rId226" Type="http://schemas.openxmlformats.org/officeDocument/2006/relationships/hyperlink" Target="http://pbs.twimg.com/profile_images/840250016279203849/P7eutVwF_normal.jpg" TargetMode="External" /><Relationship Id="rId227" Type="http://schemas.openxmlformats.org/officeDocument/2006/relationships/hyperlink" Target="http://pbs.twimg.com/profile_images/1057735386934493184/BXk8gVuy_normal.jpg" TargetMode="External" /><Relationship Id="rId228" Type="http://schemas.openxmlformats.org/officeDocument/2006/relationships/hyperlink" Target="http://pbs.twimg.com/profile_images/1057735386934493184/BXk8gVuy_normal.jpg" TargetMode="External" /><Relationship Id="rId229" Type="http://schemas.openxmlformats.org/officeDocument/2006/relationships/hyperlink" Target="http://pbs.twimg.com/profile_images/840250016279203849/P7eutVwF_normal.jpg" TargetMode="External" /><Relationship Id="rId230" Type="http://schemas.openxmlformats.org/officeDocument/2006/relationships/hyperlink" Target="http://pbs.twimg.com/profile_images/840250016279203849/P7eutVwF_normal.jpg" TargetMode="External" /><Relationship Id="rId231" Type="http://schemas.openxmlformats.org/officeDocument/2006/relationships/hyperlink" Target="http://pbs.twimg.com/profile_images/1057735386934493184/BXk8gVuy_normal.jpg" TargetMode="External" /><Relationship Id="rId232" Type="http://schemas.openxmlformats.org/officeDocument/2006/relationships/hyperlink" Target="http://pbs.twimg.com/profile_images/1057735386934493184/BXk8gVuy_normal.jpg" TargetMode="External" /><Relationship Id="rId233" Type="http://schemas.openxmlformats.org/officeDocument/2006/relationships/hyperlink" Target="http://pbs.twimg.com/profile_images/1057735386934493184/BXk8gVuy_normal.jpg" TargetMode="External" /><Relationship Id="rId234" Type="http://schemas.openxmlformats.org/officeDocument/2006/relationships/hyperlink" Target="http://pbs.twimg.com/profile_images/1057735386934493184/BXk8gVuy_normal.jpg" TargetMode="External" /><Relationship Id="rId235" Type="http://schemas.openxmlformats.org/officeDocument/2006/relationships/hyperlink" Target="http://pbs.twimg.com/profile_images/1057735386934493184/BXk8gVuy_normal.jpg" TargetMode="External" /><Relationship Id="rId236" Type="http://schemas.openxmlformats.org/officeDocument/2006/relationships/hyperlink" Target="http://pbs.twimg.com/profile_images/1057735386934493184/BXk8gVuy_normal.jpg" TargetMode="External" /><Relationship Id="rId237" Type="http://schemas.openxmlformats.org/officeDocument/2006/relationships/hyperlink" Target="http://pbs.twimg.com/profile_images/1057735386934493184/BXk8gVuy_normal.jpg" TargetMode="External" /><Relationship Id="rId238" Type="http://schemas.openxmlformats.org/officeDocument/2006/relationships/hyperlink" Target="http://pbs.twimg.com/profile_images/1057735386934493184/BXk8gVuy_normal.jpg" TargetMode="External" /><Relationship Id="rId239" Type="http://schemas.openxmlformats.org/officeDocument/2006/relationships/hyperlink" Target="http://pbs.twimg.com/profile_images/840250016279203849/P7eutVwF_normal.jpg" TargetMode="External" /><Relationship Id="rId240" Type="http://schemas.openxmlformats.org/officeDocument/2006/relationships/hyperlink" Target="http://pbs.twimg.com/profile_images/840250016279203849/P7eutVwF_normal.jpg" TargetMode="External" /><Relationship Id="rId241" Type="http://schemas.openxmlformats.org/officeDocument/2006/relationships/hyperlink" Target="http://pbs.twimg.com/profile_images/840250016279203849/P7eutVwF_normal.jpg" TargetMode="External" /><Relationship Id="rId242" Type="http://schemas.openxmlformats.org/officeDocument/2006/relationships/hyperlink" Target="http://pbs.twimg.com/profile_images/840250016279203849/P7eutVwF_normal.jpg" TargetMode="External" /><Relationship Id="rId243" Type="http://schemas.openxmlformats.org/officeDocument/2006/relationships/hyperlink" Target="http://pbs.twimg.com/profile_images/840250016279203849/P7eutVwF_normal.jpg" TargetMode="External" /><Relationship Id="rId244" Type="http://schemas.openxmlformats.org/officeDocument/2006/relationships/hyperlink" Target="http://pbs.twimg.com/profile_images/840250016279203849/P7eutVwF_normal.jpg" TargetMode="External" /><Relationship Id="rId245" Type="http://schemas.openxmlformats.org/officeDocument/2006/relationships/hyperlink" Target="http://pbs.twimg.com/profile_images/840250016279203849/P7eutVwF_normal.jpg" TargetMode="External" /><Relationship Id="rId246" Type="http://schemas.openxmlformats.org/officeDocument/2006/relationships/hyperlink" Target="http://pbs.twimg.com/profile_images/840250016279203849/P7eutVwF_normal.jpg" TargetMode="External" /><Relationship Id="rId247" Type="http://schemas.openxmlformats.org/officeDocument/2006/relationships/hyperlink" Target="http://pbs.twimg.com/profile_images/1138886860447649792/cwUSCwuR_normal.png" TargetMode="External" /><Relationship Id="rId248" Type="http://schemas.openxmlformats.org/officeDocument/2006/relationships/hyperlink" Target="http://pbs.twimg.com/profile_images/1099521964408897536/LagM2SXx_normal.jpg" TargetMode="External" /><Relationship Id="rId249" Type="http://schemas.openxmlformats.org/officeDocument/2006/relationships/hyperlink" Target="http://pbs.twimg.com/profile_images/1059662506833063937/9MfSPaNv_normal.jpg" TargetMode="External" /><Relationship Id="rId250" Type="http://schemas.openxmlformats.org/officeDocument/2006/relationships/hyperlink" Target="https://pbs.twimg.com/ext_tw_video_thumb/1137165796994682880/pu/img/kXUlRH21fJuDBFd3.jpg" TargetMode="External" /><Relationship Id="rId251" Type="http://schemas.openxmlformats.org/officeDocument/2006/relationships/hyperlink" Target="https://pbs.twimg.com/media/D8y9HWEXYAgMbx1.jpg" TargetMode="External" /><Relationship Id="rId252" Type="http://schemas.openxmlformats.org/officeDocument/2006/relationships/hyperlink" Target="http://pbs.twimg.com/profile_images/1012884213568364545/4llG8-tk_normal.jpg" TargetMode="External" /><Relationship Id="rId253" Type="http://schemas.openxmlformats.org/officeDocument/2006/relationships/hyperlink" Target="http://pbs.twimg.com/profile_images/860598421249433600/ikvCC6F4_normal.jpg" TargetMode="External" /><Relationship Id="rId254" Type="http://schemas.openxmlformats.org/officeDocument/2006/relationships/hyperlink" Target="https://pbs.twimg.com/ext_tw_video_thumb/1138635579589947393/pu/img/Sgci9CcN9Le5uVsF.jpg" TargetMode="External" /><Relationship Id="rId255" Type="http://schemas.openxmlformats.org/officeDocument/2006/relationships/hyperlink" Target="https://pbs.twimg.com/media/D80mAAMX4AAQvKK.jpg" TargetMode="External" /><Relationship Id="rId256" Type="http://schemas.openxmlformats.org/officeDocument/2006/relationships/hyperlink" Target="http://pbs.twimg.com/profile_images/1046651617943072768/WIKtGvoL_normal.jpg" TargetMode="External" /><Relationship Id="rId257" Type="http://schemas.openxmlformats.org/officeDocument/2006/relationships/hyperlink" Target="http://pbs.twimg.com/profile_images/2396887716/duzg1gvssmmeuucs9yx2_normal.jpeg" TargetMode="External" /><Relationship Id="rId258" Type="http://schemas.openxmlformats.org/officeDocument/2006/relationships/hyperlink" Target="http://pbs.twimg.com/profile_images/2396887716/duzg1gvssmmeuucs9yx2_normal.jpeg" TargetMode="External" /><Relationship Id="rId259" Type="http://schemas.openxmlformats.org/officeDocument/2006/relationships/hyperlink" Target="http://pbs.twimg.com/profile_images/713702978440601601/of_6jI2N_normal.jpg" TargetMode="External" /><Relationship Id="rId260" Type="http://schemas.openxmlformats.org/officeDocument/2006/relationships/hyperlink" Target="http://pbs.twimg.com/profile_images/1039966314960437248/yKL_4LvX_normal.jpg" TargetMode="External" /><Relationship Id="rId261" Type="http://schemas.openxmlformats.org/officeDocument/2006/relationships/hyperlink" Target="http://pbs.twimg.com/profile_images/1039966314960437248/yKL_4LvX_normal.jpg" TargetMode="External" /><Relationship Id="rId262" Type="http://schemas.openxmlformats.org/officeDocument/2006/relationships/hyperlink" Target="http://pbs.twimg.com/profile_images/939910218204446723/6H_t9Ct1_normal.jpg" TargetMode="External" /><Relationship Id="rId263" Type="http://schemas.openxmlformats.org/officeDocument/2006/relationships/hyperlink" Target="http://pbs.twimg.com/profile_images/939910218204446723/6H_t9Ct1_normal.jpg" TargetMode="External" /><Relationship Id="rId264" Type="http://schemas.openxmlformats.org/officeDocument/2006/relationships/hyperlink" Target="http://pbs.twimg.com/profile_images/939910218204446723/6H_t9Ct1_normal.jpg" TargetMode="External" /><Relationship Id="rId265" Type="http://schemas.openxmlformats.org/officeDocument/2006/relationships/hyperlink" Target="http://pbs.twimg.com/profile_images/939910218204446723/6H_t9Ct1_normal.jpg" TargetMode="External" /><Relationship Id="rId266" Type="http://schemas.openxmlformats.org/officeDocument/2006/relationships/hyperlink" Target="http://pbs.twimg.com/profile_images/939910218204446723/6H_t9Ct1_normal.jpg" TargetMode="External" /><Relationship Id="rId267" Type="http://schemas.openxmlformats.org/officeDocument/2006/relationships/hyperlink" Target="http://pbs.twimg.com/profile_images/939910218204446723/6H_t9Ct1_normal.jpg" TargetMode="External" /><Relationship Id="rId268" Type="http://schemas.openxmlformats.org/officeDocument/2006/relationships/hyperlink" Target="http://pbs.twimg.com/profile_images/939910218204446723/6H_t9Ct1_normal.jpg" TargetMode="External" /><Relationship Id="rId269" Type="http://schemas.openxmlformats.org/officeDocument/2006/relationships/hyperlink" Target="https://pbs.twimg.com/media/D8z7C6yUYAACzdT.jpg" TargetMode="External" /><Relationship Id="rId270" Type="http://schemas.openxmlformats.org/officeDocument/2006/relationships/hyperlink" Target="https://pbs.twimg.com/media/D8z7C6yUYAACzdT.jpg" TargetMode="External" /><Relationship Id="rId271" Type="http://schemas.openxmlformats.org/officeDocument/2006/relationships/hyperlink" Target="http://pbs.twimg.com/profile_images/1083110628015919104/pOpzARfj_normal.jpg" TargetMode="External" /><Relationship Id="rId272" Type="http://schemas.openxmlformats.org/officeDocument/2006/relationships/hyperlink" Target="http://pbs.twimg.com/profile_images/1083110628015919104/pOpzARfj_normal.jpg" TargetMode="External" /><Relationship Id="rId273" Type="http://schemas.openxmlformats.org/officeDocument/2006/relationships/hyperlink" Target="http://pbs.twimg.com/profile_images/1083417055108452357/k2MIoesS_normal.jpg" TargetMode="External" /><Relationship Id="rId274" Type="http://schemas.openxmlformats.org/officeDocument/2006/relationships/hyperlink" Target="https://pbs.twimg.com/ext_tw_video_thumb/1137165796994682880/pu/img/kXUlRH21fJuDBFd3.jpg" TargetMode="External" /><Relationship Id="rId275" Type="http://schemas.openxmlformats.org/officeDocument/2006/relationships/hyperlink" Target="https://pbs.twimg.com/ext_tw_video_thumb/1138205688524656640/pu/img/Klg5Y_WtSicGpIZx.jpg" TargetMode="External" /><Relationship Id="rId276" Type="http://schemas.openxmlformats.org/officeDocument/2006/relationships/hyperlink" Target="https://pbs.twimg.com/ext_tw_video_thumb/1139227127109304321/pu/img/Nym7wuYJSvkx4HQh.jpg" TargetMode="External" /><Relationship Id="rId277" Type="http://schemas.openxmlformats.org/officeDocument/2006/relationships/hyperlink" Target="https://pbs.twimg.com/ext_tw_video_thumb/1137077042170736640/pu/img/mQG0vPfHZ5xwW_co.jpg" TargetMode="External" /><Relationship Id="rId278" Type="http://schemas.openxmlformats.org/officeDocument/2006/relationships/hyperlink" Target="http://pbs.twimg.com/profile_images/1083110628015919104/pOpzARfj_normal.jpg" TargetMode="External" /><Relationship Id="rId279" Type="http://schemas.openxmlformats.org/officeDocument/2006/relationships/hyperlink" Target="http://pbs.twimg.com/profile_images/1083110628015919104/pOpzARfj_normal.jpg" TargetMode="External" /><Relationship Id="rId280" Type="http://schemas.openxmlformats.org/officeDocument/2006/relationships/hyperlink" Target="http://pbs.twimg.com/profile_images/1083110628015919104/pOpzARfj_normal.jpg" TargetMode="External" /><Relationship Id="rId281" Type="http://schemas.openxmlformats.org/officeDocument/2006/relationships/hyperlink" Target="http://pbs.twimg.com/profile_images/1083110628015919104/pOpzARfj_normal.jpg" TargetMode="External" /><Relationship Id="rId282" Type="http://schemas.openxmlformats.org/officeDocument/2006/relationships/hyperlink" Target="http://pbs.twimg.com/profile_images/847838196750704642/PnwB1zM8_normal.jpg" TargetMode="External" /><Relationship Id="rId283" Type="http://schemas.openxmlformats.org/officeDocument/2006/relationships/hyperlink" Target="https://pbs.twimg.com/ext_tw_video_thumb/1139227127109304321/pu/img/Nym7wuYJSvkx4HQh.jpg" TargetMode="External" /><Relationship Id="rId284" Type="http://schemas.openxmlformats.org/officeDocument/2006/relationships/hyperlink" Target="http://pbs.twimg.com/profile_images/1083110628015919104/pOpzARfj_normal.jpg" TargetMode="External" /><Relationship Id="rId285" Type="http://schemas.openxmlformats.org/officeDocument/2006/relationships/hyperlink" Target="http://pbs.twimg.com/profile_images/847838196750704642/PnwB1zM8_normal.jpg" TargetMode="External" /><Relationship Id="rId286" Type="http://schemas.openxmlformats.org/officeDocument/2006/relationships/hyperlink" Target="https://pbs.twimg.com/ext_tw_video_thumb/1138205688524656640/pu/img/Klg5Y_WtSicGpIZx.jpg" TargetMode="External" /><Relationship Id="rId287" Type="http://schemas.openxmlformats.org/officeDocument/2006/relationships/hyperlink" Target="https://pbs.twimg.com/ext_tw_video_thumb/1139227127109304321/pu/img/Nym7wuYJSvkx4HQh.jpg" TargetMode="External" /><Relationship Id="rId288" Type="http://schemas.openxmlformats.org/officeDocument/2006/relationships/hyperlink" Target="https://pbs.twimg.com/ext_tw_video_thumb/1137077042170736640/pu/img/mQG0vPfHZ5xwW_co.jpg" TargetMode="External" /><Relationship Id="rId289" Type="http://schemas.openxmlformats.org/officeDocument/2006/relationships/hyperlink" Target="http://pbs.twimg.com/profile_images/1083110628015919104/pOpzARfj_normal.jpg" TargetMode="External" /><Relationship Id="rId290" Type="http://schemas.openxmlformats.org/officeDocument/2006/relationships/hyperlink" Target="http://pbs.twimg.com/profile_images/1083110628015919104/pOpzARfj_normal.jpg" TargetMode="External" /><Relationship Id="rId291" Type="http://schemas.openxmlformats.org/officeDocument/2006/relationships/hyperlink" Target="http://pbs.twimg.com/profile_images/1083110628015919104/pOpzARfj_normal.jpg" TargetMode="External" /><Relationship Id="rId292" Type="http://schemas.openxmlformats.org/officeDocument/2006/relationships/hyperlink" Target="http://pbs.twimg.com/profile_images/847838196750704642/PnwB1zM8_normal.jpg" TargetMode="External" /><Relationship Id="rId293" Type="http://schemas.openxmlformats.org/officeDocument/2006/relationships/hyperlink" Target="http://pbs.twimg.com/profile_images/847838196750704642/PnwB1zM8_normal.jpg" TargetMode="External" /><Relationship Id="rId294" Type="http://schemas.openxmlformats.org/officeDocument/2006/relationships/hyperlink" Target="http://pbs.twimg.com/profile_images/847838196750704642/PnwB1zM8_normal.jpg" TargetMode="External" /><Relationship Id="rId295" Type="http://schemas.openxmlformats.org/officeDocument/2006/relationships/hyperlink" Target="https://pbs.twimg.com/tweet_video_thumb/D89dvfXXYAAlIPe.jpg" TargetMode="External" /><Relationship Id="rId296" Type="http://schemas.openxmlformats.org/officeDocument/2006/relationships/hyperlink" Target="http://pbs.twimg.com/profile_images/1128891235404374016/6YUUtpPy_normal.png" TargetMode="External" /><Relationship Id="rId297" Type="http://schemas.openxmlformats.org/officeDocument/2006/relationships/hyperlink" Target="https://pbs.twimg.com/tweet_video_thumb/D89dvfXXYAAlIPe.jpg" TargetMode="External" /><Relationship Id="rId298" Type="http://schemas.openxmlformats.org/officeDocument/2006/relationships/hyperlink" Target="http://pbs.twimg.com/profile_images/1128891235404374016/6YUUtpPy_normal.png" TargetMode="External" /><Relationship Id="rId299" Type="http://schemas.openxmlformats.org/officeDocument/2006/relationships/hyperlink" Target="https://pbs.twimg.com/tweet_video_thumb/D89dvfXXYAAlIPe.jpg" TargetMode="External" /><Relationship Id="rId300" Type="http://schemas.openxmlformats.org/officeDocument/2006/relationships/hyperlink" Target="http://pbs.twimg.com/profile_images/1128891235404374016/6YUUtpPy_normal.png" TargetMode="External" /><Relationship Id="rId301" Type="http://schemas.openxmlformats.org/officeDocument/2006/relationships/hyperlink" Target="https://pbs.twimg.com/tweet_video_thumb/D89dvfXXYAAlIPe.jpg" TargetMode="External" /><Relationship Id="rId302" Type="http://schemas.openxmlformats.org/officeDocument/2006/relationships/hyperlink" Target="http://pbs.twimg.com/profile_images/1128891235404374016/6YUUtpPy_normal.png" TargetMode="External" /><Relationship Id="rId303" Type="http://schemas.openxmlformats.org/officeDocument/2006/relationships/hyperlink" Target="http://pbs.twimg.com/profile_images/994319408947449856/ScQPPPOP_normal.jpg" TargetMode="External" /><Relationship Id="rId304" Type="http://schemas.openxmlformats.org/officeDocument/2006/relationships/hyperlink" Target="http://pbs.twimg.com/profile_images/939910218204446723/6H_t9Ct1_normal.jpg" TargetMode="External" /><Relationship Id="rId305" Type="http://schemas.openxmlformats.org/officeDocument/2006/relationships/hyperlink" Target="https://pbs.twimg.com/tweet_video_thumb/D89dvfXXYAAlIPe.jpg" TargetMode="External" /><Relationship Id="rId306" Type="http://schemas.openxmlformats.org/officeDocument/2006/relationships/hyperlink" Target="http://pbs.twimg.com/profile_images/1128891235404374016/6YUUtpPy_normal.png" TargetMode="External" /><Relationship Id="rId307" Type="http://schemas.openxmlformats.org/officeDocument/2006/relationships/hyperlink" Target="http://pbs.twimg.com/profile_images/939910218204446723/6H_t9Ct1_normal.jpg" TargetMode="External" /><Relationship Id="rId308" Type="http://schemas.openxmlformats.org/officeDocument/2006/relationships/hyperlink" Target="http://pbs.twimg.com/profile_images/939910218204446723/6H_t9Ct1_normal.jpg" TargetMode="External" /><Relationship Id="rId309" Type="http://schemas.openxmlformats.org/officeDocument/2006/relationships/hyperlink" Target="http://pbs.twimg.com/profile_images/939910218204446723/6H_t9Ct1_normal.jpg" TargetMode="External" /><Relationship Id="rId310" Type="http://schemas.openxmlformats.org/officeDocument/2006/relationships/hyperlink" Target="https://pbs.twimg.com/tweet_video_thumb/D89dvfXXYAAlIPe.jpg" TargetMode="External" /><Relationship Id="rId311" Type="http://schemas.openxmlformats.org/officeDocument/2006/relationships/hyperlink" Target="http://pbs.twimg.com/profile_images/1128891235404374016/6YUUtpPy_normal.png" TargetMode="External" /><Relationship Id="rId312" Type="http://schemas.openxmlformats.org/officeDocument/2006/relationships/hyperlink" Target="http://pbs.twimg.com/profile_images/1077564303929237504/uBsKb1B0_normal.jpg" TargetMode="External" /><Relationship Id="rId313" Type="http://schemas.openxmlformats.org/officeDocument/2006/relationships/hyperlink" Target="http://pbs.twimg.com/profile_images/1077564303929237504/uBsKb1B0_normal.jpg" TargetMode="External" /><Relationship Id="rId314" Type="http://schemas.openxmlformats.org/officeDocument/2006/relationships/hyperlink" Target="http://pbs.twimg.com/profile_images/1077564303929237504/uBsKb1B0_normal.jpg" TargetMode="External" /><Relationship Id="rId315" Type="http://schemas.openxmlformats.org/officeDocument/2006/relationships/hyperlink" Target="http://pbs.twimg.com/profile_images/996819536241463296/zU6_AwVg_normal.jpg" TargetMode="External" /><Relationship Id="rId316" Type="http://schemas.openxmlformats.org/officeDocument/2006/relationships/hyperlink" Target="http://pbs.twimg.com/profile_images/996819536241463296/zU6_AwVg_normal.jpg" TargetMode="External" /><Relationship Id="rId317" Type="http://schemas.openxmlformats.org/officeDocument/2006/relationships/hyperlink" Target="http://pbs.twimg.com/profile_images/973590135366352896/F1GLwzGY_normal.jpg" TargetMode="External" /><Relationship Id="rId318" Type="http://schemas.openxmlformats.org/officeDocument/2006/relationships/hyperlink" Target="http://pbs.twimg.com/profile_images/1138833025456902146/3wivKYAG_normal.png" TargetMode="External" /><Relationship Id="rId319" Type="http://schemas.openxmlformats.org/officeDocument/2006/relationships/hyperlink" Target="http://pbs.twimg.com/profile_images/887731913351323648/yt1KfmAR_normal.jpg" TargetMode="External" /><Relationship Id="rId320" Type="http://schemas.openxmlformats.org/officeDocument/2006/relationships/hyperlink" Target="http://pbs.twimg.com/profile_images/1080747966451699713/gNSAfqO-_normal.jpg" TargetMode="External" /><Relationship Id="rId321" Type="http://schemas.openxmlformats.org/officeDocument/2006/relationships/hyperlink" Target="https://pbs.twimg.com/tweet_video_thumb/D8w7WEkXUAAPIxc.jpg" TargetMode="External" /><Relationship Id="rId322" Type="http://schemas.openxmlformats.org/officeDocument/2006/relationships/hyperlink" Target="https://pbs.twimg.com/ext_tw_video_thumb/1137165796994682880/pu/img/kXUlRH21fJuDBFd3.jpg" TargetMode="External" /><Relationship Id="rId323" Type="http://schemas.openxmlformats.org/officeDocument/2006/relationships/hyperlink" Target="https://pbs.twimg.com/ext_tw_video_thumb/1137165796994682880/pu/img/kXUlRH21fJuDBFd3.jpg" TargetMode="External" /><Relationship Id="rId324" Type="http://schemas.openxmlformats.org/officeDocument/2006/relationships/hyperlink" Target="https://pbs.twimg.com/media/D8y9HWEXYAgMbx1.jpg" TargetMode="External" /><Relationship Id="rId325" Type="http://schemas.openxmlformats.org/officeDocument/2006/relationships/hyperlink" Target="https://pbs.twimg.com/media/D8y9HWEXYAgMbx1.jpg" TargetMode="External" /><Relationship Id="rId326" Type="http://schemas.openxmlformats.org/officeDocument/2006/relationships/hyperlink" Target="https://pbs.twimg.com/media/D8y9HWEXYAgMbx1.jpg" TargetMode="External" /><Relationship Id="rId327" Type="http://schemas.openxmlformats.org/officeDocument/2006/relationships/hyperlink" Target="https://pbs.twimg.com/media/D8y9HWEXYAgMbx1.jpg" TargetMode="External" /><Relationship Id="rId328" Type="http://schemas.openxmlformats.org/officeDocument/2006/relationships/hyperlink" Target="https://pbs.twimg.com/media/D8y9HWEXYAgMbx1.jpg" TargetMode="External" /><Relationship Id="rId329" Type="http://schemas.openxmlformats.org/officeDocument/2006/relationships/hyperlink" Target="https://pbs.twimg.com/media/D8y9HWEXYAgMbx1.jpg" TargetMode="External" /><Relationship Id="rId330" Type="http://schemas.openxmlformats.org/officeDocument/2006/relationships/hyperlink" Target="https://pbs.twimg.com/media/D8y9HWEXYAgMbx1.jpg" TargetMode="External" /><Relationship Id="rId331" Type="http://schemas.openxmlformats.org/officeDocument/2006/relationships/hyperlink" Target="https://pbs.twimg.com/media/D8y9HWEXYAgMbx1.jpg" TargetMode="External" /><Relationship Id="rId332" Type="http://schemas.openxmlformats.org/officeDocument/2006/relationships/hyperlink" Target="https://pbs.twimg.com/media/D8y9HWEXYAgMbx1.jpg" TargetMode="External" /><Relationship Id="rId333" Type="http://schemas.openxmlformats.org/officeDocument/2006/relationships/hyperlink" Target="https://pbs.twimg.com/media/D8y9HWEXYAgMbx1.jpg" TargetMode="External" /><Relationship Id="rId334" Type="http://schemas.openxmlformats.org/officeDocument/2006/relationships/hyperlink" Target="http://pbs.twimg.com/profile_images/1083110628015919104/pOpzARfj_normal.jpg" TargetMode="External" /><Relationship Id="rId335" Type="http://schemas.openxmlformats.org/officeDocument/2006/relationships/hyperlink" Target="https://pbs.twimg.com/tweet_video_thumb/D8w7WEkXUAAPIxc.jpg" TargetMode="External" /><Relationship Id="rId336" Type="http://schemas.openxmlformats.org/officeDocument/2006/relationships/hyperlink" Target="https://pbs.twimg.com/tweet_video_thumb/D8w7WEkXUAAPIxc.jpg" TargetMode="External" /><Relationship Id="rId337" Type="http://schemas.openxmlformats.org/officeDocument/2006/relationships/hyperlink" Target="https://pbs.twimg.com/tweet_video_thumb/D8w7WEkXUAAPIxc.jpg" TargetMode="External" /><Relationship Id="rId338" Type="http://schemas.openxmlformats.org/officeDocument/2006/relationships/hyperlink" Target="http://pbs.twimg.com/profile_images/994319408947449856/ScQPPPOP_normal.jpg" TargetMode="External" /><Relationship Id="rId339" Type="http://schemas.openxmlformats.org/officeDocument/2006/relationships/hyperlink" Target="https://pbs.twimg.com/tweet_video_thumb/D8w7WEkXUAAPIxc.jpg" TargetMode="External" /><Relationship Id="rId340" Type="http://schemas.openxmlformats.org/officeDocument/2006/relationships/hyperlink" Target="https://pbs.twimg.com/tweet_video_thumb/D8xHoi1XoAEmPZM.jpg" TargetMode="External" /><Relationship Id="rId341" Type="http://schemas.openxmlformats.org/officeDocument/2006/relationships/hyperlink" Target="https://pbs.twimg.com/tweet_video_thumb/D8y7jzHW4AM5dcX.jpg" TargetMode="External" /><Relationship Id="rId342" Type="http://schemas.openxmlformats.org/officeDocument/2006/relationships/hyperlink" Target="https://pbs.twimg.com/media/D8XhDOxWsAATQcp.jpg" TargetMode="External" /><Relationship Id="rId343" Type="http://schemas.openxmlformats.org/officeDocument/2006/relationships/hyperlink" Target="https://pbs.twimg.com/ext_tw_video_thumb/1138521333602672640/pu/img/x3HZukVflZh8Cb20.jpg" TargetMode="External" /><Relationship Id="rId344" Type="http://schemas.openxmlformats.org/officeDocument/2006/relationships/hyperlink" Target="https://pbs.twimg.com/ext_tw_video_thumb/1138521333602672640/pu/img/x3HZukVflZh8Cb20.jpg" TargetMode="External" /><Relationship Id="rId345" Type="http://schemas.openxmlformats.org/officeDocument/2006/relationships/hyperlink" Target="https://pbs.twimg.com/tweet_video_thumb/D8zZYfoWsAENqQ-.jpg" TargetMode="External" /><Relationship Id="rId346" Type="http://schemas.openxmlformats.org/officeDocument/2006/relationships/hyperlink" Target="http://pbs.twimg.com/profile_images/1094464519429152768/Jr6Rr-Ak_normal.jpg" TargetMode="External" /><Relationship Id="rId347" Type="http://schemas.openxmlformats.org/officeDocument/2006/relationships/hyperlink" Target="http://pbs.twimg.com/profile_images/1094464519429152768/Jr6Rr-Ak_normal.jpg" TargetMode="External" /><Relationship Id="rId348" Type="http://schemas.openxmlformats.org/officeDocument/2006/relationships/hyperlink" Target="http://pbs.twimg.com/profile_images/1128837357376086018/zPmYk2EC_normal.jpg" TargetMode="External" /><Relationship Id="rId349" Type="http://schemas.openxmlformats.org/officeDocument/2006/relationships/hyperlink" Target="http://pbs.twimg.com/profile_images/1094464519429152768/Jr6Rr-Ak_normal.jpg" TargetMode="External" /><Relationship Id="rId350" Type="http://schemas.openxmlformats.org/officeDocument/2006/relationships/hyperlink" Target="http://pbs.twimg.com/profile_images/1094464519429152768/Jr6Rr-Ak_normal.jpg" TargetMode="External" /><Relationship Id="rId351" Type="http://schemas.openxmlformats.org/officeDocument/2006/relationships/hyperlink" Target="http://pbs.twimg.com/profile_images/940894788592848897/lpBLkrRI_normal.jpg" TargetMode="External" /><Relationship Id="rId352" Type="http://schemas.openxmlformats.org/officeDocument/2006/relationships/hyperlink" Target="http://pbs.twimg.com/profile_images/1139826569524985856/cxfRWuzp_normal.jpg" TargetMode="External" /><Relationship Id="rId353" Type="http://schemas.openxmlformats.org/officeDocument/2006/relationships/hyperlink" Target="http://pbs.twimg.com/profile_images/1013694897524760576/IIv_-XaA_normal.jpg" TargetMode="External" /><Relationship Id="rId354" Type="http://schemas.openxmlformats.org/officeDocument/2006/relationships/hyperlink" Target="http://pbs.twimg.com/profile_images/1125515809131040776/SnvLNfiy_normal.jpg" TargetMode="External" /><Relationship Id="rId355" Type="http://schemas.openxmlformats.org/officeDocument/2006/relationships/hyperlink" Target="http://pbs.twimg.com/profile_images/970354596790128640/btubzsrY_normal.jpg" TargetMode="External" /><Relationship Id="rId356" Type="http://schemas.openxmlformats.org/officeDocument/2006/relationships/hyperlink" Target="http://pbs.twimg.com/profile_images/1137681661494038528/BhwUEJHw_normal.jpg" TargetMode="External" /><Relationship Id="rId357" Type="http://schemas.openxmlformats.org/officeDocument/2006/relationships/hyperlink" Target="http://pbs.twimg.com/profile_images/811960116282916865/BFjZIFT2_normal.jpg" TargetMode="External" /><Relationship Id="rId358" Type="http://schemas.openxmlformats.org/officeDocument/2006/relationships/hyperlink" Target="http://pbs.twimg.com/profile_images/811960116282916865/BFjZIFT2_normal.jpg" TargetMode="External" /><Relationship Id="rId359" Type="http://schemas.openxmlformats.org/officeDocument/2006/relationships/hyperlink" Target="http://pbs.twimg.com/profile_images/1042161328377552896/Ml2UezfH_normal.jpg" TargetMode="External" /><Relationship Id="rId360" Type="http://schemas.openxmlformats.org/officeDocument/2006/relationships/hyperlink" Target="http://pbs.twimg.com/profile_images/1042161328377552896/Ml2UezfH_normal.jpg" TargetMode="External" /><Relationship Id="rId361" Type="http://schemas.openxmlformats.org/officeDocument/2006/relationships/hyperlink" Target="http://pbs.twimg.com/profile_images/1091836546624307201/-1C0ynnz_normal.jpg" TargetMode="External" /><Relationship Id="rId362" Type="http://schemas.openxmlformats.org/officeDocument/2006/relationships/hyperlink" Target="http://pbs.twimg.com/profile_images/697905166012514308/uYRFoS3B_normal.jpg" TargetMode="External" /><Relationship Id="rId363" Type="http://schemas.openxmlformats.org/officeDocument/2006/relationships/hyperlink" Target="http://pbs.twimg.com/profile_images/697905166012514308/uYRFoS3B_normal.jpg" TargetMode="External" /><Relationship Id="rId364" Type="http://schemas.openxmlformats.org/officeDocument/2006/relationships/hyperlink" Target="https://pbs.twimg.com/media/D8s22krX4AAXd8e.jpg" TargetMode="External" /><Relationship Id="rId365" Type="http://schemas.openxmlformats.org/officeDocument/2006/relationships/hyperlink" Target="https://pbs.twimg.com/media/D8s22krX4AAXd8e.jpg" TargetMode="External" /><Relationship Id="rId366" Type="http://schemas.openxmlformats.org/officeDocument/2006/relationships/hyperlink" Target="https://pbs.twimg.com/media/D8yj0I7XUAcUbsG.jpg" TargetMode="External" /><Relationship Id="rId367" Type="http://schemas.openxmlformats.org/officeDocument/2006/relationships/hyperlink" Target="http://pbs.twimg.com/profile_images/1058758929080090624/vGTztI3x_normal.jpg" TargetMode="External" /><Relationship Id="rId368" Type="http://schemas.openxmlformats.org/officeDocument/2006/relationships/hyperlink" Target="http://pbs.twimg.com/profile_images/1097637144808415232/_XAhGP8t_normal.jpg" TargetMode="External" /><Relationship Id="rId369" Type="http://schemas.openxmlformats.org/officeDocument/2006/relationships/hyperlink" Target="https://pbs.twimg.com/media/D8s22krX4AAXd8e.jpg" TargetMode="External" /><Relationship Id="rId370" Type="http://schemas.openxmlformats.org/officeDocument/2006/relationships/hyperlink" Target="https://pbs.twimg.com/media/D8yj0I7XUAcUbsG.jpg" TargetMode="External" /><Relationship Id="rId371" Type="http://schemas.openxmlformats.org/officeDocument/2006/relationships/hyperlink" Target="https://pbs.twimg.com/media/D9EkceAX4AAon4b.jpg" TargetMode="External" /><Relationship Id="rId372" Type="http://schemas.openxmlformats.org/officeDocument/2006/relationships/hyperlink" Target="https://pbs.twimg.com/tweet_video_thumb/D8-g_p2X4AA37M5.jpg" TargetMode="External" /><Relationship Id="rId373" Type="http://schemas.openxmlformats.org/officeDocument/2006/relationships/hyperlink" Target="https://pbs.twimg.com/media/D9ExtDkXsAAQBvP.jpg" TargetMode="External" /><Relationship Id="rId374" Type="http://schemas.openxmlformats.org/officeDocument/2006/relationships/hyperlink" Target="http://pbs.twimg.com/profile_images/991043512954245127/O2Et8QTV_normal.jpg" TargetMode="External" /><Relationship Id="rId375" Type="http://schemas.openxmlformats.org/officeDocument/2006/relationships/hyperlink" Target="http://pbs.twimg.com/profile_images/989639492234428416/Yiwyg799_normal.jpg" TargetMode="External" /><Relationship Id="rId376" Type="http://schemas.openxmlformats.org/officeDocument/2006/relationships/hyperlink" Target="http://pbs.twimg.com/profile_images/991043512954245127/O2Et8QTV_normal.jpg" TargetMode="External" /><Relationship Id="rId377" Type="http://schemas.openxmlformats.org/officeDocument/2006/relationships/hyperlink" Target="http://pbs.twimg.com/profile_images/1139234438414340096/ISJjpsoM_normal.jpg" TargetMode="External" /><Relationship Id="rId378" Type="http://schemas.openxmlformats.org/officeDocument/2006/relationships/hyperlink" Target="http://pbs.twimg.com/profile_images/1025606843035525120/lu4dnb0Q_normal.jpg" TargetMode="External" /><Relationship Id="rId379" Type="http://schemas.openxmlformats.org/officeDocument/2006/relationships/hyperlink" Target="https://pbs.twimg.com/media/D88HekaWsAAo5gJ.jpg" TargetMode="External" /><Relationship Id="rId380" Type="http://schemas.openxmlformats.org/officeDocument/2006/relationships/hyperlink" Target="http://pbs.twimg.com/profile_images/1083417055108452357/k2MIoesS_normal.jpg" TargetMode="External" /><Relationship Id="rId381" Type="http://schemas.openxmlformats.org/officeDocument/2006/relationships/hyperlink" Target="https://pbs.twimg.com/ext_tw_video_thumb/1137077042170736640/pu/img/mQG0vPfHZ5xwW_co.jpg" TargetMode="External" /><Relationship Id="rId382" Type="http://schemas.openxmlformats.org/officeDocument/2006/relationships/hyperlink" Target="http://pbs.twimg.com/profile_images/991043512954245127/O2Et8QTV_normal.jpg" TargetMode="External" /><Relationship Id="rId383" Type="http://schemas.openxmlformats.org/officeDocument/2006/relationships/hyperlink" Target="http://pbs.twimg.com/profile_images/1136990771394072576/mrS6J9lL_normal.jpg" TargetMode="External" /><Relationship Id="rId384" Type="http://schemas.openxmlformats.org/officeDocument/2006/relationships/hyperlink" Target="http://pbs.twimg.com/profile_images/991043512954245127/O2Et8QTV_normal.jpg" TargetMode="External" /><Relationship Id="rId385" Type="http://schemas.openxmlformats.org/officeDocument/2006/relationships/hyperlink" Target="http://pbs.twimg.com/profile_images/991043512954245127/O2Et8QTV_normal.jpg" TargetMode="External" /><Relationship Id="rId386" Type="http://schemas.openxmlformats.org/officeDocument/2006/relationships/hyperlink" Target="http://pbs.twimg.com/profile_images/991043512954245127/O2Et8QTV_normal.jpg" TargetMode="External" /><Relationship Id="rId387" Type="http://schemas.openxmlformats.org/officeDocument/2006/relationships/hyperlink" Target="https://pbs.twimg.com/ext_tw_video_thumb/1139158787133194241/pu/img/BIm42IZOTdZyrS1L.jpg" TargetMode="External" /><Relationship Id="rId388" Type="http://schemas.openxmlformats.org/officeDocument/2006/relationships/hyperlink" Target="http://pbs.twimg.com/profile_images/991043512954245127/O2Et8QTV_normal.jpg" TargetMode="External" /><Relationship Id="rId389" Type="http://schemas.openxmlformats.org/officeDocument/2006/relationships/hyperlink" Target="https://pbs.twimg.com/ext_tw_video_thumb/1139158787133194241/pu/img/BIm42IZOTdZyrS1L.jpg" TargetMode="External" /><Relationship Id="rId390" Type="http://schemas.openxmlformats.org/officeDocument/2006/relationships/hyperlink" Target="http://pbs.twimg.com/profile_images/991043512954245127/O2Et8QTV_normal.jpg" TargetMode="External" /><Relationship Id="rId391" Type="http://schemas.openxmlformats.org/officeDocument/2006/relationships/hyperlink" Target="https://pbs.twimg.com/ext_tw_video_thumb/1139158787133194241/pu/img/BIm42IZOTdZyrS1L.jpg" TargetMode="External" /><Relationship Id="rId392" Type="http://schemas.openxmlformats.org/officeDocument/2006/relationships/hyperlink" Target="http://pbs.twimg.com/profile_images/991043512954245127/O2Et8QTV_normal.jpg" TargetMode="External" /><Relationship Id="rId393" Type="http://schemas.openxmlformats.org/officeDocument/2006/relationships/hyperlink" Target="http://pbs.twimg.com/profile_images/981424372127760386/rAARkxjZ_normal.jpg" TargetMode="External" /><Relationship Id="rId394" Type="http://schemas.openxmlformats.org/officeDocument/2006/relationships/hyperlink" Target="http://pbs.twimg.com/profile_images/991043512954245127/O2Et8QTV_normal.jpg" TargetMode="External" /><Relationship Id="rId395" Type="http://schemas.openxmlformats.org/officeDocument/2006/relationships/hyperlink" Target="http://pbs.twimg.com/profile_images/1103289567875088384/iei8q22y_normal.jpg" TargetMode="External" /><Relationship Id="rId396" Type="http://schemas.openxmlformats.org/officeDocument/2006/relationships/hyperlink" Target="https://pbs.twimg.com/tweet_video_thumb/D9EgNA1XYAEa2gr.jpg" TargetMode="External" /><Relationship Id="rId397" Type="http://schemas.openxmlformats.org/officeDocument/2006/relationships/hyperlink" Target="https://pbs.twimg.com/media/D9ExtDkXsAAQBvP.jpg" TargetMode="External" /><Relationship Id="rId398" Type="http://schemas.openxmlformats.org/officeDocument/2006/relationships/hyperlink" Target="http://pbs.twimg.com/profile_images/1132497598068215809/aM-nzTdK_normal.jpg" TargetMode="External" /><Relationship Id="rId399" Type="http://schemas.openxmlformats.org/officeDocument/2006/relationships/hyperlink" Target="http://pbs.twimg.com/profile_images/991043512954245127/O2Et8QTV_normal.jpg" TargetMode="External" /><Relationship Id="rId400" Type="http://schemas.openxmlformats.org/officeDocument/2006/relationships/hyperlink" Target="http://pbs.twimg.com/profile_images/895495258045161476/zBy-_5Gc_normal.jpg" TargetMode="External" /><Relationship Id="rId401" Type="http://schemas.openxmlformats.org/officeDocument/2006/relationships/hyperlink" Target="http://pbs.twimg.com/profile_images/989639492234428416/Yiwyg799_normal.jpg" TargetMode="External" /><Relationship Id="rId402" Type="http://schemas.openxmlformats.org/officeDocument/2006/relationships/hyperlink" Target="http://pbs.twimg.com/profile_images/989639492234428416/Yiwyg799_normal.jpg" TargetMode="External" /><Relationship Id="rId403" Type="http://schemas.openxmlformats.org/officeDocument/2006/relationships/hyperlink" Target="http://pbs.twimg.com/profile_images/989639492234428416/Yiwyg799_normal.jpg" TargetMode="External" /><Relationship Id="rId404" Type="http://schemas.openxmlformats.org/officeDocument/2006/relationships/hyperlink" Target="http://pbs.twimg.com/profile_images/989639492234428416/Yiwyg799_normal.jpg" TargetMode="External" /><Relationship Id="rId405" Type="http://schemas.openxmlformats.org/officeDocument/2006/relationships/hyperlink" Target="http://pbs.twimg.com/profile_images/989639492234428416/Yiwyg799_normal.jpg" TargetMode="External" /><Relationship Id="rId406" Type="http://schemas.openxmlformats.org/officeDocument/2006/relationships/hyperlink" Target="http://pbs.twimg.com/profile_images/989639492234428416/Yiwyg799_normal.jpg" TargetMode="External" /><Relationship Id="rId407" Type="http://schemas.openxmlformats.org/officeDocument/2006/relationships/hyperlink" Target="http://pbs.twimg.com/profile_images/989639492234428416/Yiwyg799_normal.jpg" TargetMode="External" /><Relationship Id="rId408" Type="http://schemas.openxmlformats.org/officeDocument/2006/relationships/hyperlink" Target="http://pbs.twimg.com/profile_images/989639492234428416/Yiwyg799_normal.jpg" TargetMode="External" /><Relationship Id="rId409" Type="http://schemas.openxmlformats.org/officeDocument/2006/relationships/hyperlink" Target="https://pbs.twimg.com/media/D8z6CUuUIAAU0iJ.jpg" TargetMode="External" /><Relationship Id="rId410" Type="http://schemas.openxmlformats.org/officeDocument/2006/relationships/hyperlink" Target="http://pbs.twimg.com/profile_images/989639492234428416/Yiwyg799_normal.jpg" TargetMode="External" /><Relationship Id="rId411" Type="http://schemas.openxmlformats.org/officeDocument/2006/relationships/hyperlink" Target="http://pbs.twimg.com/profile_images/1025606843035525120/lu4dnb0Q_normal.jpg" TargetMode="External" /><Relationship Id="rId412" Type="http://schemas.openxmlformats.org/officeDocument/2006/relationships/hyperlink" Target="https://pbs.twimg.com/media/D8z6CUuUIAAU0iJ.jpg" TargetMode="External" /><Relationship Id="rId413" Type="http://schemas.openxmlformats.org/officeDocument/2006/relationships/hyperlink" Target="http://pbs.twimg.com/profile_images/991043512954245127/O2Et8QTV_normal.jpg" TargetMode="External" /><Relationship Id="rId414" Type="http://schemas.openxmlformats.org/officeDocument/2006/relationships/hyperlink" Target="http://pbs.twimg.com/profile_images/991043512954245127/O2Et8QTV_normal.jpg" TargetMode="External" /><Relationship Id="rId415" Type="http://schemas.openxmlformats.org/officeDocument/2006/relationships/hyperlink" Target="https://pbs.twimg.com/media/D8ymAjNXkAIXl-l.jpg" TargetMode="External" /><Relationship Id="rId416" Type="http://schemas.openxmlformats.org/officeDocument/2006/relationships/hyperlink" Target="http://pbs.twimg.com/profile_images/970126979960844290/L2gYs2OR_normal.jpg" TargetMode="External" /><Relationship Id="rId417" Type="http://schemas.openxmlformats.org/officeDocument/2006/relationships/hyperlink" Target="https://pbs.twimg.com/media/D8ziF8tXkAEB8T0.jpg" TargetMode="External" /><Relationship Id="rId418" Type="http://schemas.openxmlformats.org/officeDocument/2006/relationships/hyperlink" Target="http://pbs.twimg.com/profile_images/1083110628015919104/pOpzARfj_normal.jpg" TargetMode="External" /><Relationship Id="rId419" Type="http://schemas.openxmlformats.org/officeDocument/2006/relationships/hyperlink" Target="http://pbs.twimg.com/profile_images/991043512954245127/O2Et8QTV_normal.jpg" TargetMode="External" /><Relationship Id="rId420" Type="http://schemas.openxmlformats.org/officeDocument/2006/relationships/hyperlink" Target="https://pbs.twimg.com/media/D8ymAjNXkAIXl-l.jpg" TargetMode="External" /><Relationship Id="rId421" Type="http://schemas.openxmlformats.org/officeDocument/2006/relationships/hyperlink" Target="https://pbs.twimg.com/media/D8ymAjNXkAIXl-l.jpg" TargetMode="External" /><Relationship Id="rId422" Type="http://schemas.openxmlformats.org/officeDocument/2006/relationships/hyperlink" Target="http://pbs.twimg.com/profile_images/1128837357376086018/zPmYk2EC_normal.jpg" TargetMode="External" /><Relationship Id="rId423" Type="http://schemas.openxmlformats.org/officeDocument/2006/relationships/hyperlink" Target="https://pbs.twimg.com/media/D8zcbahW4AEywI4.jpg" TargetMode="External" /><Relationship Id="rId424" Type="http://schemas.openxmlformats.org/officeDocument/2006/relationships/hyperlink" Target="https://pbs.twimg.com/media/D8zyVYbWkAAINzd.jpg" TargetMode="External" /><Relationship Id="rId425" Type="http://schemas.openxmlformats.org/officeDocument/2006/relationships/hyperlink" Target="http://pbs.twimg.com/profile_images/1025606843035525120/lu4dnb0Q_normal.jpg" TargetMode="External" /><Relationship Id="rId426" Type="http://schemas.openxmlformats.org/officeDocument/2006/relationships/hyperlink" Target="https://pbs.twimg.com/media/D8ymAjNXkAIXl-l.jpg" TargetMode="External" /><Relationship Id="rId427" Type="http://schemas.openxmlformats.org/officeDocument/2006/relationships/hyperlink" Target="http://pbs.twimg.com/profile_images/1097637144808415232/_XAhGP8t_normal.jpg" TargetMode="External" /><Relationship Id="rId428" Type="http://schemas.openxmlformats.org/officeDocument/2006/relationships/hyperlink" Target="http://pbs.twimg.com/profile_images/1025606843035525120/lu4dnb0Q_normal.jpg" TargetMode="External" /><Relationship Id="rId429" Type="http://schemas.openxmlformats.org/officeDocument/2006/relationships/hyperlink" Target="https://pbs.twimg.com/media/D86xQevXUAAbLpz.jpg" TargetMode="External" /><Relationship Id="rId430" Type="http://schemas.openxmlformats.org/officeDocument/2006/relationships/hyperlink" Target="https://pbs.twimg.com/media/D8ymAjNXkAIXl-l.jpg" TargetMode="External" /><Relationship Id="rId431" Type="http://schemas.openxmlformats.org/officeDocument/2006/relationships/hyperlink" Target="http://pbs.twimg.com/profile_images/954245408141660160/FAiM82Mh_normal.jpg" TargetMode="External" /><Relationship Id="rId432" Type="http://schemas.openxmlformats.org/officeDocument/2006/relationships/hyperlink" Target="http://pbs.twimg.com/profile_images/1083110628015919104/pOpzARfj_normal.jpg" TargetMode="External" /><Relationship Id="rId433" Type="http://schemas.openxmlformats.org/officeDocument/2006/relationships/hyperlink" Target="http://pbs.twimg.com/profile_images/1083110628015919104/pOpzARfj_normal.jpg" TargetMode="External" /><Relationship Id="rId434" Type="http://schemas.openxmlformats.org/officeDocument/2006/relationships/hyperlink" Target="https://pbs.twimg.com/media/D8ymAjNXkAIXl-l.jpg" TargetMode="External" /><Relationship Id="rId435" Type="http://schemas.openxmlformats.org/officeDocument/2006/relationships/hyperlink" Target="http://pbs.twimg.com/profile_images/981878483453403137/czL8DQ5D_normal.jpg" TargetMode="External" /><Relationship Id="rId436" Type="http://schemas.openxmlformats.org/officeDocument/2006/relationships/hyperlink" Target="https://pbs.twimg.com/media/D8ymAjNXkAIXl-l.jpg" TargetMode="External" /><Relationship Id="rId437" Type="http://schemas.openxmlformats.org/officeDocument/2006/relationships/hyperlink" Target="http://pbs.twimg.com/profile_images/1110642023126716418/Ckj2ngbk_normal.png" TargetMode="External" /><Relationship Id="rId438" Type="http://schemas.openxmlformats.org/officeDocument/2006/relationships/hyperlink" Target="http://pbs.twimg.com/profile_images/1097637144808415232/_XAhGP8t_normal.jpg" TargetMode="External" /><Relationship Id="rId439" Type="http://schemas.openxmlformats.org/officeDocument/2006/relationships/hyperlink" Target="https://pbs.twimg.com/ext_tw_video_thumb/1138205688524656640/pu/img/Klg5Y_WtSicGpIZx.jpg" TargetMode="External" /><Relationship Id="rId440" Type="http://schemas.openxmlformats.org/officeDocument/2006/relationships/hyperlink" Target="https://pbs.twimg.com/ext_tw_video_thumb/1139227127109304321/pu/img/Nym7wuYJSvkx4HQh.jpg" TargetMode="External" /><Relationship Id="rId441" Type="http://schemas.openxmlformats.org/officeDocument/2006/relationships/hyperlink" Target="http://pbs.twimg.com/profile_images/1083110628015919104/pOpzARfj_normal.jpg" TargetMode="External" /><Relationship Id="rId442" Type="http://schemas.openxmlformats.org/officeDocument/2006/relationships/hyperlink" Target="http://pbs.twimg.com/profile_images/1083110628015919104/pOpzARfj_normal.jpg" TargetMode="External" /><Relationship Id="rId443" Type="http://schemas.openxmlformats.org/officeDocument/2006/relationships/hyperlink" Target="http://pbs.twimg.com/profile_images/1083110628015919104/pOpzARfj_normal.jpg" TargetMode="External" /><Relationship Id="rId444" Type="http://schemas.openxmlformats.org/officeDocument/2006/relationships/hyperlink" Target="https://pbs.twimg.com/media/D8XhDOxWsAATQcp.jpg" TargetMode="External" /><Relationship Id="rId445" Type="http://schemas.openxmlformats.org/officeDocument/2006/relationships/hyperlink" Target="https://pbs.twimg.com/ext_tw_video_thumb/1138521333602672640/pu/img/x3HZukVflZh8Cb20.jpg" TargetMode="External" /><Relationship Id="rId446" Type="http://schemas.openxmlformats.org/officeDocument/2006/relationships/hyperlink" Target="http://pbs.twimg.com/profile_images/1136990771394072576/mrS6J9lL_normal.jpg" TargetMode="External" /><Relationship Id="rId447" Type="http://schemas.openxmlformats.org/officeDocument/2006/relationships/hyperlink" Target="http://pbs.twimg.com/profile_images/1139234438414340096/ISJjpsoM_normal.jpg" TargetMode="External" /><Relationship Id="rId448" Type="http://schemas.openxmlformats.org/officeDocument/2006/relationships/hyperlink" Target="http://pbs.twimg.com/profile_images/1025606843035525120/lu4dnb0Q_normal.jpg" TargetMode="External" /><Relationship Id="rId449" Type="http://schemas.openxmlformats.org/officeDocument/2006/relationships/hyperlink" Target="http://pbs.twimg.com/profile_images/1025606843035525120/lu4dnb0Q_normal.jpg" TargetMode="External" /><Relationship Id="rId450" Type="http://schemas.openxmlformats.org/officeDocument/2006/relationships/hyperlink" Target="https://pbs.twimg.com/media/D2xr9NdXcAAQ9Hu.jpg" TargetMode="External" /><Relationship Id="rId451" Type="http://schemas.openxmlformats.org/officeDocument/2006/relationships/hyperlink" Target="http://pbs.twimg.com/profile_images/991043512954245127/O2Et8QTV_normal.jpg" TargetMode="External" /><Relationship Id="rId452" Type="http://schemas.openxmlformats.org/officeDocument/2006/relationships/hyperlink" Target="http://pbs.twimg.com/profile_images/991043512954245127/O2Et8QTV_normal.jpg" TargetMode="External" /><Relationship Id="rId453" Type="http://schemas.openxmlformats.org/officeDocument/2006/relationships/hyperlink" Target="http://pbs.twimg.com/profile_images/991043512954245127/O2Et8QTV_normal.jpg" TargetMode="External" /><Relationship Id="rId454" Type="http://schemas.openxmlformats.org/officeDocument/2006/relationships/hyperlink" Target="http://pbs.twimg.com/profile_images/991043512954245127/O2Et8QTV_normal.jpg" TargetMode="External" /><Relationship Id="rId455" Type="http://schemas.openxmlformats.org/officeDocument/2006/relationships/hyperlink" Target="https://pbs.twimg.com/media/D8yk4R3XsAEnPKx.jpg" TargetMode="External" /><Relationship Id="rId456" Type="http://schemas.openxmlformats.org/officeDocument/2006/relationships/hyperlink" Target="https://pbs.twimg.com/media/D8zRvDWXsAUN1Av.jpg" TargetMode="External" /><Relationship Id="rId457" Type="http://schemas.openxmlformats.org/officeDocument/2006/relationships/hyperlink" Target="http://pbs.twimg.com/profile_images/991043512954245127/O2Et8QTV_normal.jpg" TargetMode="External" /><Relationship Id="rId458" Type="http://schemas.openxmlformats.org/officeDocument/2006/relationships/hyperlink" Target="http://pbs.twimg.com/profile_images/991043512954245127/O2Et8QTV_normal.jpg" TargetMode="External" /><Relationship Id="rId459" Type="http://schemas.openxmlformats.org/officeDocument/2006/relationships/hyperlink" Target="http://pbs.twimg.com/profile_images/991043512954245127/O2Et8QTV_normal.jpg" TargetMode="External" /><Relationship Id="rId460" Type="http://schemas.openxmlformats.org/officeDocument/2006/relationships/hyperlink" Target="http://pbs.twimg.com/profile_images/991043512954245127/O2Et8QTV_normal.jpg" TargetMode="External" /><Relationship Id="rId461" Type="http://schemas.openxmlformats.org/officeDocument/2006/relationships/hyperlink" Target="https://pbs.twimg.com/media/D8ymAjNXkAIXl-l.jpg" TargetMode="External" /><Relationship Id="rId462" Type="http://schemas.openxmlformats.org/officeDocument/2006/relationships/hyperlink" Target="http://pbs.twimg.com/profile_images/1110642023126716418/Ckj2ngbk_normal.png" TargetMode="External" /><Relationship Id="rId463" Type="http://schemas.openxmlformats.org/officeDocument/2006/relationships/hyperlink" Target="http://pbs.twimg.com/profile_images/1097637144808415232/_XAhGP8t_normal.jpg" TargetMode="External" /><Relationship Id="rId464" Type="http://schemas.openxmlformats.org/officeDocument/2006/relationships/hyperlink" Target="http://pbs.twimg.com/profile_images/1097637144808415232/_XAhGP8t_normal.jpg" TargetMode="External" /><Relationship Id="rId465" Type="http://schemas.openxmlformats.org/officeDocument/2006/relationships/hyperlink" Target="http://pbs.twimg.com/profile_images/1097637144808415232/_XAhGP8t_normal.jpg" TargetMode="External" /><Relationship Id="rId466" Type="http://schemas.openxmlformats.org/officeDocument/2006/relationships/hyperlink" Target="https://pbs.twimg.com/media/D8s22krX4AAXd8e.jpg" TargetMode="External" /><Relationship Id="rId467" Type="http://schemas.openxmlformats.org/officeDocument/2006/relationships/hyperlink" Target="https://pbs.twimg.com/media/D8yj0I7XUAcUbsG.jpg" TargetMode="External" /><Relationship Id="rId468" Type="http://schemas.openxmlformats.org/officeDocument/2006/relationships/hyperlink" Target="https://pbs.twimg.com/media/D86xQevXUAAbLpz.jpg" TargetMode="External" /><Relationship Id="rId469" Type="http://schemas.openxmlformats.org/officeDocument/2006/relationships/hyperlink" Target="https://pbs.twimg.com/media/D89YYenXUAAIIvq.jpg" TargetMode="External" /><Relationship Id="rId470" Type="http://schemas.openxmlformats.org/officeDocument/2006/relationships/hyperlink" Target="http://pbs.twimg.com/profile_images/652987583513784324/-w6pN0iC_normal.png" TargetMode="External" /><Relationship Id="rId471" Type="http://schemas.openxmlformats.org/officeDocument/2006/relationships/hyperlink" Target="http://pbs.twimg.com/profile_images/1110642023126716418/Ckj2ngbk_normal.png" TargetMode="External" /><Relationship Id="rId472" Type="http://schemas.openxmlformats.org/officeDocument/2006/relationships/hyperlink" Target="https://pbs.twimg.com/ext_tw_video_thumb/1138205688524656640/pu/img/Klg5Y_WtSicGpIZx.jpg" TargetMode="External" /><Relationship Id="rId473" Type="http://schemas.openxmlformats.org/officeDocument/2006/relationships/hyperlink" Target="https://pbs.twimg.com/ext_tw_video_thumb/1138205688524656640/pu/img/Klg5Y_WtSicGpIZx.jpg" TargetMode="External" /><Relationship Id="rId474" Type="http://schemas.openxmlformats.org/officeDocument/2006/relationships/hyperlink" Target="https://pbs.twimg.com/ext_tw_video_thumb/1139227127109304321/pu/img/Nym7wuYJSvkx4HQh.jpg" TargetMode="External" /><Relationship Id="rId475" Type="http://schemas.openxmlformats.org/officeDocument/2006/relationships/hyperlink" Target="http://pbs.twimg.com/profile_images/1083110628015919104/pOpzARfj_normal.jpg" TargetMode="External" /><Relationship Id="rId476" Type="http://schemas.openxmlformats.org/officeDocument/2006/relationships/hyperlink" Target="http://pbs.twimg.com/profile_images/1083110628015919104/pOpzARfj_normal.jpg" TargetMode="External" /><Relationship Id="rId477" Type="http://schemas.openxmlformats.org/officeDocument/2006/relationships/hyperlink" Target="http://pbs.twimg.com/profile_images/1083110628015919104/pOpzARfj_normal.jpg" TargetMode="External" /><Relationship Id="rId478" Type="http://schemas.openxmlformats.org/officeDocument/2006/relationships/hyperlink" Target="http://pbs.twimg.com/profile_images/1083110628015919104/pOpzARfj_normal.jpg" TargetMode="External" /><Relationship Id="rId479" Type="http://schemas.openxmlformats.org/officeDocument/2006/relationships/hyperlink" Target="http://pbs.twimg.com/profile_images/652987583513784324/-w6pN0iC_normal.png" TargetMode="External" /><Relationship Id="rId480" Type="http://schemas.openxmlformats.org/officeDocument/2006/relationships/hyperlink" Target="http://pbs.twimg.com/profile_images/652987583513784324/-w6pN0iC_normal.png" TargetMode="External" /><Relationship Id="rId481" Type="http://schemas.openxmlformats.org/officeDocument/2006/relationships/hyperlink" Target="https://pbs.twimg.com/media/D9EkceAX4AAon4b.jpg" TargetMode="External" /><Relationship Id="rId482" Type="http://schemas.openxmlformats.org/officeDocument/2006/relationships/hyperlink" Target="http://pbs.twimg.com/profile_images/652987583513784324/-w6pN0iC_normal.png" TargetMode="External" /><Relationship Id="rId483" Type="http://schemas.openxmlformats.org/officeDocument/2006/relationships/hyperlink" Target="http://pbs.twimg.com/profile_images/1110642023126716418/Ckj2ngbk_normal.png" TargetMode="External" /><Relationship Id="rId484" Type="http://schemas.openxmlformats.org/officeDocument/2006/relationships/hyperlink" Target="http://pbs.twimg.com/profile_images/1136990771394072576/mrS6J9lL_normal.jpg" TargetMode="External" /><Relationship Id="rId485" Type="http://schemas.openxmlformats.org/officeDocument/2006/relationships/hyperlink" Target="https://pbs.twimg.com/media/D9EkceAX4AAon4b.jpg" TargetMode="External" /><Relationship Id="rId486" Type="http://schemas.openxmlformats.org/officeDocument/2006/relationships/hyperlink" Target="http://pbs.twimg.com/profile_images/652987583513784324/-w6pN0iC_normal.png" TargetMode="External" /><Relationship Id="rId487" Type="http://schemas.openxmlformats.org/officeDocument/2006/relationships/hyperlink" Target="https://pbs.twimg.com/media/D9EkceAX4AAon4b.jpg" TargetMode="External" /><Relationship Id="rId488" Type="http://schemas.openxmlformats.org/officeDocument/2006/relationships/hyperlink" Target="http://pbs.twimg.com/profile_images/652987583513784324/-w6pN0iC_normal.png" TargetMode="External" /><Relationship Id="rId489" Type="http://schemas.openxmlformats.org/officeDocument/2006/relationships/hyperlink" Target="http://pbs.twimg.com/profile_images/1025606843035525120/lu4dnb0Q_normal.jpg" TargetMode="External" /><Relationship Id="rId490" Type="http://schemas.openxmlformats.org/officeDocument/2006/relationships/hyperlink" Target="http://pbs.twimg.com/profile_images/1025606843035525120/lu4dnb0Q_normal.jpg" TargetMode="External" /><Relationship Id="rId491" Type="http://schemas.openxmlformats.org/officeDocument/2006/relationships/hyperlink" Target="http://pbs.twimg.com/profile_images/1025606843035525120/lu4dnb0Q_normal.jpg" TargetMode="External" /><Relationship Id="rId492" Type="http://schemas.openxmlformats.org/officeDocument/2006/relationships/hyperlink" Target="https://pbs.twimg.com/media/D8yj0I7XUAcUbsG.jpg" TargetMode="External" /><Relationship Id="rId493" Type="http://schemas.openxmlformats.org/officeDocument/2006/relationships/hyperlink" Target="http://pbs.twimg.com/profile_images/1025606843035525120/lu4dnb0Q_normal.jpg" TargetMode="External" /><Relationship Id="rId494" Type="http://schemas.openxmlformats.org/officeDocument/2006/relationships/hyperlink" Target="https://pbs.twimg.com/media/D8ymAjNXkAIXl-l.jpg" TargetMode="External" /><Relationship Id="rId495" Type="http://schemas.openxmlformats.org/officeDocument/2006/relationships/hyperlink" Target="http://pbs.twimg.com/profile_images/652987583513784324/-w6pN0iC_normal.png" TargetMode="External" /><Relationship Id="rId496" Type="http://schemas.openxmlformats.org/officeDocument/2006/relationships/hyperlink" Target="http://pbs.twimg.com/profile_images/652987583513784324/-w6pN0iC_normal.png" TargetMode="External" /><Relationship Id="rId497" Type="http://schemas.openxmlformats.org/officeDocument/2006/relationships/hyperlink" Target="https://pbs.twimg.com/media/D8ymAjNXkAIXl-l.jpg" TargetMode="External" /><Relationship Id="rId498" Type="http://schemas.openxmlformats.org/officeDocument/2006/relationships/hyperlink" Target="https://pbs.twimg.com/media/D9DnHPTXYAsLVR1.jpg" TargetMode="External" /><Relationship Id="rId499" Type="http://schemas.openxmlformats.org/officeDocument/2006/relationships/hyperlink" Target="http://pbs.twimg.com/profile_images/1033441214186450945/Iza4zixz_normal.jpg" TargetMode="External" /><Relationship Id="rId500" Type="http://schemas.openxmlformats.org/officeDocument/2006/relationships/hyperlink" Target="http://pbs.twimg.com/profile_images/1083110628015919104/pOpzARfj_normal.jpg" TargetMode="External" /><Relationship Id="rId501" Type="http://schemas.openxmlformats.org/officeDocument/2006/relationships/hyperlink" Target="http://pbs.twimg.com/profile_images/1083110628015919104/pOpzARfj_normal.jpg" TargetMode="External" /><Relationship Id="rId502" Type="http://schemas.openxmlformats.org/officeDocument/2006/relationships/hyperlink" Target="http://pbs.twimg.com/profile_images/1083110628015919104/pOpzARfj_normal.jpg" TargetMode="External" /><Relationship Id="rId503" Type="http://schemas.openxmlformats.org/officeDocument/2006/relationships/hyperlink" Target="http://pbs.twimg.com/profile_images/1083110628015919104/pOpzARfj_normal.jpg" TargetMode="External" /><Relationship Id="rId504" Type="http://schemas.openxmlformats.org/officeDocument/2006/relationships/hyperlink" Target="https://pbs.twimg.com/tweet_video_thumb/D8w7WEkXUAAPIxc.jpg" TargetMode="External" /><Relationship Id="rId505" Type="http://schemas.openxmlformats.org/officeDocument/2006/relationships/hyperlink" Target="http://pbs.twimg.com/profile_images/1136990771394072576/mrS6J9lL_normal.jpg" TargetMode="External" /><Relationship Id="rId506" Type="http://schemas.openxmlformats.org/officeDocument/2006/relationships/hyperlink" Target="http://pbs.twimg.com/profile_images/1136990771394072576/mrS6J9lL_normal.jpg" TargetMode="External" /><Relationship Id="rId507" Type="http://schemas.openxmlformats.org/officeDocument/2006/relationships/hyperlink" Target="http://pbs.twimg.com/profile_images/1136990771394072576/mrS6J9lL_normal.jpg" TargetMode="External" /><Relationship Id="rId508" Type="http://schemas.openxmlformats.org/officeDocument/2006/relationships/hyperlink" Target="http://pbs.twimg.com/profile_images/1099317486833479686/PgQNes_b_normal.jpg" TargetMode="External" /><Relationship Id="rId509" Type="http://schemas.openxmlformats.org/officeDocument/2006/relationships/hyperlink" Target="http://pbs.twimg.com/profile_images/1136990771394072576/mrS6J9lL_normal.jpg" TargetMode="External" /><Relationship Id="rId510" Type="http://schemas.openxmlformats.org/officeDocument/2006/relationships/hyperlink" Target="http://pbs.twimg.com/profile_images/1099317486833479686/PgQNes_b_normal.jpg" TargetMode="External" /><Relationship Id="rId511" Type="http://schemas.openxmlformats.org/officeDocument/2006/relationships/hyperlink" Target="https://pbs.twimg.com/tweet_video_thumb/D8ZfMRTXsAA0c9V.jpg" TargetMode="External" /><Relationship Id="rId512" Type="http://schemas.openxmlformats.org/officeDocument/2006/relationships/hyperlink" Target="http://pbs.twimg.com/profile_images/1136990771394072576/mrS6J9lL_normal.jpg" TargetMode="External" /><Relationship Id="rId513" Type="http://schemas.openxmlformats.org/officeDocument/2006/relationships/hyperlink" Target="https://pbs.twimg.com/tweet_video_thumb/D8w5pbwX4AAe6lf.jpg" TargetMode="External" /><Relationship Id="rId514" Type="http://schemas.openxmlformats.org/officeDocument/2006/relationships/hyperlink" Target="https://pbs.twimg.com/tweet_video_thumb/D8y7jzHW4AM5dcX.jpg" TargetMode="External" /><Relationship Id="rId515" Type="http://schemas.openxmlformats.org/officeDocument/2006/relationships/hyperlink" Target="https://pbs.twimg.com/ext_tw_video_thumb/1138521333602672640/pu/img/x3HZukVflZh8Cb20.jpg" TargetMode="External" /><Relationship Id="rId516" Type="http://schemas.openxmlformats.org/officeDocument/2006/relationships/hyperlink" Target="https://pbs.twimg.com/tweet_video_thumb/D8zZYfoWsAENqQ-.jpg" TargetMode="External" /><Relationship Id="rId517" Type="http://schemas.openxmlformats.org/officeDocument/2006/relationships/hyperlink" Target="http://pbs.twimg.com/profile_images/1136990771394072576/mrS6J9lL_normal.jpg" TargetMode="External" /><Relationship Id="rId518" Type="http://schemas.openxmlformats.org/officeDocument/2006/relationships/hyperlink" Target="https://pbs.twimg.com/ext_tw_video_thumb/1138861553762099200/pu/img/UrcubUYyWJ4zhPCy.jpg" TargetMode="External" /><Relationship Id="rId519" Type="http://schemas.openxmlformats.org/officeDocument/2006/relationships/hyperlink" Target="http://pbs.twimg.com/profile_images/1136990771394072576/mrS6J9lL_normal.jpg" TargetMode="External" /><Relationship Id="rId520" Type="http://schemas.openxmlformats.org/officeDocument/2006/relationships/hyperlink" Target="http://pbs.twimg.com/profile_images/1099317486833479686/PgQNes_b_normal.jpg" TargetMode="External" /><Relationship Id="rId521" Type="http://schemas.openxmlformats.org/officeDocument/2006/relationships/hyperlink" Target="http://pbs.twimg.com/profile_images/1139234438414340096/ISJjpsoM_normal.jpg" TargetMode="External" /><Relationship Id="rId522" Type="http://schemas.openxmlformats.org/officeDocument/2006/relationships/hyperlink" Target="http://pbs.twimg.com/profile_images/1099317486833479686/PgQNes_b_normal.jpg" TargetMode="External" /><Relationship Id="rId523" Type="http://schemas.openxmlformats.org/officeDocument/2006/relationships/hyperlink" Target="http://pbs.twimg.com/profile_images/1099317486833479686/PgQNes_b_normal.jpg" TargetMode="External" /><Relationship Id="rId524" Type="http://schemas.openxmlformats.org/officeDocument/2006/relationships/hyperlink" Target="http://pbs.twimg.com/profile_images/1099317486833479686/PgQNes_b_normal.jpg" TargetMode="External" /><Relationship Id="rId525" Type="http://schemas.openxmlformats.org/officeDocument/2006/relationships/hyperlink" Target="https://pbs.twimg.com/media/D41gTAeXsAA2_JU.jpg" TargetMode="External" /><Relationship Id="rId526" Type="http://schemas.openxmlformats.org/officeDocument/2006/relationships/hyperlink" Target="https://pbs.twimg.com/media/D8tytC3WkAEjsCY.jpg" TargetMode="External" /><Relationship Id="rId527" Type="http://schemas.openxmlformats.org/officeDocument/2006/relationships/hyperlink" Target="http://pbs.twimg.com/profile_images/1099317486833479686/PgQNes_b_normal.jpg" TargetMode="External" /><Relationship Id="rId528" Type="http://schemas.openxmlformats.org/officeDocument/2006/relationships/hyperlink" Target="http://pbs.twimg.com/profile_images/1099317486833479686/PgQNes_b_normal.jpg" TargetMode="External" /><Relationship Id="rId529" Type="http://schemas.openxmlformats.org/officeDocument/2006/relationships/hyperlink" Target="http://pbs.twimg.com/profile_images/1099317486833479686/PgQNes_b_normal.jpg" TargetMode="External" /><Relationship Id="rId530" Type="http://schemas.openxmlformats.org/officeDocument/2006/relationships/hyperlink" Target="http://pbs.twimg.com/profile_images/1099317486833479686/PgQNes_b_normal.jpg" TargetMode="External" /><Relationship Id="rId531" Type="http://schemas.openxmlformats.org/officeDocument/2006/relationships/hyperlink" Target="http://pbs.twimg.com/profile_images/1099317486833479686/PgQNes_b_normal.jpg" TargetMode="External" /><Relationship Id="rId532" Type="http://schemas.openxmlformats.org/officeDocument/2006/relationships/hyperlink" Target="https://twitter.com/#!/keeganlanier/status/1137078262595772422" TargetMode="External" /><Relationship Id="rId533" Type="http://schemas.openxmlformats.org/officeDocument/2006/relationships/hyperlink" Target="https://twitter.com/#!/keeganlanier/status/1137078262595772422" TargetMode="External" /><Relationship Id="rId534" Type="http://schemas.openxmlformats.org/officeDocument/2006/relationships/hyperlink" Target="https://twitter.com/#!/vickioneill/status/1136616656757805062" TargetMode="External" /><Relationship Id="rId535" Type="http://schemas.openxmlformats.org/officeDocument/2006/relationships/hyperlink" Target="https://twitter.com/#!/vickioneill/status/1137330808233091072" TargetMode="External" /><Relationship Id="rId536" Type="http://schemas.openxmlformats.org/officeDocument/2006/relationships/hyperlink" Target="https://twitter.com/#!/chevd80/status/1137285833118113792" TargetMode="External" /><Relationship Id="rId537" Type="http://schemas.openxmlformats.org/officeDocument/2006/relationships/hyperlink" Target="https://twitter.com/#!/chevd80/status/1137333216673718273" TargetMode="External" /><Relationship Id="rId538" Type="http://schemas.openxmlformats.org/officeDocument/2006/relationships/hyperlink" Target="https://twitter.com/#!/vickioneill/status/1136616656757805062" TargetMode="External" /><Relationship Id="rId539" Type="http://schemas.openxmlformats.org/officeDocument/2006/relationships/hyperlink" Target="https://twitter.com/#!/vickioneill/status/1137330808233091072" TargetMode="External" /><Relationship Id="rId540" Type="http://schemas.openxmlformats.org/officeDocument/2006/relationships/hyperlink" Target="https://twitter.com/#!/chevd80/status/1137285833118113792" TargetMode="External" /><Relationship Id="rId541" Type="http://schemas.openxmlformats.org/officeDocument/2006/relationships/hyperlink" Target="https://twitter.com/#!/chevd80/status/1137333216673718273" TargetMode="External" /><Relationship Id="rId542" Type="http://schemas.openxmlformats.org/officeDocument/2006/relationships/hyperlink" Target="https://twitter.com/#!/vickioneill/status/1136616656757805062" TargetMode="External" /><Relationship Id="rId543" Type="http://schemas.openxmlformats.org/officeDocument/2006/relationships/hyperlink" Target="https://twitter.com/#!/vickioneill/status/1137330808233091072" TargetMode="External" /><Relationship Id="rId544" Type="http://schemas.openxmlformats.org/officeDocument/2006/relationships/hyperlink" Target="https://twitter.com/#!/chevd80/status/1137285833118113792" TargetMode="External" /><Relationship Id="rId545" Type="http://schemas.openxmlformats.org/officeDocument/2006/relationships/hyperlink" Target="https://twitter.com/#!/chevd80/status/1137333216673718273" TargetMode="External" /><Relationship Id="rId546" Type="http://schemas.openxmlformats.org/officeDocument/2006/relationships/hyperlink" Target="https://twitter.com/#!/vickioneill/status/1136616656757805062" TargetMode="External" /><Relationship Id="rId547" Type="http://schemas.openxmlformats.org/officeDocument/2006/relationships/hyperlink" Target="https://twitter.com/#!/vickioneill/status/1137330808233091072" TargetMode="External" /><Relationship Id="rId548" Type="http://schemas.openxmlformats.org/officeDocument/2006/relationships/hyperlink" Target="https://twitter.com/#!/chevd80/status/1137285833118113792" TargetMode="External" /><Relationship Id="rId549" Type="http://schemas.openxmlformats.org/officeDocument/2006/relationships/hyperlink" Target="https://twitter.com/#!/chevd80/status/1137333216673718273" TargetMode="External" /><Relationship Id="rId550" Type="http://schemas.openxmlformats.org/officeDocument/2006/relationships/hyperlink" Target="https://twitter.com/#!/vickioneill/status/1136616656757805062" TargetMode="External" /><Relationship Id="rId551" Type="http://schemas.openxmlformats.org/officeDocument/2006/relationships/hyperlink" Target="https://twitter.com/#!/vickioneill/status/1137330808233091072" TargetMode="External" /><Relationship Id="rId552" Type="http://schemas.openxmlformats.org/officeDocument/2006/relationships/hyperlink" Target="https://twitter.com/#!/chevd80/status/1137285833118113792" TargetMode="External" /><Relationship Id="rId553" Type="http://schemas.openxmlformats.org/officeDocument/2006/relationships/hyperlink" Target="https://twitter.com/#!/chevd80/status/1137333216673718273" TargetMode="External" /><Relationship Id="rId554" Type="http://schemas.openxmlformats.org/officeDocument/2006/relationships/hyperlink" Target="https://twitter.com/#!/vickioneill/status/1136616656757805062" TargetMode="External" /><Relationship Id="rId555" Type="http://schemas.openxmlformats.org/officeDocument/2006/relationships/hyperlink" Target="https://twitter.com/#!/vickioneill/status/1137330808233091072" TargetMode="External" /><Relationship Id="rId556" Type="http://schemas.openxmlformats.org/officeDocument/2006/relationships/hyperlink" Target="https://twitter.com/#!/chevd80/status/1137285833118113792" TargetMode="External" /><Relationship Id="rId557" Type="http://schemas.openxmlformats.org/officeDocument/2006/relationships/hyperlink" Target="https://twitter.com/#!/chevd80/status/1137333216673718273" TargetMode="External" /><Relationship Id="rId558" Type="http://schemas.openxmlformats.org/officeDocument/2006/relationships/hyperlink" Target="https://twitter.com/#!/vickioneill/status/1136616656757805062" TargetMode="External" /><Relationship Id="rId559" Type="http://schemas.openxmlformats.org/officeDocument/2006/relationships/hyperlink" Target="https://twitter.com/#!/vickioneill/status/1137330808233091072" TargetMode="External" /><Relationship Id="rId560" Type="http://schemas.openxmlformats.org/officeDocument/2006/relationships/hyperlink" Target="https://twitter.com/#!/chevd80/status/1137285833118113792" TargetMode="External" /><Relationship Id="rId561" Type="http://schemas.openxmlformats.org/officeDocument/2006/relationships/hyperlink" Target="https://twitter.com/#!/chevd80/status/1137333216673718273" TargetMode="External" /><Relationship Id="rId562" Type="http://schemas.openxmlformats.org/officeDocument/2006/relationships/hyperlink" Target="https://twitter.com/#!/vickioneill/status/1136616656757805062" TargetMode="External" /><Relationship Id="rId563" Type="http://schemas.openxmlformats.org/officeDocument/2006/relationships/hyperlink" Target="https://twitter.com/#!/vickioneill/status/1137330808233091072" TargetMode="External" /><Relationship Id="rId564" Type="http://schemas.openxmlformats.org/officeDocument/2006/relationships/hyperlink" Target="https://twitter.com/#!/chevd80/status/1137285833118113792" TargetMode="External" /><Relationship Id="rId565" Type="http://schemas.openxmlformats.org/officeDocument/2006/relationships/hyperlink" Target="https://twitter.com/#!/chevd80/status/1137333216673718273" TargetMode="External" /><Relationship Id="rId566" Type="http://schemas.openxmlformats.org/officeDocument/2006/relationships/hyperlink" Target="https://twitter.com/#!/vickioneill/status/1136616656757805062" TargetMode="External" /><Relationship Id="rId567" Type="http://schemas.openxmlformats.org/officeDocument/2006/relationships/hyperlink" Target="https://twitter.com/#!/vickioneill/status/1137330808233091072" TargetMode="External" /><Relationship Id="rId568" Type="http://schemas.openxmlformats.org/officeDocument/2006/relationships/hyperlink" Target="https://twitter.com/#!/chevd80/status/1137285833118113792" TargetMode="External" /><Relationship Id="rId569" Type="http://schemas.openxmlformats.org/officeDocument/2006/relationships/hyperlink" Target="https://twitter.com/#!/chevd80/status/1137333216673718273" TargetMode="External" /><Relationship Id="rId570" Type="http://schemas.openxmlformats.org/officeDocument/2006/relationships/hyperlink" Target="https://twitter.com/#!/vickioneill/status/1136616656757805062" TargetMode="External" /><Relationship Id="rId571" Type="http://schemas.openxmlformats.org/officeDocument/2006/relationships/hyperlink" Target="https://twitter.com/#!/vickioneill/status/1137330808233091072" TargetMode="External" /><Relationship Id="rId572" Type="http://schemas.openxmlformats.org/officeDocument/2006/relationships/hyperlink" Target="https://twitter.com/#!/chevd80/status/1137285833118113792" TargetMode="External" /><Relationship Id="rId573" Type="http://schemas.openxmlformats.org/officeDocument/2006/relationships/hyperlink" Target="https://twitter.com/#!/chevd80/status/1137333216673718273" TargetMode="External" /><Relationship Id="rId574" Type="http://schemas.openxmlformats.org/officeDocument/2006/relationships/hyperlink" Target="https://twitter.com/#!/vickioneill/status/1136616656757805062" TargetMode="External" /><Relationship Id="rId575" Type="http://schemas.openxmlformats.org/officeDocument/2006/relationships/hyperlink" Target="https://twitter.com/#!/vickioneill/status/1136616656757805062" TargetMode="External" /><Relationship Id="rId576" Type="http://schemas.openxmlformats.org/officeDocument/2006/relationships/hyperlink" Target="https://twitter.com/#!/vickioneill/status/1136616656757805062" TargetMode="External" /><Relationship Id="rId577" Type="http://schemas.openxmlformats.org/officeDocument/2006/relationships/hyperlink" Target="https://twitter.com/#!/vickioneill/status/1136616656757805062" TargetMode="External" /><Relationship Id="rId578" Type="http://schemas.openxmlformats.org/officeDocument/2006/relationships/hyperlink" Target="https://twitter.com/#!/vickioneill/status/1137330808233091072" TargetMode="External" /><Relationship Id="rId579" Type="http://schemas.openxmlformats.org/officeDocument/2006/relationships/hyperlink" Target="https://twitter.com/#!/vickioneill/status/1137330808233091072" TargetMode="External" /><Relationship Id="rId580" Type="http://schemas.openxmlformats.org/officeDocument/2006/relationships/hyperlink" Target="https://twitter.com/#!/vickioneill/status/1137330808233091072" TargetMode="External" /><Relationship Id="rId581" Type="http://schemas.openxmlformats.org/officeDocument/2006/relationships/hyperlink" Target="https://twitter.com/#!/vickioneill/status/1137330808233091072" TargetMode="External" /><Relationship Id="rId582" Type="http://schemas.openxmlformats.org/officeDocument/2006/relationships/hyperlink" Target="https://twitter.com/#!/chevd80/status/1137285833118113792" TargetMode="External" /><Relationship Id="rId583" Type="http://schemas.openxmlformats.org/officeDocument/2006/relationships/hyperlink" Target="https://twitter.com/#!/chevd80/status/1137333216673718273" TargetMode="External" /><Relationship Id="rId584" Type="http://schemas.openxmlformats.org/officeDocument/2006/relationships/hyperlink" Target="https://twitter.com/#!/chevd80/status/1137285833118113792" TargetMode="External" /><Relationship Id="rId585" Type="http://schemas.openxmlformats.org/officeDocument/2006/relationships/hyperlink" Target="https://twitter.com/#!/chevd80/status/1137285833118113792" TargetMode="External" /><Relationship Id="rId586" Type="http://schemas.openxmlformats.org/officeDocument/2006/relationships/hyperlink" Target="https://twitter.com/#!/chevd80/status/1137285833118113792" TargetMode="External" /><Relationship Id="rId587" Type="http://schemas.openxmlformats.org/officeDocument/2006/relationships/hyperlink" Target="https://twitter.com/#!/chevd80/status/1137333216673718273" TargetMode="External" /><Relationship Id="rId588" Type="http://schemas.openxmlformats.org/officeDocument/2006/relationships/hyperlink" Target="https://twitter.com/#!/chevd80/status/1137333216673718273" TargetMode="External" /><Relationship Id="rId589" Type="http://schemas.openxmlformats.org/officeDocument/2006/relationships/hyperlink" Target="https://twitter.com/#!/chevd80/status/1137333216673718273" TargetMode="External" /><Relationship Id="rId590" Type="http://schemas.openxmlformats.org/officeDocument/2006/relationships/hyperlink" Target="https://twitter.com/#!/genepetrovlmc/status/1137825962652045314" TargetMode="External" /><Relationship Id="rId591" Type="http://schemas.openxmlformats.org/officeDocument/2006/relationships/hyperlink" Target="https://twitter.com/#!/breepalm/status/1138281169743691777" TargetMode="External" /><Relationship Id="rId592" Type="http://schemas.openxmlformats.org/officeDocument/2006/relationships/hyperlink" Target="https://twitter.com/#!/wefillthefridge/status/1138429748995010560" TargetMode="External" /><Relationship Id="rId593" Type="http://schemas.openxmlformats.org/officeDocument/2006/relationships/hyperlink" Target="https://twitter.com/#!/cgritmon/status/1137165813805387776" TargetMode="External" /><Relationship Id="rId594" Type="http://schemas.openxmlformats.org/officeDocument/2006/relationships/hyperlink" Target="https://twitter.com/#!/cgritmon/status/1138492743423004675" TargetMode="External" /><Relationship Id="rId595" Type="http://schemas.openxmlformats.org/officeDocument/2006/relationships/hyperlink" Target="https://twitter.com/#!/smaofwv/status/1138493182159785984" TargetMode="External" /><Relationship Id="rId596" Type="http://schemas.openxmlformats.org/officeDocument/2006/relationships/hyperlink" Target="https://twitter.com/#!/bradfriedman/status/1138512524574281728" TargetMode="External" /><Relationship Id="rId597" Type="http://schemas.openxmlformats.org/officeDocument/2006/relationships/hyperlink" Target="https://twitter.com/#!/bbirkmeyer/status/1138635661668278273" TargetMode="External" /><Relationship Id="rId598" Type="http://schemas.openxmlformats.org/officeDocument/2006/relationships/hyperlink" Target="https://twitter.com/#!/livewithtiffany/status/1138608065501159425" TargetMode="External" /><Relationship Id="rId599" Type="http://schemas.openxmlformats.org/officeDocument/2006/relationships/hyperlink" Target="https://twitter.com/#!/keepupwmrsjones/status/1138636479838674944" TargetMode="External" /><Relationship Id="rId600" Type="http://schemas.openxmlformats.org/officeDocument/2006/relationships/hyperlink" Target="https://twitter.com/#!/karenyankovich/status/1138739599218528256" TargetMode="External" /><Relationship Id="rId601" Type="http://schemas.openxmlformats.org/officeDocument/2006/relationships/hyperlink" Target="https://twitter.com/#!/karenyankovich/status/1138739599218528256" TargetMode="External" /><Relationship Id="rId602" Type="http://schemas.openxmlformats.org/officeDocument/2006/relationships/hyperlink" Target="https://twitter.com/#!/franconegot/status/1139049035766128640" TargetMode="External" /><Relationship Id="rId603" Type="http://schemas.openxmlformats.org/officeDocument/2006/relationships/hyperlink" Target="https://twitter.com/#!/markj_ohnson/status/1139227072864432128" TargetMode="External" /><Relationship Id="rId604" Type="http://schemas.openxmlformats.org/officeDocument/2006/relationships/hyperlink" Target="https://twitter.com/#!/markj_ohnson/status/1139227072864432128" TargetMode="External" /><Relationship Id="rId605" Type="http://schemas.openxmlformats.org/officeDocument/2006/relationships/hyperlink" Target="https://twitter.com/#!/fuhsionmktg/status/1137931666922643456" TargetMode="External" /><Relationship Id="rId606" Type="http://schemas.openxmlformats.org/officeDocument/2006/relationships/hyperlink" Target="https://twitter.com/#!/fuhsionmktg/status/1137931666922643456" TargetMode="External" /><Relationship Id="rId607" Type="http://schemas.openxmlformats.org/officeDocument/2006/relationships/hyperlink" Target="https://twitter.com/#!/fuhsionmktg/status/1137931666922643456" TargetMode="External" /><Relationship Id="rId608" Type="http://schemas.openxmlformats.org/officeDocument/2006/relationships/hyperlink" Target="https://twitter.com/#!/fuhsionmktg/status/1137931666922643456" TargetMode="External" /><Relationship Id="rId609" Type="http://schemas.openxmlformats.org/officeDocument/2006/relationships/hyperlink" Target="https://twitter.com/#!/fuhsionmktg/status/1139224063522541568" TargetMode="External" /><Relationship Id="rId610" Type="http://schemas.openxmlformats.org/officeDocument/2006/relationships/hyperlink" Target="https://twitter.com/#!/fuhsionmktg/status/1139230030079434753" TargetMode="External" /><Relationship Id="rId611" Type="http://schemas.openxmlformats.org/officeDocument/2006/relationships/hyperlink" Target="https://twitter.com/#!/fuhsionmktg/status/1139230030079434753" TargetMode="External" /><Relationship Id="rId612" Type="http://schemas.openxmlformats.org/officeDocument/2006/relationships/hyperlink" Target="https://twitter.com/#!/bbirkmeyer/status/1138560839538003968" TargetMode="External" /><Relationship Id="rId613" Type="http://schemas.openxmlformats.org/officeDocument/2006/relationships/hyperlink" Target="https://twitter.com/#!/bbirkmeyer/status/1138560839538003968" TargetMode="External" /><Relationship Id="rId614" Type="http://schemas.openxmlformats.org/officeDocument/2006/relationships/hyperlink" Target="https://twitter.com/#!/chrisstrub/status/1138589280836706304" TargetMode="External" /><Relationship Id="rId615" Type="http://schemas.openxmlformats.org/officeDocument/2006/relationships/hyperlink" Target="https://twitter.com/#!/chrisstrub/status/1138589522831314945" TargetMode="External" /><Relationship Id="rId616" Type="http://schemas.openxmlformats.org/officeDocument/2006/relationships/hyperlink" Target="https://twitter.com/#!/robertoblake/status/1137101949902446593" TargetMode="External" /><Relationship Id="rId617" Type="http://schemas.openxmlformats.org/officeDocument/2006/relationships/hyperlink" Target="https://twitter.com/#!/cgritmon/status/1137165813805387776" TargetMode="External" /><Relationship Id="rId618" Type="http://schemas.openxmlformats.org/officeDocument/2006/relationships/hyperlink" Target="https://twitter.com/#!/rosswoods10/status/1138206149575172096" TargetMode="External" /><Relationship Id="rId619" Type="http://schemas.openxmlformats.org/officeDocument/2006/relationships/hyperlink" Target="https://twitter.com/#!/rosswoods10/status/1139229207148617729" TargetMode="External" /><Relationship Id="rId620" Type="http://schemas.openxmlformats.org/officeDocument/2006/relationships/hyperlink" Target="https://twitter.com/#!/chrisstrub/status/1137077122638471170" TargetMode="External" /><Relationship Id="rId621" Type="http://schemas.openxmlformats.org/officeDocument/2006/relationships/hyperlink" Target="https://twitter.com/#!/chrisstrub/status/1137104388416258048" TargetMode="External" /><Relationship Id="rId622" Type="http://schemas.openxmlformats.org/officeDocument/2006/relationships/hyperlink" Target="https://twitter.com/#!/chrisstrub/status/1138260352637034497" TargetMode="External" /><Relationship Id="rId623" Type="http://schemas.openxmlformats.org/officeDocument/2006/relationships/hyperlink" Target="https://twitter.com/#!/chrisstrub/status/1138501428757053445" TargetMode="External" /><Relationship Id="rId624" Type="http://schemas.openxmlformats.org/officeDocument/2006/relationships/hyperlink" Target="https://twitter.com/#!/chrisstrub/status/1139235011863949312" TargetMode="External" /><Relationship Id="rId625" Type="http://schemas.openxmlformats.org/officeDocument/2006/relationships/hyperlink" Target="https://twitter.com/#!/digitalstoryco/status/1139237044134338560" TargetMode="External" /><Relationship Id="rId626" Type="http://schemas.openxmlformats.org/officeDocument/2006/relationships/hyperlink" Target="https://twitter.com/#!/rosswoods10/status/1139229207148617729" TargetMode="External" /><Relationship Id="rId627" Type="http://schemas.openxmlformats.org/officeDocument/2006/relationships/hyperlink" Target="https://twitter.com/#!/chrisstrub/status/1139235011863949312" TargetMode="External" /><Relationship Id="rId628" Type="http://schemas.openxmlformats.org/officeDocument/2006/relationships/hyperlink" Target="https://twitter.com/#!/digitalstoryco/status/1139237044134338560" TargetMode="External" /><Relationship Id="rId629" Type="http://schemas.openxmlformats.org/officeDocument/2006/relationships/hyperlink" Target="https://twitter.com/#!/rosswoods10/status/1138206149575172096" TargetMode="External" /><Relationship Id="rId630" Type="http://schemas.openxmlformats.org/officeDocument/2006/relationships/hyperlink" Target="https://twitter.com/#!/rosswoods10/status/1139229207148617729" TargetMode="External" /><Relationship Id="rId631" Type="http://schemas.openxmlformats.org/officeDocument/2006/relationships/hyperlink" Target="https://twitter.com/#!/chrisstrub/status/1137077122638471170" TargetMode="External" /><Relationship Id="rId632" Type="http://schemas.openxmlformats.org/officeDocument/2006/relationships/hyperlink" Target="https://twitter.com/#!/chrisstrub/status/1138260352637034497" TargetMode="External" /><Relationship Id="rId633" Type="http://schemas.openxmlformats.org/officeDocument/2006/relationships/hyperlink" Target="https://twitter.com/#!/chrisstrub/status/1138501428757053445" TargetMode="External" /><Relationship Id="rId634" Type="http://schemas.openxmlformats.org/officeDocument/2006/relationships/hyperlink" Target="https://twitter.com/#!/chrisstrub/status/1139235011863949312" TargetMode="External" /><Relationship Id="rId635" Type="http://schemas.openxmlformats.org/officeDocument/2006/relationships/hyperlink" Target="https://twitter.com/#!/digitalstoryco/status/1138281585944535041" TargetMode="External" /><Relationship Id="rId636" Type="http://schemas.openxmlformats.org/officeDocument/2006/relationships/hyperlink" Target="https://twitter.com/#!/digitalstoryco/status/1139237044134338560" TargetMode="External" /><Relationship Id="rId637" Type="http://schemas.openxmlformats.org/officeDocument/2006/relationships/hyperlink" Target="https://twitter.com/#!/digitalstoryco/status/1139237044134338560" TargetMode="External" /><Relationship Id="rId638" Type="http://schemas.openxmlformats.org/officeDocument/2006/relationships/hyperlink" Target="https://twitter.com/#!/fuhsionmktg/status/1139232317266911233" TargetMode="External" /><Relationship Id="rId639" Type="http://schemas.openxmlformats.org/officeDocument/2006/relationships/hyperlink" Target="https://twitter.com/#!/sabrinacadini/status/1139269737555230720" TargetMode="External" /><Relationship Id="rId640" Type="http://schemas.openxmlformats.org/officeDocument/2006/relationships/hyperlink" Target="https://twitter.com/#!/fuhsionmktg/status/1139232317266911233" TargetMode="External" /><Relationship Id="rId641" Type="http://schemas.openxmlformats.org/officeDocument/2006/relationships/hyperlink" Target="https://twitter.com/#!/sabrinacadini/status/1139269737555230720" TargetMode="External" /><Relationship Id="rId642" Type="http://schemas.openxmlformats.org/officeDocument/2006/relationships/hyperlink" Target="https://twitter.com/#!/fuhsionmktg/status/1139232317266911233" TargetMode="External" /><Relationship Id="rId643" Type="http://schemas.openxmlformats.org/officeDocument/2006/relationships/hyperlink" Target="https://twitter.com/#!/sabrinacadini/status/1139269737555230720" TargetMode="External" /><Relationship Id="rId644" Type="http://schemas.openxmlformats.org/officeDocument/2006/relationships/hyperlink" Target="https://twitter.com/#!/fuhsionmktg/status/1139232317266911233" TargetMode="External" /><Relationship Id="rId645" Type="http://schemas.openxmlformats.org/officeDocument/2006/relationships/hyperlink" Target="https://twitter.com/#!/sabrinacadini/status/1139269737555230720" TargetMode="External" /><Relationship Id="rId646" Type="http://schemas.openxmlformats.org/officeDocument/2006/relationships/hyperlink" Target="https://twitter.com/#!/b2the7/status/1139226066449502210" TargetMode="External" /><Relationship Id="rId647" Type="http://schemas.openxmlformats.org/officeDocument/2006/relationships/hyperlink" Target="https://twitter.com/#!/fuhsionmktg/status/1139224063522541568" TargetMode="External" /><Relationship Id="rId648" Type="http://schemas.openxmlformats.org/officeDocument/2006/relationships/hyperlink" Target="https://twitter.com/#!/fuhsionmktg/status/1139232317266911233" TargetMode="External" /><Relationship Id="rId649" Type="http://schemas.openxmlformats.org/officeDocument/2006/relationships/hyperlink" Target="https://twitter.com/#!/sabrinacadini/status/1139269737555230720" TargetMode="External" /><Relationship Id="rId650" Type="http://schemas.openxmlformats.org/officeDocument/2006/relationships/hyperlink" Target="https://twitter.com/#!/fuhsionmktg/status/1137910140697546752" TargetMode="External" /><Relationship Id="rId651" Type="http://schemas.openxmlformats.org/officeDocument/2006/relationships/hyperlink" Target="https://twitter.com/#!/fuhsionmktg/status/1139230030079434753" TargetMode="External" /><Relationship Id="rId652" Type="http://schemas.openxmlformats.org/officeDocument/2006/relationships/hyperlink" Target="https://twitter.com/#!/fuhsionmktg/status/1139230030079434753" TargetMode="External" /><Relationship Id="rId653" Type="http://schemas.openxmlformats.org/officeDocument/2006/relationships/hyperlink" Target="https://twitter.com/#!/fuhsionmktg/status/1139232317266911233" TargetMode="External" /><Relationship Id="rId654" Type="http://schemas.openxmlformats.org/officeDocument/2006/relationships/hyperlink" Target="https://twitter.com/#!/sabrinacadini/status/1139269737555230720" TargetMode="External" /><Relationship Id="rId655" Type="http://schemas.openxmlformats.org/officeDocument/2006/relationships/hyperlink" Target="https://twitter.com/#!/mariamakane65/status/1139279969018941456" TargetMode="External" /><Relationship Id="rId656" Type="http://schemas.openxmlformats.org/officeDocument/2006/relationships/hyperlink" Target="https://twitter.com/#!/mariamakane65/status/1139279969018941456" TargetMode="External" /><Relationship Id="rId657" Type="http://schemas.openxmlformats.org/officeDocument/2006/relationships/hyperlink" Target="https://twitter.com/#!/mariamakane65/status/1139279969018941456" TargetMode="External" /><Relationship Id="rId658" Type="http://schemas.openxmlformats.org/officeDocument/2006/relationships/hyperlink" Target="https://twitter.com/#!/theathwareing/status/1139453661984284672" TargetMode="External" /><Relationship Id="rId659" Type="http://schemas.openxmlformats.org/officeDocument/2006/relationships/hyperlink" Target="https://twitter.com/#!/theathwareing/status/1139453661984284672" TargetMode="External" /><Relationship Id="rId660" Type="http://schemas.openxmlformats.org/officeDocument/2006/relationships/hyperlink" Target="https://twitter.com/#!/alyona_cherny/status/1139527362188627969" TargetMode="External" /><Relationship Id="rId661" Type="http://schemas.openxmlformats.org/officeDocument/2006/relationships/hyperlink" Target="https://twitter.com/#!/markilemons/status/1139532731560484864" TargetMode="External" /><Relationship Id="rId662" Type="http://schemas.openxmlformats.org/officeDocument/2006/relationships/hyperlink" Target="https://twitter.com/#!/cmoconfessor/status/1139537278081163264" TargetMode="External" /><Relationship Id="rId663" Type="http://schemas.openxmlformats.org/officeDocument/2006/relationships/hyperlink" Target="https://twitter.com/#!/juicebys/status/1139545106015498245" TargetMode="External" /><Relationship Id="rId664" Type="http://schemas.openxmlformats.org/officeDocument/2006/relationships/hyperlink" Target="https://twitter.com/#!/mllnnlmotivator/status/1138350061631541248" TargetMode="External" /><Relationship Id="rId665" Type="http://schemas.openxmlformats.org/officeDocument/2006/relationships/hyperlink" Target="https://twitter.com/#!/cgritmon/status/1137165813805387776" TargetMode="External" /><Relationship Id="rId666" Type="http://schemas.openxmlformats.org/officeDocument/2006/relationships/hyperlink" Target="https://twitter.com/#!/cgritmon/status/1137165813805387776" TargetMode="External" /><Relationship Id="rId667" Type="http://schemas.openxmlformats.org/officeDocument/2006/relationships/hyperlink" Target="https://twitter.com/#!/cgritmon/status/1138492743423004675" TargetMode="External" /><Relationship Id="rId668" Type="http://schemas.openxmlformats.org/officeDocument/2006/relationships/hyperlink" Target="https://twitter.com/#!/cgritmon/status/1138492743423004675" TargetMode="External" /><Relationship Id="rId669" Type="http://schemas.openxmlformats.org/officeDocument/2006/relationships/hyperlink" Target="https://twitter.com/#!/cgritmon/status/1138492743423004675" TargetMode="External" /><Relationship Id="rId670" Type="http://schemas.openxmlformats.org/officeDocument/2006/relationships/hyperlink" Target="https://twitter.com/#!/cgritmon/status/1138492743423004675" TargetMode="External" /><Relationship Id="rId671" Type="http://schemas.openxmlformats.org/officeDocument/2006/relationships/hyperlink" Target="https://twitter.com/#!/cgritmon/status/1138492743423004675" TargetMode="External" /><Relationship Id="rId672" Type="http://schemas.openxmlformats.org/officeDocument/2006/relationships/hyperlink" Target="https://twitter.com/#!/cgritmon/status/1138492743423004675" TargetMode="External" /><Relationship Id="rId673" Type="http://schemas.openxmlformats.org/officeDocument/2006/relationships/hyperlink" Target="https://twitter.com/#!/cgritmon/status/1138492743423004675" TargetMode="External" /><Relationship Id="rId674" Type="http://schemas.openxmlformats.org/officeDocument/2006/relationships/hyperlink" Target="https://twitter.com/#!/cgritmon/status/1138492743423004675" TargetMode="External" /><Relationship Id="rId675" Type="http://schemas.openxmlformats.org/officeDocument/2006/relationships/hyperlink" Target="https://twitter.com/#!/cgritmon/status/1138492743423004675" TargetMode="External" /><Relationship Id="rId676" Type="http://schemas.openxmlformats.org/officeDocument/2006/relationships/hyperlink" Target="https://twitter.com/#!/cgritmon/status/1138492743423004675" TargetMode="External" /><Relationship Id="rId677" Type="http://schemas.openxmlformats.org/officeDocument/2006/relationships/hyperlink" Target="https://twitter.com/#!/chrisstrub/status/1138260352637034497" TargetMode="External" /><Relationship Id="rId678" Type="http://schemas.openxmlformats.org/officeDocument/2006/relationships/hyperlink" Target="https://twitter.com/#!/mllnnlmotivator/status/1138350061631541248" TargetMode="External" /><Relationship Id="rId679" Type="http://schemas.openxmlformats.org/officeDocument/2006/relationships/hyperlink" Target="https://twitter.com/#!/mllnnlmotivator/status/1138350061631541248" TargetMode="External" /><Relationship Id="rId680" Type="http://schemas.openxmlformats.org/officeDocument/2006/relationships/hyperlink" Target="https://twitter.com/#!/mllnnlmotivator/status/1138350061631541248" TargetMode="External" /><Relationship Id="rId681" Type="http://schemas.openxmlformats.org/officeDocument/2006/relationships/hyperlink" Target="https://twitter.com/#!/b2the7/status/1139226066449502210" TargetMode="External" /><Relationship Id="rId682" Type="http://schemas.openxmlformats.org/officeDocument/2006/relationships/hyperlink" Target="https://twitter.com/#!/mllnnlmotivator/status/1138350061631541248" TargetMode="External" /><Relationship Id="rId683" Type="http://schemas.openxmlformats.org/officeDocument/2006/relationships/hyperlink" Target="https://twitter.com/#!/mllnnlmotivator/status/1138363575297335297" TargetMode="External" /><Relationship Id="rId684" Type="http://schemas.openxmlformats.org/officeDocument/2006/relationships/hyperlink" Target="https://twitter.com/#!/mllnnlmotivator/status/1138491081396563968" TargetMode="External" /><Relationship Id="rId685" Type="http://schemas.openxmlformats.org/officeDocument/2006/relationships/hyperlink" Target="https://twitter.com/#!/mllnnlmotivator/status/1136561948366127106" TargetMode="External" /><Relationship Id="rId686" Type="http://schemas.openxmlformats.org/officeDocument/2006/relationships/hyperlink" Target="https://twitter.com/#!/mllnnlmotivator/status/1138521690131062786" TargetMode="External" /><Relationship Id="rId687" Type="http://schemas.openxmlformats.org/officeDocument/2006/relationships/hyperlink" Target="https://twitter.com/#!/mllnnlmotivator/status/1138521690131062786" TargetMode="External" /><Relationship Id="rId688" Type="http://schemas.openxmlformats.org/officeDocument/2006/relationships/hyperlink" Target="https://twitter.com/#!/mllnnlmotivator/status/1138523876001026048" TargetMode="External" /><Relationship Id="rId689" Type="http://schemas.openxmlformats.org/officeDocument/2006/relationships/hyperlink" Target="https://twitter.com/#!/jencoleict/status/1139209849869406208" TargetMode="External" /><Relationship Id="rId690" Type="http://schemas.openxmlformats.org/officeDocument/2006/relationships/hyperlink" Target="https://twitter.com/#!/jencoleict/status/1139209849869406208" TargetMode="External" /><Relationship Id="rId691" Type="http://schemas.openxmlformats.org/officeDocument/2006/relationships/hyperlink" Target="https://twitter.com/#!/marc_bowker/status/1138548017982840833" TargetMode="External" /><Relationship Id="rId692" Type="http://schemas.openxmlformats.org/officeDocument/2006/relationships/hyperlink" Target="https://twitter.com/#!/jencoleict/status/1139209849869406208" TargetMode="External" /><Relationship Id="rId693" Type="http://schemas.openxmlformats.org/officeDocument/2006/relationships/hyperlink" Target="https://twitter.com/#!/jencoleict/status/1139553744159485953" TargetMode="External" /><Relationship Id="rId694" Type="http://schemas.openxmlformats.org/officeDocument/2006/relationships/hyperlink" Target="https://twitter.com/#!/adspedia/status/1139554611008815104" TargetMode="External" /><Relationship Id="rId695" Type="http://schemas.openxmlformats.org/officeDocument/2006/relationships/hyperlink" Target="https://twitter.com/#!/christhames35/status/1139557343778263042" TargetMode="External" /><Relationship Id="rId696" Type="http://schemas.openxmlformats.org/officeDocument/2006/relationships/hyperlink" Target="https://twitter.com/#!/jyhoward1066/status/1139563545572589568" TargetMode="External" /><Relationship Id="rId697" Type="http://schemas.openxmlformats.org/officeDocument/2006/relationships/hyperlink" Target="https://twitter.com/#!/nohaibr00675453/status/1139572043094122496" TargetMode="External" /><Relationship Id="rId698" Type="http://schemas.openxmlformats.org/officeDocument/2006/relationships/hyperlink" Target="https://twitter.com/#!/cadex_ltd/status/1139596970727813120" TargetMode="External" /><Relationship Id="rId699" Type="http://schemas.openxmlformats.org/officeDocument/2006/relationships/hyperlink" Target="https://twitter.com/#!/marrodriguez175/status/1139604128857055234" TargetMode="External" /><Relationship Id="rId700" Type="http://schemas.openxmlformats.org/officeDocument/2006/relationships/hyperlink" Target="https://twitter.com/#!/kendraramirez/status/1138801894711861248" TargetMode="External" /><Relationship Id="rId701" Type="http://schemas.openxmlformats.org/officeDocument/2006/relationships/hyperlink" Target="https://twitter.com/#!/kendraramirez/status/1139635423154757633" TargetMode="External" /><Relationship Id="rId702" Type="http://schemas.openxmlformats.org/officeDocument/2006/relationships/hyperlink" Target="https://twitter.com/#!/beautybubble/status/1139647504063111169" TargetMode="External" /><Relationship Id="rId703" Type="http://schemas.openxmlformats.org/officeDocument/2006/relationships/hyperlink" Target="https://twitter.com/#!/beautybubble/status/1139647504063111169" TargetMode="External" /><Relationship Id="rId704" Type="http://schemas.openxmlformats.org/officeDocument/2006/relationships/hyperlink" Target="https://twitter.com/#!/keepitsimplebiz/status/1139665196417503232" TargetMode="External" /><Relationship Id="rId705" Type="http://schemas.openxmlformats.org/officeDocument/2006/relationships/hyperlink" Target="https://twitter.com/#!/podcastma/status/1138093376522412033" TargetMode="External" /><Relationship Id="rId706" Type="http://schemas.openxmlformats.org/officeDocument/2006/relationships/hyperlink" Target="https://twitter.com/#!/podcastma/status/1138093376522412033" TargetMode="External" /><Relationship Id="rId707" Type="http://schemas.openxmlformats.org/officeDocument/2006/relationships/hyperlink" Target="https://twitter.com/#!/irossbrand/status/1138063645802450945" TargetMode="External" /><Relationship Id="rId708" Type="http://schemas.openxmlformats.org/officeDocument/2006/relationships/hyperlink" Target="https://twitter.com/#!/irossbrand/status/1138063645802450945" TargetMode="External" /><Relationship Id="rId709" Type="http://schemas.openxmlformats.org/officeDocument/2006/relationships/hyperlink" Target="https://twitter.com/#!/irossbrand/status/1138466610937827337" TargetMode="External" /><Relationship Id="rId710" Type="http://schemas.openxmlformats.org/officeDocument/2006/relationships/hyperlink" Target="https://twitter.com/#!/dnortonfilms/status/1138138291881021441" TargetMode="External" /><Relationship Id="rId711" Type="http://schemas.openxmlformats.org/officeDocument/2006/relationships/hyperlink" Target="https://twitter.com/#!/aiaddysonzhang/status/1138092890821783554" TargetMode="External" /><Relationship Id="rId712" Type="http://schemas.openxmlformats.org/officeDocument/2006/relationships/hyperlink" Target="https://twitter.com/#!/irossbrand/status/1138063645802450945" TargetMode="External" /><Relationship Id="rId713" Type="http://schemas.openxmlformats.org/officeDocument/2006/relationships/hyperlink" Target="https://twitter.com/#!/irossbrand/status/1138466610937827337" TargetMode="External" /><Relationship Id="rId714" Type="http://schemas.openxmlformats.org/officeDocument/2006/relationships/hyperlink" Target="https://twitter.com/#!/irossbrand/status/1139732257160290305" TargetMode="External" /><Relationship Id="rId715" Type="http://schemas.openxmlformats.org/officeDocument/2006/relationships/hyperlink" Target="https://twitter.com/#!/findtroy/status/1139306257888792579" TargetMode="External" /><Relationship Id="rId716" Type="http://schemas.openxmlformats.org/officeDocument/2006/relationships/hyperlink" Target="https://twitter.com/#!/findtroy/status/1139746836250390530" TargetMode="External" /><Relationship Id="rId717" Type="http://schemas.openxmlformats.org/officeDocument/2006/relationships/hyperlink" Target="https://twitter.com/#!/jessikaphillips/status/1138621359163092993" TargetMode="External" /><Relationship Id="rId718" Type="http://schemas.openxmlformats.org/officeDocument/2006/relationships/hyperlink" Target="https://twitter.com/#!/tonydoesads/status/1138491805391966208" TargetMode="External" /><Relationship Id="rId719" Type="http://schemas.openxmlformats.org/officeDocument/2006/relationships/hyperlink" Target="https://twitter.com/#!/jessikaphillips/status/1138621623202963457" TargetMode="External" /><Relationship Id="rId720" Type="http://schemas.openxmlformats.org/officeDocument/2006/relationships/hyperlink" Target="https://twitter.com/#!/isocialfanz/status/1139637803044749312" TargetMode="External" /><Relationship Id="rId721" Type="http://schemas.openxmlformats.org/officeDocument/2006/relationships/hyperlink" Target="https://twitter.com/#!/irossbrand/status/1139224893529165824" TargetMode="External" /><Relationship Id="rId722" Type="http://schemas.openxmlformats.org/officeDocument/2006/relationships/hyperlink" Target="https://twitter.com/#!/jessikaphillips/status/1139137469516005377" TargetMode="External" /><Relationship Id="rId723" Type="http://schemas.openxmlformats.org/officeDocument/2006/relationships/hyperlink" Target="https://twitter.com/#!/robertoblake/status/1137101949902446593" TargetMode="External" /><Relationship Id="rId724" Type="http://schemas.openxmlformats.org/officeDocument/2006/relationships/hyperlink" Target="https://twitter.com/#!/chrisstrub/status/1137077122638471170" TargetMode="External" /><Relationship Id="rId725" Type="http://schemas.openxmlformats.org/officeDocument/2006/relationships/hyperlink" Target="https://twitter.com/#!/jessikaphillips/status/1139240663868944385" TargetMode="External" /><Relationship Id="rId726" Type="http://schemas.openxmlformats.org/officeDocument/2006/relationships/hyperlink" Target="https://twitter.com/#!/mllnnlmotivator/status/1138463706168344577" TargetMode="External" /><Relationship Id="rId727" Type="http://schemas.openxmlformats.org/officeDocument/2006/relationships/hyperlink" Target="https://twitter.com/#!/jessikaphillips/status/1139240663868944385" TargetMode="External" /><Relationship Id="rId728" Type="http://schemas.openxmlformats.org/officeDocument/2006/relationships/hyperlink" Target="https://twitter.com/#!/jessikaphillips/status/1139240663868944385" TargetMode="External" /><Relationship Id="rId729" Type="http://schemas.openxmlformats.org/officeDocument/2006/relationships/hyperlink" Target="https://twitter.com/#!/jessikaphillips/status/1139240663868944385" TargetMode="External" /><Relationship Id="rId730" Type="http://schemas.openxmlformats.org/officeDocument/2006/relationships/hyperlink" Target="https://twitter.com/#!/mllnnlmotivator/status/1139159011868237824" TargetMode="External" /><Relationship Id="rId731" Type="http://schemas.openxmlformats.org/officeDocument/2006/relationships/hyperlink" Target="https://twitter.com/#!/jessikaphillips/status/1139240663868944385" TargetMode="External" /><Relationship Id="rId732" Type="http://schemas.openxmlformats.org/officeDocument/2006/relationships/hyperlink" Target="https://twitter.com/#!/mllnnlmotivator/status/1139159011868237824" TargetMode="External" /><Relationship Id="rId733" Type="http://schemas.openxmlformats.org/officeDocument/2006/relationships/hyperlink" Target="https://twitter.com/#!/jessikaphillips/status/1139240663868944385" TargetMode="External" /><Relationship Id="rId734" Type="http://schemas.openxmlformats.org/officeDocument/2006/relationships/hyperlink" Target="https://twitter.com/#!/mllnnlmotivator/status/1139159011868237824" TargetMode="External" /><Relationship Id="rId735" Type="http://schemas.openxmlformats.org/officeDocument/2006/relationships/hyperlink" Target="https://twitter.com/#!/jessikaphillips/status/1139240663868944385" TargetMode="External" /><Relationship Id="rId736" Type="http://schemas.openxmlformats.org/officeDocument/2006/relationships/hyperlink" Target="https://twitter.com/#!/mbaileyancajas/status/1139706958796115968" TargetMode="External" /><Relationship Id="rId737" Type="http://schemas.openxmlformats.org/officeDocument/2006/relationships/hyperlink" Target="https://twitter.com/#!/jessikaphillips/status/1139745632518721536" TargetMode="External" /><Relationship Id="rId738" Type="http://schemas.openxmlformats.org/officeDocument/2006/relationships/hyperlink" Target="https://twitter.com/#!/findtroy/status/1138181573172502529" TargetMode="External" /><Relationship Id="rId739" Type="http://schemas.openxmlformats.org/officeDocument/2006/relationships/hyperlink" Target="https://twitter.com/#!/findtroy/status/1139727601541324800" TargetMode="External" /><Relationship Id="rId740" Type="http://schemas.openxmlformats.org/officeDocument/2006/relationships/hyperlink" Target="https://twitter.com/#!/findtroy/status/1139746836250390530" TargetMode="External" /><Relationship Id="rId741" Type="http://schemas.openxmlformats.org/officeDocument/2006/relationships/hyperlink" Target="https://twitter.com/#!/mr_mcfly/status/1139747830480986112" TargetMode="External" /><Relationship Id="rId742" Type="http://schemas.openxmlformats.org/officeDocument/2006/relationships/hyperlink" Target="https://twitter.com/#!/jessikaphillips/status/1139745632518721536" TargetMode="External" /><Relationship Id="rId743" Type="http://schemas.openxmlformats.org/officeDocument/2006/relationships/hyperlink" Target="https://twitter.com/#!/social_media_an/status/1139762110945099779" TargetMode="External" /><Relationship Id="rId744" Type="http://schemas.openxmlformats.org/officeDocument/2006/relationships/hyperlink" Target="https://twitter.com/#!/tonydoesads/status/1138467522573815808" TargetMode="External" /><Relationship Id="rId745" Type="http://schemas.openxmlformats.org/officeDocument/2006/relationships/hyperlink" Target="https://twitter.com/#!/tonydoesads/status/1138491805391966208" TargetMode="External" /><Relationship Id="rId746" Type="http://schemas.openxmlformats.org/officeDocument/2006/relationships/hyperlink" Target="https://twitter.com/#!/tonydoesads/status/1138491805391966208" TargetMode="External" /><Relationship Id="rId747" Type="http://schemas.openxmlformats.org/officeDocument/2006/relationships/hyperlink" Target="https://twitter.com/#!/tonydoesads/status/1138534444002713601" TargetMode="External" /><Relationship Id="rId748" Type="http://schemas.openxmlformats.org/officeDocument/2006/relationships/hyperlink" Target="https://twitter.com/#!/tonydoesads/status/1138551119255199744" TargetMode="External" /><Relationship Id="rId749" Type="http://schemas.openxmlformats.org/officeDocument/2006/relationships/hyperlink" Target="https://twitter.com/#!/tonydoesads/status/1138551119255199744" TargetMode="External" /><Relationship Id="rId750" Type="http://schemas.openxmlformats.org/officeDocument/2006/relationships/hyperlink" Target="https://twitter.com/#!/tonydoesads/status/1138551119255199744" TargetMode="External" /><Relationship Id="rId751" Type="http://schemas.openxmlformats.org/officeDocument/2006/relationships/hyperlink" Target="https://twitter.com/#!/tonydoesads/status/1138551119255199744" TargetMode="External" /><Relationship Id="rId752" Type="http://schemas.openxmlformats.org/officeDocument/2006/relationships/hyperlink" Target="https://twitter.com/#!/tonydoesads/status/1138560170160607232" TargetMode="External" /><Relationship Id="rId753" Type="http://schemas.openxmlformats.org/officeDocument/2006/relationships/hyperlink" Target="https://twitter.com/#!/tonydoesads/status/1138626152937938944" TargetMode="External" /><Relationship Id="rId754" Type="http://schemas.openxmlformats.org/officeDocument/2006/relationships/hyperlink" Target="https://twitter.com/#!/irossbrand/status/1138543473097936896" TargetMode="External" /><Relationship Id="rId755" Type="http://schemas.openxmlformats.org/officeDocument/2006/relationships/hyperlink" Target="https://twitter.com/#!/jessikaphillips/status/1138595582564585472" TargetMode="External" /><Relationship Id="rId756" Type="http://schemas.openxmlformats.org/officeDocument/2006/relationships/hyperlink" Target="https://twitter.com/#!/jessikaphillips/status/1138621090140438529" TargetMode="External" /><Relationship Id="rId757" Type="http://schemas.openxmlformats.org/officeDocument/2006/relationships/hyperlink" Target="https://twitter.com/#!/jessikaphillips/status/1138621359163092993" TargetMode="External" /><Relationship Id="rId758" Type="http://schemas.openxmlformats.org/officeDocument/2006/relationships/hyperlink" Target="https://twitter.com/#!/livestreamuni/status/1138467338657894408" TargetMode="External" /><Relationship Id="rId759" Type="http://schemas.openxmlformats.org/officeDocument/2006/relationships/hyperlink" Target="https://twitter.com/#!/sarabinwv/status/1138491265069326336" TargetMode="External" /><Relationship Id="rId760" Type="http://schemas.openxmlformats.org/officeDocument/2006/relationships/hyperlink" Target="https://twitter.com/#!/sarabinwv/status/1138533401869344768" TargetMode="External" /><Relationship Id="rId761" Type="http://schemas.openxmlformats.org/officeDocument/2006/relationships/hyperlink" Target="https://twitter.com/#!/chrisstrub/status/1138501428757053445" TargetMode="External" /><Relationship Id="rId762" Type="http://schemas.openxmlformats.org/officeDocument/2006/relationships/hyperlink" Target="https://twitter.com/#!/jessikaphillips/status/1139747143739162625" TargetMode="External" /><Relationship Id="rId763" Type="http://schemas.openxmlformats.org/officeDocument/2006/relationships/hyperlink" Target="https://twitter.com/#!/livestreamuni/status/1138467338657894408" TargetMode="External" /><Relationship Id="rId764" Type="http://schemas.openxmlformats.org/officeDocument/2006/relationships/hyperlink" Target="https://twitter.com/#!/livestreamuni/status/1138467338657894408" TargetMode="External" /><Relationship Id="rId765" Type="http://schemas.openxmlformats.org/officeDocument/2006/relationships/hyperlink" Target="https://twitter.com/#!/marc_bowker/status/1138250228824444929" TargetMode="External" /><Relationship Id="rId766" Type="http://schemas.openxmlformats.org/officeDocument/2006/relationships/hyperlink" Target="https://twitter.com/#!/marc_bowker/status/1138527173743173637" TargetMode="External" /><Relationship Id="rId767" Type="http://schemas.openxmlformats.org/officeDocument/2006/relationships/hyperlink" Target="https://twitter.com/#!/marc_bowker/status/1138551258506321922" TargetMode="External" /><Relationship Id="rId768" Type="http://schemas.openxmlformats.org/officeDocument/2006/relationships/hyperlink" Target="https://twitter.com/#!/irossbrand/status/1138543473097936896" TargetMode="External" /><Relationship Id="rId769" Type="http://schemas.openxmlformats.org/officeDocument/2006/relationships/hyperlink" Target="https://twitter.com/#!/livestreamuni/status/1138467338657894408" TargetMode="External" /><Relationship Id="rId770" Type="http://schemas.openxmlformats.org/officeDocument/2006/relationships/hyperlink" Target="https://twitter.com/#!/aiaddysonzhang/status/1139121536118300673" TargetMode="External" /><Relationship Id="rId771" Type="http://schemas.openxmlformats.org/officeDocument/2006/relationships/hyperlink" Target="https://twitter.com/#!/irossbrand/status/1138528762235170816" TargetMode="External" /><Relationship Id="rId772" Type="http://schemas.openxmlformats.org/officeDocument/2006/relationships/hyperlink" Target="https://twitter.com/#!/irossbrand/status/1139042657269944320" TargetMode="External" /><Relationship Id="rId773" Type="http://schemas.openxmlformats.org/officeDocument/2006/relationships/hyperlink" Target="https://twitter.com/#!/livestreamuni/status/1138467338657894408" TargetMode="External" /><Relationship Id="rId774" Type="http://schemas.openxmlformats.org/officeDocument/2006/relationships/hyperlink" Target="https://twitter.com/#!/heystephanie/status/1138553950183890945" TargetMode="External" /><Relationship Id="rId775" Type="http://schemas.openxmlformats.org/officeDocument/2006/relationships/hyperlink" Target="https://twitter.com/#!/chrisstrub/status/1138589280836706304" TargetMode="External" /><Relationship Id="rId776" Type="http://schemas.openxmlformats.org/officeDocument/2006/relationships/hyperlink" Target="https://twitter.com/#!/chrisstrub/status/1138589522831314945" TargetMode="External" /><Relationship Id="rId777" Type="http://schemas.openxmlformats.org/officeDocument/2006/relationships/hyperlink" Target="https://twitter.com/#!/livestreamuni/status/1138467338657894408" TargetMode="External" /><Relationship Id="rId778" Type="http://schemas.openxmlformats.org/officeDocument/2006/relationships/hyperlink" Target="https://twitter.com/#!/mike_gingerich/status/1137768935061938176" TargetMode="External" /><Relationship Id="rId779" Type="http://schemas.openxmlformats.org/officeDocument/2006/relationships/hyperlink" Target="https://twitter.com/#!/livestreamuni/status/1138467338657894408" TargetMode="External" /><Relationship Id="rId780" Type="http://schemas.openxmlformats.org/officeDocument/2006/relationships/hyperlink" Target="https://twitter.com/#!/mike_allton/status/1138767835516284929" TargetMode="External" /><Relationship Id="rId781" Type="http://schemas.openxmlformats.org/officeDocument/2006/relationships/hyperlink" Target="https://twitter.com/#!/aiaddysonzhang/status/1138702406789636096" TargetMode="External" /><Relationship Id="rId782" Type="http://schemas.openxmlformats.org/officeDocument/2006/relationships/hyperlink" Target="https://twitter.com/#!/rosswoods10/status/1138206149575172096" TargetMode="External" /><Relationship Id="rId783" Type="http://schemas.openxmlformats.org/officeDocument/2006/relationships/hyperlink" Target="https://twitter.com/#!/rosswoods10/status/1139229207148617729" TargetMode="External" /><Relationship Id="rId784" Type="http://schemas.openxmlformats.org/officeDocument/2006/relationships/hyperlink" Target="https://twitter.com/#!/chrisstrub/status/1138260352637034497" TargetMode="External" /><Relationship Id="rId785" Type="http://schemas.openxmlformats.org/officeDocument/2006/relationships/hyperlink" Target="https://twitter.com/#!/chrisstrub/status/1138501428757053445" TargetMode="External" /><Relationship Id="rId786" Type="http://schemas.openxmlformats.org/officeDocument/2006/relationships/hyperlink" Target="https://twitter.com/#!/chrisstrub/status/1139187413048266760" TargetMode="External" /><Relationship Id="rId787" Type="http://schemas.openxmlformats.org/officeDocument/2006/relationships/hyperlink" Target="https://twitter.com/#!/mllnnlmotivator/status/1136561948366127106" TargetMode="External" /><Relationship Id="rId788" Type="http://schemas.openxmlformats.org/officeDocument/2006/relationships/hyperlink" Target="https://twitter.com/#!/mllnnlmotivator/status/1138521690131062786" TargetMode="External" /><Relationship Id="rId789" Type="http://schemas.openxmlformats.org/officeDocument/2006/relationships/hyperlink" Target="https://twitter.com/#!/mllnnlmotivator/status/1138782132162191360" TargetMode="External" /><Relationship Id="rId790" Type="http://schemas.openxmlformats.org/officeDocument/2006/relationships/hyperlink" Target="https://twitter.com/#!/isocialfanz/status/1139637803044749312" TargetMode="External" /><Relationship Id="rId791" Type="http://schemas.openxmlformats.org/officeDocument/2006/relationships/hyperlink" Target="https://twitter.com/#!/irossbrand/status/1138528762235170816" TargetMode="External" /><Relationship Id="rId792" Type="http://schemas.openxmlformats.org/officeDocument/2006/relationships/hyperlink" Target="https://twitter.com/#!/irossbrand/status/1138543473097936896" TargetMode="External" /><Relationship Id="rId793" Type="http://schemas.openxmlformats.org/officeDocument/2006/relationships/hyperlink" Target="https://twitter.com/#!/jessikaphillips/status/1111381936679747584" TargetMode="External" /><Relationship Id="rId794" Type="http://schemas.openxmlformats.org/officeDocument/2006/relationships/hyperlink" Target="https://twitter.com/#!/jessikaphillips/status/1137821359059456002" TargetMode="External" /><Relationship Id="rId795" Type="http://schemas.openxmlformats.org/officeDocument/2006/relationships/hyperlink" Target="https://twitter.com/#!/jessikaphillips/status/1137845617517088769" TargetMode="External" /><Relationship Id="rId796" Type="http://schemas.openxmlformats.org/officeDocument/2006/relationships/hyperlink" Target="https://twitter.com/#!/jessikaphillips/status/1138143513273651200" TargetMode="External" /><Relationship Id="rId797" Type="http://schemas.openxmlformats.org/officeDocument/2006/relationships/hyperlink" Target="https://twitter.com/#!/jessikaphillips/status/1138208457553850368" TargetMode="External" /><Relationship Id="rId798" Type="http://schemas.openxmlformats.org/officeDocument/2006/relationships/hyperlink" Target="https://twitter.com/#!/jessikaphillips/status/1138466113573011456" TargetMode="External" /><Relationship Id="rId799" Type="http://schemas.openxmlformats.org/officeDocument/2006/relationships/hyperlink" Target="https://twitter.com/#!/jessikaphillips/status/1138515418061164544" TargetMode="External" /><Relationship Id="rId800" Type="http://schemas.openxmlformats.org/officeDocument/2006/relationships/hyperlink" Target="https://twitter.com/#!/jessikaphillips/status/1138621623202963457" TargetMode="External" /><Relationship Id="rId801" Type="http://schemas.openxmlformats.org/officeDocument/2006/relationships/hyperlink" Target="https://twitter.com/#!/jessikaphillips/status/1139240663868944385" TargetMode="External" /><Relationship Id="rId802" Type="http://schemas.openxmlformats.org/officeDocument/2006/relationships/hyperlink" Target="https://twitter.com/#!/jessikaphillips/status/1139240663868944385" TargetMode="External" /><Relationship Id="rId803" Type="http://schemas.openxmlformats.org/officeDocument/2006/relationships/hyperlink" Target="https://twitter.com/#!/jessikaphillips/status/1139675127212384258" TargetMode="External" /><Relationship Id="rId804" Type="http://schemas.openxmlformats.org/officeDocument/2006/relationships/hyperlink" Target="https://twitter.com/#!/livestreamuni/status/1138467338657894408" TargetMode="External" /><Relationship Id="rId805" Type="http://schemas.openxmlformats.org/officeDocument/2006/relationships/hyperlink" Target="https://twitter.com/#!/mike_allton/status/1138508831682678785" TargetMode="External" /><Relationship Id="rId806" Type="http://schemas.openxmlformats.org/officeDocument/2006/relationships/hyperlink" Target="https://twitter.com/#!/aiaddysonzhang/status/1138092890821783554" TargetMode="External" /><Relationship Id="rId807" Type="http://schemas.openxmlformats.org/officeDocument/2006/relationships/hyperlink" Target="https://twitter.com/#!/aiaddysonzhang/status/1138702764995796994" TargetMode="External" /><Relationship Id="rId808" Type="http://schemas.openxmlformats.org/officeDocument/2006/relationships/hyperlink" Target="https://twitter.com/#!/aiaddysonzhang/status/1139121536118300673" TargetMode="External" /><Relationship Id="rId809" Type="http://schemas.openxmlformats.org/officeDocument/2006/relationships/hyperlink" Target="https://twitter.com/#!/irossbrand/status/1138063645802450945" TargetMode="External" /><Relationship Id="rId810" Type="http://schemas.openxmlformats.org/officeDocument/2006/relationships/hyperlink" Target="https://twitter.com/#!/irossbrand/status/1138466610937827337" TargetMode="External" /><Relationship Id="rId811" Type="http://schemas.openxmlformats.org/officeDocument/2006/relationships/hyperlink" Target="https://twitter.com/#!/irossbrand/status/1139042657269944320" TargetMode="External" /><Relationship Id="rId812" Type="http://schemas.openxmlformats.org/officeDocument/2006/relationships/hyperlink" Target="https://twitter.com/#!/irossbrand/status/1139226411653353472" TargetMode="External" /><Relationship Id="rId813" Type="http://schemas.openxmlformats.org/officeDocument/2006/relationships/hyperlink" Target="https://twitter.com/#!/livestreamuni/status/1138467585425641478" TargetMode="External" /><Relationship Id="rId814" Type="http://schemas.openxmlformats.org/officeDocument/2006/relationships/hyperlink" Target="https://twitter.com/#!/mike_allton/status/1138259383345983488" TargetMode="External" /><Relationship Id="rId815" Type="http://schemas.openxmlformats.org/officeDocument/2006/relationships/hyperlink" Target="https://twitter.com/#!/rosswoods10/status/1138206149575172096" TargetMode="External" /><Relationship Id="rId816" Type="http://schemas.openxmlformats.org/officeDocument/2006/relationships/hyperlink" Target="https://twitter.com/#!/rosswoods10/status/1138206149575172096" TargetMode="External" /><Relationship Id="rId817" Type="http://schemas.openxmlformats.org/officeDocument/2006/relationships/hyperlink" Target="https://twitter.com/#!/rosswoods10/status/1139229207148617729" TargetMode="External" /><Relationship Id="rId818" Type="http://schemas.openxmlformats.org/officeDocument/2006/relationships/hyperlink" Target="https://twitter.com/#!/chrisstrub/status/1138260352637034497" TargetMode="External" /><Relationship Id="rId819" Type="http://schemas.openxmlformats.org/officeDocument/2006/relationships/hyperlink" Target="https://twitter.com/#!/chrisstrub/status/1138501428757053445" TargetMode="External" /><Relationship Id="rId820" Type="http://schemas.openxmlformats.org/officeDocument/2006/relationships/hyperlink" Target="https://twitter.com/#!/chrisstrub/status/1139187567587397632" TargetMode="External" /><Relationship Id="rId821" Type="http://schemas.openxmlformats.org/officeDocument/2006/relationships/hyperlink" Target="https://twitter.com/#!/chrisstrub/status/1139235011863949312" TargetMode="External" /><Relationship Id="rId822" Type="http://schemas.openxmlformats.org/officeDocument/2006/relationships/hyperlink" Target="https://twitter.com/#!/livestreamuni/status/1138467804791922696" TargetMode="External" /><Relationship Id="rId823" Type="http://schemas.openxmlformats.org/officeDocument/2006/relationships/hyperlink" Target="https://twitter.com/#!/livestreamuni/status/1139769490328055808" TargetMode="External" /><Relationship Id="rId824" Type="http://schemas.openxmlformats.org/officeDocument/2006/relationships/hyperlink" Target="https://twitter.com/#!/irossbrand/status/1139732257160290305" TargetMode="External" /><Relationship Id="rId825" Type="http://schemas.openxmlformats.org/officeDocument/2006/relationships/hyperlink" Target="https://twitter.com/#!/livestreamuni/status/1139769490328055808" TargetMode="External" /><Relationship Id="rId826" Type="http://schemas.openxmlformats.org/officeDocument/2006/relationships/hyperlink" Target="https://twitter.com/#!/mike_allton/status/1138508831682678785" TargetMode="External" /><Relationship Id="rId827" Type="http://schemas.openxmlformats.org/officeDocument/2006/relationships/hyperlink" Target="https://twitter.com/#!/mllnnlmotivator/status/1138782132162191360" TargetMode="External" /><Relationship Id="rId828" Type="http://schemas.openxmlformats.org/officeDocument/2006/relationships/hyperlink" Target="https://twitter.com/#!/irossbrand/status/1139732257160290305" TargetMode="External" /><Relationship Id="rId829" Type="http://schemas.openxmlformats.org/officeDocument/2006/relationships/hyperlink" Target="https://twitter.com/#!/livestreamuni/status/1139769490328055808" TargetMode="External" /><Relationship Id="rId830" Type="http://schemas.openxmlformats.org/officeDocument/2006/relationships/hyperlink" Target="https://twitter.com/#!/irossbrand/status/1139732257160290305" TargetMode="External" /><Relationship Id="rId831" Type="http://schemas.openxmlformats.org/officeDocument/2006/relationships/hyperlink" Target="https://twitter.com/#!/livestreamuni/status/1139769490328055808" TargetMode="External" /><Relationship Id="rId832" Type="http://schemas.openxmlformats.org/officeDocument/2006/relationships/hyperlink" Target="https://twitter.com/#!/irossbrand/status/1137613361447952384" TargetMode="External" /><Relationship Id="rId833" Type="http://schemas.openxmlformats.org/officeDocument/2006/relationships/hyperlink" Target="https://twitter.com/#!/irossbrand/status/1137822225782988800" TargetMode="External" /><Relationship Id="rId834" Type="http://schemas.openxmlformats.org/officeDocument/2006/relationships/hyperlink" Target="https://twitter.com/#!/irossbrand/status/1138136598346948609" TargetMode="External" /><Relationship Id="rId835" Type="http://schemas.openxmlformats.org/officeDocument/2006/relationships/hyperlink" Target="https://twitter.com/#!/irossbrand/status/1138466610937827337" TargetMode="External" /><Relationship Id="rId836" Type="http://schemas.openxmlformats.org/officeDocument/2006/relationships/hyperlink" Target="https://twitter.com/#!/irossbrand/status/1138543473097936896" TargetMode="External" /><Relationship Id="rId837" Type="http://schemas.openxmlformats.org/officeDocument/2006/relationships/hyperlink" Target="https://twitter.com/#!/livestreamuni/status/1138467338657894408" TargetMode="External" /><Relationship Id="rId838" Type="http://schemas.openxmlformats.org/officeDocument/2006/relationships/hyperlink" Target="https://twitter.com/#!/livestreamuni/status/1138467585425641478" TargetMode="External" /><Relationship Id="rId839" Type="http://schemas.openxmlformats.org/officeDocument/2006/relationships/hyperlink" Target="https://twitter.com/#!/livestreamuni/status/1139769490328055808" TargetMode="External" /><Relationship Id="rId840" Type="http://schemas.openxmlformats.org/officeDocument/2006/relationships/hyperlink" Target="https://twitter.com/#!/livestreamuni/status/1138467338657894408" TargetMode="External" /><Relationship Id="rId841" Type="http://schemas.openxmlformats.org/officeDocument/2006/relationships/hyperlink" Target="https://twitter.com/#!/nowsourcing/status/1139665092021276678" TargetMode="External" /><Relationship Id="rId842" Type="http://schemas.openxmlformats.org/officeDocument/2006/relationships/hyperlink" Target="https://twitter.com/#!/d_scott/status/1139876697275109376" TargetMode="External" /><Relationship Id="rId843" Type="http://schemas.openxmlformats.org/officeDocument/2006/relationships/hyperlink" Target="https://twitter.com/#!/chrisstrub/status/1138260352637034497" TargetMode="External" /><Relationship Id="rId844" Type="http://schemas.openxmlformats.org/officeDocument/2006/relationships/hyperlink" Target="https://twitter.com/#!/chrisstrub/status/1138501428757053445" TargetMode="External" /><Relationship Id="rId845" Type="http://schemas.openxmlformats.org/officeDocument/2006/relationships/hyperlink" Target="https://twitter.com/#!/chrisstrub/status/1138591012438323202" TargetMode="External" /><Relationship Id="rId846" Type="http://schemas.openxmlformats.org/officeDocument/2006/relationships/hyperlink" Target="https://twitter.com/#!/chrisstrub/status/1138841407261683712" TargetMode="External" /><Relationship Id="rId847" Type="http://schemas.openxmlformats.org/officeDocument/2006/relationships/hyperlink" Target="https://twitter.com/#!/mllnnlmotivator/status/1138350061631541248" TargetMode="External" /><Relationship Id="rId848" Type="http://schemas.openxmlformats.org/officeDocument/2006/relationships/hyperlink" Target="https://twitter.com/#!/mllnnlmotivator/status/1138386463563964416" TargetMode="External" /><Relationship Id="rId849" Type="http://schemas.openxmlformats.org/officeDocument/2006/relationships/hyperlink" Target="https://twitter.com/#!/mllnnlmotivator/status/1138782132162191360" TargetMode="External" /><Relationship Id="rId850" Type="http://schemas.openxmlformats.org/officeDocument/2006/relationships/hyperlink" Target="https://twitter.com/#!/mllnnlmotivator/status/1139545483511312386" TargetMode="External" /><Relationship Id="rId851" Type="http://schemas.openxmlformats.org/officeDocument/2006/relationships/hyperlink" Target="https://twitter.com/#!/lisamloeffler/status/1139558949680820230" TargetMode="External" /><Relationship Id="rId852" Type="http://schemas.openxmlformats.org/officeDocument/2006/relationships/hyperlink" Target="https://twitter.com/#!/mllnnlmotivator/status/1139545483511312386" TargetMode="External" /><Relationship Id="rId853" Type="http://schemas.openxmlformats.org/officeDocument/2006/relationships/hyperlink" Target="https://twitter.com/#!/lisamloeffler/status/1139558949680820230" TargetMode="External" /><Relationship Id="rId854" Type="http://schemas.openxmlformats.org/officeDocument/2006/relationships/hyperlink" Target="https://twitter.com/#!/mllnnlmotivator/status/1136700628951019522" TargetMode="External" /><Relationship Id="rId855" Type="http://schemas.openxmlformats.org/officeDocument/2006/relationships/hyperlink" Target="https://twitter.com/#!/mllnnlmotivator/status/1136991004568039427" TargetMode="External" /><Relationship Id="rId856" Type="http://schemas.openxmlformats.org/officeDocument/2006/relationships/hyperlink" Target="https://twitter.com/#!/mllnnlmotivator/status/1138348386334257152" TargetMode="External" /><Relationship Id="rId857" Type="http://schemas.openxmlformats.org/officeDocument/2006/relationships/hyperlink" Target="https://twitter.com/#!/mllnnlmotivator/status/1138491081396563968" TargetMode="External" /><Relationship Id="rId858" Type="http://schemas.openxmlformats.org/officeDocument/2006/relationships/hyperlink" Target="https://twitter.com/#!/mllnnlmotivator/status/1138521690131062786" TargetMode="External" /><Relationship Id="rId859" Type="http://schemas.openxmlformats.org/officeDocument/2006/relationships/hyperlink" Target="https://twitter.com/#!/mllnnlmotivator/status/1138523876001026048" TargetMode="External" /><Relationship Id="rId860" Type="http://schemas.openxmlformats.org/officeDocument/2006/relationships/hyperlink" Target="https://twitter.com/#!/mllnnlmotivator/status/1138782132162191360" TargetMode="External" /><Relationship Id="rId861" Type="http://schemas.openxmlformats.org/officeDocument/2006/relationships/hyperlink" Target="https://twitter.com/#!/mllnnlmotivator/status/1138862145024733184" TargetMode="External" /><Relationship Id="rId862" Type="http://schemas.openxmlformats.org/officeDocument/2006/relationships/hyperlink" Target="https://twitter.com/#!/mllnnlmotivator/status/1139545483511312386" TargetMode="External" /><Relationship Id="rId863" Type="http://schemas.openxmlformats.org/officeDocument/2006/relationships/hyperlink" Target="https://twitter.com/#!/lisamloeffler/status/1139558949680820230" TargetMode="External" /><Relationship Id="rId864" Type="http://schemas.openxmlformats.org/officeDocument/2006/relationships/hyperlink" Target="https://twitter.com/#!/isocialfanz/status/1139538125196337153" TargetMode="External" /><Relationship Id="rId865" Type="http://schemas.openxmlformats.org/officeDocument/2006/relationships/hyperlink" Target="https://twitter.com/#!/lisamloeffler/status/1139558949680820230" TargetMode="External" /><Relationship Id="rId866" Type="http://schemas.openxmlformats.org/officeDocument/2006/relationships/hyperlink" Target="https://twitter.com/#!/lisamloeffler/status/1139877207025864704" TargetMode="External" /><Relationship Id="rId867" Type="http://schemas.openxmlformats.org/officeDocument/2006/relationships/hyperlink" Target="https://twitter.com/#!/lisamloeffler/status/1139885821635506176" TargetMode="External" /><Relationship Id="rId868" Type="http://schemas.openxmlformats.org/officeDocument/2006/relationships/hyperlink" Target="https://twitter.com/#!/nowmg/status/1120658015059943425" TargetMode="External" /><Relationship Id="rId869" Type="http://schemas.openxmlformats.org/officeDocument/2006/relationships/hyperlink" Target="https://twitter.com/#!/nowmg/status/1138129452477669376" TargetMode="External" /><Relationship Id="rId870" Type="http://schemas.openxmlformats.org/officeDocument/2006/relationships/hyperlink" Target="https://twitter.com/#!/lisamloeffler/status/1139885821635506176" TargetMode="External" /><Relationship Id="rId871" Type="http://schemas.openxmlformats.org/officeDocument/2006/relationships/hyperlink" Target="https://twitter.com/#!/lisamloeffler/status/1139885821635506176" TargetMode="External" /><Relationship Id="rId872" Type="http://schemas.openxmlformats.org/officeDocument/2006/relationships/hyperlink" Target="https://twitter.com/#!/lisamloeffler/status/1139885821635506176" TargetMode="External" /><Relationship Id="rId873" Type="http://schemas.openxmlformats.org/officeDocument/2006/relationships/hyperlink" Target="https://twitter.com/#!/lisamloeffler/status/1137902350457278465" TargetMode="External" /><Relationship Id="rId874" Type="http://schemas.openxmlformats.org/officeDocument/2006/relationships/hyperlink" Target="https://twitter.com/#!/lisamloeffler/status/1139885821635506176" TargetMode="External" /><Relationship Id="rId875" Type="http://schemas.openxmlformats.org/officeDocument/2006/relationships/hyperlink" Target="https://api.twitter.com/1.1/geo/id/1c69a67ad480e1b1.json" TargetMode="External" /><Relationship Id="rId876" Type="http://schemas.openxmlformats.org/officeDocument/2006/relationships/hyperlink" Target="https://api.twitter.com/1.1/geo/id/1c69a67ad480e1b1.json" TargetMode="External" /><Relationship Id="rId877" Type="http://schemas.openxmlformats.org/officeDocument/2006/relationships/hyperlink" Target="https://api.twitter.com/1.1/geo/id/1c69a67ad480e1b1.json" TargetMode="External" /><Relationship Id="rId878" Type="http://schemas.openxmlformats.org/officeDocument/2006/relationships/hyperlink" Target="https://api.twitter.com/1.1/geo/id/1c69a67ad480e1b1.json" TargetMode="External" /><Relationship Id="rId879" Type="http://schemas.openxmlformats.org/officeDocument/2006/relationships/hyperlink" Target="https://api.twitter.com/1.1/geo/id/1c69a67ad480e1b1.json" TargetMode="External" /><Relationship Id="rId880" Type="http://schemas.openxmlformats.org/officeDocument/2006/relationships/hyperlink" Target="https://api.twitter.com/1.1/geo/id/1c69a67ad480e1b1.json" TargetMode="External" /><Relationship Id="rId881" Type="http://schemas.openxmlformats.org/officeDocument/2006/relationships/hyperlink" Target="https://api.twitter.com/1.1/geo/id/1c69a67ad480e1b1.json" TargetMode="External" /><Relationship Id="rId882" Type="http://schemas.openxmlformats.org/officeDocument/2006/relationships/hyperlink" Target="https://api.twitter.com/1.1/geo/id/1c69a67ad480e1b1.json" TargetMode="External" /><Relationship Id="rId883" Type="http://schemas.openxmlformats.org/officeDocument/2006/relationships/hyperlink" Target="https://api.twitter.com/1.1/geo/id/1c69a67ad480e1b1.json" TargetMode="External" /><Relationship Id="rId884" Type="http://schemas.openxmlformats.org/officeDocument/2006/relationships/hyperlink" Target="https://api.twitter.com/1.1/geo/id/1c69a67ad480e1b1.json" TargetMode="External" /><Relationship Id="rId885" Type="http://schemas.openxmlformats.org/officeDocument/2006/relationships/hyperlink" Target="https://api.twitter.com/1.1/geo/id/1c69a67ad480e1b1.json" TargetMode="External" /><Relationship Id="rId886" Type="http://schemas.openxmlformats.org/officeDocument/2006/relationships/hyperlink" Target="https://api.twitter.com/1.1/geo/id/1c69a67ad480e1b1.json" TargetMode="External" /><Relationship Id="rId887" Type="http://schemas.openxmlformats.org/officeDocument/2006/relationships/hyperlink" Target="https://api.twitter.com/1.1/geo/id/1c69a67ad480e1b1.json" TargetMode="External" /><Relationship Id="rId888" Type="http://schemas.openxmlformats.org/officeDocument/2006/relationships/hyperlink" Target="https://api.twitter.com/1.1/geo/id/1c69a67ad480e1b1.json" TargetMode="External" /><Relationship Id="rId889" Type="http://schemas.openxmlformats.org/officeDocument/2006/relationships/hyperlink" Target="https://api.twitter.com/1.1/geo/id/1c69a67ad480e1b1.json" TargetMode="External" /><Relationship Id="rId890" Type="http://schemas.openxmlformats.org/officeDocument/2006/relationships/hyperlink" Target="https://api.twitter.com/1.1/geo/id/1c69a67ad480e1b1.json" TargetMode="External" /><Relationship Id="rId891" Type="http://schemas.openxmlformats.org/officeDocument/2006/relationships/hyperlink" Target="https://api.twitter.com/1.1/geo/id/1c69a67ad480e1b1.json" TargetMode="External" /><Relationship Id="rId892" Type="http://schemas.openxmlformats.org/officeDocument/2006/relationships/hyperlink" Target="https://api.twitter.com/1.1/geo/id/1c69a67ad480e1b1.json" TargetMode="External" /><Relationship Id="rId893" Type="http://schemas.openxmlformats.org/officeDocument/2006/relationships/hyperlink" Target="https://api.twitter.com/1.1/geo/id/1c69a67ad480e1b1.json" TargetMode="External" /><Relationship Id="rId894" Type="http://schemas.openxmlformats.org/officeDocument/2006/relationships/hyperlink" Target="https://api.twitter.com/1.1/geo/id/1c69a67ad480e1b1.json" TargetMode="External" /><Relationship Id="rId895" Type="http://schemas.openxmlformats.org/officeDocument/2006/relationships/hyperlink" Target="https://api.twitter.com/1.1/geo/id/1c69a67ad480e1b1.json" TargetMode="External" /><Relationship Id="rId896" Type="http://schemas.openxmlformats.org/officeDocument/2006/relationships/hyperlink" Target="https://api.twitter.com/1.1/geo/id/1c69a67ad480e1b1.json" TargetMode="External" /><Relationship Id="rId897" Type="http://schemas.openxmlformats.org/officeDocument/2006/relationships/hyperlink" Target="https://api.twitter.com/1.1/geo/id/1c69a67ad480e1b1.json" TargetMode="External" /><Relationship Id="rId898" Type="http://schemas.openxmlformats.org/officeDocument/2006/relationships/hyperlink" Target="https://api.twitter.com/1.1/geo/id/1c69a67ad480e1b1.json" TargetMode="External" /><Relationship Id="rId899" Type="http://schemas.openxmlformats.org/officeDocument/2006/relationships/hyperlink" Target="https://api.twitter.com/1.1/geo/id/1c69a67ad480e1b1.json" TargetMode="External" /><Relationship Id="rId900" Type="http://schemas.openxmlformats.org/officeDocument/2006/relationships/hyperlink" Target="https://api.twitter.com/1.1/geo/id/1c69a67ad480e1b1.json" TargetMode="External" /><Relationship Id="rId901" Type="http://schemas.openxmlformats.org/officeDocument/2006/relationships/hyperlink" Target="https://api.twitter.com/1.1/geo/id/1c69a67ad480e1b1.json" TargetMode="External" /><Relationship Id="rId902" Type="http://schemas.openxmlformats.org/officeDocument/2006/relationships/hyperlink" Target="https://api.twitter.com/1.1/geo/id/1c69a67ad480e1b1.json" TargetMode="External" /><Relationship Id="rId903" Type="http://schemas.openxmlformats.org/officeDocument/2006/relationships/hyperlink" Target="https://api.twitter.com/1.1/geo/id/c1e1a49e92ce1ba0.json" TargetMode="External" /><Relationship Id="rId904" Type="http://schemas.openxmlformats.org/officeDocument/2006/relationships/hyperlink" Target="https://api.twitter.com/1.1/geo/id/7142eb97ae21e839.json" TargetMode="External" /><Relationship Id="rId905" Type="http://schemas.openxmlformats.org/officeDocument/2006/relationships/hyperlink" Target="https://api.twitter.com/1.1/geo/id/7142eb97ae21e839.json" TargetMode="External" /><Relationship Id="rId906" Type="http://schemas.openxmlformats.org/officeDocument/2006/relationships/hyperlink" Target="https://api.twitter.com/1.1/geo/id/7142eb97ae21e839.json" TargetMode="External" /><Relationship Id="rId907" Type="http://schemas.openxmlformats.org/officeDocument/2006/relationships/hyperlink" Target="https://api.twitter.com/1.1/geo/id/7142eb97ae21e839.json" TargetMode="External" /><Relationship Id="rId908" Type="http://schemas.openxmlformats.org/officeDocument/2006/relationships/hyperlink" Target="https://api.twitter.com/1.1/geo/id/e1e35d357ceefa52.json" TargetMode="External" /><Relationship Id="rId909" Type="http://schemas.openxmlformats.org/officeDocument/2006/relationships/hyperlink" Target="https://api.twitter.com/1.1/geo/id/e1e35d357ceefa52.json" TargetMode="External" /><Relationship Id="rId910" Type="http://schemas.openxmlformats.org/officeDocument/2006/relationships/hyperlink" Target="https://api.twitter.com/1.1/geo/id/8eb7d0abedc4817b.json" TargetMode="External" /><Relationship Id="rId911" Type="http://schemas.openxmlformats.org/officeDocument/2006/relationships/hyperlink" Target="https://api.twitter.com/1.1/geo/id/8eb7d0abedc4817b.json" TargetMode="External" /><Relationship Id="rId912" Type="http://schemas.openxmlformats.org/officeDocument/2006/relationships/hyperlink" Target="https://api.twitter.com/1.1/geo/id/8eb7d0abedc4817b.json" TargetMode="External" /><Relationship Id="rId913" Type="http://schemas.openxmlformats.org/officeDocument/2006/relationships/hyperlink" Target="https://api.twitter.com/1.1/geo/id/7142eb97ae21e839.json" TargetMode="External" /><Relationship Id="rId914" Type="http://schemas.openxmlformats.org/officeDocument/2006/relationships/hyperlink" Target="https://api.twitter.com/1.1/geo/id/3797791ff9c0e4c6.json" TargetMode="External" /><Relationship Id="rId915" Type="http://schemas.openxmlformats.org/officeDocument/2006/relationships/hyperlink" Target="https://api.twitter.com/1.1/geo/id/8eb7d0abedc4817b.json" TargetMode="External" /><Relationship Id="rId916" Type="http://schemas.openxmlformats.org/officeDocument/2006/relationships/hyperlink" Target="https://api.twitter.com/1.1/geo/id/3797791ff9c0e4c6.json" TargetMode="External" /><Relationship Id="rId917" Type="http://schemas.openxmlformats.org/officeDocument/2006/relationships/hyperlink" Target="https://api.twitter.com/1.1/geo/id/3797791ff9c0e4c6.json" TargetMode="External" /><Relationship Id="rId918" Type="http://schemas.openxmlformats.org/officeDocument/2006/relationships/hyperlink" Target="https://api.twitter.com/1.1/geo/id/3797791ff9c0e4c6.json" TargetMode="External" /><Relationship Id="rId919" Type="http://schemas.openxmlformats.org/officeDocument/2006/relationships/hyperlink" Target="https://api.twitter.com/1.1/geo/id/3797791ff9c0e4c6.json" TargetMode="External" /><Relationship Id="rId920" Type="http://schemas.openxmlformats.org/officeDocument/2006/relationships/hyperlink" Target="https://api.twitter.com/1.1/geo/id/3797791ff9c0e4c6.json" TargetMode="External" /><Relationship Id="rId921" Type="http://schemas.openxmlformats.org/officeDocument/2006/relationships/hyperlink" Target="https://api.twitter.com/1.1/geo/id/3797791ff9c0e4c6.json" TargetMode="External" /><Relationship Id="rId922" Type="http://schemas.openxmlformats.org/officeDocument/2006/relationships/hyperlink" Target="https://api.twitter.com/1.1/geo/id/3a01ceecea2a0371.json" TargetMode="External" /><Relationship Id="rId923" Type="http://schemas.openxmlformats.org/officeDocument/2006/relationships/hyperlink" Target="https://api.twitter.com/1.1/geo/id/3797791ff9c0e4c6.json" TargetMode="External" /><Relationship Id="rId924" Type="http://schemas.openxmlformats.org/officeDocument/2006/relationships/hyperlink" Target="https://api.twitter.com/1.1/geo/id/3797791ff9c0e4c6.json" TargetMode="External" /><Relationship Id="rId925" Type="http://schemas.openxmlformats.org/officeDocument/2006/relationships/hyperlink" Target="https://api.twitter.com/1.1/geo/id/3797791ff9c0e4c6.json" TargetMode="External" /><Relationship Id="rId926" Type="http://schemas.openxmlformats.org/officeDocument/2006/relationships/hyperlink" Target="https://api.twitter.com/1.1/geo/id/1661ada9b2b18024.json" TargetMode="External" /><Relationship Id="rId927" Type="http://schemas.openxmlformats.org/officeDocument/2006/relationships/hyperlink" Target="https://api.twitter.com/1.1/geo/id/1661ada9b2b18024.json" TargetMode="External" /><Relationship Id="rId928" Type="http://schemas.openxmlformats.org/officeDocument/2006/relationships/hyperlink" Target="https://api.twitter.com/1.1/geo/id/1661ada9b2b18024.json" TargetMode="External" /><Relationship Id="rId929" Type="http://schemas.openxmlformats.org/officeDocument/2006/relationships/hyperlink" Target="https://api.twitter.com/1.1/geo/id/6b1aa33507f2e472.json" TargetMode="External" /><Relationship Id="rId930" Type="http://schemas.openxmlformats.org/officeDocument/2006/relationships/hyperlink" Target="https://api.twitter.com/1.1/geo/id/d9b1a8780fc61ff7.json" TargetMode="External" /><Relationship Id="rId931" Type="http://schemas.openxmlformats.org/officeDocument/2006/relationships/hyperlink" Target="https://api.twitter.com/1.1/geo/id/3797791ff9c0e4c6.json" TargetMode="External" /><Relationship Id="rId932" Type="http://schemas.openxmlformats.org/officeDocument/2006/relationships/hyperlink" Target="https://api.twitter.com/1.1/geo/id/d9b1a8780fc61ff7.json" TargetMode="External" /><Relationship Id="rId933" Type="http://schemas.openxmlformats.org/officeDocument/2006/relationships/hyperlink" Target="https://api.twitter.com/1.1/geo/id/d9b1a8780fc61ff7.json" TargetMode="External" /><Relationship Id="rId934" Type="http://schemas.openxmlformats.org/officeDocument/2006/relationships/hyperlink" Target="https://api.twitter.com/1.1/geo/id/d9b1a8780fc61ff7.json" TargetMode="External" /><Relationship Id="rId935" Type="http://schemas.openxmlformats.org/officeDocument/2006/relationships/hyperlink" Target="https://api.twitter.com/1.1/geo/id/3797791ff9c0e4c6.json" TargetMode="External" /><Relationship Id="rId936" Type="http://schemas.openxmlformats.org/officeDocument/2006/relationships/hyperlink" Target="https://api.twitter.com/1.1/geo/id/d9b1a8780fc61ff7.json" TargetMode="External" /><Relationship Id="rId937" Type="http://schemas.openxmlformats.org/officeDocument/2006/relationships/hyperlink" Target="https://api.twitter.com/1.1/geo/id/3797791ff9c0e4c6.json" TargetMode="External" /><Relationship Id="rId938" Type="http://schemas.openxmlformats.org/officeDocument/2006/relationships/hyperlink" Target="https://api.twitter.com/1.1/geo/id/d9b1a8780fc61ff7.json" TargetMode="External" /><Relationship Id="rId939" Type="http://schemas.openxmlformats.org/officeDocument/2006/relationships/hyperlink" Target="https://api.twitter.com/1.1/geo/id/3797791ff9c0e4c6.json" TargetMode="External" /><Relationship Id="rId940" Type="http://schemas.openxmlformats.org/officeDocument/2006/relationships/hyperlink" Target="https://api.twitter.com/1.1/geo/id/d9b1a8780fc61ff7.json" TargetMode="External" /><Relationship Id="rId941" Type="http://schemas.openxmlformats.org/officeDocument/2006/relationships/hyperlink" Target="https://api.twitter.com/1.1/geo/id/d9b1a8780fc61ff7.json" TargetMode="External" /><Relationship Id="rId942" Type="http://schemas.openxmlformats.org/officeDocument/2006/relationships/hyperlink" Target="https://api.twitter.com/1.1/geo/id/6b1aa33507f2e472.json" TargetMode="External" /><Relationship Id="rId943" Type="http://schemas.openxmlformats.org/officeDocument/2006/relationships/hyperlink" Target="https://api.twitter.com/1.1/geo/id/8eb7d0abedc4817b.json" TargetMode="External" /><Relationship Id="rId944" Type="http://schemas.openxmlformats.org/officeDocument/2006/relationships/hyperlink" Target="https://api.twitter.com/1.1/geo/id/8eb7d0abedc4817b.json" TargetMode="External" /><Relationship Id="rId945" Type="http://schemas.openxmlformats.org/officeDocument/2006/relationships/hyperlink" Target="https://api.twitter.com/1.1/geo/id/3a01ceecea2a0371.json" TargetMode="External" /><Relationship Id="rId946" Type="http://schemas.openxmlformats.org/officeDocument/2006/relationships/hyperlink" Target="https://api.twitter.com/1.1/geo/id/3797791ff9c0e4c6.json" TargetMode="External" /><Relationship Id="rId947" Type="http://schemas.openxmlformats.org/officeDocument/2006/relationships/hyperlink" Target="https://api.twitter.com/1.1/geo/id/d9b1a8780fc61ff7.json" TargetMode="External" /><Relationship Id="rId948" Type="http://schemas.openxmlformats.org/officeDocument/2006/relationships/hyperlink" Target="https://api.twitter.com/1.1/geo/id/6b1aa33507f2e472.json" TargetMode="External" /><Relationship Id="rId949" Type="http://schemas.openxmlformats.org/officeDocument/2006/relationships/hyperlink" Target="https://api.twitter.com/1.1/geo/id/d9b1a8780fc61ff7.json" TargetMode="External" /><Relationship Id="rId950" Type="http://schemas.openxmlformats.org/officeDocument/2006/relationships/hyperlink" Target="https://api.twitter.com/1.1/geo/id/d9b1a8780fc61ff7.json" TargetMode="External" /><Relationship Id="rId951" Type="http://schemas.openxmlformats.org/officeDocument/2006/relationships/hyperlink" Target="https://api.twitter.com/1.1/geo/id/d9b1a8780fc61ff7.json" TargetMode="External" /><Relationship Id="rId952" Type="http://schemas.openxmlformats.org/officeDocument/2006/relationships/hyperlink" Target="https://api.twitter.com/1.1/geo/id/d9b1a8780fc61ff7.json" TargetMode="External" /><Relationship Id="rId953" Type="http://schemas.openxmlformats.org/officeDocument/2006/relationships/hyperlink" Target="https://api.twitter.com/1.1/geo/id/8eb7d0abedc4817b.json" TargetMode="External" /><Relationship Id="rId954" Type="http://schemas.openxmlformats.org/officeDocument/2006/relationships/hyperlink" Target="https://api.twitter.com/1.1/geo/id/8eb7d0abedc4817b.json" TargetMode="External" /><Relationship Id="rId955" Type="http://schemas.openxmlformats.org/officeDocument/2006/relationships/hyperlink" Target="https://api.twitter.com/1.1/geo/id/3797791ff9c0e4c6.json" TargetMode="External" /><Relationship Id="rId956" Type="http://schemas.openxmlformats.org/officeDocument/2006/relationships/hyperlink" Target="https://api.twitter.com/1.1/geo/id/3a01ceecea2a0371.json" TargetMode="External" /><Relationship Id="rId957" Type="http://schemas.openxmlformats.org/officeDocument/2006/relationships/hyperlink" Target="https://api.twitter.com/1.1/geo/id/3a01ceecea2a0371.json" TargetMode="External" /><Relationship Id="rId958" Type="http://schemas.openxmlformats.org/officeDocument/2006/relationships/hyperlink" Target="https://api.twitter.com/1.1/geo/id/3797791ff9c0e4c6.json" TargetMode="External" /><Relationship Id="rId959" Type="http://schemas.openxmlformats.org/officeDocument/2006/relationships/hyperlink" Target="https://api.twitter.com/1.1/geo/id/3797791ff9c0e4c6.json" TargetMode="External" /><Relationship Id="rId960" Type="http://schemas.openxmlformats.org/officeDocument/2006/relationships/hyperlink" Target="https://api.twitter.com/1.1/geo/id/3797791ff9c0e4c6.json" TargetMode="External" /><Relationship Id="rId961" Type="http://schemas.openxmlformats.org/officeDocument/2006/relationships/hyperlink" Target="https://api.twitter.com/1.1/geo/id/3797791ff9c0e4c6.json" TargetMode="External" /><Relationship Id="rId962" Type="http://schemas.openxmlformats.org/officeDocument/2006/relationships/hyperlink" Target="https://api.twitter.com/1.1/geo/id/3797791ff9c0e4c6.json" TargetMode="External" /><Relationship Id="rId963" Type="http://schemas.openxmlformats.org/officeDocument/2006/relationships/comments" Target="../comments1.xml" /><Relationship Id="rId964" Type="http://schemas.openxmlformats.org/officeDocument/2006/relationships/vmlDrawing" Target="../drawings/vmlDrawing1.vml" /><Relationship Id="rId965" Type="http://schemas.openxmlformats.org/officeDocument/2006/relationships/table" Target="../tables/table1.xml" /><Relationship Id="rId96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5Pn1K6rhk1" TargetMode="External" /><Relationship Id="rId2" Type="http://schemas.openxmlformats.org/officeDocument/2006/relationships/hyperlink" Target="https://t.co/N1Rv3VVYX3" TargetMode="External" /><Relationship Id="rId3" Type="http://schemas.openxmlformats.org/officeDocument/2006/relationships/hyperlink" Target="https://t.co/HzzyXa0AWS" TargetMode="External" /><Relationship Id="rId4" Type="http://schemas.openxmlformats.org/officeDocument/2006/relationships/hyperlink" Target="https://t.co/Uvl4HPLrTQ" TargetMode="External" /><Relationship Id="rId5" Type="http://schemas.openxmlformats.org/officeDocument/2006/relationships/hyperlink" Target="https://t.co/wXuGkQxKjb" TargetMode="External" /><Relationship Id="rId6" Type="http://schemas.openxmlformats.org/officeDocument/2006/relationships/hyperlink" Target="https://t.co/yq5rVISuDo" TargetMode="External" /><Relationship Id="rId7" Type="http://schemas.openxmlformats.org/officeDocument/2006/relationships/hyperlink" Target="https://t.co/muyLFUIq6P" TargetMode="External" /><Relationship Id="rId8" Type="http://schemas.openxmlformats.org/officeDocument/2006/relationships/hyperlink" Target="https://t.co/BXMTBgSRHk" TargetMode="External" /><Relationship Id="rId9" Type="http://schemas.openxmlformats.org/officeDocument/2006/relationships/hyperlink" Target="https://t.co/kAEPp47FMC" TargetMode="External" /><Relationship Id="rId10" Type="http://schemas.openxmlformats.org/officeDocument/2006/relationships/hyperlink" Target="https://t.co/udmnyQRE8W" TargetMode="External" /><Relationship Id="rId11" Type="http://schemas.openxmlformats.org/officeDocument/2006/relationships/hyperlink" Target="https://t.co/2Aax1VTWrn" TargetMode="External" /><Relationship Id="rId12" Type="http://schemas.openxmlformats.org/officeDocument/2006/relationships/hyperlink" Target="https://t.co/WNLZZUJTm0" TargetMode="External" /><Relationship Id="rId13" Type="http://schemas.openxmlformats.org/officeDocument/2006/relationships/hyperlink" Target="https://t.co/5Xv2dTCY9t" TargetMode="External" /><Relationship Id="rId14" Type="http://schemas.openxmlformats.org/officeDocument/2006/relationships/hyperlink" Target="https://t.co/Z7mDmIL8pb" TargetMode="External" /><Relationship Id="rId15" Type="http://schemas.openxmlformats.org/officeDocument/2006/relationships/hyperlink" Target="https://t.co/qwcOtgCh8P" TargetMode="External" /><Relationship Id="rId16" Type="http://schemas.openxmlformats.org/officeDocument/2006/relationships/hyperlink" Target="https://t.co/FyPSFaOWno" TargetMode="External" /><Relationship Id="rId17" Type="http://schemas.openxmlformats.org/officeDocument/2006/relationships/hyperlink" Target="https://t.co/vWBno8mc4F" TargetMode="External" /><Relationship Id="rId18" Type="http://schemas.openxmlformats.org/officeDocument/2006/relationships/hyperlink" Target="https://t.co/CiyZnkhchp" TargetMode="External" /><Relationship Id="rId19" Type="http://schemas.openxmlformats.org/officeDocument/2006/relationships/hyperlink" Target="https://t.co/5sopy0U1zA" TargetMode="External" /><Relationship Id="rId20" Type="http://schemas.openxmlformats.org/officeDocument/2006/relationships/hyperlink" Target="https://t.co/0KG5u8ucY3" TargetMode="External" /><Relationship Id="rId21" Type="http://schemas.openxmlformats.org/officeDocument/2006/relationships/hyperlink" Target="https://t.co/ZBEH19oHnT" TargetMode="External" /><Relationship Id="rId22" Type="http://schemas.openxmlformats.org/officeDocument/2006/relationships/hyperlink" Target="https://t.co/RxKggUdNyC" TargetMode="External" /><Relationship Id="rId23" Type="http://schemas.openxmlformats.org/officeDocument/2006/relationships/hyperlink" Target="https://t.co/ngYczUitvG" TargetMode="External" /><Relationship Id="rId24" Type="http://schemas.openxmlformats.org/officeDocument/2006/relationships/hyperlink" Target="https://t.co/mXi1kcFSRB" TargetMode="External" /><Relationship Id="rId25" Type="http://schemas.openxmlformats.org/officeDocument/2006/relationships/hyperlink" Target="https://t.co/jv965iDyJN" TargetMode="External" /><Relationship Id="rId26" Type="http://schemas.openxmlformats.org/officeDocument/2006/relationships/hyperlink" Target="https://t.co/IZXqG1xI8V" TargetMode="External" /><Relationship Id="rId27" Type="http://schemas.openxmlformats.org/officeDocument/2006/relationships/hyperlink" Target="https://t.co/CLt0MZFb4S" TargetMode="External" /><Relationship Id="rId28" Type="http://schemas.openxmlformats.org/officeDocument/2006/relationships/hyperlink" Target="https://t.co/nkdZJYq3ey" TargetMode="External" /><Relationship Id="rId29" Type="http://schemas.openxmlformats.org/officeDocument/2006/relationships/hyperlink" Target="https://t.co/McsohDaR7G" TargetMode="External" /><Relationship Id="rId30" Type="http://schemas.openxmlformats.org/officeDocument/2006/relationships/hyperlink" Target="https://t.co/rLYBIgqQeo" TargetMode="External" /><Relationship Id="rId31" Type="http://schemas.openxmlformats.org/officeDocument/2006/relationships/hyperlink" Target="https://t.co/9UuSGWPY0C" TargetMode="External" /><Relationship Id="rId32" Type="http://schemas.openxmlformats.org/officeDocument/2006/relationships/hyperlink" Target="https://t.co/j62ETQ1gdS" TargetMode="External" /><Relationship Id="rId33" Type="http://schemas.openxmlformats.org/officeDocument/2006/relationships/hyperlink" Target="https://t.co/RkZFAlOIOE" TargetMode="External" /><Relationship Id="rId34" Type="http://schemas.openxmlformats.org/officeDocument/2006/relationships/hyperlink" Target="https://t.co/R0p6ssRWlZ" TargetMode="External" /><Relationship Id="rId35" Type="http://schemas.openxmlformats.org/officeDocument/2006/relationships/hyperlink" Target="http://t.co/t60NLFhF0f" TargetMode="External" /><Relationship Id="rId36" Type="http://schemas.openxmlformats.org/officeDocument/2006/relationships/hyperlink" Target="https://t.co/o862G438BX" TargetMode="External" /><Relationship Id="rId37" Type="http://schemas.openxmlformats.org/officeDocument/2006/relationships/hyperlink" Target="https://t.co/dZ3vgHR4yD" TargetMode="External" /><Relationship Id="rId38" Type="http://schemas.openxmlformats.org/officeDocument/2006/relationships/hyperlink" Target="https://t.co/e8MsMfz2GF" TargetMode="External" /><Relationship Id="rId39" Type="http://schemas.openxmlformats.org/officeDocument/2006/relationships/hyperlink" Target="https://t.co/S0bdAssEhR" TargetMode="External" /><Relationship Id="rId40" Type="http://schemas.openxmlformats.org/officeDocument/2006/relationships/hyperlink" Target="https://t.co/QM5WZbMx1J" TargetMode="External" /><Relationship Id="rId41" Type="http://schemas.openxmlformats.org/officeDocument/2006/relationships/hyperlink" Target="https://t.co/3IwKCyjD1o" TargetMode="External" /><Relationship Id="rId42" Type="http://schemas.openxmlformats.org/officeDocument/2006/relationships/hyperlink" Target="https://t.co/Iu7bRmryfc" TargetMode="External" /><Relationship Id="rId43" Type="http://schemas.openxmlformats.org/officeDocument/2006/relationships/hyperlink" Target="https://t.co/RxKggUdNyC" TargetMode="External" /><Relationship Id="rId44" Type="http://schemas.openxmlformats.org/officeDocument/2006/relationships/hyperlink" Target="https://t.co/M2NsXhSoKz" TargetMode="External" /><Relationship Id="rId45" Type="http://schemas.openxmlformats.org/officeDocument/2006/relationships/hyperlink" Target="https://t.co/5JAgnhADWC" TargetMode="External" /><Relationship Id="rId46" Type="http://schemas.openxmlformats.org/officeDocument/2006/relationships/hyperlink" Target="http://t.co/4rCI0mVEhj" TargetMode="External" /><Relationship Id="rId47" Type="http://schemas.openxmlformats.org/officeDocument/2006/relationships/hyperlink" Target="https://t.co/esvSdB0VSd" TargetMode="External" /><Relationship Id="rId48" Type="http://schemas.openxmlformats.org/officeDocument/2006/relationships/hyperlink" Target="https://t.co/2gZufSeItx" TargetMode="External" /><Relationship Id="rId49" Type="http://schemas.openxmlformats.org/officeDocument/2006/relationships/hyperlink" Target="https://t.co/Oaeqp32FDf" TargetMode="External" /><Relationship Id="rId50" Type="http://schemas.openxmlformats.org/officeDocument/2006/relationships/hyperlink" Target="https://t.co/TeU2Kd4DeD" TargetMode="External" /><Relationship Id="rId51" Type="http://schemas.openxmlformats.org/officeDocument/2006/relationships/hyperlink" Target="https://t.co/jtbc2OlAub" TargetMode="External" /><Relationship Id="rId52" Type="http://schemas.openxmlformats.org/officeDocument/2006/relationships/hyperlink" Target="https://t.co/0nZSbPP9aR" TargetMode="External" /><Relationship Id="rId53" Type="http://schemas.openxmlformats.org/officeDocument/2006/relationships/hyperlink" Target="https://t.co/WQCnXzPySQ" TargetMode="External" /><Relationship Id="rId54" Type="http://schemas.openxmlformats.org/officeDocument/2006/relationships/hyperlink" Target="https://t.co/eX29f5Mmzd" TargetMode="External" /><Relationship Id="rId55" Type="http://schemas.openxmlformats.org/officeDocument/2006/relationships/hyperlink" Target="https://t.co/gwYyme8h3r" TargetMode="External" /><Relationship Id="rId56" Type="http://schemas.openxmlformats.org/officeDocument/2006/relationships/hyperlink" Target="https://t.co/RQh3Eqay91" TargetMode="External" /><Relationship Id="rId57" Type="http://schemas.openxmlformats.org/officeDocument/2006/relationships/hyperlink" Target="https://t.co/ajBuL9ca4d" TargetMode="External" /><Relationship Id="rId58" Type="http://schemas.openxmlformats.org/officeDocument/2006/relationships/hyperlink" Target="https://t.co/7xpDEO8h4C" TargetMode="External" /><Relationship Id="rId59" Type="http://schemas.openxmlformats.org/officeDocument/2006/relationships/hyperlink" Target="https://t.co/oUDmwcv4sy" TargetMode="External" /><Relationship Id="rId60" Type="http://schemas.openxmlformats.org/officeDocument/2006/relationships/hyperlink" Target="https://t.co/fgHMaTIPbB" TargetMode="External" /><Relationship Id="rId61" Type="http://schemas.openxmlformats.org/officeDocument/2006/relationships/hyperlink" Target="https://t.co/WabHA6mckg" TargetMode="External" /><Relationship Id="rId62" Type="http://schemas.openxmlformats.org/officeDocument/2006/relationships/hyperlink" Target="https://t.co/dLblNiL8Yx" TargetMode="External" /><Relationship Id="rId63" Type="http://schemas.openxmlformats.org/officeDocument/2006/relationships/hyperlink" Target="https://t.co/3AXtZstzUh" TargetMode="External" /><Relationship Id="rId64" Type="http://schemas.openxmlformats.org/officeDocument/2006/relationships/hyperlink" Target="https://t.co/4nD4yTmGEB" TargetMode="External" /><Relationship Id="rId65" Type="http://schemas.openxmlformats.org/officeDocument/2006/relationships/hyperlink" Target="https://t.co/hKc3NvJBZR" TargetMode="External" /><Relationship Id="rId66" Type="http://schemas.openxmlformats.org/officeDocument/2006/relationships/hyperlink" Target="http://t.co/AYIVsJpEeV" TargetMode="External" /><Relationship Id="rId67" Type="http://schemas.openxmlformats.org/officeDocument/2006/relationships/hyperlink" Target="https://t.co/9pabuAS6AI" TargetMode="External" /><Relationship Id="rId68" Type="http://schemas.openxmlformats.org/officeDocument/2006/relationships/hyperlink" Target="https://t.co/zObPSRjcKN" TargetMode="External" /><Relationship Id="rId69" Type="http://schemas.openxmlformats.org/officeDocument/2006/relationships/hyperlink" Target="https://t.co/LzR96Tgxr9" TargetMode="External" /><Relationship Id="rId70" Type="http://schemas.openxmlformats.org/officeDocument/2006/relationships/hyperlink" Target="https://t.co/vixFntrt13" TargetMode="External" /><Relationship Id="rId71" Type="http://schemas.openxmlformats.org/officeDocument/2006/relationships/hyperlink" Target="http://t.co/naKDAcu1py" TargetMode="External" /><Relationship Id="rId72" Type="http://schemas.openxmlformats.org/officeDocument/2006/relationships/hyperlink" Target="https://t.co/PNjdKb7f3K" TargetMode="External" /><Relationship Id="rId73" Type="http://schemas.openxmlformats.org/officeDocument/2006/relationships/hyperlink" Target="https://t.co/3IwIyt2sfT" TargetMode="External" /><Relationship Id="rId74" Type="http://schemas.openxmlformats.org/officeDocument/2006/relationships/hyperlink" Target="https://t.co/PNjdKaPDFa" TargetMode="External" /><Relationship Id="rId75" Type="http://schemas.openxmlformats.org/officeDocument/2006/relationships/hyperlink" Target="https://t.co/7P8387v04I" TargetMode="External" /><Relationship Id="rId76" Type="http://schemas.openxmlformats.org/officeDocument/2006/relationships/hyperlink" Target="https://t.co/Q9bAoqcflo" TargetMode="External" /><Relationship Id="rId77" Type="http://schemas.openxmlformats.org/officeDocument/2006/relationships/hyperlink" Target="https://t.co/joIgESCkzd" TargetMode="External" /><Relationship Id="rId78" Type="http://schemas.openxmlformats.org/officeDocument/2006/relationships/hyperlink" Target="http://t.co/lQ5pAbBeP1" TargetMode="External" /><Relationship Id="rId79" Type="http://schemas.openxmlformats.org/officeDocument/2006/relationships/hyperlink" Target="https://t.co/J9bNIx4lHO" TargetMode="External" /><Relationship Id="rId80" Type="http://schemas.openxmlformats.org/officeDocument/2006/relationships/hyperlink" Target="https://t.co/yjine8YxIY" TargetMode="External" /><Relationship Id="rId81" Type="http://schemas.openxmlformats.org/officeDocument/2006/relationships/hyperlink" Target="https://t.co/kTaBZ62AKf" TargetMode="External" /><Relationship Id="rId82" Type="http://schemas.openxmlformats.org/officeDocument/2006/relationships/hyperlink" Target="https://t.co/Vb14p2r4Uy" TargetMode="External" /><Relationship Id="rId83" Type="http://schemas.openxmlformats.org/officeDocument/2006/relationships/hyperlink" Target="https://t.co/VNck8iYP7H" TargetMode="External" /><Relationship Id="rId84" Type="http://schemas.openxmlformats.org/officeDocument/2006/relationships/hyperlink" Target="https://t.co/vjJxYYmHi0" TargetMode="External" /><Relationship Id="rId85" Type="http://schemas.openxmlformats.org/officeDocument/2006/relationships/hyperlink" Target="https://t.co/mTGQuSu6vs" TargetMode="External" /><Relationship Id="rId86" Type="http://schemas.openxmlformats.org/officeDocument/2006/relationships/hyperlink" Target="https://t.co/lHnG3g0so9" TargetMode="External" /><Relationship Id="rId87" Type="http://schemas.openxmlformats.org/officeDocument/2006/relationships/hyperlink" Target="https://t.co/F3fLcfn45H" TargetMode="External" /><Relationship Id="rId88" Type="http://schemas.openxmlformats.org/officeDocument/2006/relationships/hyperlink" Target="https://t.co/OQR3Kbbcdw" TargetMode="External" /><Relationship Id="rId89" Type="http://schemas.openxmlformats.org/officeDocument/2006/relationships/hyperlink" Target="https://t.co/mkMMDhvnWt" TargetMode="External" /><Relationship Id="rId90" Type="http://schemas.openxmlformats.org/officeDocument/2006/relationships/hyperlink" Target="https://t.co/I4ipimFImT" TargetMode="External" /><Relationship Id="rId91" Type="http://schemas.openxmlformats.org/officeDocument/2006/relationships/hyperlink" Target="https://t.co/v0irpIdFu3" TargetMode="External" /><Relationship Id="rId92" Type="http://schemas.openxmlformats.org/officeDocument/2006/relationships/hyperlink" Target="https://t.co/JVyDSOocsA" TargetMode="External" /><Relationship Id="rId93" Type="http://schemas.openxmlformats.org/officeDocument/2006/relationships/hyperlink" Target="https://t.co/BzvUfFYFmG" TargetMode="External" /><Relationship Id="rId94" Type="http://schemas.openxmlformats.org/officeDocument/2006/relationships/hyperlink" Target="https://t.co/I3rkGiN7fV" TargetMode="External" /><Relationship Id="rId95" Type="http://schemas.openxmlformats.org/officeDocument/2006/relationships/hyperlink" Target="https://t.co/esrvNPbKXw" TargetMode="External" /><Relationship Id="rId96" Type="http://schemas.openxmlformats.org/officeDocument/2006/relationships/hyperlink" Target="https://t.co/i4D2prJRUw" TargetMode="External" /><Relationship Id="rId97" Type="http://schemas.openxmlformats.org/officeDocument/2006/relationships/hyperlink" Target="https://t.co/bOBbZCDP2F" TargetMode="External" /><Relationship Id="rId98" Type="http://schemas.openxmlformats.org/officeDocument/2006/relationships/hyperlink" Target="http://t.co/2obGONqCnG" TargetMode="External" /><Relationship Id="rId99" Type="http://schemas.openxmlformats.org/officeDocument/2006/relationships/hyperlink" Target="https://t.co/qwcOtgCh8P" TargetMode="External" /><Relationship Id="rId100" Type="http://schemas.openxmlformats.org/officeDocument/2006/relationships/hyperlink" Target="https://t.co/AVOFNckCpU" TargetMode="External" /><Relationship Id="rId101" Type="http://schemas.openxmlformats.org/officeDocument/2006/relationships/hyperlink" Target="https://t.co/ampt78ByK3" TargetMode="External" /><Relationship Id="rId102" Type="http://schemas.openxmlformats.org/officeDocument/2006/relationships/hyperlink" Target="https://t.co/4Bmv1EqObU" TargetMode="External" /><Relationship Id="rId103" Type="http://schemas.openxmlformats.org/officeDocument/2006/relationships/hyperlink" Target="https://t.co/lyF6e1kqGa" TargetMode="External" /><Relationship Id="rId104" Type="http://schemas.openxmlformats.org/officeDocument/2006/relationships/hyperlink" Target="https://t.co/jvNvIeVQwg" TargetMode="External" /><Relationship Id="rId105" Type="http://schemas.openxmlformats.org/officeDocument/2006/relationships/hyperlink" Target="http://t.co/NxEczzhsk7" TargetMode="External" /><Relationship Id="rId106" Type="http://schemas.openxmlformats.org/officeDocument/2006/relationships/hyperlink" Target="https://t.co/V9JL5p5i6b" TargetMode="External" /><Relationship Id="rId107" Type="http://schemas.openxmlformats.org/officeDocument/2006/relationships/hyperlink" Target="https://t.co/Iz4mmsRT7G" TargetMode="External" /><Relationship Id="rId108" Type="http://schemas.openxmlformats.org/officeDocument/2006/relationships/hyperlink" Target="https://pbs.twimg.com/profile_banners/16656547/1555467646" TargetMode="External" /><Relationship Id="rId109" Type="http://schemas.openxmlformats.org/officeDocument/2006/relationships/hyperlink" Target="https://pbs.twimg.com/profile_banners/116060961/1546208158" TargetMode="External" /><Relationship Id="rId110" Type="http://schemas.openxmlformats.org/officeDocument/2006/relationships/hyperlink" Target="https://pbs.twimg.com/profile_banners/16012475/1560534232" TargetMode="External" /><Relationship Id="rId111" Type="http://schemas.openxmlformats.org/officeDocument/2006/relationships/hyperlink" Target="https://pbs.twimg.com/profile_banners/15518172/1557966730" TargetMode="External" /><Relationship Id="rId112" Type="http://schemas.openxmlformats.org/officeDocument/2006/relationships/hyperlink" Target="https://pbs.twimg.com/profile_banners/272794452/1489278203" TargetMode="External" /><Relationship Id="rId113" Type="http://schemas.openxmlformats.org/officeDocument/2006/relationships/hyperlink" Target="https://pbs.twimg.com/profile_banners/18300375/1560547970" TargetMode="External" /><Relationship Id="rId114" Type="http://schemas.openxmlformats.org/officeDocument/2006/relationships/hyperlink" Target="https://pbs.twimg.com/profile_banners/859771153321259009/1526588492" TargetMode="External" /><Relationship Id="rId115" Type="http://schemas.openxmlformats.org/officeDocument/2006/relationships/hyperlink" Target="https://pbs.twimg.com/profile_banners/22969424/1521327532" TargetMode="External" /><Relationship Id="rId116" Type="http://schemas.openxmlformats.org/officeDocument/2006/relationships/hyperlink" Target="https://pbs.twimg.com/profile_banners/24957625/1555727916" TargetMode="External" /><Relationship Id="rId117" Type="http://schemas.openxmlformats.org/officeDocument/2006/relationships/hyperlink" Target="https://pbs.twimg.com/profile_banners/26554000/1546196763" TargetMode="External" /><Relationship Id="rId118" Type="http://schemas.openxmlformats.org/officeDocument/2006/relationships/hyperlink" Target="https://pbs.twimg.com/profile_banners/779406900097974272/1525275531" TargetMode="External" /><Relationship Id="rId119" Type="http://schemas.openxmlformats.org/officeDocument/2006/relationships/hyperlink" Target="https://pbs.twimg.com/profile_banners/284241195/1554832703" TargetMode="External" /><Relationship Id="rId120" Type="http://schemas.openxmlformats.org/officeDocument/2006/relationships/hyperlink" Target="https://pbs.twimg.com/profile_banners/1308645990/1483995874" TargetMode="External" /><Relationship Id="rId121" Type="http://schemas.openxmlformats.org/officeDocument/2006/relationships/hyperlink" Target="https://pbs.twimg.com/profile_banners/837622203298562048/1524490432" TargetMode="External" /><Relationship Id="rId122" Type="http://schemas.openxmlformats.org/officeDocument/2006/relationships/hyperlink" Target="https://pbs.twimg.com/profile_banners/797816052/1500342277" TargetMode="External" /><Relationship Id="rId123" Type="http://schemas.openxmlformats.org/officeDocument/2006/relationships/hyperlink" Target="https://pbs.twimg.com/profile_banners/1357819080/1558880229" TargetMode="External" /><Relationship Id="rId124" Type="http://schemas.openxmlformats.org/officeDocument/2006/relationships/hyperlink" Target="https://pbs.twimg.com/profile_banners/2154802629/1522832456" TargetMode="External" /><Relationship Id="rId125" Type="http://schemas.openxmlformats.org/officeDocument/2006/relationships/hyperlink" Target="https://pbs.twimg.com/profile_banners/771007619360231424/1560366730" TargetMode="External" /><Relationship Id="rId126" Type="http://schemas.openxmlformats.org/officeDocument/2006/relationships/hyperlink" Target="https://pbs.twimg.com/profile_banners/54977849/1531721781" TargetMode="External" /><Relationship Id="rId127" Type="http://schemas.openxmlformats.org/officeDocument/2006/relationships/hyperlink" Target="https://pbs.twimg.com/profile_banners/213698076/1552159797" TargetMode="External" /><Relationship Id="rId128" Type="http://schemas.openxmlformats.org/officeDocument/2006/relationships/hyperlink" Target="https://pbs.twimg.com/profile_banners/2717945611/1554339143" TargetMode="External" /><Relationship Id="rId129" Type="http://schemas.openxmlformats.org/officeDocument/2006/relationships/hyperlink" Target="https://pbs.twimg.com/profile_banners/943156513215881216/1556681496" TargetMode="External" /><Relationship Id="rId130" Type="http://schemas.openxmlformats.org/officeDocument/2006/relationships/hyperlink" Target="https://pbs.twimg.com/profile_banners/730292627480956928/1546658136" TargetMode="External" /><Relationship Id="rId131" Type="http://schemas.openxmlformats.org/officeDocument/2006/relationships/hyperlink" Target="https://pbs.twimg.com/profile_banners/3028347113/1553451049" TargetMode="External" /><Relationship Id="rId132" Type="http://schemas.openxmlformats.org/officeDocument/2006/relationships/hyperlink" Target="https://pbs.twimg.com/profile_banners/76945925/1557081973" TargetMode="External" /><Relationship Id="rId133" Type="http://schemas.openxmlformats.org/officeDocument/2006/relationships/hyperlink" Target="https://pbs.twimg.com/profile_banners/20721950/1491794795" TargetMode="External" /><Relationship Id="rId134" Type="http://schemas.openxmlformats.org/officeDocument/2006/relationships/hyperlink" Target="https://pbs.twimg.com/profile_banners/1008539649994870785/1531873511" TargetMode="External" /><Relationship Id="rId135" Type="http://schemas.openxmlformats.org/officeDocument/2006/relationships/hyperlink" Target="https://pbs.twimg.com/profile_banners/1149410389/1560276154" TargetMode="External" /><Relationship Id="rId136" Type="http://schemas.openxmlformats.org/officeDocument/2006/relationships/hyperlink" Target="https://pbs.twimg.com/profile_banners/16975700/1544923733" TargetMode="External" /><Relationship Id="rId137" Type="http://schemas.openxmlformats.org/officeDocument/2006/relationships/hyperlink" Target="https://pbs.twimg.com/profile_banners/29777312/1551394747" TargetMode="External" /><Relationship Id="rId138" Type="http://schemas.openxmlformats.org/officeDocument/2006/relationships/hyperlink" Target="https://pbs.twimg.com/profile_banners/555144458/1548428110" TargetMode="External" /><Relationship Id="rId139" Type="http://schemas.openxmlformats.org/officeDocument/2006/relationships/hyperlink" Target="https://pbs.twimg.com/profile_banners/71414799/1544836893" TargetMode="External" /><Relationship Id="rId140" Type="http://schemas.openxmlformats.org/officeDocument/2006/relationships/hyperlink" Target="https://pbs.twimg.com/profile_banners/478878156/1529649392" TargetMode="External" /><Relationship Id="rId141" Type="http://schemas.openxmlformats.org/officeDocument/2006/relationships/hyperlink" Target="https://pbs.twimg.com/profile_banners/43606613/1458995043" TargetMode="External" /><Relationship Id="rId142" Type="http://schemas.openxmlformats.org/officeDocument/2006/relationships/hyperlink" Target="https://pbs.twimg.com/profile_banners/944287250/1559914699" TargetMode="External" /><Relationship Id="rId143" Type="http://schemas.openxmlformats.org/officeDocument/2006/relationships/hyperlink" Target="https://pbs.twimg.com/profile_banners/733375141707689984/1533613079" TargetMode="External" /><Relationship Id="rId144" Type="http://schemas.openxmlformats.org/officeDocument/2006/relationships/hyperlink" Target="https://pbs.twimg.com/profile_banners/967638438466867201/1527372324" TargetMode="External" /><Relationship Id="rId145" Type="http://schemas.openxmlformats.org/officeDocument/2006/relationships/hyperlink" Target="https://pbs.twimg.com/profile_banners/14807469/1479783508" TargetMode="External" /><Relationship Id="rId146" Type="http://schemas.openxmlformats.org/officeDocument/2006/relationships/hyperlink" Target="https://pbs.twimg.com/profile_banners/1450457142/1515996703" TargetMode="External" /><Relationship Id="rId147" Type="http://schemas.openxmlformats.org/officeDocument/2006/relationships/hyperlink" Target="https://pbs.twimg.com/profile_banners/2594998567/1553465194" TargetMode="External" /><Relationship Id="rId148" Type="http://schemas.openxmlformats.org/officeDocument/2006/relationships/hyperlink" Target="https://pbs.twimg.com/profile_banners/912822982996844544/1506534443" TargetMode="External" /><Relationship Id="rId149" Type="http://schemas.openxmlformats.org/officeDocument/2006/relationships/hyperlink" Target="https://pbs.twimg.com/profile_banners/16782725/1538565351" TargetMode="External" /><Relationship Id="rId150" Type="http://schemas.openxmlformats.org/officeDocument/2006/relationships/hyperlink" Target="https://pbs.twimg.com/profile_banners/90656891/1514562375" TargetMode="External" /><Relationship Id="rId151" Type="http://schemas.openxmlformats.org/officeDocument/2006/relationships/hyperlink" Target="https://pbs.twimg.com/profile_banners/14903290/1516388302" TargetMode="External" /><Relationship Id="rId152" Type="http://schemas.openxmlformats.org/officeDocument/2006/relationships/hyperlink" Target="https://pbs.twimg.com/profile_banners/19003754/1542124517" TargetMode="External" /><Relationship Id="rId153" Type="http://schemas.openxmlformats.org/officeDocument/2006/relationships/hyperlink" Target="https://pbs.twimg.com/profile_banners/819400526571991044/1486184284" TargetMode="External" /><Relationship Id="rId154" Type="http://schemas.openxmlformats.org/officeDocument/2006/relationships/hyperlink" Target="https://pbs.twimg.com/profile_banners/118723116/1444075450" TargetMode="External" /><Relationship Id="rId155" Type="http://schemas.openxmlformats.org/officeDocument/2006/relationships/hyperlink" Target="https://pbs.twimg.com/profile_banners/1037112108675198977/1559105600" TargetMode="External" /><Relationship Id="rId156" Type="http://schemas.openxmlformats.org/officeDocument/2006/relationships/hyperlink" Target="https://pbs.twimg.com/profile_banners/17475560/1553579711" TargetMode="External" /><Relationship Id="rId157" Type="http://schemas.openxmlformats.org/officeDocument/2006/relationships/hyperlink" Target="https://pbs.twimg.com/profile_banners/476578068/1397557612" TargetMode="External" /><Relationship Id="rId158" Type="http://schemas.openxmlformats.org/officeDocument/2006/relationships/hyperlink" Target="https://pbs.twimg.com/profile_banners/10939532/1508899782" TargetMode="External" /><Relationship Id="rId159" Type="http://schemas.openxmlformats.org/officeDocument/2006/relationships/hyperlink" Target="https://pbs.twimg.com/profile_banners/277595902/1540758238" TargetMode="External" /><Relationship Id="rId160" Type="http://schemas.openxmlformats.org/officeDocument/2006/relationships/hyperlink" Target="https://pbs.twimg.com/profile_banners/3988196303/1559698786" TargetMode="External" /><Relationship Id="rId161" Type="http://schemas.openxmlformats.org/officeDocument/2006/relationships/hyperlink" Target="https://pbs.twimg.com/profile_banners/14164297/1485550174" TargetMode="External" /><Relationship Id="rId162" Type="http://schemas.openxmlformats.org/officeDocument/2006/relationships/hyperlink" Target="https://pbs.twimg.com/profile_banners/1020186186587942912/1548875801" TargetMode="External" /><Relationship Id="rId163" Type="http://schemas.openxmlformats.org/officeDocument/2006/relationships/hyperlink" Target="https://pbs.twimg.com/profile_banners/16819799/1554870645" TargetMode="External" /><Relationship Id="rId164" Type="http://schemas.openxmlformats.org/officeDocument/2006/relationships/hyperlink" Target="https://pbs.twimg.com/profile_banners/768483163538493440/1520078603" TargetMode="External" /><Relationship Id="rId165" Type="http://schemas.openxmlformats.org/officeDocument/2006/relationships/hyperlink" Target="https://pbs.twimg.com/profile_banners/191706777/1400820658" TargetMode="External" /><Relationship Id="rId166" Type="http://schemas.openxmlformats.org/officeDocument/2006/relationships/hyperlink" Target="https://pbs.twimg.com/profile_banners/23311533/1519381586" TargetMode="External" /><Relationship Id="rId167" Type="http://schemas.openxmlformats.org/officeDocument/2006/relationships/hyperlink" Target="https://pbs.twimg.com/profile_banners/141341662/1559963156" TargetMode="External" /><Relationship Id="rId168" Type="http://schemas.openxmlformats.org/officeDocument/2006/relationships/hyperlink" Target="https://pbs.twimg.com/profile_banners/821802014585880577/1547225120" TargetMode="External" /><Relationship Id="rId169" Type="http://schemas.openxmlformats.org/officeDocument/2006/relationships/hyperlink" Target="https://pbs.twimg.com/profile_banners/16555291/1549548922" TargetMode="External" /><Relationship Id="rId170" Type="http://schemas.openxmlformats.org/officeDocument/2006/relationships/hyperlink" Target="https://pbs.twimg.com/profile_banners/2850092011/1503924483" TargetMode="External" /><Relationship Id="rId171" Type="http://schemas.openxmlformats.org/officeDocument/2006/relationships/hyperlink" Target="https://pbs.twimg.com/profile_banners/25476308/1546333364" TargetMode="External" /><Relationship Id="rId172" Type="http://schemas.openxmlformats.org/officeDocument/2006/relationships/hyperlink" Target="https://pbs.twimg.com/profile_banners/14247987/1559342467" TargetMode="External" /><Relationship Id="rId173" Type="http://schemas.openxmlformats.org/officeDocument/2006/relationships/hyperlink" Target="https://pbs.twimg.com/profile_banners/24212627/1504668451" TargetMode="External" /><Relationship Id="rId174" Type="http://schemas.openxmlformats.org/officeDocument/2006/relationships/hyperlink" Target="https://pbs.twimg.com/profile_banners/28188070/1553534897" TargetMode="External" /><Relationship Id="rId175" Type="http://schemas.openxmlformats.org/officeDocument/2006/relationships/hyperlink" Target="https://pbs.twimg.com/profile_banners/261907125/1482377286" TargetMode="External" /><Relationship Id="rId176" Type="http://schemas.openxmlformats.org/officeDocument/2006/relationships/hyperlink" Target="https://pbs.twimg.com/profile_banners/15676278/1559349070" TargetMode="External" /><Relationship Id="rId177" Type="http://schemas.openxmlformats.org/officeDocument/2006/relationships/hyperlink" Target="https://pbs.twimg.com/profile_banners/1219041140/1531316656" TargetMode="External" /><Relationship Id="rId178" Type="http://schemas.openxmlformats.org/officeDocument/2006/relationships/hyperlink" Target="https://pbs.twimg.com/profile_banners/23678902/1549391197" TargetMode="External" /><Relationship Id="rId179" Type="http://schemas.openxmlformats.org/officeDocument/2006/relationships/hyperlink" Target="https://pbs.twimg.com/profile_banners/107217315/1398199264" TargetMode="External" /><Relationship Id="rId180" Type="http://schemas.openxmlformats.org/officeDocument/2006/relationships/hyperlink" Target="https://pbs.twimg.com/profile_banners/978067368185417730/1526390997" TargetMode="External" /><Relationship Id="rId181" Type="http://schemas.openxmlformats.org/officeDocument/2006/relationships/hyperlink" Target="https://pbs.twimg.com/profile_banners/18240655/1546873538" TargetMode="External" /><Relationship Id="rId182" Type="http://schemas.openxmlformats.org/officeDocument/2006/relationships/hyperlink" Target="https://pbs.twimg.com/profile_banners/17641457/1398301818" TargetMode="External" /><Relationship Id="rId183" Type="http://schemas.openxmlformats.org/officeDocument/2006/relationships/hyperlink" Target="https://pbs.twimg.com/profile_banners/22681340/1401209965" TargetMode="External" /><Relationship Id="rId184" Type="http://schemas.openxmlformats.org/officeDocument/2006/relationships/hyperlink" Target="https://pbs.twimg.com/profile_banners/14956264/1433262619" TargetMode="External" /><Relationship Id="rId185" Type="http://schemas.openxmlformats.org/officeDocument/2006/relationships/hyperlink" Target="https://pbs.twimg.com/profile_banners/353439433/1560366891" TargetMode="External" /><Relationship Id="rId186" Type="http://schemas.openxmlformats.org/officeDocument/2006/relationships/hyperlink" Target="https://pbs.twimg.com/profile_banners/1434611485/1492813669" TargetMode="External" /><Relationship Id="rId187" Type="http://schemas.openxmlformats.org/officeDocument/2006/relationships/hyperlink" Target="https://pbs.twimg.com/profile_banners/130695712/1554677820" TargetMode="External" /><Relationship Id="rId188" Type="http://schemas.openxmlformats.org/officeDocument/2006/relationships/hyperlink" Target="https://pbs.twimg.com/profile_banners/633287684/1551909335" TargetMode="External" /><Relationship Id="rId189" Type="http://schemas.openxmlformats.org/officeDocument/2006/relationships/hyperlink" Target="https://pbs.twimg.com/profile_banners/16720788/1555019009" TargetMode="External" /><Relationship Id="rId190" Type="http://schemas.openxmlformats.org/officeDocument/2006/relationships/hyperlink" Target="https://pbs.twimg.com/profile_banners/919655180118917121/1560591258" TargetMode="External" /><Relationship Id="rId191" Type="http://schemas.openxmlformats.org/officeDocument/2006/relationships/hyperlink" Target="https://pbs.twimg.com/profile_banners/836578956/1460947073" TargetMode="External" /><Relationship Id="rId192" Type="http://schemas.openxmlformats.org/officeDocument/2006/relationships/hyperlink" Target="https://pbs.twimg.com/profile_banners/4529227037/1557178860" TargetMode="External" /><Relationship Id="rId193" Type="http://schemas.openxmlformats.org/officeDocument/2006/relationships/hyperlink" Target="https://pbs.twimg.com/profile_banners/942818773840596992/1520185730" TargetMode="External" /><Relationship Id="rId194" Type="http://schemas.openxmlformats.org/officeDocument/2006/relationships/hyperlink" Target="https://pbs.twimg.com/profile_banners/2760061012/1534150945" TargetMode="External" /><Relationship Id="rId195" Type="http://schemas.openxmlformats.org/officeDocument/2006/relationships/hyperlink" Target="https://pbs.twimg.com/profile_banners/15735963/1405552048" TargetMode="External" /><Relationship Id="rId196" Type="http://schemas.openxmlformats.org/officeDocument/2006/relationships/hyperlink" Target="https://pbs.twimg.com/profile_banners/18739759/1542901022" TargetMode="External" /><Relationship Id="rId197" Type="http://schemas.openxmlformats.org/officeDocument/2006/relationships/hyperlink" Target="https://pbs.twimg.com/profile_banners/1078747550646263808/1550865655" TargetMode="External" /><Relationship Id="rId198" Type="http://schemas.openxmlformats.org/officeDocument/2006/relationships/hyperlink" Target="https://pbs.twimg.com/profile_banners/3066450501/1455228532" TargetMode="External" /><Relationship Id="rId199" Type="http://schemas.openxmlformats.org/officeDocument/2006/relationships/hyperlink" Target="https://pbs.twimg.com/profile_banners/276846389/1348781404" TargetMode="External" /><Relationship Id="rId200" Type="http://schemas.openxmlformats.org/officeDocument/2006/relationships/hyperlink" Target="https://pbs.twimg.com/profile_banners/2524204414/1508498182" TargetMode="External" /><Relationship Id="rId201" Type="http://schemas.openxmlformats.org/officeDocument/2006/relationships/hyperlink" Target="https://pbs.twimg.com/profile_banners/10228272/1559404730" TargetMode="External" /><Relationship Id="rId202" Type="http://schemas.openxmlformats.org/officeDocument/2006/relationships/hyperlink" Target="https://pbs.twimg.com/profile_banners/180505807/1462974771" TargetMode="External" /><Relationship Id="rId203" Type="http://schemas.openxmlformats.org/officeDocument/2006/relationships/hyperlink" Target="https://pbs.twimg.com/profile_banners/14154401/1559713109" TargetMode="External" /><Relationship Id="rId204" Type="http://schemas.openxmlformats.org/officeDocument/2006/relationships/hyperlink" Target="https://pbs.twimg.com/profile_banners/1098332993662390282/1551807971" TargetMode="External" /><Relationship Id="rId205" Type="http://schemas.openxmlformats.org/officeDocument/2006/relationships/hyperlink" Target="https://pbs.twimg.com/profile_banners/935618706465472512/1553547470" TargetMode="External" /><Relationship Id="rId206" Type="http://schemas.openxmlformats.org/officeDocument/2006/relationships/hyperlink" Target="https://pbs.twimg.com/profile_banners/92/1548893471" TargetMode="External" /><Relationship Id="rId207" Type="http://schemas.openxmlformats.org/officeDocument/2006/relationships/hyperlink" Target="https://pbs.twimg.com/profile_banners/34079088/1559599059" TargetMode="External" /><Relationship Id="rId208" Type="http://schemas.openxmlformats.org/officeDocument/2006/relationships/hyperlink" Target="https://pbs.twimg.com/profile_banners/3282859598/1529880203" TargetMode="External" /><Relationship Id="rId209" Type="http://schemas.openxmlformats.org/officeDocument/2006/relationships/hyperlink" Target="https://pbs.twimg.com/profile_banners/1138834672660733955/1560354817" TargetMode="External" /><Relationship Id="rId210" Type="http://schemas.openxmlformats.org/officeDocument/2006/relationships/hyperlink" Target="https://pbs.twimg.com/profile_banners/956828678129930240/1549463713" TargetMode="External" /><Relationship Id="rId211" Type="http://schemas.openxmlformats.org/officeDocument/2006/relationships/hyperlink" Target="https://pbs.twimg.com/profile_banners/901761787/1551374905" TargetMode="External" /><Relationship Id="rId212" Type="http://schemas.openxmlformats.org/officeDocument/2006/relationships/hyperlink" Target="https://pbs.twimg.com/profile_banners/47932920/1549465278" TargetMode="External" /><Relationship Id="rId213" Type="http://schemas.openxmlformats.org/officeDocument/2006/relationships/hyperlink" Target="https://pbs.twimg.com/profile_banners/96108170/1527037435" TargetMode="External" /><Relationship Id="rId214" Type="http://schemas.openxmlformats.org/officeDocument/2006/relationships/hyperlink" Target="https://pbs.twimg.com/profile_banners/15407158/1558801040" TargetMode="External" /><Relationship Id="rId215" Type="http://schemas.openxmlformats.org/officeDocument/2006/relationships/hyperlink" Target="https://pbs.twimg.com/profile_banners/2906902050/1540886590" TargetMode="External" /><Relationship Id="rId216" Type="http://schemas.openxmlformats.org/officeDocument/2006/relationships/hyperlink" Target="https://pbs.twimg.com/profile_banners/3922336281/1500381075" TargetMode="External" /><Relationship Id="rId217" Type="http://schemas.openxmlformats.org/officeDocument/2006/relationships/hyperlink" Target="https://pbs.twimg.com/profile_banners/178236715/1405967575" TargetMode="External" /><Relationship Id="rId218" Type="http://schemas.openxmlformats.org/officeDocument/2006/relationships/hyperlink" Target="https://pbs.twimg.com/profile_banners/9442882/1388790836" TargetMode="External" /><Relationship Id="rId219" Type="http://schemas.openxmlformats.org/officeDocument/2006/relationships/hyperlink" Target="https://pbs.twimg.com/profile_banners/1983121/1524431477" TargetMode="External" /><Relationship Id="rId220" Type="http://schemas.openxmlformats.org/officeDocument/2006/relationships/hyperlink" Target="https://pbs.twimg.com/profile_banners/1033097647526166528/1549543364" TargetMode="External" /><Relationship Id="rId221" Type="http://schemas.openxmlformats.org/officeDocument/2006/relationships/hyperlink" Target="https://pbs.twimg.com/profile_banners/281546383/1559751656" TargetMode="External" /><Relationship Id="rId222" Type="http://schemas.openxmlformats.org/officeDocument/2006/relationships/hyperlink" Target="https://pbs.twimg.com/profile_banners/11535092/1558882757" TargetMode="External" /><Relationship Id="rId223" Type="http://schemas.openxmlformats.org/officeDocument/2006/relationships/hyperlink" Target="https://pbs.twimg.com/profile_banners/1900686864/1508264611" TargetMode="External" /><Relationship Id="rId224" Type="http://schemas.openxmlformats.org/officeDocument/2006/relationships/hyperlink" Target="https://pbs.twimg.com/profile_banners/927615568189931520/1523918201" TargetMode="External" /><Relationship Id="rId225" Type="http://schemas.openxmlformats.org/officeDocument/2006/relationships/hyperlink" Target="https://pbs.twimg.com/profile_banners/33645850/1558820740" TargetMode="External" /><Relationship Id="rId226" Type="http://schemas.openxmlformats.org/officeDocument/2006/relationships/hyperlink" Target="http://abs.twimg.com/images/themes/theme15/bg.png" TargetMode="External" /><Relationship Id="rId227" Type="http://schemas.openxmlformats.org/officeDocument/2006/relationships/hyperlink" Target="http://abs.twimg.com/images/themes/theme3/bg.gif" TargetMode="External" /><Relationship Id="rId228" Type="http://schemas.openxmlformats.org/officeDocument/2006/relationships/hyperlink" Target="http://abs.twimg.com/images/themes/theme14/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4/bg.gif" TargetMode="External" /><Relationship Id="rId232" Type="http://schemas.openxmlformats.org/officeDocument/2006/relationships/hyperlink" Target="http://abs.twimg.com/images/themes/theme7/bg.gif" TargetMode="External" /><Relationship Id="rId233" Type="http://schemas.openxmlformats.org/officeDocument/2006/relationships/hyperlink" Target="http://abs.twimg.com/images/themes/theme19/bg.gif" TargetMode="External" /><Relationship Id="rId234" Type="http://schemas.openxmlformats.org/officeDocument/2006/relationships/hyperlink" Target="http://abs.twimg.com/images/themes/theme4/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6/bg.gif" TargetMode="External" /><Relationship Id="rId237" Type="http://schemas.openxmlformats.org/officeDocument/2006/relationships/hyperlink" Target="http://abs.twimg.com/images/themes/theme17/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1/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11/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9/bg.gif" TargetMode="External" /><Relationship Id="rId250" Type="http://schemas.openxmlformats.org/officeDocument/2006/relationships/hyperlink" Target="http://abs.twimg.com/images/themes/theme7/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4/bg.gif" TargetMode="External" /><Relationship Id="rId253" Type="http://schemas.openxmlformats.org/officeDocument/2006/relationships/hyperlink" Target="http://abs.twimg.com/images/themes/theme17/bg.gif" TargetMode="External" /><Relationship Id="rId254" Type="http://schemas.openxmlformats.org/officeDocument/2006/relationships/hyperlink" Target="http://abs.twimg.com/images/themes/theme10/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4/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6/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1/bg.gif" TargetMode="External" /><Relationship Id="rId271" Type="http://schemas.openxmlformats.org/officeDocument/2006/relationships/hyperlink" Target="http://abs.twimg.com/images/themes/theme9/bg.gif" TargetMode="External" /><Relationship Id="rId272" Type="http://schemas.openxmlformats.org/officeDocument/2006/relationships/hyperlink" Target="http://abs.twimg.com/images/themes/theme13/bg.gif" TargetMode="External" /><Relationship Id="rId273" Type="http://schemas.openxmlformats.org/officeDocument/2006/relationships/hyperlink" Target="http://abs.twimg.com/images/themes/theme14/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abs.twimg.com/images/themes/theme14/bg.gif" TargetMode="External" /><Relationship Id="rId277" Type="http://schemas.openxmlformats.org/officeDocument/2006/relationships/hyperlink" Target="http://abs.twimg.com/images/themes/theme5/bg.gif" TargetMode="External" /><Relationship Id="rId278" Type="http://schemas.openxmlformats.org/officeDocument/2006/relationships/hyperlink" Target="http://abs.twimg.com/images/themes/theme17/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4/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0/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9/bg.gif" TargetMode="External" /><Relationship Id="rId286" Type="http://schemas.openxmlformats.org/officeDocument/2006/relationships/hyperlink" Target="http://abs.twimg.com/images/themes/theme15/bg.png" TargetMode="External" /><Relationship Id="rId287" Type="http://schemas.openxmlformats.org/officeDocument/2006/relationships/hyperlink" Target="http://abs.twimg.com/images/themes/theme13/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2/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5/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3/bg.gif" TargetMode="External" /><Relationship Id="rId297" Type="http://schemas.openxmlformats.org/officeDocument/2006/relationships/hyperlink" Target="http://abs.twimg.com/images/themes/theme14/bg.gif" TargetMode="External" /><Relationship Id="rId298" Type="http://schemas.openxmlformats.org/officeDocument/2006/relationships/hyperlink" Target="http://abs.twimg.com/images/themes/theme17/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9/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6/bg.gif" TargetMode="External" /><Relationship Id="rId305" Type="http://schemas.openxmlformats.org/officeDocument/2006/relationships/hyperlink" Target="http://abs.twimg.com/images/themes/theme5/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9/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4/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5/bg.png" TargetMode="External" /><Relationship Id="rId317" Type="http://schemas.openxmlformats.org/officeDocument/2006/relationships/hyperlink" Target="http://abs.twimg.com/images/themes/theme14/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5/bg.png" TargetMode="External" /><Relationship Id="rId323" Type="http://schemas.openxmlformats.org/officeDocument/2006/relationships/hyperlink" Target="http://abs.twimg.com/images/themes/theme9/bg.gif" TargetMode="External" /><Relationship Id="rId324" Type="http://schemas.openxmlformats.org/officeDocument/2006/relationships/hyperlink" Target="http://abs.twimg.com/images/themes/theme15/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3/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pbs.twimg.com/profile_images/1139312294926671872/tJJIVtMq_normal.jpg" TargetMode="External" /><Relationship Id="rId336" Type="http://schemas.openxmlformats.org/officeDocument/2006/relationships/hyperlink" Target="http://pbs.twimg.com/profile_images/838926579308855298/j2n6LVQm_normal.jpg" TargetMode="External" /><Relationship Id="rId337" Type="http://schemas.openxmlformats.org/officeDocument/2006/relationships/hyperlink" Target="http://pbs.twimg.com/profile_images/1083110628015919104/pOpzARfj_normal.jpg" TargetMode="External" /><Relationship Id="rId338" Type="http://schemas.openxmlformats.org/officeDocument/2006/relationships/hyperlink" Target="http://pbs.twimg.com/profile_images/1057735386934493184/BXk8gVuy_normal.jpg" TargetMode="External" /><Relationship Id="rId339" Type="http://schemas.openxmlformats.org/officeDocument/2006/relationships/hyperlink" Target="http://pbs.twimg.com/profile_images/1128639458914365441/GNFtZNI1_normal.jpg" TargetMode="External" /><Relationship Id="rId340" Type="http://schemas.openxmlformats.org/officeDocument/2006/relationships/hyperlink" Target="http://pbs.twimg.com/profile_images/840250016279203849/P7eutVwF_normal.jpg" TargetMode="External" /><Relationship Id="rId341" Type="http://schemas.openxmlformats.org/officeDocument/2006/relationships/hyperlink" Target="http://pbs.twimg.com/profile_images/1139310725657055232/H8btnWlU_normal.png" TargetMode="External" /><Relationship Id="rId342" Type="http://schemas.openxmlformats.org/officeDocument/2006/relationships/hyperlink" Target="http://pbs.twimg.com/profile_images/878517414471897088/4UzVqIN1_normal.jpg" TargetMode="External" /><Relationship Id="rId343" Type="http://schemas.openxmlformats.org/officeDocument/2006/relationships/hyperlink" Target="http://pbs.twimg.com/profile_images/948330691376267264/ochIqk1C_normal.jpg" TargetMode="External" /><Relationship Id="rId344" Type="http://schemas.openxmlformats.org/officeDocument/2006/relationships/hyperlink" Target="http://pbs.twimg.com/profile_images/1136262933439287299/tvyCEltM_normal.jpg" TargetMode="External" /><Relationship Id="rId345" Type="http://schemas.openxmlformats.org/officeDocument/2006/relationships/hyperlink" Target="http://pbs.twimg.com/profile_images/1058052233739157504/269-TfB6_normal.jpg" TargetMode="External" /><Relationship Id="rId346" Type="http://schemas.openxmlformats.org/officeDocument/2006/relationships/hyperlink" Target="http://pbs.twimg.com/profile_images/971864579679465473/mJ06_Uqt_normal.jpg" TargetMode="External" /><Relationship Id="rId347" Type="http://schemas.openxmlformats.org/officeDocument/2006/relationships/hyperlink" Target="http://pbs.twimg.com/profile_images/1113449485206556672/SRH0tKqB_normal.jpg" TargetMode="External" /><Relationship Id="rId348" Type="http://schemas.openxmlformats.org/officeDocument/2006/relationships/hyperlink" Target="http://pbs.twimg.com/profile_images/1042482560960540672/-G8gythg_normal.jpg" TargetMode="External" /><Relationship Id="rId349" Type="http://schemas.openxmlformats.org/officeDocument/2006/relationships/hyperlink" Target="http://pbs.twimg.com/profile_images/1083003197508280320/nU-FO-ON_normal.jpg" TargetMode="External" /><Relationship Id="rId350" Type="http://schemas.openxmlformats.org/officeDocument/2006/relationships/hyperlink" Target="http://pbs.twimg.com/profile_images/1025606843035525120/lu4dnb0Q_normal.jpg" TargetMode="External" /><Relationship Id="rId351" Type="http://schemas.openxmlformats.org/officeDocument/2006/relationships/hyperlink" Target="http://pbs.twimg.com/profile_images/1126867117809328128/f3oTX7Y1_normal.jpg" TargetMode="External" /><Relationship Id="rId352" Type="http://schemas.openxmlformats.org/officeDocument/2006/relationships/hyperlink" Target="http://pbs.twimg.com/profile_images/1097637144808415232/_XAhGP8t_normal.jpg" TargetMode="External" /><Relationship Id="rId353" Type="http://schemas.openxmlformats.org/officeDocument/2006/relationships/hyperlink" Target="http://pbs.twimg.com/profile_images/1138886860447649792/cwUSCwuR_normal.png" TargetMode="External" /><Relationship Id="rId354" Type="http://schemas.openxmlformats.org/officeDocument/2006/relationships/hyperlink" Target="http://pbs.twimg.com/profile_images/991043512954245127/O2Et8QTV_normal.jpg" TargetMode="External" /><Relationship Id="rId355" Type="http://schemas.openxmlformats.org/officeDocument/2006/relationships/hyperlink" Target="http://pbs.twimg.com/profile_images/1099521964408897536/LagM2SXx_normal.jpg" TargetMode="External" /><Relationship Id="rId356" Type="http://schemas.openxmlformats.org/officeDocument/2006/relationships/hyperlink" Target="http://pbs.twimg.com/profile_images/1103289567875088384/iei8q22y_normal.jpg" TargetMode="External" /><Relationship Id="rId357" Type="http://schemas.openxmlformats.org/officeDocument/2006/relationships/hyperlink" Target="http://pbs.twimg.com/profile_images/1059662506833063937/9MfSPaNv_normal.jpg" TargetMode="External" /><Relationship Id="rId358" Type="http://schemas.openxmlformats.org/officeDocument/2006/relationships/hyperlink" Target="http://pbs.twimg.com/profile_images/1081343530470002688/qjTcphcW_normal.jpg" TargetMode="External" /><Relationship Id="rId359" Type="http://schemas.openxmlformats.org/officeDocument/2006/relationships/hyperlink" Target="http://pbs.twimg.com/profile_images/1058117486393073664/ctedXcgl_normal.jpg" TargetMode="External" /><Relationship Id="rId360" Type="http://schemas.openxmlformats.org/officeDocument/2006/relationships/hyperlink" Target="http://pbs.twimg.com/profile_images/1050386195866365953/OXuCSob0_normal.jpg" TargetMode="External" /><Relationship Id="rId361" Type="http://schemas.openxmlformats.org/officeDocument/2006/relationships/hyperlink" Target="http://pbs.twimg.com/profile_images/1025221438767226880/D8WjKFCn_normal.jpg" TargetMode="External" /><Relationship Id="rId362" Type="http://schemas.openxmlformats.org/officeDocument/2006/relationships/hyperlink" Target="http://pbs.twimg.com/profile_images/1012884213568364545/4llG8-tk_normal.jpg" TargetMode="External" /><Relationship Id="rId363" Type="http://schemas.openxmlformats.org/officeDocument/2006/relationships/hyperlink" Target="http://pbs.twimg.com/profile_images/970126979960844290/L2gYs2OR_normal.jpg" TargetMode="External" /><Relationship Id="rId364" Type="http://schemas.openxmlformats.org/officeDocument/2006/relationships/hyperlink" Target="http://pbs.twimg.com/profile_images/860598421249433600/ikvCC6F4_normal.jpg" TargetMode="External" /><Relationship Id="rId365" Type="http://schemas.openxmlformats.org/officeDocument/2006/relationships/hyperlink" Target="http://pbs.twimg.com/profile_images/1101231707137531904/7iBVqVYr_normal.png" TargetMode="External" /><Relationship Id="rId366" Type="http://schemas.openxmlformats.org/officeDocument/2006/relationships/hyperlink" Target="http://abs.twimg.com/sticky/default_profile_images/default_profile_normal.png" TargetMode="External" /><Relationship Id="rId367" Type="http://schemas.openxmlformats.org/officeDocument/2006/relationships/hyperlink" Target="http://pbs.twimg.com/profile_images/1006550346607529989/kBO8p1CX_normal.jpg" TargetMode="External" /><Relationship Id="rId368" Type="http://schemas.openxmlformats.org/officeDocument/2006/relationships/hyperlink" Target="http://pbs.twimg.com/profile_images/1046651617943072768/WIKtGvoL_normal.jpg" TargetMode="External" /><Relationship Id="rId369" Type="http://schemas.openxmlformats.org/officeDocument/2006/relationships/hyperlink" Target="http://pbs.twimg.com/profile_images/2396887716/duzg1gvssmmeuucs9yx2_normal.jpeg" TargetMode="External" /><Relationship Id="rId370" Type="http://schemas.openxmlformats.org/officeDocument/2006/relationships/hyperlink" Target="http://pbs.twimg.com/profile_images/713702978440601601/of_6jI2N_normal.jpg" TargetMode="External" /><Relationship Id="rId371" Type="http://schemas.openxmlformats.org/officeDocument/2006/relationships/hyperlink" Target="http://pbs.twimg.com/profile_images/1136990771394072576/mrS6J9lL_normal.jpg" TargetMode="External" /><Relationship Id="rId372" Type="http://schemas.openxmlformats.org/officeDocument/2006/relationships/hyperlink" Target="http://pbs.twimg.com/profile_images/1039966314960437248/yKL_4LvX_normal.jpg" TargetMode="External" /><Relationship Id="rId373" Type="http://schemas.openxmlformats.org/officeDocument/2006/relationships/hyperlink" Target="http://pbs.twimg.com/profile_images/939910218204446723/6H_t9Ct1_normal.jpg" TargetMode="External" /><Relationship Id="rId374" Type="http://schemas.openxmlformats.org/officeDocument/2006/relationships/hyperlink" Target="http://pbs.twimg.com/profile_images/1000496900246720512/W6rwh86H_normal.jpg" TargetMode="External" /><Relationship Id="rId375" Type="http://schemas.openxmlformats.org/officeDocument/2006/relationships/hyperlink" Target="http://pbs.twimg.com/profile_images/740040709227446272/xnTeLU4t_normal.jpg" TargetMode="External" /><Relationship Id="rId376" Type="http://schemas.openxmlformats.org/officeDocument/2006/relationships/hyperlink" Target="http://pbs.twimg.com/profile_images/952742210935468034/_orDHt24_normal.jpg" TargetMode="External" /><Relationship Id="rId377" Type="http://schemas.openxmlformats.org/officeDocument/2006/relationships/hyperlink" Target="http://pbs.twimg.com/profile_images/1105653002151518208/q3NDQJfx_normal.jpg" TargetMode="External" /><Relationship Id="rId378" Type="http://schemas.openxmlformats.org/officeDocument/2006/relationships/hyperlink" Target="http://pbs.twimg.com/profile_images/1034758490454216706/-NyHEWSE_normal.jpg" TargetMode="External" /><Relationship Id="rId379" Type="http://schemas.openxmlformats.org/officeDocument/2006/relationships/hyperlink" Target="http://pbs.twimg.com/profile_images/1058429319888941057/uH-r9Edx_normal.jpg" TargetMode="External" /><Relationship Id="rId380" Type="http://schemas.openxmlformats.org/officeDocument/2006/relationships/hyperlink" Target="http://pbs.twimg.com/profile_images/875723218505609216/0gcnvCcP_normal.jpg" TargetMode="External" /><Relationship Id="rId381" Type="http://schemas.openxmlformats.org/officeDocument/2006/relationships/hyperlink" Target="http://pbs.twimg.com/profile_images/954245408141660160/FAiM82Mh_normal.jpg" TargetMode="External" /><Relationship Id="rId382" Type="http://schemas.openxmlformats.org/officeDocument/2006/relationships/hyperlink" Target="http://pbs.twimg.com/profile_images/1083417055108452357/k2MIoesS_normal.jpg" TargetMode="External" /><Relationship Id="rId383" Type="http://schemas.openxmlformats.org/officeDocument/2006/relationships/hyperlink" Target="http://pbs.twimg.com/profile_images/847838196750704642/PnwB1zM8_normal.jpg" TargetMode="External" /><Relationship Id="rId384" Type="http://schemas.openxmlformats.org/officeDocument/2006/relationships/hyperlink" Target="http://pbs.twimg.com/profile_images/703715161899544577/g5afrXz0_normal.jpg" TargetMode="External" /><Relationship Id="rId385" Type="http://schemas.openxmlformats.org/officeDocument/2006/relationships/hyperlink" Target="http://pbs.twimg.com/profile_images/1133778097742835712/8QQFA01k_normal.jpg" TargetMode="External" /><Relationship Id="rId386" Type="http://schemas.openxmlformats.org/officeDocument/2006/relationships/hyperlink" Target="http://pbs.twimg.com/profile_images/1128891235404374016/6YUUtpPy_normal.png" TargetMode="External" /><Relationship Id="rId387" Type="http://schemas.openxmlformats.org/officeDocument/2006/relationships/hyperlink" Target="http://pbs.twimg.com/profile_images/581442556841435136/-W5fJVW3_normal.png" TargetMode="External" /><Relationship Id="rId388" Type="http://schemas.openxmlformats.org/officeDocument/2006/relationships/hyperlink" Target="http://pbs.twimg.com/profile_images/674994985448693760/nMmsPBvR_normal.jpg" TargetMode="External" /><Relationship Id="rId389" Type="http://schemas.openxmlformats.org/officeDocument/2006/relationships/hyperlink" Target="http://pbs.twimg.com/profile_images/1121754197932892161/dZAIgZ68_normal.png" TargetMode="External" /><Relationship Id="rId390" Type="http://schemas.openxmlformats.org/officeDocument/2006/relationships/hyperlink" Target="http://pbs.twimg.com/profile_images/994319408947449856/ScQPPPOP_normal.jpg" TargetMode="External" /><Relationship Id="rId391" Type="http://schemas.openxmlformats.org/officeDocument/2006/relationships/hyperlink" Target="http://pbs.twimg.com/profile_images/971518376076984320/eQdX_nIQ_normal.jpg" TargetMode="External" /><Relationship Id="rId392" Type="http://schemas.openxmlformats.org/officeDocument/2006/relationships/hyperlink" Target="http://pbs.twimg.com/profile_images/1040378468452581376/3pKEJJwN_normal.jpg" TargetMode="External" /><Relationship Id="rId393" Type="http://schemas.openxmlformats.org/officeDocument/2006/relationships/hyperlink" Target="http://pbs.twimg.com/profile_images/1033441214186450945/Iza4zixz_normal.jpg" TargetMode="External" /><Relationship Id="rId394" Type="http://schemas.openxmlformats.org/officeDocument/2006/relationships/hyperlink" Target="http://pbs.twimg.com/profile_images/1077564303929237504/uBsKb1B0_normal.jpg" TargetMode="External" /><Relationship Id="rId395" Type="http://schemas.openxmlformats.org/officeDocument/2006/relationships/hyperlink" Target="http://pbs.twimg.com/profile_images/475132681634578432/HUFUWMRA_normal.jpeg" TargetMode="External" /><Relationship Id="rId396" Type="http://schemas.openxmlformats.org/officeDocument/2006/relationships/hyperlink" Target="http://pbs.twimg.com/profile_images/996819536241463296/zU6_AwVg_normal.jpg" TargetMode="External" /><Relationship Id="rId397" Type="http://schemas.openxmlformats.org/officeDocument/2006/relationships/hyperlink" Target="http://pbs.twimg.com/profile_images/1136603462773248000/WItC2vts_normal.jpg" TargetMode="External" /><Relationship Id="rId398" Type="http://schemas.openxmlformats.org/officeDocument/2006/relationships/hyperlink" Target="http://pbs.twimg.com/profile_images/973590135366352896/F1GLwzGY_normal.jpg" TargetMode="External" /><Relationship Id="rId399" Type="http://schemas.openxmlformats.org/officeDocument/2006/relationships/hyperlink" Target="http://pbs.twimg.com/profile_images/1057784982742040576/bz48hFu2_normal.jpg" TargetMode="External" /><Relationship Id="rId400" Type="http://schemas.openxmlformats.org/officeDocument/2006/relationships/hyperlink" Target="http://pbs.twimg.com/profile_images/1138833025456902146/3wivKYAG_normal.png" TargetMode="External" /><Relationship Id="rId401" Type="http://schemas.openxmlformats.org/officeDocument/2006/relationships/hyperlink" Target="http://pbs.twimg.com/profile_images/887731913351323648/yt1KfmAR_normal.jpg" TargetMode="External" /><Relationship Id="rId402" Type="http://schemas.openxmlformats.org/officeDocument/2006/relationships/hyperlink" Target="http://pbs.twimg.com/profile_images/1080747966451699713/gNSAfqO-_normal.jpg" TargetMode="External" /><Relationship Id="rId403" Type="http://schemas.openxmlformats.org/officeDocument/2006/relationships/hyperlink" Target="http://pbs.twimg.com/profile_images/981878483453403137/czL8DQ5D_normal.jpg" TargetMode="External" /><Relationship Id="rId404" Type="http://schemas.openxmlformats.org/officeDocument/2006/relationships/hyperlink" Target="http://pbs.twimg.com/profile_images/1110642023126716418/Ckj2ngbk_normal.png" TargetMode="External" /><Relationship Id="rId405" Type="http://schemas.openxmlformats.org/officeDocument/2006/relationships/hyperlink" Target="http://pbs.twimg.com/profile_images/1014996593697701888/OknKZhEt_normal.jpg" TargetMode="External" /><Relationship Id="rId406" Type="http://schemas.openxmlformats.org/officeDocument/2006/relationships/hyperlink" Target="http://pbs.twimg.com/profile_images/816786861251117056/bdMpqgmA_normal.jpg" TargetMode="External" /><Relationship Id="rId407" Type="http://schemas.openxmlformats.org/officeDocument/2006/relationships/hyperlink" Target="http://pbs.twimg.com/profile_images/1127995230303739904/IHE_1lMX_normal.png" TargetMode="External" /><Relationship Id="rId408" Type="http://schemas.openxmlformats.org/officeDocument/2006/relationships/hyperlink" Target="http://pbs.twimg.com/profile_images/1128837357376086018/zPmYk2EC_normal.jpg" TargetMode="External" /><Relationship Id="rId409" Type="http://schemas.openxmlformats.org/officeDocument/2006/relationships/hyperlink" Target="http://pbs.twimg.com/profile_images/887019368009400320/dww2arZT_normal.jpg" TargetMode="External" /><Relationship Id="rId410" Type="http://schemas.openxmlformats.org/officeDocument/2006/relationships/hyperlink" Target="http://pbs.twimg.com/profile_images/646709637/lj_main_normal.jpg" TargetMode="External" /><Relationship Id="rId411" Type="http://schemas.openxmlformats.org/officeDocument/2006/relationships/hyperlink" Target="http://pbs.twimg.com/profile_images/978319961763581953/ZFWT5QZO_normal.jpg" TargetMode="External" /><Relationship Id="rId412" Type="http://schemas.openxmlformats.org/officeDocument/2006/relationships/hyperlink" Target="http://pbs.twimg.com/profile_images/2372988200/cudltvccob8x3kysv6rg_normal.jpeg" TargetMode="External" /><Relationship Id="rId413" Type="http://schemas.openxmlformats.org/officeDocument/2006/relationships/hyperlink" Target="http://pbs.twimg.com/profile_images/1058837624314449920/UG58FrJ4_normal.jpg" TargetMode="External" /><Relationship Id="rId414" Type="http://schemas.openxmlformats.org/officeDocument/2006/relationships/hyperlink" Target="http://pbs.twimg.com/profile_images/474052133034029056/cEh2OAUX_normal.png" TargetMode="External" /><Relationship Id="rId415" Type="http://schemas.openxmlformats.org/officeDocument/2006/relationships/hyperlink" Target="http://pbs.twimg.com/profile_images/850267821158277121/_Gz7G5uU_normal.jpg" TargetMode="External" /><Relationship Id="rId416" Type="http://schemas.openxmlformats.org/officeDocument/2006/relationships/hyperlink" Target="http://pbs.twimg.com/profile_images/1094464519429152768/Jr6Rr-Ak_normal.jpg" TargetMode="External" /><Relationship Id="rId417" Type="http://schemas.openxmlformats.org/officeDocument/2006/relationships/hyperlink" Target="http://pbs.twimg.com/profile_images/791700103094345728/szJMgCHt_normal.jpg" TargetMode="External" /><Relationship Id="rId418" Type="http://schemas.openxmlformats.org/officeDocument/2006/relationships/hyperlink" Target="http://pbs.twimg.com/profile_images/1083122000787324929/_2qVRHlE_normal.jpg" TargetMode="External" /><Relationship Id="rId419" Type="http://schemas.openxmlformats.org/officeDocument/2006/relationships/hyperlink" Target="http://pbs.twimg.com/profile_images/1139234438414340096/ISJjpsoM_normal.jpg" TargetMode="External" /><Relationship Id="rId420" Type="http://schemas.openxmlformats.org/officeDocument/2006/relationships/hyperlink" Target="http://pbs.twimg.com/profile_images/940894788592848897/lpBLkrRI_normal.jpg" TargetMode="External" /><Relationship Id="rId421" Type="http://schemas.openxmlformats.org/officeDocument/2006/relationships/hyperlink" Target="http://pbs.twimg.com/profile_images/1139826569524985856/cxfRWuzp_normal.jpg" TargetMode="External" /><Relationship Id="rId422" Type="http://schemas.openxmlformats.org/officeDocument/2006/relationships/hyperlink" Target="http://pbs.twimg.com/profile_images/1013694897524760576/IIv_-XaA_normal.jpg" TargetMode="External" /><Relationship Id="rId423" Type="http://schemas.openxmlformats.org/officeDocument/2006/relationships/hyperlink" Target="http://pbs.twimg.com/profile_images/1125515809131040776/SnvLNfiy_normal.jpg" TargetMode="External" /><Relationship Id="rId424" Type="http://schemas.openxmlformats.org/officeDocument/2006/relationships/hyperlink" Target="http://pbs.twimg.com/profile_images/970354596790128640/btubzsrY_normal.jpg" TargetMode="External" /><Relationship Id="rId425" Type="http://schemas.openxmlformats.org/officeDocument/2006/relationships/hyperlink" Target="http://pbs.twimg.com/profile_images/1137681661494038528/BhwUEJHw_normal.jpg" TargetMode="External" /><Relationship Id="rId426" Type="http://schemas.openxmlformats.org/officeDocument/2006/relationships/hyperlink" Target="http://pbs.twimg.com/profile_images/811960116282916865/BFjZIFT2_normal.jpg" TargetMode="External" /><Relationship Id="rId427" Type="http://schemas.openxmlformats.org/officeDocument/2006/relationships/hyperlink" Target="http://pbs.twimg.com/profile_images/1042161328377552896/Ml2UezfH_normal.jpg" TargetMode="External" /><Relationship Id="rId428" Type="http://schemas.openxmlformats.org/officeDocument/2006/relationships/hyperlink" Target="http://pbs.twimg.com/profile_images/1065630318223343619/zi0M7R6g_normal.jpg" TargetMode="External" /><Relationship Id="rId429" Type="http://schemas.openxmlformats.org/officeDocument/2006/relationships/hyperlink" Target="http://pbs.twimg.com/profile_images/1091836546624307201/-1C0ynnz_normal.jpg" TargetMode="External" /><Relationship Id="rId430" Type="http://schemas.openxmlformats.org/officeDocument/2006/relationships/hyperlink" Target="http://pbs.twimg.com/profile_images/697905166012514308/uYRFoS3B_normal.jpg" TargetMode="External" /><Relationship Id="rId431" Type="http://schemas.openxmlformats.org/officeDocument/2006/relationships/hyperlink" Target="http://pbs.twimg.com/profile_images/1058758929080090624/vGTztI3x_normal.jpg" TargetMode="External" /><Relationship Id="rId432" Type="http://schemas.openxmlformats.org/officeDocument/2006/relationships/hyperlink" Target="http://pbs.twimg.com/profile_images/985561229212160000/b9KpKYmj_normal.jpg" TargetMode="External" /><Relationship Id="rId433" Type="http://schemas.openxmlformats.org/officeDocument/2006/relationships/hyperlink" Target="http://pbs.twimg.com/profile_images/1134851965744078848/LyhYiCIb_normal.png" TargetMode="External" /><Relationship Id="rId434" Type="http://schemas.openxmlformats.org/officeDocument/2006/relationships/hyperlink" Target="http://pbs.twimg.com/profile_images/1126625068564402176/VV114FWs_normal.png" TargetMode="External" /><Relationship Id="rId435" Type="http://schemas.openxmlformats.org/officeDocument/2006/relationships/hyperlink" Target="http://pbs.twimg.com/profile_images/517167672174182401/AI5Jcljx_normal.jpeg" TargetMode="External" /><Relationship Id="rId436" Type="http://schemas.openxmlformats.org/officeDocument/2006/relationships/hyperlink" Target="http://pbs.twimg.com/profile_images/1098333588100124679/ESnoYMOr_normal.png" TargetMode="External" /><Relationship Id="rId437" Type="http://schemas.openxmlformats.org/officeDocument/2006/relationships/hyperlink" Target="http://pbs.twimg.com/profile_images/989639492234428416/Yiwyg799_normal.jpg" TargetMode="External" /><Relationship Id="rId438" Type="http://schemas.openxmlformats.org/officeDocument/2006/relationships/hyperlink" Target="http://pbs.twimg.com/profile_images/1124019426481905664/OpzOzfmd_normal.png" TargetMode="External" /><Relationship Id="rId439" Type="http://schemas.openxmlformats.org/officeDocument/2006/relationships/hyperlink" Target="http://pbs.twimg.com/profile_images/1136131979127205888/uzLzTUzl_normal.jpg" TargetMode="External" /><Relationship Id="rId440" Type="http://schemas.openxmlformats.org/officeDocument/2006/relationships/hyperlink" Target="http://pbs.twimg.com/profile_images/1104106979788763138/lFxnLjkv_normal.png" TargetMode="External" /><Relationship Id="rId441" Type="http://schemas.openxmlformats.org/officeDocument/2006/relationships/hyperlink" Target="http://abs.twimg.com/sticky/default_profile_images/default_profile_normal.png" TargetMode="External" /><Relationship Id="rId442" Type="http://schemas.openxmlformats.org/officeDocument/2006/relationships/hyperlink" Target="http://pbs.twimg.com/profile_images/1075795184280047618/Jt1rX3dO_normal.jpg" TargetMode="External" /><Relationship Id="rId443" Type="http://schemas.openxmlformats.org/officeDocument/2006/relationships/hyperlink" Target="http://pbs.twimg.com/profile_images/1136570559750389760/yXk2E1Db_normal.jpg" TargetMode="External" /><Relationship Id="rId444" Type="http://schemas.openxmlformats.org/officeDocument/2006/relationships/hyperlink" Target="http://pbs.twimg.com/profile_images/1093156301956435968/speqW5J__normal.jpg" TargetMode="External" /><Relationship Id="rId445" Type="http://schemas.openxmlformats.org/officeDocument/2006/relationships/hyperlink" Target="http://pbs.twimg.com/profile_images/981424372127760386/rAARkxjZ_normal.jpg" TargetMode="External" /><Relationship Id="rId446" Type="http://schemas.openxmlformats.org/officeDocument/2006/relationships/hyperlink" Target="http://pbs.twimg.com/profile_images/1132497598068215809/aM-nzTdK_normal.jpg" TargetMode="External" /><Relationship Id="rId447" Type="http://schemas.openxmlformats.org/officeDocument/2006/relationships/hyperlink" Target="http://pbs.twimg.com/profile_images/895495258045161476/zBy-_5Gc_normal.jpg" TargetMode="External" /><Relationship Id="rId448" Type="http://schemas.openxmlformats.org/officeDocument/2006/relationships/hyperlink" Target="http://pbs.twimg.com/profile_images/652987583513784324/-w6pN0iC_normal.png" TargetMode="External" /><Relationship Id="rId449" Type="http://schemas.openxmlformats.org/officeDocument/2006/relationships/hyperlink" Target="http://pbs.twimg.com/profile_images/1137044117144387586/1q_EbioD_normal.jpg" TargetMode="External" /><Relationship Id="rId450" Type="http://schemas.openxmlformats.org/officeDocument/2006/relationships/hyperlink" Target="http://pbs.twimg.com/profile_images/1110160513651085315/WI3_FKgY_normal.png" TargetMode="External" /><Relationship Id="rId451" Type="http://schemas.openxmlformats.org/officeDocument/2006/relationships/hyperlink" Target="http://pbs.twimg.com/profile_images/893897292289236992/i6n4LTwG_normal.jpg" TargetMode="External" /><Relationship Id="rId452" Type="http://schemas.openxmlformats.org/officeDocument/2006/relationships/hyperlink" Target="http://pbs.twimg.com/profile_images/1072609146409807873/2mzQ_3MV_normal.jpg" TargetMode="External" /><Relationship Id="rId453" Type="http://schemas.openxmlformats.org/officeDocument/2006/relationships/hyperlink" Target="http://pbs.twimg.com/profile_images/635789669410672640/2ScYTkdx_normal.png" TargetMode="External" /><Relationship Id="rId454" Type="http://schemas.openxmlformats.org/officeDocument/2006/relationships/hyperlink" Target="http://pbs.twimg.com/profile_images/1099317486833479686/PgQNes_b_normal.jpg" TargetMode="External" /><Relationship Id="rId455" Type="http://schemas.openxmlformats.org/officeDocument/2006/relationships/hyperlink" Target="http://pbs.twimg.com/profile_images/464490483297705984/W0AMWC1A_normal.jpeg" TargetMode="External" /><Relationship Id="rId456" Type="http://schemas.openxmlformats.org/officeDocument/2006/relationships/hyperlink" Target="http://pbs.twimg.com/profile_images/1024097940288106496/ok20LZ15_normal.jpg" TargetMode="External" /><Relationship Id="rId457" Type="http://schemas.openxmlformats.org/officeDocument/2006/relationships/hyperlink" Target="http://pbs.twimg.com/profile_images/674321950815092738/-HU7IH6f_normal.png" TargetMode="External" /><Relationship Id="rId458" Type="http://schemas.openxmlformats.org/officeDocument/2006/relationships/hyperlink" Target="https://twitter.com/keeganlanier" TargetMode="External" /><Relationship Id="rId459" Type="http://schemas.openxmlformats.org/officeDocument/2006/relationships/hyperlink" Target="https://twitter.com/50states100days" TargetMode="External" /><Relationship Id="rId460" Type="http://schemas.openxmlformats.org/officeDocument/2006/relationships/hyperlink" Target="https://twitter.com/chrisstrub" TargetMode="External" /><Relationship Id="rId461" Type="http://schemas.openxmlformats.org/officeDocument/2006/relationships/hyperlink" Target="https://twitter.com/vickioneill" TargetMode="External" /><Relationship Id="rId462" Type="http://schemas.openxmlformats.org/officeDocument/2006/relationships/hyperlink" Target="https://twitter.com/ryanfoland" TargetMode="External" /><Relationship Id="rId463" Type="http://schemas.openxmlformats.org/officeDocument/2006/relationships/hyperlink" Target="https://twitter.com/chevd80" TargetMode="External" /><Relationship Id="rId464" Type="http://schemas.openxmlformats.org/officeDocument/2006/relationships/hyperlink" Target="https://twitter.com/keithkeller" TargetMode="External" /><Relationship Id="rId465" Type="http://schemas.openxmlformats.org/officeDocument/2006/relationships/hyperlink" Target="https://twitter.com/sfaulknerpando" TargetMode="External" /><Relationship Id="rId466" Type="http://schemas.openxmlformats.org/officeDocument/2006/relationships/hyperlink" Target="https://twitter.com/sageandsavvy" TargetMode="External" /><Relationship Id="rId467" Type="http://schemas.openxmlformats.org/officeDocument/2006/relationships/hyperlink" Target="https://twitter.com/mz_rocko" TargetMode="External" /><Relationship Id="rId468" Type="http://schemas.openxmlformats.org/officeDocument/2006/relationships/hyperlink" Target="https://twitter.com/rebekahradice" TargetMode="External" /><Relationship Id="rId469" Type="http://schemas.openxmlformats.org/officeDocument/2006/relationships/hyperlink" Target="https://twitter.com/southbaysome" TargetMode="External" /><Relationship Id="rId470" Type="http://schemas.openxmlformats.org/officeDocument/2006/relationships/hyperlink" Target="https://twitter.com/winniesun" TargetMode="External" /><Relationship Id="rId471" Type="http://schemas.openxmlformats.org/officeDocument/2006/relationships/hyperlink" Target="https://twitter.com/zalkab" TargetMode="External" /><Relationship Id="rId472" Type="http://schemas.openxmlformats.org/officeDocument/2006/relationships/hyperlink" Target="https://twitter.com/missclaricelin" TargetMode="External" /><Relationship Id="rId473" Type="http://schemas.openxmlformats.org/officeDocument/2006/relationships/hyperlink" Target="https://twitter.com/irossbrand" TargetMode="External" /><Relationship Id="rId474" Type="http://schemas.openxmlformats.org/officeDocument/2006/relationships/hyperlink" Target="https://twitter.com/virtuosoassist" TargetMode="External" /><Relationship Id="rId475" Type="http://schemas.openxmlformats.org/officeDocument/2006/relationships/hyperlink" Target="https://twitter.com/aiaddysonzhang" TargetMode="External" /><Relationship Id="rId476" Type="http://schemas.openxmlformats.org/officeDocument/2006/relationships/hyperlink" Target="https://twitter.com/genepetrovlmc" TargetMode="External" /><Relationship Id="rId477" Type="http://schemas.openxmlformats.org/officeDocument/2006/relationships/hyperlink" Target="https://twitter.com/jessikaphillips" TargetMode="External" /><Relationship Id="rId478" Type="http://schemas.openxmlformats.org/officeDocument/2006/relationships/hyperlink" Target="https://twitter.com/breepalm" TargetMode="External" /><Relationship Id="rId479" Type="http://schemas.openxmlformats.org/officeDocument/2006/relationships/hyperlink" Target="https://twitter.com/findtroy" TargetMode="External" /><Relationship Id="rId480" Type="http://schemas.openxmlformats.org/officeDocument/2006/relationships/hyperlink" Target="https://twitter.com/wefillthefridge" TargetMode="External" /><Relationship Id="rId481" Type="http://schemas.openxmlformats.org/officeDocument/2006/relationships/hyperlink" Target="https://twitter.com/rosswoods10" TargetMode="External" /><Relationship Id="rId482" Type="http://schemas.openxmlformats.org/officeDocument/2006/relationships/hyperlink" Target="https://twitter.com/cgritmon" TargetMode="External" /><Relationship Id="rId483" Type="http://schemas.openxmlformats.org/officeDocument/2006/relationships/hyperlink" Target="https://twitter.com/bizpaul" TargetMode="External" /><Relationship Id="rId484" Type="http://schemas.openxmlformats.org/officeDocument/2006/relationships/hyperlink" Target="https://twitter.com/bellas_pets" TargetMode="External" /><Relationship Id="rId485" Type="http://schemas.openxmlformats.org/officeDocument/2006/relationships/hyperlink" Target="https://twitter.com/smaofwv" TargetMode="External" /><Relationship Id="rId486" Type="http://schemas.openxmlformats.org/officeDocument/2006/relationships/hyperlink" Target="https://twitter.com/sarabinwv" TargetMode="External" /><Relationship Id="rId487" Type="http://schemas.openxmlformats.org/officeDocument/2006/relationships/hyperlink" Target="https://twitter.com/bradfriedman" TargetMode="External" /><Relationship Id="rId488" Type="http://schemas.openxmlformats.org/officeDocument/2006/relationships/hyperlink" Target="https://twitter.com/bbirkmeyer" TargetMode="External" /><Relationship Id="rId489" Type="http://schemas.openxmlformats.org/officeDocument/2006/relationships/hyperlink" Target="https://twitter.com/jennstrends" TargetMode="External" /><Relationship Id="rId490" Type="http://schemas.openxmlformats.org/officeDocument/2006/relationships/hyperlink" Target="https://twitter.com/livewithtiffany" TargetMode="External" /><Relationship Id="rId491" Type="http://schemas.openxmlformats.org/officeDocument/2006/relationships/hyperlink" Target="https://twitter.com/keepupwmrsjones" TargetMode="External" /><Relationship Id="rId492" Type="http://schemas.openxmlformats.org/officeDocument/2006/relationships/hyperlink" Target="https://twitter.com/karenyankovich" TargetMode="External" /><Relationship Id="rId493" Type="http://schemas.openxmlformats.org/officeDocument/2006/relationships/hyperlink" Target="https://twitter.com/franconegot" TargetMode="External" /><Relationship Id="rId494" Type="http://schemas.openxmlformats.org/officeDocument/2006/relationships/hyperlink" Target="https://twitter.com/mllnnlmotivator" TargetMode="External" /><Relationship Id="rId495" Type="http://schemas.openxmlformats.org/officeDocument/2006/relationships/hyperlink" Target="https://twitter.com/markj_ohnson" TargetMode="External" /><Relationship Id="rId496" Type="http://schemas.openxmlformats.org/officeDocument/2006/relationships/hyperlink" Target="https://twitter.com/fuhsionmktg" TargetMode="External" /><Relationship Id="rId497" Type="http://schemas.openxmlformats.org/officeDocument/2006/relationships/hyperlink" Target="https://twitter.com/thedebmethod" TargetMode="External" /><Relationship Id="rId498" Type="http://schemas.openxmlformats.org/officeDocument/2006/relationships/hyperlink" Target="https://twitter.com/writeononline" TargetMode="External" /><Relationship Id="rId499" Type="http://schemas.openxmlformats.org/officeDocument/2006/relationships/hyperlink" Target="https://twitter.com/goalchat" TargetMode="External" /><Relationship Id="rId500" Type="http://schemas.openxmlformats.org/officeDocument/2006/relationships/hyperlink" Target="https://twitter.com/tischleramy" TargetMode="External" /><Relationship Id="rId501" Type="http://schemas.openxmlformats.org/officeDocument/2006/relationships/hyperlink" Target="https://twitter.com/_mariamarchewka" TargetMode="External" /><Relationship Id="rId502" Type="http://schemas.openxmlformats.org/officeDocument/2006/relationships/hyperlink" Target="https://twitter.com/sohnsocialmedia" TargetMode="External" /><Relationship Id="rId503" Type="http://schemas.openxmlformats.org/officeDocument/2006/relationships/hyperlink" Target="https://twitter.com/bkennedycse" TargetMode="External" /><Relationship Id="rId504" Type="http://schemas.openxmlformats.org/officeDocument/2006/relationships/hyperlink" Target="https://twitter.com/heystephanie" TargetMode="External" /><Relationship Id="rId505" Type="http://schemas.openxmlformats.org/officeDocument/2006/relationships/hyperlink" Target="https://twitter.com/robertoblake" TargetMode="External" /><Relationship Id="rId506" Type="http://schemas.openxmlformats.org/officeDocument/2006/relationships/hyperlink" Target="https://twitter.com/digitalstoryco" TargetMode="External" /><Relationship Id="rId507" Type="http://schemas.openxmlformats.org/officeDocument/2006/relationships/hyperlink" Target="https://twitter.com/thinkbluepr" TargetMode="External" /><Relationship Id="rId508" Type="http://schemas.openxmlformats.org/officeDocument/2006/relationships/hyperlink" Target="https://twitter.com/khetrific" TargetMode="External" /><Relationship Id="rId509" Type="http://schemas.openxmlformats.org/officeDocument/2006/relationships/hyperlink" Target="https://twitter.com/sabrinacadini" TargetMode="External" /><Relationship Id="rId510" Type="http://schemas.openxmlformats.org/officeDocument/2006/relationships/hyperlink" Target="https://twitter.com/s_narmadhaa" TargetMode="External" /><Relationship Id="rId511" Type="http://schemas.openxmlformats.org/officeDocument/2006/relationships/hyperlink" Target="https://twitter.com/darcydeleon" TargetMode="External" /><Relationship Id="rId512" Type="http://schemas.openxmlformats.org/officeDocument/2006/relationships/hyperlink" Target="https://twitter.com/albermoire" TargetMode="External" /><Relationship Id="rId513" Type="http://schemas.openxmlformats.org/officeDocument/2006/relationships/hyperlink" Target="https://twitter.com/b2the7" TargetMode="External" /><Relationship Id="rId514" Type="http://schemas.openxmlformats.org/officeDocument/2006/relationships/hyperlink" Target="https://twitter.com/madalynsklar" TargetMode="External" /><Relationship Id="rId515" Type="http://schemas.openxmlformats.org/officeDocument/2006/relationships/hyperlink" Target="https://twitter.com/streamyardapp" TargetMode="External" /><Relationship Id="rId516" Type="http://schemas.openxmlformats.org/officeDocument/2006/relationships/hyperlink" Target="https://twitter.com/d_scott" TargetMode="External" /><Relationship Id="rId517" Type="http://schemas.openxmlformats.org/officeDocument/2006/relationships/hyperlink" Target="https://twitter.com/mariamakane65" TargetMode="External" /><Relationship Id="rId518" Type="http://schemas.openxmlformats.org/officeDocument/2006/relationships/hyperlink" Target="https://twitter.com/judi_fox" TargetMode="External" /><Relationship Id="rId519" Type="http://schemas.openxmlformats.org/officeDocument/2006/relationships/hyperlink" Target="https://twitter.com/theathwareing" TargetMode="External" /><Relationship Id="rId520" Type="http://schemas.openxmlformats.org/officeDocument/2006/relationships/hyperlink" Target="https://twitter.com/chipotletweets" TargetMode="External" /><Relationship Id="rId521" Type="http://schemas.openxmlformats.org/officeDocument/2006/relationships/hyperlink" Target="https://twitter.com/alyona_cherny" TargetMode="External" /><Relationship Id="rId522" Type="http://schemas.openxmlformats.org/officeDocument/2006/relationships/hyperlink" Target="https://twitter.com/wave_video" TargetMode="External" /><Relationship Id="rId523" Type="http://schemas.openxmlformats.org/officeDocument/2006/relationships/hyperlink" Target="https://twitter.com/markilemons" TargetMode="External" /><Relationship Id="rId524" Type="http://schemas.openxmlformats.org/officeDocument/2006/relationships/hyperlink" Target="https://twitter.com/cmoconfessor" TargetMode="External" /><Relationship Id="rId525" Type="http://schemas.openxmlformats.org/officeDocument/2006/relationships/hyperlink" Target="https://twitter.com/juicebys" TargetMode="External" /><Relationship Id="rId526" Type="http://schemas.openxmlformats.org/officeDocument/2006/relationships/hyperlink" Target="https://twitter.com/mike_gingerich" TargetMode="External" /><Relationship Id="rId527" Type="http://schemas.openxmlformats.org/officeDocument/2006/relationships/hyperlink" Target="https://twitter.com/mike_allton" TargetMode="External" /><Relationship Id="rId528" Type="http://schemas.openxmlformats.org/officeDocument/2006/relationships/hyperlink" Target="https://twitter.com/stellar247" TargetMode="External" /><Relationship Id="rId529" Type="http://schemas.openxmlformats.org/officeDocument/2006/relationships/hyperlink" Target="https://twitter.com/miavossonthego" TargetMode="External" /><Relationship Id="rId530" Type="http://schemas.openxmlformats.org/officeDocument/2006/relationships/hyperlink" Target="https://twitter.com/demianross" TargetMode="External" /><Relationship Id="rId531" Type="http://schemas.openxmlformats.org/officeDocument/2006/relationships/hyperlink" Target="https://twitter.com/marc_bowker" TargetMode="External" /><Relationship Id="rId532" Type="http://schemas.openxmlformats.org/officeDocument/2006/relationships/hyperlink" Target="https://twitter.com/bentleyu" TargetMode="External" /><Relationship Id="rId533" Type="http://schemas.openxmlformats.org/officeDocument/2006/relationships/hyperlink" Target="https://twitter.com/sferika" TargetMode="External" /><Relationship Id="rId534" Type="http://schemas.openxmlformats.org/officeDocument/2006/relationships/hyperlink" Target="https://twitter.com/hiphopcbus" TargetMode="External" /><Relationship Id="rId535" Type="http://schemas.openxmlformats.org/officeDocument/2006/relationships/hyperlink" Target="https://twitter.com/cmicontent" TargetMode="External" /><Relationship Id="rId536" Type="http://schemas.openxmlformats.org/officeDocument/2006/relationships/hyperlink" Target="https://twitter.com/markwschaefer" TargetMode="External" /><Relationship Id="rId537" Type="http://schemas.openxmlformats.org/officeDocument/2006/relationships/hyperlink" Target="https://twitter.com/paper_li" TargetMode="External" /><Relationship Id="rId538" Type="http://schemas.openxmlformats.org/officeDocument/2006/relationships/hyperlink" Target="https://twitter.com/annhandley" TargetMode="External" /><Relationship Id="rId539" Type="http://schemas.openxmlformats.org/officeDocument/2006/relationships/hyperlink" Target="https://twitter.com/jencoleict" TargetMode="External" /><Relationship Id="rId540" Type="http://schemas.openxmlformats.org/officeDocument/2006/relationships/hyperlink" Target="https://twitter.com/socialchadvisor" TargetMode="External" /><Relationship Id="rId541" Type="http://schemas.openxmlformats.org/officeDocument/2006/relationships/hyperlink" Target="https://twitter.com/socialjewelsict" TargetMode="External" /><Relationship Id="rId542" Type="http://schemas.openxmlformats.org/officeDocument/2006/relationships/hyperlink" Target="https://twitter.com/isocialfanz" TargetMode="External" /><Relationship Id="rId543" Type="http://schemas.openxmlformats.org/officeDocument/2006/relationships/hyperlink" Target="https://twitter.com/adspedia" TargetMode="External" /><Relationship Id="rId544" Type="http://schemas.openxmlformats.org/officeDocument/2006/relationships/hyperlink" Target="https://twitter.com/christhames35" TargetMode="External" /><Relationship Id="rId545" Type="http://schemas.openxmlformats.org/officeDocument/2006/relationships/hyperlink" Target="https://twitter.com/jyhoward1066" TargetMode="External" /><Relationship Id="rId546" Type="http://schemas.openxmlformats.org/officeDocument/2006/relationships/hyperlink" Target="https://twitter.com/nohaibr00675453" TargetMode="External" /><Relationship Id="rId547" Type="http://schemas.openxmlformats.org/officeDocument/2006/relationships/hyperlink" Target="https://twitter.com/cadex_ltd" TargetMode="External" /><Relationship Id="rId548" Type="http://schemas.openxmlformats.org/officeDocument/2006/relationships/hyperlink" Target="https://twitter.com/marrodriguez175" TargetMode="External" /><Relationship Id="rId549" Type="http://schemas.openxmlformats.org/officeDocument/2006/relationships/hyperlink" Target="https://twitter.com/kendraramirez" TargetMode="External" /><Relationship Id="rId550" Type="http://schemas.openxmlformats.org/officeDocument/2006/relationships/hyperlink" Target="https://twitter.com/beautybubble" TargetMode="External" /><Relationship Id="rId551" Type="http://schemas.openxmlformats.org/officeDocument/2006/relationships/hyperlink" Target="https://twitter.com/iamdeanreynolds" TargetMode="External" /><Relationship Id="rId552" Type="http://schemas.openxmlformats.org/officeDocument/2006/relationships/hyperlink" Target="https://twitter.com/keepitsimplebiz" TargetMode="External" /><Relationship Id="rId553" Type="http://schemas.openxmlformats.org/officeDocument/2006/relationships/hyperlink" Target="https://twitter.com/podcastma" TargetMode="External" /><Relationship Id="rId554" Type="http://schemas.openxmlformats.org/officeDocument/2006/relationships/hyperlink" Target="https://twitter.com/dnortonfilms" TargetMode="External" /><Relationship Id="rId555" Type="http://schemas.openxmlformats.org/officeDocument/2006/relationships/hyperlink" Target="https://twitter.com/superjoepardo" TargetMode="External" /><Relationship Id="rId556" Type="http://schemas.openxmlformats.org/officeDocument/2006/relationships/hyperlink" Target="https://twitter.com/youtube" TargetMode="External" /><Relationship Id="rId557" Type="http://schemas.openxmlformats.org/officeDocument/2006/relationships/hyperlink" Target="https://twitter.com/instagram" TargetMode="External" /><Relationship Id="rId558" Type="http://schemas.openxmlformats.org/officeDocument/2006/relationships/hyperlink" Target="https://twitter.com/mariaduron" TargetMode="External" /><Relationship Id="rId559" Type="http://schemas.openxmlformats.org/officeDocument/2006/relationships/hyperlink" Target="https://twitter.com/quicc_app" TargetMode="External" /><Relationship Id="rId560" Type="http://schemas.openxmlformats.org/officeDocument/2006/relationships/hyperlink" Target="https://twitter.com/tonydoesads" TargetMode="External" /><Relationship Id="rId561" Type="http://schemas.openxmlformats.org/officeDocument/2006/relationships/hyperlink" Target="https://twitter.com/mike" TargetMode="External" /><Relationship Id="rId562" Type="http://schemas.openxmlformats.org/officeDocument/2006/relationships/hyperlink" Target="https://twitter.com/carlosgil83" TargetMode="External" /><Relationship Id="rId563" Type="http://schemas.openxmlformats.org/officeDocument/2006/relationships/hyperlink" Target="https://twitter.com/twittervideo" TargetMode="External" /><Relationship Id="rId564" Type="http://schemas.openxmlformats.org/officeDocument/2006/relationships/hyperlink" Target="https://twitter.com/liameasthope5rv" TargetMode="External" /><Relationship Id="rId565" Type="http://schemas.openxmlformats.org/officeDocument/2006/relationships/hyperlink" Target="https://twitter.com/squideovideo" TargetMode="External" /><Relationship Id="rId566" Type="http://schemas.openxmlformats.org/officeDocument/2006/relationships/hyperlink" Target="https://twitter.com/jgarecruitment" TargetMode="External" /><Relationship Id="rId567" Type="http://schemas.openxmlformats.org/officeDocument/2006/relationships/hyperlink" Target="https://twitter.com/5rvdigital" TargetMode="External" /><Relationship Id="rId568" Type="http://schemas.openxmlformats.org/officeDocument/2006/relationships/hyperlink" Target="https://twitter.com/mbaileyancajas" TargetMode="External" /><Relationship Id="rId569" Type="http://schemas.openxmlformats.org/officeDocument/2006/relationships/hyperlink" Target="https://twitter.com/mr_mcfly" TargetMode="External" /><Relationship Id="rId570" Type="http://schemas.openxmlformats.org/officeDocument/2006/relationships/hyperlink" Target="https://twitter.com/social_media_an" TargetMode="External" /><Relationship Id="rId571" Type="http://schemas.openxmlformats.org/officeDocument/2006/relationships/hyperlink" Target="https://twitter.com/livestreamuni" TargetMode="External" /><Relationship Id="rId572" Type="http://schemas.openxmlformats.org/officeDocument/2006/relationships/hyperlink" Target="https://twitter.com/nowmg" TargetMode="External" /><Relationship Id="rId573" Type="http://schemas.openxmlformats.org/officeDocument/2006/relationships/hyperlink" Target="https://twitter.com/nowsourcing" TargetMode="External" /><Relationship Id="rId574" Type="http://schemas.openxmlformats.org/officeDocument/2006/relationships/hyperlink" Target="https://twitter.com/you" TargetMode="External" /><Relationship Id="rId575" Type="http://schemas.openxmlformats.org/officeDocument/2006/relationships/hyperlink" Target="https://twitter.com/bloggingbrute" TargetMode="External" /><Relationship Id="rId576" Type="http://schemas.openxmlformats.org/officeDocument/2006/relationships/hyperlink" Target="https://twitter.com/agorapulse" TargetMode="External" /><Relationship Id="rId577" Type="http://schemas.openxmlformats.org/officeDocument/2006/relationships/hyperlink" Target="https://twitter.com/lisamloeffler" TargetMode="External" /><Relationship Id="rId578" Type="http://schemas.openxmlformats.org/officeDocument/2006/relationships/hyperlink" Target="https://twitter.com/enterprise" TargetMode="External" /><Relationship Id="rId579" Type="http://schemas.openxmlformats.org/officeDocument/2006/relationships/hyperlink" Target="https://twitter.com/phytorite" TargetMode="External" /><Relationship Id="rId580" Type="http://schemas.openxmlformats.org/officeDocument/2006/relationships/hyperlink" Target="https://twitter.com/nissanusa" TargetMode="External" /><Relationship Id="rId581" Type="http://schemas.openxmlformats.org/officeDocument/2006/relationships/comments" Target="../comments2.xml" /><Relationship Id="rId582" Type="http://schemas.openxmlformats.org/officeDocument/2006/relationships/vmlDrawing" Target="../drawings/vmlDrawing2.vml" /><Relationship Id="rId583" Type="http://schemas.openxmlformats.org/officeDocument/2006/relationships/table" Target="../tables/table2.xml" /><Relationship Id="rId584" Type="http://schemas.openxmlformats.org/officeDocument/2006/relationships/drawing" Target="../drawings/drawing1.xml" /><Relationship Id="rId5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facebook.com/wave.video/videos/325883364974897/" TargetMode="External" /><Relationship Id="rId2" Type="http://schemas.openxmlformats.org/officeDocument/2006/relationships/hyperlink" Target="https://nowmarketinggroup.com/social-media-week-lima/" TargetMode="External" /><Relationship Id="rId3" Type="http://schemas.openxmlformats.org/officeDocument/2006/relationships/hyperlink" Target="https://www.facebook.com/NOWMARKETING/videos/2071209182988847/" TargetMode="External" /><Relationship Id="rId4" Type="http://schemas.openxmlformats.org/officeDocument/2006/relationships/hyperlink" Target="https://facebook.com/NOWMARKETING/videos/2071209182988847/?utm_campaign=%23SMWL19&amp;utm_content=93767372&amp;utm_medium=social&amp;utm_source=twitter&amp;hss_channel=tw-178236715" TargetMode="External" /><Relationship Id="rId5" Type="http://schemas.openxmlformats.org/officeDocument/2006/relationships/hyperlink" Target="https://facebook.com/livestreamuniverse" TargetMode="External" /><Relationship Id="rId6" Type="http://schemas.openxmlformats.org/officeDocument/2006/relationships/hyperlink" Target="https://www.facebook.com/5735499/videos/10108144528381688/" TargetMode="External" /><Relationship Id="rId7" Type="http://schemas.openxmlformats.org/officeDocument/2006/relationships/hyperlink" Target="https://www.youtube.com/watch?v=ina2yL5hOXs&amp;feature=youtu.be" TargetMode="External" /><Relationship Id="rId8" Type="http://schemas.openxmlformats.org/officeDocument/2006/relationships/hyperlink" Target="https://www.eventbrite.com/e/social-media-week-lima-2019-smwl19-tickets-46921708092?aff=speaker&amp;afu=159371552949" TargetMode="External" /><Relationship Id="rId9" Type="http://schemas.openxmlformats.org/officeDocument/2006/relationships/hyperlink" Target="https://twitter.com/jessikaphillips/status/1139137469516005377" TargetMode="External" /><Relationship Id="rId10" Type="http://schemas.openxmlformats.org/officeDocument/2006/relationships/hyperlink" Target="https://www.eventbrite.com/e/social-media-week-lima-2019-smwl19-tickets-46921708092?aff=speaker&amp;afu=95609255501" TargetMode="External" /><Relationship Id="rId11" Type="http://schemas.openxmlformats.org/officeDocument/2006/relationships/hyperlink" Target="https://nowmarketinggroup.com/social-media-week-lima/" TargetMode="External" /><Relationship Id="rId12" Type="http://schemas.openxmlformats.org/officeDocument/2006/relationships/hyperlink" Target="https://twitter.com/jessikaphillips/status/1139137469516005377" TargetMode="External" /><Relationship Id="rId13" Type="http://schemas.openxmlformats.org/officeDocument/2006/relationships/hyperlink" Target="https://twitter.com/RossWoods10/status/1138206149575172096" TargetMode="External" /><Relationship Id="rId14" Type="http://schemas.openxmlformats.org/officeDocument/2006/relationships/hyperlink" Target="https://www.amazon.ca/Who-Cares-Caring-Changes-Business-ebook/dp/B077MDCHW5/ref=as_li_ss_tl?keywords=who+cares+dan+willis&amp;qid=1560355030&amp;s=gateway&amp;sr=8-3&amp;linkCode=sl1&amp;tag=millenialmotivatorcan-20&amp;linkId=2604da7475131495f9b204dc9a327d70&amp;language=en_CA" TargetMode="External" /><Relationship Id="rId15" Type="http://schemas.openxmlformats.org/officeDocument/2006/relationships/hyperlink" Target="https://twitter.com/jessikaphillips/status/1138466113573011456" TargetMode="External" /><Relationship Id="rId16" Type="http://schemas.openxmlformats.org/officeDocument/2006/relationships/hyperlink" Target="https://twitter.com/iSocialFanz/status/1139538125196337153" TargetMode="External" /><Relationship Id="rId17" Type="http://schemas.openxmlformats.org/officeDocument/2006/relationships/hyperlink" Target="https://www.linkedin.com/feed/update/urn:li:activity:6544205832916131840" TargetMode="External" /><Relationship Id="rId18" Type="http://schemas.openxmlformats.org/officeDocument/2006/relationships/hyperlink" Target="https://facebook.com/NOWMARKETING/videos/2071209182988847/?utm_campaign=%23SMWL19&amp;utm_content=93767372&amp;utm_medium=social&amp;utm_source=twitter&amp;hss_channel=tw-178236715" TargetMode="External" /><Relationship Id="rId19" Type="http://schemas.openxmlformats.org/officeDocument/2006/relationships/hyperlink" Target="https://www.facebook.com/DeanReynoldsMediaGroup/videos/2096424653983773/" TargetMode="External" /><Relationship Id="rId20" Type="http://schemas.openxmlformats.org/officeDocument/2006/relationships/hyperlink" Target="https://twitter.com/goalchat/status/1137908375188934657" TargetMode="External" /><Relationship Id="rId21" Type="http://schemas.openxmlformats.org/officeDocument/2006/relationships/hyperlink" Target="https://facebook.com/livestreamuniverse" TargetMode="External" /><Relationship Id="rId22" Type="http://schemas.openxmlformats.org/officeDocument/2006/relationships/hyperlink" Target="https://www.facebook.com/NOWMARKETING/videos/2071209182988847/" TargetMode="External" /><Relationship Id="rId23" Type="http://schemas.openxmlformats.org/officeDocument/2006/relationships/hyperlink" Target="https://www.facebook.com/5735499/videos/10108144528381688/" TargetMode="External" /><Relationship Id="rId24" Type="http://schemas.openxmlformats.org/officeDocument/2006/relationships/hyperlink" Target="https://facebook.com/NOWMARKETING/videos/2071209182988847/?utm_campaign=%23SMWL19&amp;utm_content=93767372&amp;utm_medium=social&amp;utm_source=twitter&amp;hss_channel=tw-178236715" TargetMode="External" /><Relationship Id="rId25" Type="http://schemas.openxmlformats.org/officeDocument/2006/relationships/hyperlink" Target="https://www.youtube.com/watch?v=ina2yL5hOXs&amp;feature=youtu.be" TargetMode="External" /><Relationship Id="rId26" Type="http://schemas.openxmlformats.org/officeDocument/2006/relationships/hyperlink" Target="https://nowmarketinggroup.com/social-media-week-lima/" TargetMode="External" /><Relationship Id="rId27" Type="http://schemas.openxmlformats.org/officeDocument/2006/relationships/hyperlink" Target="https://facebook.com/NOWMarketing" TargetMode="External" /><Relationship Id="rId28" Type="http://schemas.openxmlformats.org/officeDocument/2006/relationships/hyperlink" Target="https://www.eventbrite.com/e/social-media-week-lima-2019-smwl19-tickets-46921708092?aff=speaker&amp;afu=134636894916" TargetMode="External" /><Relationship Id="rId29" Type="http://schemas.openxmlformats.org/officeDocument/2006/relationships/hyperlink" Target="https://twitter.com/jessikaphillips/status/1111381936679747584" TargetMode="External" /><Relationship Id="rId30" Type="http://schemas.openxmlformats.org/officeDocument/2006/relationships/hyperlink" Target="https://twitter.com/NOWMG/status/1138129452477669376" TargetMode="External" /><Relationship Id="rId31" Type="http://schemas.openxmlformats.org/officeDocument/2006/relationships/hyperlink" Target="https://www.eventbrite.com/e/social-media-week-lima-2019-smwl19-tickets-46921708092?aff=speaker&amp;afu=95609255501" TargetMode="External" /><Relationship Id="rId32" Type="http://schemas.openxmlformats.org/officeDocument/2006/relationships/hyperlink" Target="https://www.facebook.com/NOWMARKETING/videos/2071209182988847/" TargetMode="External" /><Relationship Id="rId33" Type="http://schemas.openxmlformats.org/officeDocument/2006/relationships/hyperlink" Target="https://brandonbrands.com/podcast" TargetMode="External" /><Relationship Id="rId34" Type="http://schemas.openxmlformats.org/officeDocument/2006/relationships/hyperlink" Target="https://twitter.com/LivestreamUni/status/1138467338657894408" TargetMode="External" /><Relationship Id="rId35" Type="http://schemas.openxmlformats.org/officeDocument/2006/relationships/hyperlink" Target="https://twitter.com/NOWMG/status/1138129452477669376" TargetMode="External" /><Relationship Id="rId36" Type="http://schemas.openxmlformats.org/officeDocument/2006/relationships/hyperlink" Target="https://www.facebook.com/wave.video/videos/325883364974897/" TargetMode="External" /><Relationship Id="rId37" Type="http://schemas.openxmlformats.org/officeDocument/2006/relationships/hyperlink" Target="https://www.eventbrite.com/e/social-media-week-lima-2019-smwl19-tickets-46921708092?aff=speaker&amp;afu=159371552949" TargetMode="External" /><Relationship Id="rId38" Type="http://schemas.openxmlformats.org/officeDocument/2006/relationships/hyperlink" Target="https://instagram.com/FindTroy" TargetMode="Externa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 Id="rId4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1979</v>
      </c>
      <c r="BB2" s="13" t="s">
        <v>2001</v>
      </c>
      <c r="BC2" s="13" t="s">
        <v>2002</v>
      </c>
      <c r="BD2" s="118" t="s">
        <v>2736</v>
      </c>
      <c r="BE2" s="118" t="s">
        <v>2737</v>
      </c>
      <c r="BF2" s="118" t="s">
        <v>2738</v>
      </c>
      <c r="BG2" s="118" t="s">
        <v>2739</v>
      </c>
      <c r="BH2" s="118" t="s">
        <v>2740</v>
      </c>
      <c r="BI2" s="118" t="s">
        <v>2741</v>
      </c>
      <c r="BJ2" s="118" t="s">
        <v>2742</v>
      </c>
      <c r="BK2" s="118" t="s">
        <v>2743</v>
      </c>
      <c r="BL2" s="118" t="s">
        <v>2744</v>
      </c>
    </row>
    <row r="3" spans="1:64" ht="15" customHeight="1">
      <c r="A3" s="64" t="s">
        <v>212</v>
      </c>
      <c r="B3" s="64" t="s">
        <v>272</v>
      </c>
      <c r="C3" s="65" t="s">
        <v>2748</v>
      </c>
      <c r="D3" s="66">
        <v>3</v>
      </c>
      <c r="E3" s="67" t="s">
        <v>132</v>
      </c>
      <c r="F3" s="68">
        <v>32</v>
      </c>
      <c r="G3" s="65"/>
      <c r="H3" s="69"/>
      <c r="I3" s="70"/>
      <c r="J3" s="70"/>
      <c r="K3" s="34" t="s">
        <v>65</v>
      </c>
      <c r="L3" s="71">
        <v>3</v>
      </c>
      <c r="M3" s="71"/>
      <c r="N3" s="72"/>
      <c r="O3" s="78" t="s">
        <v>335</v>
      </c>
      <c r="P3" s="80">
        <v>43623.809699074074</v>
      </c>
      <c r="Q3" s="78" t="s">
        <v>337</v>
      </c>
      <c r="R3" s="78"/>
      <c r="S3" s="78"/>
      <c r="T3" s="78" t="s">
        <v>492</v>
      </c>
      <c r="U3" s="78"/>
      <c r="V3" s="83" t="s">
        <v>571</v>
      </c>
      <c r="W3" s="80">
        <v>43623.809699074074</v>
      </c>
      <c r="X3" s="83" t="s">
        <v>625</v>
      </c>
      <c r="Y3" s="78"/>
      <c r="Z3" s="78"/>
      <c r="AA3" s="84" t="s">
        <v>771</v>
      </c>
      <c r="AB3" s="78"/>
      <c r="AC3" s="78" t="b">
        <v>0</v>
      </c>
      <c r="AD3" s="78">
        <v>0</v>
      </c>
      <c r="AE3" s="84" t="s">
        <v>940</v>
      </c>
      <c r="AF3" s="78" t="b">
        <v>0</v>
      </c>
      <c r="AG3" s="78" t="s">
        <v>963</v>
      </c>
      <c r="AH3" s="78"/>
      <c r="AI3" s="84" t="s">
        <v>940</v>
      </c>
      <c r="AJ3" s="78" t="b">
        <v>0</v>
      </c>
      <c r="AK3" s="78">
        <v>3</v>
      </c>
      <c r="AL3" s="84" t="s">
        <v>798</v>
      </c>
      <c r="AM3" s="78" t="s">
        <v>965</v>
      </c>
      <c r="AN3" s="78" t="b">
        <v>0</v>
      </c>
      <c r="AO3" s="84" t="s">
        <v>798</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228</v>
      </c>
      <c r="C4" s="65" t="s">
        <v>2748</v>
      </c>
      <c r="D4" s="66">
        <v>3</v>
      </c>
      <c r="E4" s="67" t="s">
        <v>132</v>
      </c>
      <c r="F4" s="68">
        <v>32</v>
      </c>
      <c r="G4" s="65"/>
      <c r="H4" s="69"/>
      <c r="I4" s="70"/>
      <c r="J4" s="70"/>
      <c r="K4" s="34" t="s">
        <v>65</v>
      </c>
      <c r="L4" s="77">
        <v>4</v>
      </c>
      <c r="M4" s="77"/>
      <c r="N4" s="72"/>
      <c r="O4" s="79" t="s">
        <v>335</v>
      </c>
      <c r="P4" s="81">
        <v>43623.809699074074</v>
      </c>
      <c r="Q4" s="79" t="s">
        <v>337</v>
      </c>
      <c r="R4" s="79"/>
      <c r="S4" s="79"/>
      <c r="T4" s="79" t="s">
        <v>492</v>
      </c>
      <c r="U4" s="79"/>
      <c r="V4" s="82" t="s">
        <v>571</v>
      </c>
      <c r="W4" s="81">
        <v>43623.809699074074</v>
      </c>
      <c r="X4" s="82" t="s">
        <v>625</v>
      </c>
      <c r="Y4" s="79"/>
      <c r="Z4" s="79"/>
      <c r="AA4" s="85" t="s">
        <v>771</v>
      </c>
      <c r="AB4" s="79"/>
      <c r="AC4" s="79" t="b">
        <v>0</v>
      </c>
      <c r="AD4" s="79">
        <v>0</v>
      </c>
      <c r="AE4" s="85" t="s">
        <v>940</v>
      </c>
      <c r="AF4" s="79" t="b">
        <v>0</v>
      </c>
      <c r="AG4" s="79" t="s">
        <v>963</v>
      </c>
      <c r="AH4" s="79"/>
      <c r="AI4" s="85" t="s">
        <v>940</v>
      </c>
      <c r="AJ4" s="79" t="b">
        <v>0</v>
      </c>
      <c r="AK4" s="79">
        <v>3</v>
      </c>
      <c r="AL4" s="85" t="s">
        <v>798</v>
      </c>
      <c r="AM4" s="79" t="s">
        <v>965</v>
      </c>
      <c r="AN4" s="79" t="b">
        <v>0</v>
      </c>
      <c r="AO4" s="85" t="s">
        <v>798</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1</v>
      </c>
      <c r="BE4" s="49">
        <v>3.8461538461538463</v>
      </c>
      <c r="BF4" s="48">
        <v>0</v>
      </c>
      <c r="BG4" s="49">
        <v>0</v>
      </c>
      <c r="BH4" s="48">
        <v>0</v>
      </c>
      <c r="BI4" s="49">
        <v>0</v>
      </c>
      <c r="BJ4" s="48">
        <v>25</v>
      </c>
      <c r="BK4" s="49">
        <v>96.15384615384616</v>
      </c>
      <c r="BL4" s="48">
        <v>26</v>
      </c>
    </row>
    <row r="5" spans="1:64" ht="15">
      <c r="A5" s="64" t="s">
        <v>213</v>
      </c>
      <c r="B5" s="64" t="s">
        <v>273</v>
      </c>
      <c r="C5" s="65" t="s">
        <v>2749</v>
      </c>
      <c r="D5" s="66">
        <v>10</v>
      </c>
      <c r="E5" s="67" t="s">
        <v>136</v>
      </c>
      <c r="F5" s="68">
        <v>26.8</v>
      </c>
      <c r="G5" s="65"/>
      <c r="H5" s="69"/>
      <c r="I5" s="70"/>
      <c r="J5" s="70"/>
      <c r="K5" s="34" t="s">
        <v>65</v>
      </c>
      <c r="L5" s="77">
        <v>5</v>
      </c>
      <c r="M5" s="77"/>
      <c r="N5" s="72"/>
      <c r="O5" s="79" t="s">
        <v>335</v>
      </c>
      <c r="P5" s="81">
        <v>43622.53590277778</v>
      </c>
      <c r="Q5" s="79" t="s">
        <v>338</v>
      </c>
      <c r="R5" s="79"/>
      <c r="S5" s="79"/>
      <c r="T5" s="79" t="s">
        <v>492</v>
      </c>
      <c r="U5" s="79"/>
      <c r="V5" s="82" t="s">
        <v>572</v>
      </c>
      <c r="W5" s="81">
        <v>43622.53590277778</v>
      </c>
      <c r="X5" s="82" t="s">
        <v>626</v>
      </c>
      <c r="Y5" s="79"/>
      <c r="Z5" s="79"/>
      <c r="AA5" s="85" t="s">
        <v>772</v>
      </c>
      <c r="AB5" s="85" t="s">
        <v>917</v>
      </c>
      <c r="AC5" s="79" t="b">
        <v>0</v>
      </c>
      <c r="AD5" s="79">
        <v>8</v>
      </c>
      <c r="AE5" s="85" t="s">
        <v>941</v>
      </c>
      <c r="AF5" s="79" t="b">
        <v>0</v>
      </c>
      <c r="AG5" s="79" t="s">
        <v>963</v>
      </c>
      <c r="AH5" s="79"/>
      <c r="AI5" s="85" t="s">
        <v>940</v>
      </c>
      <c r="AJ5" s="79" t="b">
        <v>0</v>
      </c>
      <c r="AK5" s="79">
        <v>0</v>
      </c>
      <c r="AL5" s="85" t="s">
        <v>940</v>
      </c>
      <c r="AM5" s="79" t="s">
        <v>966</v>
      </c>
      <c r="AN5" s="79" t="b">
        <v>0</v>
      </c>
      <c r="AO5" s="85" t="s">
        <v>917</v>
      </c>
      <c r="AP5" s="79" t="s">
        <v>176</v>
      </c>
      <c r="AQ5" s="79">
        <v>0</v>
      </c>
      <c r="AR5" s="79">
        <v>0</v>
      </c>
      <c r="AS5" s="79"/>
      <c r="AT5" s="79"/>
      <c r="AU5" s="79"/>
      <c r="AV5" s="79"/>
      <c r="AW5" s="79"/>
      <c r="AX5" s="79"/>
      <c r="AY5" s="79"/>
      <c r="AZ5" s="79"/>
      <c r="BA5">
        <v>2</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213</v>
      </c>
      <c r="B6" s="64" t="s">
        <v>273</v>
      </c>
      <c r="C6" s="65" t="s">
        <v>2749</v>
      </c>
      <c r="D6" s="66">
        <v>10</v>
      </c>
      <c r="E6" s="67" t="s">
        <v>136</v>
      </c>
      <c r="F6" s="68">
        <v>26.8</v>
      </c>
      <c r="G6" s="65"/>
      <c r="H6" s="69"/>
      <c r="I6" s="70"/>
      <c r="J6" s="70"/>
      <c r="K6" s="34" t="s">
        <v>65</v>
      </c>
      <c r="L6" s="77">
        <v>6</v>
      </c>
      <c r="M6" s="77"/>
      <c r="N6" s="72"/>
      <c r="O6" s="79" t="s">
        <v>335</v>
      </c>
      <c r="P6" s="81">
        <v>43624.506585648145</v>
      </c>
      <c r="Q6" s="79" t="s">
        <v>339</v>
      </c>
      <c r="R6" s="79"/>
      <c r="S6" s="79"/>
      <c r="T6" s="79" t="s">
        <v>492</v>
      </c>
      <c r="U6" s="79"/>
      <c r="V6" s="82" t="s">
        <v>572</v>
      </c>
      <c r="W6" s="81">
        <v>43624.506585648145</v>
      </c>
      <c r="X6" s="82" t="s">
        <v>627</v>
      </c>
      <c r="Y6" s="79"/>
      <c r="Z6" s="79"/>
      <c r="AA6" s="85" t="s">
        <v>773</v>
      </c>
      <c r="AB6" s="85" t="s">
        <v>774</v>
      </c>
      <c r="AC6" s="79" t="b">
        <v>0</v>
      </c>
      <c r="AD6" s="79">
        <v>3</v>
      </c>
      <c r="AE6" s="85" t="s">
        <v>942</v>
      </c>
      <c r="AF6" s="79" t="b">
        <v>0</v>
      </c>
      <c r="AG6" s="79" t="s">
        <v>963</v>
      </c>
      <c r="AH6" s="79"/>
      <c r="AI6" s="85" t="s">
        <v>940</v>
      </c>
      <c r="AJ6" s="79" t="b">
        <v>0</v>
      </c>
      <c r="AK6" s="79">
        <v>0</v>
      </c>
      <c r="AL6" s="85" t="s">
        <v>940</v>
      </c>
      <c r="AM6" s="79" t="s">
        <v>965</v>
      </c>
      <c r="AN6" s="79" t="b">
        <v>0</v>
      </c>
      <c r="AO6" s="85" t="s">
        <v>774</v>
      </c>
      <c r="AP6" s="79" t="s">
        <v>176</v>
      </c>
      <c r="AQ6" s="79">
        <v>0</v>
      </c>
      <c r="AR6" s="79">
        <v>0</v>
      </c>
      <c r="AS6" s="79"/>
      <c r="AT6" s="79"/>
      <c r="AU6" s="79"/>
      <c r="AV6" s="79"/>
      <c r="AW6" s="79"/>
      <c r="AX6" s="79"/>
      <c r="AY6" s="79"/>
      <c r="AZ6" s="79"/>
      <c r="BA6">
        <v>2</v>
      </c>
      <c r="BB6" s="78" t="str">
        <f>REPLACE(INDEX(GroupVertices[Group],MATCH(Edges[[#This Row],[Vertex 1]],GroupVertices[Vertex],0)),1,1,"")</f>
        <v>6</v>
      </c>
      <c r="BC6" s="78" t="str">
        <f>REPLACE(INDEX(GroupVertices[Group],MATCH(Edges[[#This Row],[Vertex 2]],GroupVertices[Vertex],0)),1,1,"")</f>
        <v>6</v>
      </c>
      <c r="BD6" s="48"/>
      <c r="BE6" s="49"/>
      <c r="BF6" s="48"/>
      <c r="BG6" s="49"/>
      <c r="BH6" s="48"/>
      <c r="BI6" s="49"/>
      <c r="BJ6" s="48"/>
      <c r="BK6" s="49"/>
      <c r="BL6" s="48"/>
    </row>
    <row r="7" spans="1:64" ht="15">
      <c r="A7" s="64" t="s">
        <v>214</v>
      </c>
      <c r="B7" s="64" t="s">
        <v>273</v>
      </c>
      <c r="C7" s="65" t="s">
        <v>2749</v>
      </c>
      <c r="D7" s="66">
        <v>10</v>
      </c>
      <c r="E7" s="67" t="s">
        <v>136</v>
      </c>
      <c r="F7" s="68">
        <v>26.8</v>
      </c>
      <c r="G7" s="65"/>
      <c r="H7" s="69"/>
      <c r="I7" s="70"/>
      <c r="J7" s="70"/>
      <c r="K7" s="34" t="s">
        <v>65</v>
      </c>
      <c r="L7" s="77">
        <v>7</v>
      </c>
      <c r="M7" s="77"/>
      <c r="N7" s="72"/>
      <c r="O7" s="79" t="s">
        <v>335</v>
      </c>
      <c r="P7" s="81">
        <v>43624.38248842592</v>
      </c>
      <c r="Q7" s="79" t="s">
        <v>340</v>
      </c>
      <c r="R7" s="79"/>
      <c r="S7" s="79"/>
      <c r="T7" s="79" t="s">
        <v>492</v>
      </c>
      <c r="U7" s="79"/>
      <c r="V7" s="82" t="s">
        <v>573</v>
      </c>
      <c r="W7" s="81">
        <v>43624.38248842592</v>
      </c>
      <c r="X7" s="82" t="s">
        <v>628</v>
      </c>
      <c r="Y7" s="79"/>
      <c r="Z7" s="79"/>
      <c r="AA7" s="85" t="s">
        <v>774</v>
      </c>
      <c r="AB7" s="85" t="s">
        <v>772</v>
      </c>
      <c r="AC7" s="79" t="b">
        <v>0</v>
      </c>
      <c r="AD7" s="79">
        <v>0</v>
      </c>
      <c r="AE7" s="85" t="s">
        <v>943</v>
      </c>
      <c r="AF7" s="79" t="b">
        <v>0</v>
      </c>
      <c r="AG7" s="79" t="s">
        <v>963</v>
      </c>
      <c r="AH7" s="79"/>
      <c r="AI7" s="85" t="s">
        <v>940</v>
      </c>
      <c r="AJ7" s="79" t="b">
        <v>0</v>
      </c>
      <c r="AK7" s="79">
        <v>0</v>
      </c>
      <c r="AL7" s="85" t="s">
        <v>940</v>
      </c>
      <c r="AM7" s="79" t="s">
        <v>965</v>
      </c>
      <c r="AN7" s="79" t="b">
        <v>0</v>
      </c>
      <c r="AO7" s="85" t="s">
        <v>772</v>
      </c>
      <c r="AP7" s="79" t="s">
        <v>176</v>
      </c>
      <c r="AQ7" s="79">
        <v>0</v>
      </c>
      <c r="AR7" s="79">
        <v>0</v>
      </c>
      <c r="AS7" s="79" t="s">
        <v>976</v>
      </c>
      <c r="AT7" s="79" t="s">
        <v>986</v>
      </c>
      <c r="AU7" s="79" t="s">
        <v>989</v>
      </c>
      <c r="AV7" s="79" t="s">
        <v>992</v>
      </c>
      <c r="AW7" s="79" t="s">
        <v>1002</v>
      </c>
      <c r="AX7" s="79" t="s">
        <v>1012</v>
      </c>
      <c r="AY7" s="79" t="s">
        <v>1022</v>
      </c>
      <c r="AZ7" s="82" t="s">
        <v>1024</v>
      </c>
      <c r="BA7">
        <v>2</v>
      </c>
      <c r="BB7" s="78" t="str">
        <f>REPLACE(INDEX(GroupVertices[Group],MATCH(Edges[[#This Row],[Vertex 1]],GroupVertices[Vertex],0)),1,1,"")</f>
        <v>6</v>
      </c>
      <c r="BC7" s="78" t="str">
        <f>REPLACE(INDEX(GroupVertices[Group],MATCH(Edges[[#This Row],[Vertex 2]],GroupVertices[Vertex],0)),1,1,"")</f>
        <v>6</v>
      </c>
      <c r="BD7" s="48"/>
      <c r="BE7" s="49"/>
      <c r="BF7" s="48"/>
      <c r="BG7" s="49"/>
      <c r="BH7" s="48"/>
      <c r="BI7" s="49"/>
      <c r="BJ7" s="48"/>
      <c r="BK7" s="49"/>
      <c r="BL7" s="48"/>
    </row>
    <row r="8" spans="1:64" ht="15">
      <c r="A8" s="64" t="s">
        <v>214</v>
      </c>
      <c r="B8" s="64" t="s">
        <v>273</v>
      </c>
      <c r="C8" s="65" t="s">
        <v>2749</v>
      </c>
      <c r="D8" s="66">
        <v>10</v>
      </c>
      <c r="E8" s="67" t="s">
        <v>136</v>
      </c>
      <c r="F8" s="68">
        <v>26.8</v>
      </c>
      <c r="G8" s="65"/>
      <c r="H8" s="69"/>
      <c r="I8" s="70"/>
      <c r="J8" s="70"/>
      <c r="K8" s="34" t="s">
        <v>65</v>
      </c>
      <c r="L8" s="77">
        <v>8</v>
      </c>
      <c r="M8" s="77"/>
      <c r="N8" s="72"/>
      <c r="O8" s="79" t="s">
        <v>335</v>
      </c>
      <c r="P8" s="81">
        <v>43624.513240740744</v>
      </c>
      <c r="Q8" s="79" t="s">
        <v>341</v>
      </c>
      <c r="R8" s="79"/>
      <c r="S8" s="79"/>
      <c r="T8" s="79" t="s">
        <v>492</v>
      </c>
      <c r="U8" s="79"/>
      <c r="V8" s="82" t="s">
        <v>573</v>
      </c>
      <c r="W8" s="81">
        <v>43624.513240740744</v>
      </c>
      <c r="X8" s="82" t="s">
        <v>629</v>
      </c>
      <c r="Y8" s="79"/>
      <c r="Z8" s="79"/>
      <c r="AA8" s="85" t="s">
        <v>775</v>
      </c>
      <c r="AB8" s="85" t="s">
        <v>773</v>
      </c>
      <c r="AC8" s="79" t="b">
        <v>0</v>
      </c>
      <c r="AD8" s="79">
        <v>2</v>
      </c>
      <c r="AE8" s="85" t="s">
        <v>943</v>
      </c>
      <c r="AF8" s="79" t="b">
        <v>0</v>
      </c>
      <c r="AG8" s="79" t="s">
        <v>963</v>
      </c>
      <c r="AH8" s="79"/>
      <c r="AI8" s="85" t="s">
        <v>940</v>
      </c>
      <c r="AJ8" s="79" t="b">
        <v>0</v>
      </c>
      <c r="AK8" s="79">
        <v>0</v>
      </c>
      <c r="AL8" s="85" t="s">
        <v>940</v>
      </c>
      <c r="AM8" s="79" t="s">
        <v>965</v>
      </c>
      <c r="AN8" s="79" t="b">
        <v>0</v>
      </c>
      <c r="AO8" s="85" t="s">
        <v>773</v>
      </c>
      <c r="AP8" s="79" t="s">
        <v>176</v>
      </c>
      <c r="AQ8" s="79">
        <v>0</v>
      </c>
      <c r="AR8" s="79">
        <v>0</v>
      </c>
      <c r="AS8" s="79" t="s">
        <v>976</v>
      </c>
      <c r="AT8" s="79" t="s">
        <v>986</v>
      </c>
      <c r="AU8" s="79" t="s">
        <v>989</v>
      </c>
      <c r="AV8" s="79" t="s">
        <v>992</v>
      </c>
      <c r="AW8" s="79" t="s">
        <v>1002</v>
      </c>
      <c r="AX8" s="79" t="s">
        <v>1012</v>
      </c>
      <c r="AY8" s="79" t="s">
        <v>1022</v>
      </c>
      <c r="AZ8" s="82" t="s">
        <v>1024</v>
      </c>
      <c r="BA8">
        <v>2</v>
      </c>
      <c r="BB8" s="78" t="str">
        <f>REPLACE(INDEX(GroupVertices[Group],MATCH(Edges[[#This Row],[Vertex 1]],GroupVertices[Vertex],0)),1,1,"")</f>
        <v>6</v>
      </c>
      <c r="BC8" s="78" t="str">
        <f>REPLACE(INDEX(GroupVertices[Group],MATCH(Edges[[#This Row],[Vertex 2]],GroupVertices[Vertex],0)),1,1,"")</f>
        <v>6</v>
      </c>
      <c r="BD8" s="48"/>
      <c r="BE8" s="49"/>
      <c r="BF8" s="48"/>
      <c r="BG8" s="49"/>
      <c r="BH8" s="48"/>
      <c r="BI8" s="49"/>
      <c r="BJ8" s="48"/>
      <c r="BK8" s="49"/>
      <c r="BL8" s="48"/>
    </row>
    <row r="9" spans="1:64" ht="15">
      <c r="A9" s="64" t="s">
        <v>213</v>
      </c>
      <c r="B9" s="64" t="s">
        <v>274</v>
      </c>
      <c r="C9" s="65" t="s">
        <v>2749</v>
      </c>
      <c r="D9" s="66">
        <v>10</v>
      </c>
      <c r="E9" s="67" t="s">
        <v>136</v>
      </c>
      <c r="F9" s="68">
        <v>26.8</v>
      </c>
      <c r="G9" s="65"/>
      <c r="H9" s="69"/>
      <c r="I9" s="70"/>
      <c r="J9" s="70"/>
      <c r="K9" s="34" t="s">
        <v>65</v>
      </c>
      <c r="L9" s="77">
        <v>9</v>
      </c>
      <c r="M9" s="77"/>
      <c r="N9" s="72"/>
      <c r="O9" s="79" t="s">
        <v>335</v>
      </c>
      <c r="P9" s="81">
        <v>43622.53590277778</v>
      </c>
      <c r="Q9" s="79" t="s">
        <v>338</v>
      </c>
      <c r="R9" s="79"/>
      <c r="S9" s="79"/>
      <c r="T9" s="79" t="s">
        <v>492</v>
      </c>
      <c r="U9" s="79"/>
      <c r="V9" s="82" t="s">
        <v>572</v>
      </c>
      <c r="W9" s="81">
        <v>43622.53590277778</v>
      </c>
      <c r="X9" s="82" t="s">
        <v>626</v>
      </c>
      <c r="Y9" s="79"/>
      <c r="Z9" s="79"/>
      <c r="AA9" s="85" t="s">
        <v>772</v>
      </c>
      <c r="AB9" s="85" t="s">
        <v>917</v>
      </c>
      <c r="AC9" s="79" t="b">
        <v>0</v>
      </c>
      <c r="AD9" s="79">
        <v>8</v>
      </c>
      <c r="AE9" s="85" t="s">
        <v>941</v>
      </c>
      <c r="AF9" s="79" t="b">
        <v>0</v>
      </c>
      <c r="AG9" s="79" t="s">
        <v>963</v>
      </c>
      <c r="AH9" s="79"/>
      <c r="AI9" s="85" t="s">
        <v>940</v>
      </c>
      <c r="AJ9" s="79" t="b">
        <v>0</v>
      </c>
      <c r="AK9" s="79">
        <v>0</v>
      </c>
      <c r="AL9" s="85" t="s">
        <v>940</v>
      </c>
      <c r="AM9" s="79" t="s">
        <v>966</v>
      </c>
      <c r="AN9" s="79" t="b">
        <v>0</v>
      </c>
      <c r="AO9" s="85" t="s">
        <v>917</v>
      </c>
      <c r="AP9" s="79" t="s">
        <v>176</v>
      </c>
      <c r="AQ9" s="79">
        <v>0</v>
      </c>
      <c r="AR9" s="79">
        <v>0</v>
      </c>
      <c r="AS9" s="79"/>
      <c r="AT9" s="79"/>
      <c r="AU9" s="79"/>
      <c r="AV9" s="79"/>
      <c r="AW9" s="79"/>
      <c r="AX9" s="79"/>
      <c r="AY9" s="79"/>
      <c r="AZ9" s="79"/>
      <c r="BA9">
        <v>2</v>
      </c>
      <c r="BB9" s="78" t="str">
        <f>REPLACE(INDEX(GroupVertices[Group],MATCH(Edges[[#This Row],[Vertex 1]],GroupVertices[Vertex],0)),1,1,"")</f>
        <v>6</v>
      </c>
      <c r="BC9" s="78" t="str">
        <f>REPLACE(INDEX(GroupVertices[Group],MATCH(Edges[[#This Row],[Vertex 2]],GroupVertices[Vertex],0)),1,1,"")</f>
        <v>6</v>
      </c>
      <c r="BD9" s="48"/>
      <c r="BE9" s="49"/>
      <c r="BF9" s="48"/>
      <c r="BG9" s="49"/>
      <c r="BH9" s="48"/>
      <c r="BI9" s="49"/>
      <c r="BJ9" s="48"/>
      <c r="BK9" s="49"/>
      <c r="BL9" s="48"/>
    </row>
    <row r="10" spans="1:64" ht="15">
      <c r="A10" s="64" t="s">
        <v>213</v>
      </c>
      <c r="B10" s="64" t="s">
        <v>274</v>
      </c>
      <c r="C10" s="65" t="s">
        <v>2749</v>
      </c>
      <c r="D10" s="66">
        <v>10</v>
      </c>
      <c r="E10" s="67" t="s">
        <v>136</v>
      </c>
      <c r="F10" s="68">
        <v>26.8</v>
      </c>
      <c r="G10" s="65"/>
      <c r="H10" s="69"/>
      <c r="I10" s="70"/>
      <c r="J10" s="70"/>
      <c r="K10" s="34" t="s">
        <v>65</v>
      </c>
      <c r="L10" s="77">
        <v>10</v>
      </c>
      <c r="M10" s="77"/>
      <c r="N10" s="72"/>
      <c r="O10" s="79" t="s">
        <v>335</v>
      </c>
      <c r="P10" s="81">
        <v>43624.506585648145</v>
      </c>
      <c r="Q10" s="79" t="s">
        <v>339</v>
      </c>
      <c r="R10" s="79"/>
      <c r="S10" s="79"/>
      <c r="T10" s="79" t="s">
        <v>492</v>
      </c>
      <c r="U10" s="79"/>
      <c r="V10" s="82" t="s">
        <v>572</v>
      </c>
      <c r="W10" s="81">
        <v>43624.506585648145</v>
      </c>
      <c r="X10" s="82" t="s">
        <v>627</v>
      </c>
      <c r="Y10" s="79"/>
      <c r="Z10" s="79"/>
      <c r="AA10" s="85" t="s">
        <v>773</v>
      </c>
      <c r="AB10" s="85" t="s">
        <v>774</v>
      </c>
      <c r="AC10" s="79" t="b">
        <v>0</v>
      </c>
      <c r="AD10" s="79">
        <v>3</v>
      </c>
      <c r="AE10" s="85" t="s">
        <v>942</v>
      </c>
      <c r="AF10" s="79" t="b">
        <v>0</v>
      </c>
      <c r="AG10" s="79" t="s">
        <v>963</v>
      </c>
      <c r="AH10" s="79"/>
      <c r="AI10" s="85" t="s">
        <v>940</v>
      </c>
      <c r="AJ10" s="79" t="b">
        <v>0</v>
      </c>
      <c r="AK10" s="79">
        <v>0</v>
      </c>
      <c r="AL10" s="85" t="s">
        <v>940</v>
      </c>
      <c r="AM10" s="79" t="s">
        <v>965</v>
      </c>
      <c r="AN10" s="79" t="b">
        <v>0</v>
      </c>
      <c r="AO10" s="85" t="s">
        <v>774</v>
      </c>
      <c r="AP10" s="79" t="s">
        <v>176</v>
      </c>
      <c r="AQ10" s="79">
        <v>0</v>
      </c>
      <c r="AR10" s="79">
        <v>0</v>
      </c>
      <c r="AS10" s="79"/>
      <c r="AT10" s="79"/>
      <c r="AU10" s="79"/>
      <c r="AV10" s="79"/>
      <c r="AW10" s="79"/>
      <c r="AX10" s="79"/>
      <c r="AY10" s="79"/>
      <c r="AZ10" s="79"/>
      <c r="BA10">
        <v>2</v>
      </c>
      <c r="BB10" s="78" t="str">
        <f>REPLACE(INDEX(GroupVertices[Group],MATCH(Edges[[#This Row],[Vertex 1]],GroupVertices[Vertex],0)),1,1,"")</f>
        <v>6</v>
      </c>
      <c r="BC10" s="78" t="str">
        <f>REPLACE(INDEX(GroupVertices[Group],MATCH(Edges[[#This Row],[Vertex 2]],GroupVertices[Vertex],0)),1,1,"")</f>
        <v>6</v>
      </c>
      <c r="BD10" s="48"/>
      <c r="BE10" s="49"/>
      <c r="BF10" s="48"/>
      <c r="BG10" s="49"/>
      <c r="BH10" s="48"/>
      <c r="BI10" s="49"/>
      <c r="BJ10" s="48"/>
      <c r="BK10" s="49"/>
      <c r="BL10" s="48"/>
    </row>
    <row r="11" spans="1:64" ht="15">
      <c r="A11" s="64" t="s">
        <v>214</v>
      </c>
      <c r="B11" s="64" t="s">
        <v>274</v>
      </c>
      <c r="C11" s="65" t="s">
        <v>2749</v>
      </c>
      <c r="D11" s="66">
        <v>10</v>
      </c>
      <c r="E11" s="67" t="s">
        <v>136</v>
      </c>
      <c r="F11" s="68">
        <v>26.8</v>
      </c>
      <c r="G11" s="65"/>
      <c r="H11" s="69"/>
      <c r="I11" s="70"/>
      <c r="J11" s="70"/>
      <c r="K11" s="34" t="s">
        <v>65</v>
      </c>
      <c r="L11" s="77">
        <v>11</v>
      </c>
      <c r="M11" s="77"/>
      <c r="N11" s="72"/>
      <c r="O11" s="79" t="s">
        <v>335</v>
      </c>
      <c r="P11" s="81">
        <v>43624.38248842592</v>
      </c>
      <c r="Q11" s="79" t="s">
        <v>340</v>
      </c>
      <c r="R11" s="79"/>
      <c r="S11" s="79"/>
      <c r="T11" s="79" t="s">
        <v>492</v>
      </c>
      <c r="U11" s="79"/>
      <c r="V11" s="82" t="s">
        <v>573</v>
      </c>
      <c r="W11" s="81">
        <v>43624.38248842592</v>
      </c>
      <c r="X11" s="82" t="s">
        <v>628</v>
      </c>
      <c r="Y11" s="79"/>
      <c r="Z11" s="79"/>
      <c r="AA11" s="85" t="s">
        <v>774</v>
      </c>
      <c r="AB11" s="85" t="s">
        <v>772</v>
      </c>
      <c r="AC11" s="79" t="b">
        <v>0</v>
      </c>
      <c r="AD11" s="79">
        <v>0</v>
      </c>
      <c r="AE11" s="85" t="s">
        <v>943</v>
      </c>
      <c r="AF11" s="79" t="b">
        <v>0</v>
      </c>
      <c r="AG11" s="79" t="s">
        <v>963</v>
      </c>
      <c r="AH11" s="79"/>
      <c r="AI11" s="85" t="s">
        <v>940</v>
      </c>
      <c r="AJ11" s="79" t="b">
        <v>0</v>
      </c>
      <c r="AK11" s="79">
        <v>0</v>
      </c>
      <c r="AL11" s="85" t="s">
        <v>940</v>
      </c>
      <c r="AM11" s="79" t="s">
        <v>965</v>
      </c>
      <c r="AN11" s="79" t="b">
        <v>0</v>
      </c>
      <c r="AO11" s="85" t="s">
        <v>772</v>
      </c>
      <c r="AP11" s="79" t="s">
        <v>176</v>
      </c>
      <c r="AQ11" s="79">
        <v>0</v>
      </c>
      <c r="AR11" s="79">
        <v>0</v>
      </c>
      <c r="AS11" s="79" t="s">
        <v>976</v>
      </c>
      <c r="AT11" s="79" t="s">
        <v>986</v>
      </c>
      <c r="AU11" s="79" t="s">
        <v>989</v>
      </c>
      <c r="AV11" s="79" t="s">
        <v>992</v>
      </c>
      <c r="AW11" s="79" t="s">
        <v>1002</v>
      </c>
      <c r="AX11" s="79" t="s">
        <v>1012</v>
      </c>
      <c r="AY11" s="79" t="s">
        <v>1022</v>
      </c>
      <c r="AZ11" s="82" t="s">
        <v>1024</v>
      </c>
      <c r="BA11">
        <v>2</v>
      </c>
      <c r="BB11" s="78" t="str">
        <f>REPLACE(INDEX(GroupVertices[Group],MATCH(Edges[[#This Row],[Vertex 1]],GroupVertices[Vertex],0)),1,1,"")</f>
        <v>6</v>
      </c>
      <c r="BC11" s="78" t="str">
        <f>REPLACE(INDEX(GroupVertices[Group],MATCH(Edges[[#This Row],[Vertex 2]],GroupVertices[Vertex],0)),1,1,"")</f>
        <v>6</v>
      </c>
      <c r="BD11" s="48"/>
      <c r="BE11" s="49"/>
      <c r="BF11" s="48"/>
      <c r="BG11" s="49"/>
      <c r="BH11" s="48"/>
      <c r="BI11" s="49"/>
      <c r="BJ11" s="48"/>
      <c r="BK11" s="49"/>
      <c r="BL11" s="48"/>
    </row>
    <row r="12" spans="1:64" ht="15">
      <c r="A12" s="64" t="s">
        <v>214</v>
      </c>
      <c r="B12" s="64" t="s">
        <v>274</v>
      </c>
      <c r="C12" s="65" t="s">
        <v>2749</v>
      </c>
      <c r="D12" s="66">
        <v>10</v>
      </c>
      <c r="E12" s="67" t="s">
        <v>136</v>
      </c>
      <c r="F12" s="68">
        <v>26.8</v>
      </c>
      <c r="G12" s="65"/>
      <c r="H12" s="69"/>
      <c r="I12" s="70"/>
      <c r="J12" s="70"/>
      <c r="K12" s="34" t="s">
        <v>65</v>
      </c>
      <c r="L12" s="77">
        <v>12</v>
      </c>
      <c r="M12" s="77"/>
      <c r="N12" s="72"/>
      <c r="O12" s="79" t="s">
        <v>335</v>
      </c>
      <c r="P12" s="81">
        <v>43624.513240740744</v>
      </c>
      <c r="Q12" s="79" t="s">
        <v>341</v>
      </c>
      <c r="R12" s="79"/>
      <c r="S12" s="79"/>
      <c r="T12" s="79" t="s">
        <v>492</v>
      </c>
      <c r="U12" s="79"/>
      <c r="V12" s="82" t="s">
        <v>573</v>
      </c>
      <c r="W12" s="81">
        <v>43624.513240740744</v>
      </c>
      <c r="X12" s="82" t="s">
        <v>629</v>
      </c>
      <c r="Y12" s="79"/>
      <c r="Z12" s="79"/>
      <c r="AA12" s="85" t="s">
        <v>775</v>
      </c>
      <c r="AB12" s="85" t="s">
        <v>773</v>
      </c>
      <c r="AC12" s="79" t="b">
        <v>0</v>
      </c>
      <c r="AD12" s="79">
        <v>2</v>
      </c>
      <c r="AE12" s="85" t="s">
        <v>943</v>
      </c>
      <c r="AF12" s="79" t="b">
        <v>0</v>
      </c>
      <c r="AG12" s="79" t="s">
        <v>963</v>
      </c>
      <c r="AH12" s="79"/>
      <c r="AI12" s="85" t="s">
        <v>940</v>
      </c>
      <c r="AJ12" s="79" t="b">
        <v>0</v>
      </c>
      <c r="AK12" s="79">
        <v>0</v>
      </c>
      <c r="AL12" s="85" t="s">
        <v>940</v>
      </c>
      <c r="AM12" s="79" t="s">
        <v>965</v>
      </c>
      <c r="AN12" s="79" t="b">
        <v>0</v>
      </c>
      <c r="AO12" s="85" t="s">
        <v>773</v>
      </c>
      <c r="AP12" s="79" t="s">
        <v>176</v>
      </c>
      <c r="AQ12" s="79">
        <v>0</v>
      </c>
      <c r="AR12" s="79">
        <v>0</v>
      </c>
      <c r="AS12" s="79" t="s">
        <v>976</v>
      </c>
      <c r="AT12" s="79" t="s">
        <v>986</v>
      </c>
      <c r="AU12" s="79" t="s">
        <v>989</v>
      </c>
      <c r="AV12" s="79" t="s">
        <v>992</v>
      </c>
      <c r="AW12" s="79" t="s">
        <v>1002</v>
      </c>
      <c r="AX12" s="79" t="s">
        <v>1012</v>
      </c>
      <c r="AY12" s="79" t="s">
        <v>1022</v>
      </c>
      <c r="AZ12" s="82" t="s">
        <v>1024</v>
      </c>
      <c r="BA12">
        <v>2</v>
      </c>
      <c r="BB12" s="78" t="str">
        <f>REPLACE(INDEX(GroupVertices[Group],MATCH(Edges[[#This Row],[Vertex 1]],GroupVertices[Vertex],0)),1,1,"")</f>
        <v>6</v>
      </c>
      <c r="BC12" s="78" t="str">
        <f>REPLACE(INDEX(GroupVertices[Group],MATCH(Edges[[#This Row],[Vertex 2]],GroupVertices[Vertex],0)),1,1,"")</f>
        <v>6</v>
      </c>
      <c r="BD12" s="48"/>
      <c r="BE12" s="49"/>
      <c r="BF12" s="48"/>
      <c r="BG12" s="49"/>
      <c r="BH12" s="48"/>
      <c r="BI12" s="49"/>
      <c r="BJ12" s="48"/>
      <c r="BK12" s="49"/>
      <c r="BL12" s="48"/>
    </row>
    <row r="13" spans="1:64" ht="15">
      <c r="A13" s="64" t="s">
        <v>213</v>
      </c>
      <c r="B13" s="64" t="s">
        <v>275</v>
      </c>
      <c r="C13" s="65" t="s">
        <v>2749</v>
      </c>
      <c r="D13" s="66">
        <v>10</v>
      </c>
      <c r="E13" s="67" t="s">
        <v>136</v>
      </c>
      <c r="F13" s="68">
        <v>26.8</v>
      </c>
      <c r="G13" s="65"/>
      <c r="H13" s="69"/>
      <c r="I13" s="70"/>
      <c r="J13" s="70"/>
      <c r="K13" s="34" t="s">
        <v>65</v>
      </c>
      <c r="L13" s="77">
        <v>13</v>
      </c>
      <c r="M13" s="77"/>
      <c r="N13" s="72"/>
      <c r="O13" s="79" t="s">
        <v>335</v>
      </c>
      <c r="P13" s="81">
        <v>43622.53590277778</v>
      </c>
      <c r="Q13" s="79" t="s">
        <v>338</v>
      </c>
      <c r="R13" s="79"/>
      <c r="S13" s="79"/>
      <c r="T13" s="79" t="s">
        <v>492</v>
      </c>
      <c r="U13" s="79"/>
      <c r="V13" s="82" t="s">
        <v>572</v>
      </c>
      <c r="W13" s="81">
        <v>43622.53590277778</v>
      </c>
      <c r="X13" s="82" t="s">
        <v>626</v>
      </c>
      <c r="Y13" s="79"/>
      <c r="Z13" s="79"/>
      <c r="AA13" s="85" t="s">
        <v>772</v>
      </c>
      <c r="AB13" s="85" t="s">
        <v>917</v>
      </c>
      <c r="AC13" s="79" t="b">
        <v>0</v>
      </c>
      <c r="AD13" s="79">
        <v>8</v>
      </c>
      <c r="AE13" s="85" t="s">
        <v>941</v>
      </c>
      <c r="AF13" s="79" t="b">
        <v>0</v>
      </c>
      <c r="AG13" s="79" t="s">
        <v>963</v>
      </c>
      <c r="AH13" s="79"/>
      <c r="AI13" s="85" t="s">
        <v>940</v>
      </c>
      <c r="AJ13" s="79" t="b">
        <v>0</v>
      </c>
      <c r="AK13" s="79">
        <v>0</v>
      </c>
      <c r="AL13" s="85" t="s">
        <v>940</v>
      </c>
      <c r="AM13" s="79" t="s">
        <v>966</v>
      </c>
      <c r="AN13" s="79" t="b">
        <v>0</v>
      </c>
      <c r="AO13" s="85" t="s">
        <v>917</v>
      </c>
      <c r="AP13" s="79" t="s">
        <v>176</v>
      </c>
      <c r="AQ13" s="79">
        <v>0</v>
      </c>
      <c r="AR13" s="79">
        <v>0</v>
      </c>
      <c r="AS13" s="79"/>
      <c r="AT13" s="79"/>
      <c r="AU13" s="79"/>
      <c r="AV13" s="79"/>
      <c r="AW13" s="79"/>
      <c r="AX13" s="79"/>
      <c r="AY13" s="79"/>
      <c r="AZ13" s="79"/>
      <c r="BA13">
        <v>2</v>
      </c>
      <c r="BB13" s="78" t="str">
        <f>REPLACE(INDEX(GroupVertices[Group],MATCH(Edges[[#This Row],[Vertex 1]],GroupVertices[Vertex],0)),1,1,"")</f>
        <v>6</v>
      </c>
      <c r="BC13" s="78" t="str">
        <f>REPLACE(INDEX(GroupVertices[Group],MATCH(Edges[[#This Row],[Vertex 2]],GroupVertices[Vertex],0)),1,1,"")</f>
        <v>6</v>
      </c>
      <c r="BD13" s="48"/>
      <c r="BE13" s="49"/>
      <c r="BF13" s="48"/>
      <c r="BG13" s="49"/>
      <c r="BH13" s="48"/>
      <c r="BI13" s="49"/>
      <c r="BJ13" s="48"/>
      <c r="BK13" s="49"/>
      <c r="BL13" s="48"/>
    </row>
    <row r="14" spans="1:64" ht="15">
      <c r="A14" s="64" t="s">
        <v>213</v>
      </c>
      <c r="B14" s="64" t="s">
        <v>275</v>
      </c>
      <c r="C14" s="65" t="s">
        <v>2749</v>
      </c>
      <c r="D14" s="66">
        <v>10</v>
      </c>
      <c r="E14" s="67" t="s">
        <v>136</v>
      </c>
      <c r="F14" s="68">
        <v>26.8</v>
      </c>
      <c r="G14" s="65"/>
      <c r="H14" s="69"/>
      <c r="I14" s="70"/>
      <c r="J14" s="70"/>
      <c r="K14" s="34" t="s">
        <v>65</v>
      </c>
      <c r="L14" s="77">
        <v>14</v>
      </c>
      <c r="M14" s="77"/>
      <c r="N14" s="72"/>
      <c r="O14" s="79" t="s">
        <v>335</v>
      </c>
      <c r="P14" s="81">
        <v>43624.506585648145</v>
      </c>
      <c r="Q14" s="79" t="s">
        <v>339</v>
      </c>
      <c r="R14" s="79"/>
      <c r="S14" s="79"/>
      <c r="T14" s="79" t="s">
        <v>492</v>
      </c>
      <c r="U14" s="79"/>
      <c r="V14" s="82" t="s">
        <v>572</v>
      </c>
      <c r="W14" s="81">
        <v>43624.506585648145</v>
      </c>
      <c r="X14" s="82" t="s">
        <v>627</v>
      </c>
      <c r="Y14" s="79"/>
      <c r="Z14" s="79"/>
      <c r="AA14" s="85" t="s">
        <v>773</v>
      </c>
      <c r="AB14" s="85" t="s">
        <v>774</v>
      </c>
      <c r="AC14" s="79" t="b">
        <v>0</v>
      </c>
      <c r="AD14" s="79">
        <v>3</v>
      </c>
      <c r="AE14" s="85" t="s">
        <v>942</v>
      </c>
      <c r="AF14" s="79" t="b">
        <v>0</v>
      </c>
      <c r="AG14" s="79" t="s">
        <v>963</v>
      </c>
      <c r="AH14" s="79"/>
      <c r="AI14" s="85" t="s">
        <v>940</v>
      </c>
      <c r="AJ14" s="79" t="b">
        <v>0</v>
      </c>
      <c r="AK14" s="79">
        <v>0</v>
      </c>
      <c r="AL14" s="85" t="s">
        <v>940</v>
      </c>
      <c r="AM14" s="79" t="s">
        <v>965</v>
      </c>
      <c r="AN14" s="79" t="b">
        <v>0</v>
      </c>
      <c r="AO14" s="85" t="s">
        <v>774</v>
      </c>
      <c r="AP14" s="79" t="s">
        <v>176</v>
      </c>
      <c r="AQ14" s="79">
        <v>0</v>
      </c>
      <c r="AR14" s="79">
        <v>0</v>
      </c>
      <c r="AS14" s="79"/>
      <c r="AT14" s="79"/>
      <c r="AU14" s="79"/>
      <c r="AV14" s="79"/>
      <c r="AW14" s="79"/>
      <c r="AX14" s="79"/>
      <c r="AY14" s="79"/>
      <c r="AZ14" s="79"/>
      <c r="BA14">
        <v>2</v>
      </c>
      <c r="BB14" s="78" t="str">
        <f>REPLACE(INDEX(GroupVertices[Group],MATCH(Edges[[#This Row],[Vertex 1]],GroupVertices[Vertex],0)),1,1,"")</f>
        <v>6</v>
      </c>
      <c r="BC14" s="78" t="str">
        <f>REPLACE(INDEX(GroupVertices[Group],MATCH(Edges[[#This Row],[Vertex 2]],GroupVertices[Vertex],0)),1,1,"")</f>
        <v>6</v>
      </c>
      <c r="BD14" s="48"/>
      <c r="BE14" s="49"/>
      <c r="BF14" s="48"/>
      <c r="BG14" s="49"/>
      <c r="BH14" s="48"/>
      <c r="BI14" s="49"/>
      <c r="BJ14" s="48"/>
      <c r="BK14" s="49"/>
      <c r="BL14" s="48"/>
    </row>
    <row r="15" spans="1:64" ht="15">
      <c r="A15" s="64" t="s">
        <v>214</v>
      </c>
      <c r="B15" s="64" t="s">
        <v>275</v>
      </c>
      <c r="C15" s="65" t="s">
        <v>2749</v>
      </c>
      <c r="D15" s="66">
        <v>10</v>
      </c>
      <c r="E15" s="67" t="s">
        <v>136</v>
      </c>
      <c r="F15" s="68">
        <v>26.8</v>
      </c>
      <c r="G15" s="65"/>
      <c r="H15" s="69"/>
      <c r="I15" s="70"/>
      <c r="J15" s="70"/>
      <c r="K15" s="34" t="s">
        <v>65</v>
      </c>
      <c r="L15" s="77">
        <v>15</v>
      </c>
      <c r="M15" s="77"/>
      <c r="N15" s="72"/>
      <c r="O15" s="79" t="s">
        <v>335</v>
      </c>
      <c r="P15" s="81">
        <v>43624.38248842592</v>
      </c>
      <c r="Q15" s="79" t="s">
        <v>340</v>
      </c>
      <c r="R15" s="79"/>
      <c r="S15" s="79"/>
      <c r="T15" s="79" t="s">
        <v>492</v>
      </c>
      <c r="U15" s="79"/>
      <c r="V15" s="82" t="s">
        <v>573</v>
      </c>
      <c r="W15" s="81">
        <v>43624.38248842592</v>
      </c>
      <c r="X15" s="82" t="s">
        <v>628</v>
      </c>
      <c r="Y15" s="79"/>
      <c r="Z15" s="79"/>
      <c r="AA15" s="85" t="s">
        <v>774</v>
      </c>
      <c r="AB15" s="85" t="s">
        <v>772</v>
      </c>
      <c r="AC15" s="79" t="b">
        <v>0</v>
      </c>
      <c r="AD15" s="79">
        <v>0</v>
      </c>
      <c r="AE15" s="85" t="s">
        <v>943</v>
      </c>
      <c r="AF15" s="79" t="b">
        <v>0</v>
      </c>
      <c r="AG15" s="79" t="s">
        <v>963</v>
      </c>
      <c r="AH15" s="79"/>
      <c r="AI15" s="85" t="s">
        <v>940</v>
      </c>
      <c r="AJ15" s="79" t="b">
        <v>0</v>
      </c>
      <c r="AK15" s="79">
        <v>0</v>
      </c>
      <c r="AL15" s="85" t="s">
        <v>940</v>
      </c>
      <c r="AM15" s="79" t="s">
        <v>965</v>
      </c>
      <c r="AN15" s="79" t="b">
        <v>0</v>
      </c>
      <c r="AO15" s="85" t="s">
        <v>772</v>
      </c>
      <c r="AP15" s="79" t="s">
        <v>176</v>
      </c>
      <c r="AQ15" s="79">
        <v>0</v>
      </c>
      <c r="AR15" s="79">
        <v>0</v>
      </c>
      <c r="AS15" s="79" t="s">
        <v>976</v>
      </c>
      <c r="AT15" s="79" t="s">
        <v>986</v>
      </c>
      <c r="AU15" s="79" t="s">
        <v>989</v>
      </c>
      <c r="AV15" s="79" t="s">
        <v>992</v>
      </c>
      <c r="AW15" s="79" t="s">
        <v>1002</v>
      </c>
      <c r="AX15" s="79" t="s">
        <v>1012</v>
      </c>
      <c r="AY15" s="79" t="s">
        <v>1022</v>
      </c>
      <c r="AZ15" s="82" t="s">
        <v>1024</v>
      </c>
      <c r="BA15">
        <v>2</v>
      </c>
      <c r="BB15" s="78" t="str">
        <f>REPLACE(INDEX(GroupVertices[Group],MATCH(Edges[[#This Row],[Vertex 1]],GroupVertices[Vertex],0)),1,1,"")</f>
        <v>6</v>
      </c>
      <c r="BC15" s="78" t="str">
        <f>REPLACE(INDEX(GroupVertices[Group],MATCH(Edges[[#This Row],[Vertex 2]],GroupVertices[Vertex],0)),1,1,"")</f>
        <v>6</v>
      </c>
      <c r="BD15" s="48"/>
      <c r="BE15" s="49"/>
      <c r="BF15" s="48"/>
      <c r="BG15" s="49"/>
      <c r="BH15" s="48"/>
      <c r="BI15" s="49"/>
      <c r="BJ15" s="48"/>
      <c r="BK15" s="49"/>
      <c r="BL15" s="48"/>
    </row>
    <row r="16" spans="1:64" ht="15">
      <c r="A16" s="64" t="s">
        <v>214</v>
      </c>
      <c r="B16" s="64" t="s">
        <v>275</v>
      </c>
      <c r="C16" s="65" t="s">
        <v>2749</v>
      </c>
      <c r="D16" s="66">
        <v>10</v>
      </c>
      <c r="E16" s="67" t="s">
        <v>136</v>
      </c>
      <c r="F16" s="68">
        <v>26.8</v>
      </c>
      <c r="G16" s="65"/>
      <c r="H16" s="69"/>
      <c r="I16" s="70"/>
      <c r="J16" s="70"/>
      <c r="K16" s="34" t="s">
        <v>65</v>
      </c>
      <c r="L16" s="77">
        <v>16</v>
      </c>
      <c r="M16" s="77"/>
      <c r="N16" s="72"/>
      <c r="O16" s="79" t="s">
        <v>335</v>
      </c>
      <c r="P16" s="81">
        <v>43624.513240740744</v>
      </c>
      <c r="Q16" s="79" t="s">
        <v>341</v>
      </c>
      <c r="R16" s="79"/>
      <c r="S16" s="79"/>
      <c r="T16" s="79" t="s">
        <v>492</v>
      </c>
      <c r="U16" s="79"/>
      <c r="V16" s="82" t="s">
        <v>573</v>
      </c>
      <c r="W16" s="81">
        <v>43624.513240740744</v>
      </c>
      <c r="X16" s="82" t="s">
        <v>629</v>
      </c>
      <c r="Y16" s="79"/>
      <c r="Z16" s="79"/>
      <c r="AA16" s="85" t="s">
        <v>775</v>
      </c>
      <c r="AB16" s="85" t="s">
        <v>773</v>
      </c>
      <c r="AC16" s="79" t="b">
        <v>0</v>
      </c>
      <c r="AD16" s="79">
        <v>2</v>
      </c>
      <c r="AE16" s="85" t="s">
        <v>943</v>
      </c>
      <c r="AF16" s="79" t="b">
        <v>0</v>
      </c>
      <c r="AG16" s="79" t="s">
        <v>963</v>
      </c>
      <c r="AH16" s="79"/>
      <c r="AI16" s="85" t="s">
        <v>940</v>
      </c>
      <c r="AJ16" s="79" t="b">
        <v>0</v>
      </c>
      <c r="AK16" s="79">
        <v>0</v>
      </c>
      <c r="AL16" s="85" t="s">
        <v>940</v>
      </c>
      <c r="AM16" s="79" t="s">
        <v>965</v>
      </c>
      <c r="AN16" s="79" t="b">
        <v>0</v>
      </c>
      <c r="AO16" s="85" t="s">
        <v>773</v>
      </c>
      <c r="AP16" s="79" t="s">
        <v>176</v>
      </c>
      <c r="AQ16" s="79">
        <v>0</v>
      </c>
      <c r="AR16" s="79">
        <v>0</v>
      </c>
      <c r="AS16" s="79" t="s">
        <v>976</v>
      </c>
      <c r="AT16" s="79" t="s">
        <v>986</v>
      </c>
      <c r="AU16" s="79" t="s">
        <v>989</v>
      </c>
      <c r="AV16" s="79" t="s">
        <v>992</v>
      </c>
      <c r="AW16" s="79" t="s">
        <v>1002</v>
      </c>
      <c r="AX16" s="79" t="s">
        <v>1012</v>
      </c>
      <c r="AY16" s="79" t="s">
        <v>1022</v>
      </c>
      <c r="AZ16" s="82" t="s">
        <v>1024</v>
      </c>
      <c r="BA16">
        <v>2</v>
      </c>
      <c r="BB16" s="78" t="str">
        <f>REPLACE(INDEX(GroupVertices[Group],MATCH(Edges[[#This Row],[Vertex 1]],GroupVertices[Vertex],0)),1,1,"")</f>
        <v>6</v>
      </c>
      <c r="BC16" s="78" t="str">
        <f>REPLACE(INDEX(GroupVertices[Group],MATCH(Edges[[#This Row],[Vertex 2]],GroupVertices[Vertex],0)),1,1,"")</f>
        <v>6</v>
      </c>
      <c r="BD16" s="48"/>
      <c r="BE16" s="49"/>
      <c r="BF16" s="48"/>
      <c r="BG16" s="49"/>
      <c r="BH16" s="48"/>
      <c r="BI16" s="49"/>
      <c r="BJ16" s="48"/>
      <c r="BK16" s="49"/>
      <c r="BL16" s="48"/>
    </row>
    <row r="17" spans="1:64" ht="15">
      <c r="A17" s="64" t="s">
        <v>213</v>
      </c>
      <c r="B17" s="64" t="s">
        <v>276</v>
      </c>
      <c r="C17" s="65" t="s">
        <v>2749</v>
      </c>
      <c r="D17" s="66">
        <v>10</v>
      </c>
      <c r="E17" s="67" t="s">
        <v>136</v>
      </c>
      <c r="F17" s="68">
        <v>26.8</v>
      </c>
      <c r="G17" s="65"/>
      <c r="H17" s="69"/>
      <c r="I17" s="70"/>
      <c r="J17" s="70"/>
      <c r="K17" s="34" t="s">
        <v>65</v>
      </c>
      <c r="L17" s="77">
        <v>17</v>
      </c>
      <c r="M17" s="77"/>
      <c r="N17" s="72"/>
      <c r="O17" s="79" t="s">
        <v>335</v>
      </c>
      <c r="P17" s="81">
        <v>43622.53590277778</v>
      </c>
      <c r="Q17" s="79" t="s">
        <v>338</v>
      </c>
      <c r="R17" s="79"/>
      <c r="S17" s="79"/>
      <c r="T17" s="79" t="s">
        <v>492</v>
      </c>
      <c r="U17" s="79"/>
      <c r="V17" s="82" t="s">
        <v>572</v>
      </c>
      <c r="W17" s="81">
        <v>43622.53590277778</v>
      </c>
      <c r="X17" s="82" t="s">
        <v>626</v>
      </c>
      <c r="Y17" s="79"/>
      <c r="Z17" s="79"/>
      <c r="AA17" s="85" t="s">
        <v>772</v>
      </c>
      <c r="AB17" s="85" t="s">
        <v>917</v>
      </c>
      <c r="AC17" s="79" t="b">
        <v>0</v>
      </c>
      <c r="AD17" s="79">
        <v>8</v>
      </c>
      <c r="AE17" s="85" t="s">
        <v>941</v>
      </c>
      <c r="AF17" s="79" t="b">
        <v>0</v>
      </c>
      <c r="AG17" s="79" t="s">
        <v>963</v>
      </c>
      <c r="AH17" s="79"/>
      <c r="AI17" s="85" t="s">
        <v>940</v>
      </c>
      <c r="AJ17" s="79" t="b">
        <v>0</v>
      </c>
      <c r="AK17" s="79">
        <v>0</v>
      </c>
      <c r="AL17" s="85" t="s">
        <v>940</v>
      </c>
      <c r="AM17" s="79" t="s">
        <v>966</v>
      </c>
      <c r="AN17" s="79" t="b">
        <v>0</v>
      </c>
      <c r="AO17" s="85" t="s">
        <v>917</v>
      </c>
      <c r="AP17" s="79" t="s">
        <v>176</v>
      </c>
      <c r="AQ17" s="79">
        <v>0</v>
      </c>
      <c r="AR17" s="79">
        <v>0</v>
      </c>
      <c r="AS17" s="79"/>
      <c r="AT17" s="79"/>
      <c r="AU17" s="79"/>
      <c r="AV17" s="79"/>
      <c r="AW17" s="79"/>
      <c r="AX17" s="79"/>
      <c r="AY17" s="79"/>
      <c r="AZ17" s="79"/>
      <c r="BA17">
        <v>2</v>
      </c>
      <c r="BB17" s="78" t="str">
        <f>REPLACE(INDEX(GroupVertices[Group],MATCH(Edges[[#This Row],[Vertex 1]],GroupVertices[Vertex],0)),1,1,"")</f>
        <v>6</v>
      </c>
      <c r="BC17" s="78" t="str">
        <f>REPLACE(INDEX(GroupVertices[Group],MATCH(Edges[[#This Row],[Vertex 2]],GroupVertices[Vertex],0)),1,1,"")</f>
        <v>6</v>
      </c>
      <c r="BD17" s="48"/>
      <c r="BE17" s="49"/>
      <c r="BF17" s="48"/>
      <c r="BG17" s="49"/>
      <c r="BH17" s="48"/>
      <c r="BI17" s="49"/>
      <c r="BJ17" s="48"/>
      <c r="BK17" s="49"/>
      <c r="BL17" s="48"/>
    </row>
    <row r="18" spans="1:64" ht="15">
      <c r="A18" s="64" t="s">
        <v>213</v>
      </c>
      <c r="B18" s="64" t="s">
        <v>276</v>
      </c>
      <c r="C18" s="65" t="s">
        <v>2749</v>
      </c>
      <c r="D18" s="66">
        <v>10</v>
      </c>
      <c r="E18" s="67" t="s">
        <v>136</v>
      </c>
      <c r="F18" s="68">
        <v>26.8</v>
      </c>
      <c r="G18" s="65"/>
      <c r="H18" s="69"/>
      <c r="I18" s="70"/>
      <c r="J18" s="70"/>
      <c r="K18" s="34" t="s">
        <v>65</v>
      </c>
      <c r="L18" s="77">
        <v>18</v>
      </c>
      <c r="M18" s="77"/>
      <c r="N18" s="72"/>
      <c r="O18" s="79" t="s">
        <v>335</v>
      </c>
      <c r="P18" s="81">
        <v>43624.506585648145</v>
      </c>
      <c r="Q18" s="79" t="s">
        <v>339</v>
      </c>
      <c r="R18" s="79"/>
      <c r="S18" s="79"/>
      <c r="T18" s="79" t="s">
        <v>492</v>
      </c>
      <c r="U18" s="79"/>
      <c r="V18" s="82" t="s">
        <v>572</v>
      </c>
      <c r="W18" s="81">
        <v>43624.506585648145</v>
      </c>
      <c r="X18" s="82" t="s">
        <v>627</v>
      </c>
      <c r="Y18" s="79"/>
      <c r="Z18" s="79"/>
      <c r="AA18" s="85" t="s">
        <v>773</v>
      </c>
      <c r="AB18" s="85" t="s">
        <v>774</v>
      </c>
      <c r="AC18" s="79" t="b">
        <v>0</v>
      </c>
      <c r="AD18" s="79">
        <v>3</v>
      </c>
      <c r="AE18" s="85" t="s">
        <v>942</v>
      </c>
      <c r="AF18" s="79" t="b">
        <v>0</v>
      </c>
      <c r="AG18" s="79" t="s">
        <v>963</v>
      </c>
      <c r="AH18" s="79"/>
      <c r="AI18" s="85" t="s">
        <v>940</v>
      </c>
      <c r="AJ18" s="79" t="b">
        <v>0</v>
      </c>
      <c r="AK18" s="79">
        <v>0</v>
      </c>
      <c r="AL18" s="85" t="s">
        <v>940</v>
      </c>
      <c r="AM18" s="79" t="s">
        <v>965</v>
      </c>
      <c r="AN18" s="79" t="b">
        <v>0</v>
      </c>
      <c r="AO18" s="85" t="s">
        <v>774</v>
      </c>
      <c r="AP18" s="79" t="s">
        <v>176</v>
      </c>
      <c r="AQ18" s="79">
        <v>0</v>
      </c>
      <c r="AR18" s="79">
        <v>0</v>
      </c>
      <c r="AS18" s="79"/>
      <c r="AT18" s="79"/>
      <c r="AU18" s="79"/>
      <c r="AV18" s="79"/>
      <c r="AW18" s="79"/>
      <c r="AX18" s="79"/>
      <c r="AY18" s="79"/>
      <c r="AZ18" s="79"/>
      <c r="BA18">
        <v>2</v>
      </c>
      <c r="BB18" s="78" t="str">
        <f>REPLACE(INDEX(GroupVertices[Group],MATCH(Edges[[#This Row],[Vertex 1]],GroupVertices[Vertex],0)),1,1,"")</f>
        <v>6</v>
      </c>
      <c r="BC18" s="78" t="str">
        <f>REPLACE(INDEX(GroupVertices[Group],MATCH(Edges[[#This Row],[Vertex 2]],GroupVertices[Vertex],0)),1,1,"")</f>
        <v>6</v>
      </c>
      <c r="BD18" s="48"/>
      <c r="BE18" s="49"/>
      <c r="BF18" s="48"/>
      <c r="BG18" s="49"/>
      <c r="BH18" s="48"/>
      <c r="BI18" s="49"/>
      <c r="BJ18" s="48"/>
      <c r="BK18" s="49"/>
      <c r="BL18" s="48"/>
    </row>
    <row r="19" spans="1:64" ht="15">
      <c r="A19" s="64" t="s">
        <v>214</v>
      </c>
      <c r="B19" s="64" t="s">
        <v>276</v>
      </c>
      <c r="C19" s="65" t="s">
        <v>2749</v>
      </c>
      <c r="D19" s="66">
        <v>10</v>
      </c>
      <c r="E19" s="67" t="s">
        <v>136</v>
      </c>
      <c r="F19" s="68">
        <v>26.8</v>
      </c>
      <c r="G19" s="65"/>
      <c r="H19" s="69"/>
      <c r="I19" s="70"/>
      <c r="J19" s="70"/>
      <c r="K19" s="34" t="s">
        <v>65</v>
      </c>
      <c r="L19" s="77">
        <v>19</v>
      </c>
      <c r="M19" s="77"/>
      <c r="N19" s="72"/>
      <c r="O19" s="79" t="s">
        <v>335</v>
      </c>
      <c r="P19" s="81">
        <v>43624.38248842592</v>
      </c>
      <c r="Q19" s="79" t="s">
        <v>340</v>
      </c>
      <c r="R19" s="79"/>
      <c r="S19" s="79"/>
      <c r="T19" s="79" t="s">
        <v>492</v>
      </c>
      <c r="U19" s="79"/>
      <c r="V19" s="82" t="s">
        <v>573</v>
      </c>
      <c r="W19" s="81">
        <v>43624.38248842592</v>
      </c>
      <c r="X19" s="82" t="s">
        <v>628</v>
      </c>
      <c r="Y19" s="79"/>
      <c r="Z19" s="79"/>
      <c r="AA19" s="85" t="s">
        <v>774</v>
      </c>
      <c r="AB19" s="85" t="s">
        <v>772</v>
      </c>
      <c r="AC19" s="79" t="b">
        <v>0</v>
      </c>
      <c r="AD19" s="79">
        <v>0</v>
      </c>
      <c r="AE19" s="85" t="s">
        <v>943</v>
      </c>
      <c r="AF19" s="79" t="b">
        <v>0</v>
      </c>
      <c r="AG19" s="79" t="s">
        <v>963</v>
      </c>
      <c r="AH19" s="79"/>
      <c r="AI19" s="85" t="s">
        <v>940</v>
      </c>
      <c r="AJ19" s="79" t="b">
        <v>0</v>
      </c>
      <c r="AK19" s="79">
        <v>0</v>
      </c>
      <c r="AL19" s="85" t="s">
        <v>940</v>
      </c>
      <c r="AM19" s="79" t="s">
        <v>965</v>
      </c>
      <c r="AN19" s="79" t="b">
        <v>0</v>
      </c>
      <c r="AO19" s="85" t="s">
        <v>772</v>
      </c>
      <c r="AP19" s="79" t="s">
        <v>176</v>
      </c>
      <c r="AQ19" s="79">
        <v>0</v>
      </c>
      <c r="AR19" s="79">
        <v>0</v>
      </c>
      <c r="AS19" s="79" t="s">
        <v>976</v>
      </c>
      <c r="AT19" s="79" t="s">
        <v>986</v>
      </c>
      <c r="AU19" s="79" t="s">
        <v>989</v>
      </c>
      <c r="AV19" s="79" t="s">
        <v>992</v>
      </c>
      <c r="AW19" s="79" t="s">
        <v>1002</v>
      </c>
      <c r="AX19" s="79" t="s">
        <v>1012</v>
      </c>
      <c r="AY19" s="79" t="s">
        <v>1022</v>
      </c>
      <c r="AZ19" s="82" t="s">
        <v>1024</v>
      </c>
      <c r="BA19">
        <v>2</v>
      </c>
      <c r="BB19" s="78" t="str">
        <f>REPLACE(INDEX(GroupVertices[Group],MATCH(Edges[[#This Row],[Vertex 1]],GroupVertices[Vertex],0)),1,1,"")</f>
        <v>6</v>
      </c>
      <c r="BC19" s="78" t="str">
        <f>REPLACE(INDEX(GroupVertices[Group],MATCH(Edges[[#This Row],[Vertex 2]],GroupVertices[Vertex],0)),1,1,"")</f>
        <v>6</v>
      </c>
      <c r="BD19" s="48"/>
      <c r="BE19" s="49"/>
      <c r="BF19" s="48"/>
      <c r="BG19" s="49"/>
      <c r="BH19" s="48"/>
      <c r="BI19" s="49"/>
      <c r="BJ19" s="48"/>
      <c r="BK19" s="49"/>
      <c r="BL19" s="48"/>
    </row>
    <row r="20" spans="1:64" ht="15">
      <c r="A20" s="64" t="s">
        <v>214</v>
      </c>
      <c r="B20" s="64" t="s">
        <v>276</v>
      </c>
      <c r="C20" s="65" t="s">
        <v>2749</v>
      </c>
      <c r="D20" s="66">
        <v>10</v>
      </c>
      <c r="E20" s="67" t="s">
        <v>136</v>
      </c>
      <c r="F20" s="68">
        <v>26.8</v>
      </c>
      <c r="G20" s="65"/>
      <c r="H20" s="69"/>
      <c r="I20" s="70"/>
      <c r="J20" s="70"/>
      <c r="K20" s="34" t="s">
        <v>65</v>
      </c>
      <c r="L20" s="77">
        <v>20</v>
      </c>
      <c r="M20" s="77"/>
      <c r="N20" s="72"/>
      <c r="O20" s="79" t="s">
        <v>335</v>
      </c>
      <c r="P20" s="81">
        <v>43624.513240740744</v>
      </c>
      <c r="Q20" s="79" t="s">
        <v>341</v>
      </c>
      <c r="R20" s="79"/>
      <c r="S20" s="79"/>
      <c r="T20" s="79" t="s">
        <v>492</v>
      </c>
      <c r="U20" s="79"/>
      <c r="V20" s="82" t="s">
        <v>573</v>
      </c>
      <c r="W20" s="81">
        <v>43624.513240740744</v>
      </c>
      <c r="X20" s="82" t="s">
        <v>629</v>
      </c>
      <c r="Y20" s="79"/>
      <c r="Z20" s="79"/>
      <c r="AA20" s="85" t="s">
        <v>775</v>
      </c>
      <c r="AB20" s="85" t="s">
        <v>773</v>
      </c>
      <c r="AC20" s="79" t="b">
        <v>0</v>
      </c>
      <c r="AD20" s="79">
        <v>2</v>
      </c>
      <c r="AE20" s="85" t="s">
        <v>943</v>
      </c>
      <c r="AF20" s="79" t="b">
        <v>0</v>
      </c>
      <c r="AG20" s="79" t="s">
        <v>963</v>
      </c>
      <c r="AH20" s="79"/>
      <c r="AI20" s="85" t="s">
        <v>940</v>
      </c>
      <c r="AJ20" s="79" t="b">
        <v>0</v>
      </c>
      <c r="AK20" s="79">
        <v>0</v>
      </c>
      <c r="AL20" s="85" t="s">
        <v>940</v>
      </c>
      <c r="AM20" s="79" t="s">
        <v>965</v>
      </c>
      <c r="AN20" s="79" t="b">
        <v>0</v>
      </c>
      <c r="AO20" s="85" t="s">
        <v>773</v>
      </c>
      <c r="AP20" s="79" t="s">
        <v>176</v>
      </c>
      <c r="AQ20" s="79">
        <v>0</v>
      </c>
      <c r="AR20" s="79">
        <v>0</v>
      </c>
      <c r="AS20" s="79" t="s">
        <v>976</v>
      </c>
      <c r="AT20" s="79" t="s">
        <v>986</v>
      </c>
      <c r="AU20" s="79" t="s">
        <v>989</v>
      </c>
      <c r="AV20" s="79" t="s">
        <v>992</v>
      </c>
      <c r="AW20" s="79" t="s">
        <v>1002</v>
      </c>
      <c r="AX20" s="79" t="s">
        <v>1012</v>
      </c>
      <c r="AY20" s="79" t="s">
        <v>1022</v>
      </c>
      <c r="AZ20" s="82" t="s">
        <v>1024</v>
      </c>
      <c r="BA20">
        <v>2</v>
      </c>
      <c r="BB20" s="78" t="str">
        <f>REPLACE(INDEX(GroupVertices[Group],MATCH(Edges[[#This Row],[Vertex 1]],GroupVertices[Vertex],0)),1,1,"")</f>
        <v>6</v>
      </c>
      <c r="BC20" s="78" t="str">
        <f>REPLACE(INDEX(GroupVertices[Group],MATCH(Edges[[#This Row],[Vertex 2]],GroupVertices[Vertex],0)),1,1,"")</f>
        <v>6</v>
      </c>
      <c r="BD20" s="48"/>
      <c r="BE20" s="49"/>
      <c r="BF20" s="48"/>
      <c r="BG20" s="49"/>
      <c r="BH20" s="48"/>
      <c r="BI20" s="49"/>
      <c r="BJ20" s="48"/>
      <c r="BK20" s="49"/>
      <c r="BL20" s="48"/>
    </row>
    <row r="21" spans="1:64" ht="15">
      <c r="A21" s="64" t="s">
        <v>213</v>
      </c>
      <c r="B21" s="64" t="s">
        <v>277</v>
      </c>
      <c r="C21" s="65" t="s">
        <v>2749</v>
      </c>
      <c r="D21" s="66">
        <v>10</v>
      </c>
      <c r="E21" s="67" t="s">
        <v>136</v>
      </c>
      <c r="F21" s="68">
        <v>26.8</v>
      </c>
      <c r="G21" s="65"/>
      <c r="H21" s="69"/>
      <c r="I21" s="70"/>
      <c r="J21" s="70"/>
      <c r="K21" s="34" t="s">
        <v>65</v>
      </c>
      <c r="L21" s="77">
        <v>21</v>
      </c>
      <c r="M21" s="77"/>
      <c r="N21" s="72"/>
      <c r="O21" s="79" t="s">
        <v>335</v>
      </c>
      <c r="P21" s="81">
        <v>43622.53590277778</v>
      </c>
      <c r="Q21" s="79" t="s">
        <v>338</v>
      </c>
      <c r="R21" s="79"/>
      <c r="S21" s="79"/>
      <c r="T21" s="79" t="s">
        <v>492</v>
      </c>
      <c r="U21" s="79"/>
      <c r="V21" s="82" t="s">
        <v>572</v>
      </c>
      <c r="W21" s="81">
        <v>43622.53590277778</v>
      </c>
      <c r="X21" s="82" t="s">
        <v>626</v>
      </c>
      <c r="Y21" s="79"/>
      <c r="Z21" s="79"/>
      <c r="AA21" s="85" t="s">
        <v>772</v>
      </c>
      <c r="AB21" s="85" t="s">
        <v>917</v>
      </c>
      <c r="AC21" s="79" t="b">
        <v>0</v>
      </c>
      <c r="AD21" s="79">
        <v>8</v>
      </c>
      <c r="AE21" s="85" t="s">
        <v>941</v>
      </c>
      <c r="AF21" s="79" t="b">
        <v>0</v>
      </c>
      <c r="AG21" s="79" t="s">
        <v>963</v>
      </c>
      <c r="AH21" s="79"/>
      <c r="AI21" s="85" t="s">
        <v>940</v>
      </c>
      <c r="AJ21" s="79" t="b">
        <v>0</v>
      </c>
      <c r="AK21" s="79">
        <v>0</v>
      </c>
      <c r="AL21" s="85" t="s">
        <v>940</v>
      </c>
      <c r="AM21" s="79" t="s">
        <v>966</v>
      </c>
      <c r="AN21" s="79" t="b">
        <v>0</v>
      </c>
      <c r="AO21" s="85" t="s">
        <v>917</v>
      </c>
      <c r="AP21" s="79" t="s">
        <v>176</v>
      </c>
      <c r="AQ21" s="79">
        <v>0</v>
      </c>
      <c r="AR21" s="79">
        <v>0</v>
      </c>
      <c r="AS21" s="79"/>
      <c r="AT21" s="79"/>
      <c r="AU21" s="79"/>
      <c r="AV21" s="79"/>
      <c r="AW21" s="79"/>
      <c r="AX21" s="79"/>
      <c r="AY21" s="79"/>
      <c r="AZ21" s="79"/>
      <c r="BA21">
        <v>2</v>
      </c>
      <c r="BB21" s="78" t="str">
        <f>REPLACE(INDEX(GroupVertices[Group],MATCH(Edges[[#This Row],[Vertex 1]],GroupVertices[Vertex],0)),1,1,"")</f>
        <v>6</v>
      </c>
      <c r="BC21" s="78" t="str">
        <f>REPLACE(INDEX(GroupVertices[Group],MATCH(Edges[[#This Row],[Vertex 2]],GroupVertices[Vertex],0)),1,1,"")</f>
        <v>6</v>
      </c>
      <c r="BD21" s="48"/>
      <c r="BE21" s="49"/>
      <c r="BF21" s="48"/>
      <c r="BG21" s="49"/>
      <c r="BH21" s="48"/>
      <c r="BI21" s="49"/>
      <c r="BJ21" s="48"/>
      <c r="BK21" s="49"/>
      <c r="BL21" s="48"/>
    </row>
    <row r="22" spans="1:64" ht="15">
      <c r="A22" s="64" t="s">
        <v>213</v>
      </c>
      <c r="B22" s="64" t="s">
        <v>277</v>
      </c>
      <c r="C22" s="65" t="s">
        <v>2749</v>
      </c>
      <c r="D22" s="66">
        <v>10</v>
      </c>
      <c r="E22" s="67" t="s">
        <v>136</v>
      </c>
      <c r="F22" s="68">
        <v>26.8</v>
      </c>
      <c r="G22" s="65"/>
      <c r="H22" s="69"/>
      <c r="I22" s="70"/>
      <c r="J22" s="70"/>
      <c r="K22" s="34" t="s">
        <v>65</v>
      </c>
      <c r="L22" s="77">
        <v>22</v>
      </c>
      <c r="M22" s="77"/>
      <c r="N22" s="72"/>
      <c r="O22" s="79" t="s">
        <v>335</v>
      </c>
      <c r="P22" s="81">
        <v>43624.506585648145</v>
      </c>
      <c r="Q22" s="79" t="s">
        <v>339</v>
      </c>
      <c r="R22" s="79"/>
      <c r="S22" s="79"/>
      <c r="T22" s="79" t="s">
        <v>492</v>
      </c>
      <c r="U22" s="79"/>
      <c r="V22" s="82" t="s">
        <v>572</v>
      </c>
      <c r="W22" s="81">
        <v>43624.506585648145</v>
      </c>
      <c r="X22" s="82" t="s">
        <v>627</v>
      </c>
      <c r="Y22" s="79"/>
      <c r="Z22" s="79"/>
      <c r="AA22" s="85" t="s">
        <v>773</v>
      </c>
      <c r="AB22" s="85" t="s">
        <v>774</v>
      </c>
      <c r="AC22" s="79" t="b">
        <v>0</v>
      </c>
      <c r="AD22" s="79">
        <v>3</v>
      </c>
      <c r="AE22" s="85" t="s">
        <v>942</v>
      </c>
      <c r="AF22" s="79" t="b">
        <v>0</v>
      </c>
      <c r="AG22" s="79" t="s">
        <v>963</v>
      </c>
      <c r="AH22" s="79"/>
      <c r="AI22" s="85" t="s">
        <v>940</v>
      </c>
      <c r="AJ22" s="79" t="b">
        <v>0</v>
      </c>
      <c r="AK22" s="79">
        <v>0</v>
      </c>
      <c r="AL22" s="85" t="s">
        <v>940</v>
      </c>
      <c r="AM22" s="79" t="s">
        <v>965</v>
      </c>
      <c r="AN22" s="79" t="b">
        <v>0</v>
      </c>
      <c r="AO22" s="85" t="s">
        <v>774</v>
      </c>
      <c r="AP22" s="79" t="s">
        <v>176</v>
      </c>
      <c r="AQ22" s="79">
        <v>0</v>
      </c>
      <c r="AR22" s="79">
        <v>0</v>
      </c>
      <c r="AS22" s="79"/>
      <c r="AT22" s="79"/>
      <c r="AU22" s="79"/>
      <c r="AV22" s="79"/>
      <c r="AW22" s="79"/>
      <c r="AX22" s="79"/>
      <c r="AY22" s="79"/>
      <c r="AZ22" s="79"/>
      <c r="BA22">
        <v>2</v>
      </c>
      <c r="BB22" s="78" t="str">
        <f>REPLACE(INDEX(GroupVertices[Group],MATCH(Edges[[#This Row],[Vertex 1]],GroupVertices[Vertex],0)),1,1,"")</f>
        <v>6</v>
      </c>
      <c r="BC22" s="78" t="str">
        <f>REPLACE(INDEX(GroupVertices[Group],MATCH(Edges[[#This Row],[Vertex 2]],GroupVertices[Vertex],0)),1,1,"")</f>
        <v>6</v>
      </c>
      <c r="BD22" s="48"/>
      <c r="BE22" s="49"/>
      <c r="BF22" s="48"/>
      <c r="BG22" s="49"/>
      <c r="BH22" s="48"/>
      <c r="BI22" s="49"/>
      <c r="BJ22" s="48"/>
      <c r="BK22" s="49"/>
      <c r="BL22" s="48"/>
    </row>
    <row r="23" spans="1:64" ht="15">
      <c r="A23" s="64" t="s">
        <v>214</v>
      </c>
      <c r="B23" s="64" t="s">
        <v>277</v>
      </c>
      <c r="C23" s="65" t="s">
        <v>2749</v>
      </c>
      <c r="D23" s="66">
        <v>10</v>
      </c>
      <c r="E23" s="67" t="s">
        <v>136</v>
      </c>
      <c r="F23" s="68">
        <v>26.8</v>
      </c>
      <c r="G23" s="65"/>
      <c r="H23" s="69"/>
      <c r="I23" s="70"/>
      <c r="J23" s="70"/>
      <c r="K23" s="34" t="s">
        <v>65</v>
      </c>
      <c r="L23" s="77">
        <v>23</v>
      </c>
      <c r="M23" s="77"/>
      <c r="N23" s="72"/>
      <c r="O23" s="79" t="s">
        <v>335</v>
      </c>
      <c r="P23" s="81">
        <v>43624.38248842592</v>
      </c>
      <c r="Q23" s="79" t="s">
        <v>340</v>
      </c>
      <c r="R23" s="79"/>
      <c r="S23" s="79"/>
      <c r="T23" s="79" t="s">
        <v>492</v>
      </c>
      <c r="U23" s="79"/>
      <c r="V23" s="82" t="s">
        <v>573</v>
      </c>
      <c r="W23" s="81">
        <v>43624.38248842592</v>
      </c>
      <c r="X23" s="82" t="s">
        <v>628</v>
      </c>
      <c r="Y23" s="79"/>
      <c r="Z23" s="79"/>
      <c r="AA23" s="85" t="s">
        <v>774</v>
      </c>
      <c r="AB23" s="85" t="s">
        <v>772</v>
      </c>
      <c r="AC23" s="79" t="b">
        <v>0</v>
      </c>
      <c r="AD23" s="79">
        <v>0</v>
      </c>
      <c r="AE23" s="85" t="s">
        <v>943</v>
      </c>
      <c r="AF23" s="79" t="b">
        <v>0</v>
      </c>
      <c r="AG23" s="79" t="s">
        <v>963</v>
      </c>
      <c r="AH23" s="79"/>
      <c r="AI23" s="85" t="s">
        <v>940</v>
      </c>
      <c r="AJ23" s="79" t="b">
        <v>0</v>
      </c>
      <c r="AK23" s="79">
        <v>0</v>
      </c>
      <c r="AL23" s="85" t="s">
        <v>940</v>
      </c>
      <c r="AM23" s="79" t="s">
        <v>965</v>
      </c>
      <c r="AN23" s="79" t="b">
        <v>0</v>
      </c>
      <c r="AO23" s="85" t="s">
        <v>772</v>
      </c>
      <c r="AP23" s="79" t="s">
        <v>176</v>
      </c>
      <c r="AQ23" s="79">
        <v>0</v>
      </c>
      <c r="AR23" s="79">
        <v>0</v>
      </c>
      <c r="AS23" s="79" t="s">
        <v>976</v>
      </c>
      <c r="AT23" s="79" t="s">
        <v>986</v>
      </c>
      <c r="AU23" s="79" t="s">
        <v>989</v>
      </c>
      <c r="AV23" s="79" t="s">
        <v>992</v>
      </c>
      <c r="AW23" s="79" t="s">
        <v>1002</v>
      </c>
      <c r="AX23" s="79" t="s">
        <v>1012</v>
      </c>
      <c r="AY23" s="79" t="s">
        <v>1022</v>
      </c>
      <c r="AZ23" s="82" t="s">
        <v>1024</v>
      </c>
      <c r="BA23">
        <v>2</v>
      </c>
      <c r="BB23" s="78" t="str">
        <f>REPLACE(INDEX(GroupVertices[Group],MATCH(Edges[[#This Row],[Vertex 1]],GroupVertices[Vertex],0)),1,1,"")</f>
        <v>6</v>
      </c>
      <c r="BC23" s="78" t="str">
        <f>REPLACE(INDEX(GroupVertices[Group],MATCH(Edges[[#This Row],[Vertex 2]],GroupVertices[Vertex],0)),1,1,"")</f>
        <v>6</v>
      </c>
      <c r="BD23" s="48"/>
      <c r="BE23" s="49"/>
      <c r="BF23" s="48"/>
      <c r="BG23" s="49"/>
      <c r="BH23" s="48"/>
      <c r="BI23" s="49"/>
      <c r="BJ23" s="48"/>
      <c r="BK23" s="49"/>
      <c r="BL23" s="48"/>
    </row>
    <row r="24" spans="1:64" ht="15">
      <c r="A24" s="64" t="s">
        <v>214</v>
      </c>
      <c r="B24" s="64" t="s">
        <v>277</v>
      </c>
      <c r="C24" s="65" t="s">
        <v>2749</v>
      </c>
      <c r="D24" s="66">
        <v>10</v>
      </c>
      <c r="E24" s="67" t="s">
        <v>136</v>
      </c>
      <c r="F24" s="68">
        <v>26.8</v>
      </c>
      <c r="G24" s="65"/>
      <c r="H24" s="69"/>
      <c r="I24" s="70"/>
      <c r="J24" s="70"/>
      <c r="K24" s="34" t="s">
        <v>65</v>
      </c>
      <c r="L24" s="77">
        <v>24</v>
      </c>
      <c r="M24" s="77"/>
      <c r="N24" s="72"/>
      <c r="O24" s="79" t="s">
        <v>335</v>
      </c>
      <c r="P24" s="81">
        <v>43624.513240740744</v>
      </c>
      <c r="Q24" s="79" t="s">
        <v>341</v>
      </c>
      <c r="R24" s="79"/>
      <c r="S24" s="79"/>
      <c r="T24" s="79" t="s">
        <v>492</v>
      </c>
      <c r="U24" s="79"/>
      <c r="V24" s="82" t="s">
        <v>573</v>
      </c>
      <c r="W24" s="81">
        <v>43624.513240740744</v>
      </c>
      <c r="X24" s="82" t="s">
        <v>629</v>
      </c>
      <c r="Y24" s="79"/>
      <c r="Z24" s="79"/>
      <c r="AA24" s="85" t="s">
        <v>775</v>
      </c>
      <c r="AB24" s="85" t="s">
        <v>773</v>
      </c>
      <c r="AC24" s="79" t="b">
        <v>0</v>
      </c>
      <c r="AD24" s="79">
        <v>2</v>
      </c>
      <c r="AE24" s="85" t="s">
        <v>943</v>
      </c>
      <c r="AF24" s="79" t="b">
        <v>0</v>
      </c>
      <c r="AG24" s="79" t="s">
        <v>963</v>
      </c>
      <c r="AH24" s="79"/>
      <c r="AI24" s="85" t="s">
        <v>940</v>
      </c>
      <c r="AJ24" s="79" t="b">
        <v>0</v>
      </c>
      <c r="AK24" s="79">
        <v>0</v>
      </c>
      <c r="AL24" s="85" t="s">
        <v>940</v>
      </c>
      <c r="AM24" s="79" t="s">
        <v>965</v>
      </c>
      <c r="AN24" s="79" t="b">
        <v>0</v>
      </c>
      <c r="AO24" s="85" t="s">
        <v>773</v>
      </c>
      <c r="AP24" s="79" t="s">
        <v>176</v>
      </c>
      <c r="AQ24" s="79">
        <v>0</v>
      </c>
      <c r="AR24" s="79">
        <v>0</v>
      </c>
      <c r="AS24" s="79" t="s">
        <v>976</v>
      </c>
      <c r="AT24" s="79" t="s">
        <v>986</v>
      </c>
      <c r="AU24" s="79" t="s">
        <v>989</v>
      </c>
      <c r="AV24" s="79" t="s">
        <v>992</v>
      </c>
      <c r="AW24" s="79" t="s">
        <v>1002</v>
      </c>
      <c r="AX24" s="79" t="s">
        <v>1012</v>
      </c>
      <c r="AY24" s="79" t="s">
        <v>1022</v>
      </c>
      <c r="AZ24" s="82" t="s">
        <v>1024</v>
      </c>
      <c r="BA24">
        <v>2</v>
      </c>
      <c r="BB24" s="78" t="str">
        <f>REPLACE(INDEX(GroupVertices[Group],MATCH(Edges[[#This Row],[Vertex 1]],GroupVertices[Vertex],0)),1,1,"")</f>
        <v>6</v>
      </c>
      <c r="BC24" s="78" t="str">
        <f>REPLACE(INDEX(GroupVertices[Group],MATCH(Edges[[#This Row],[Vertex 2]],GroupVertices[Vertex],0)),1,1,"")</f>
        <v>6</v>
      </c>
      <c r="BD24" s="48"/>
      <c r="BE24" s="49"/>
      <c r="BF24" s="48"/>
      <c r="BG24" s="49"/>
      <c r="BH24" s="48"/>
      <c r="BI24" s="49"/>
      <c r="BJ24" s="48"/>
      <c r="BK24" s="49"/>
      <c r="BL24" s="48"/>
    </row>
    <row r="25" spans="1:64" ht="15">
      <c r="A25" s="64" t="s">
        <v>213</v>
      </c>
      <c r="B25" s="64" t="s">
        <v>278</v>
      </c>
      <c r="C25" s="65" t="s">
        <v>2749</v>
      </c>
      <c r="D25" s="66">
        <v>10</v>
      </c>
      <c r="E25" s="67" t="s">
        <v>136</v>
      </c>
      <c r="F25" s="68">
        <v>26.8</v>
      </c>
      <c r="G25" s="65"/>
      <c r="H25" s="69"/>
      <c r="I25" s="70"/>
      <c r="J25" s="70"/>
      <c r="K25" s="34" t="s">
        <v>65</v>
      </c>
      <c r="L25" s="77">
        <v>25</v>
      </c>
      <c r="M25" s="77"/>
      <c r="N25" s="72"/>
      <c r="O25" s="79" t="s">
        <v>335</v>
      </c>
      <c r="P25" s="81">
        <v>43622.53590277778</v>
      </c>
      <c r="Q25" s="79" t="s">
        <v>338</v>
      </c>
      <c r="R25" s="79"/>
      <c r="S25" s="79"/>
      <c r="T25" s="79" t="s">
        <v>492</v>
      </c>
      <c r="U25" s="79"/>
      <c r="V25" s="82" t="s">
        <v>572</v>
      </c>
      <c r="W25" s="81">
        <v>43622.53590277778</v>
      </c>
      <c r="X25" s="82" t="s">
        <v>626</v>
      </c>
      <c r="Y25" s="79"/>
      <c r="Z25" s="79"/>
      <c r="AA25" s="85" t="s">
        <v>772</v>
      </c>
      <c r="AB25" s="85" t="s">
        <v>917</v>
      </c>
      <c r="AC25" s="79" t="b">
        <v>0</v>
      </c>
      <c r="AD25" s="79">
        <v>8</v>
      </c>
      <c r="AE25" s="85" t="s">
        <v>941</v>
      </c>
      <c r="AF25" s="79" t="b">
        <v>0</v>
      </c>
      <c r="AG25" s="79" t="s">
        <v>963</v>
      </c>
      <c r="AH25" s="79"/>
      <c r="AI25" s="85" t="s">
        <v>940</v>
      </c>
      <c r="AJ25" s="79" t="b">
        <v>0</v>
      </c>
      <c r="AK25" s="79">
        <v>0</v>
      </c>
      <c r="AL25" s="85" t="s">
        <v>940</v>
      </c>
      <c r="AM25" s="79" t="s">
        <v>966</v>
      </c>
      <c r="AN25" s="79" t="b">
        <v>0</v>
      </c>
      <c r="AO25" s="85" t="s">
        <v>917</v>
      </c>
      <c r="AP25" s="79" t="s">
        <v>176</v>
      </c>
      <c r="AQ25" s="79">
        <v>0</v>
      </c>
      <c r="AR25" s="79">
        <v>0</v>
      </c>
      <c r="AS25" s="79"/>
      <c r="AT25" s="79"/>
      <c r="AU25" s="79"/>
      <c r="AV25" s="79"/>
      <c r="AW25" s="79"/>
      <c r="AX25" s="79"/>
      <c r="AY25" s="79"/>
      <c r="AZ25" s="79"/>
      <c r="BA25">
        <v>2</v>
      </c>
      <c r="BB25" s="78" t="str">
        <f>REPLACE(INDEX(GroupVertices[Group],MATCH(Edges[[#This Row],[Vertex 1]],GroupVertices[Vertex],0)),1,1,"")</f>
        <v>6</v>
      </c>
      <c r="BC25" s="78" t="str">
        <f>REPLACE(INDEX(GroupVertices[Group],MATCH(Edges[[#This Row],[Vertex 2]],GroupVertices[Vertex],0)),1,1,"")</f>
        <v>6</v>
      </c>
      <c r="BD25" s="48"/>
      <c r="BE25" s="49"/>
      <c r="BF25" s="48"/>
      <c r="BG25" s="49"/>
      <c r="BH25" s="48"/>
      <c r="BI25" s="49"/>
      <c r="BJ25" s="48"/>
      <c r="BK25" s="49"/>
      <c r="BL25" s="48"/>
    </row>
    <row r="26" spans="1:64" ht="15">
      <c r="A26" s="64" t="s">
        <v>213</v>
      </c>
      <c r="B26" s="64" t="s">
        <v>278</v>
      </c>
      <c r="C26" s="65" t="s">
        <v>2749</v>
      </c>
      <c r="D26" s="66">
        <v>10</v>
      </c>
      <c r="E26" s="67" t="s">
        <v>136</v>
      </c>
      <c r="F26" s="68">
        <v>26.8</v>
      </c>
      <c r="G26" s="65"/>
      <c r="H26" s="69"/>
      <c r="I26" s="70"/>
      <c r="J26" s="70"/>
      <c r="K26" s="34" t="s">
        <v>65</v>
      </c>
      <c r="L26" s="77">
        <v>26</v>
      </c>
      <c r="M26" s="77"/>
      <c r="N26" s="72"/>
      <c r="O26" s="79" t="s">
        <v>335</v>
      </c>
      <c r="P26" s="81">
        <v>43624.506585648145</v>
      </c>
      <c r="Q26" s="79" t="s">
        <v>339</v>
      </c>
      <c r="R26" s="79"/>
      <c r="S26" s="79"/>
      <c r="T26" s="79" t="s">
        <v>492</v>
      </c>
      <c r="U26" s="79"/>
      <c r="V26" s="82" t="s">
        <v>572</v>
      </c>
      <c r="W26" s="81">
        <v>43624.506585648145</v>
      </c>
      <c r="X26" s="82" t="s">
        <v>627</v>
      </c>
      <c r="Y26" s="79"/>
      <c r="Z26" s="79"/>
      <c r="AA26" s="85" t="s">
        <v>773</v>
      </c>
      <c r="AB26" s="85" t="s">
        <v>774</v>
      </c>
      <c r="AC26" s="79" t="b">
        <v>0</v>
      </c>
      <c r="AD26" s="79">
        <v>3</v>
      </c>
      <c r="AE26" s="85" t="s">
        <v>942</v>
      </c>
      <c r="AF26" s="79" t="b">
        <v>0</v>
      </c>
      <c r="AG26" s="79" t="s">
        <v>963</v>
      </c>
      <c r="AH26" s="79"/>
      <c r="AI26" s="85" t="s">
        <v>940</v>
      </c>
      <c r="AJ26" s="79" t="b">
        <v>0</v>
      </c>
      <c r="AK26" s="79">
        <v>0</v>
      </c>
      <c r="AL26" s="85" t="s">
        <v>940</v>
      </c>
      <c r="AM26" s="79" t="s">
        <v>965</v>
      </c>
      <c r="AN26" s="79" t="b">
        <v>0</v>
      </c>
      <c r="AO26" s="85" t="s">
        <v>774</v>
      </c>
      <c r="AP26" s="79" t="s">
        <v>176</v>
      </c>
      <c r="AQ26" s="79">
        <v>0</v>
      </c>
      <c r="AR26" s="79">
        <v>0</v>
      </c>
      <c r="AS26" s="79"/>
      <c r="AT26" s="79"/>
      <c r="AU26" s="79"/>
      <c r="AV26" s="79"/>
      <c r="AW26" s="79"/>
      <c r="AX26" s="79"/>
      <c r="AY26" s="79"/>
      <c r="AZ26" s="79"/>
      <c r="BA26">
        <v>2</v>
      </c>
      <c r="BB26" s="78" t="str">
        <f>REPLACE(INDEX(GroupVertices[Group],MATCH(Edges[[#This Row],[Vertex 1]],GroupVertices[Vertex],0)),1,1,"")</f>
        <v>6</v>
      </c>
      <c r="BC26" s="78" t="str">
        <f>REPLACE(INDEX(GroupVertices[Group],MATCH(Edges[[#This Row],[Vertex 2]],GroupVertices[Vertex],0)),1,1,"")</f>
        <v>6</v>
      </c>
      <c r="BD26" s="48"/>
      <c r="BE26" s="49"/>
      <c r="BF26" s="48"/>
      <c r="BG26" s="49"/>
      <c r="BH26" s="48"/>
      <c r="BI26" s="49"/>
      <c r="BJ26" s="48"/>
      <c r="BK26" s="49"/>
      <c r="BL26" s="48"/>
    </row>
    <row r="27" spans="1:64" ht="15">
      <c r="A27" s="64" t="s">
        <v>214</v>
      </c>
      <c r="B27" s="64" t="s">
        <v>278</v>
      </c>
      <c r="C27" s="65" t="s">
        <v>2749</v>
      </c>
      <c r="D27" s="66">
        <v>10</v>
      </c>
      <c r="E27" s="67" t="s">
        <v>136</v>
      </c>
      <c r="F27" s="68">
        <v>26.8</v>
      </c>
      <c r="G27" s="65"/>
      <c r="H27" s="69"/>
      <c r="I27" s="70"/>
      <c r="J27" s="70"/>
      <c r="K27" s="34" t="s">
        <v>65</v>
      </c>
      <c r="L27" s="77">
        <v>27</v>
      </c>
      <c r="M27" s="77"/>
      <c r="N27" s="72"/>
      <c r="O27" s="79" t="s">
        <v>335</v>
      </c>
      <c r="P27" s="81">
        <v>43624.38248842592</v>
      </c>
      <c r="Q27" s="79" t="s">
        <v>340</v>
      </c>
      <c r="R27" s="79"/>
      <c r="S27" s="79"/>
      <c r="T27" s="79" t="s">
        <v>492</v>
      </c>
      <c r="U27" s="79"/>
      <c r="V27" s="82" t="s">
        <v>573</v>
      </c>
      <c r="W27" s="81">
        <v>43624.38248842592</v>
      </c>
      <c r="X27" s="82" t="s">
        <v>628</v>
      </c>
      <c r="Y27" s="79"/>
      <c r="Z27" s="79"/>
      <c r="AA27" s="85" t="s">
        <v>774</v>
      </c>
      <c r="AB27" s="85" t="s">
        <v>772</v>
      </c>
      <c r="AC27" s="79" t="b">
        <v>0</v>
      </c>
      <c r="AD27" s="79">
        <v>0</v>
      </c>
      <c r="AE27" s="85" t="s">
        <v>943</v>
      </c>
      <c r="AF27" s="79" t="b">
        <v>0</v>
      </c>
      <c r="AG27" s="79" t="s">
        <v>963</v>
      </c>
      <c r="AH27" s="79"/>
      <c r="AI27" s="85" t="s">
        <v>940</v>
      </c>
      <c r="AJ27" s="79" t="b">
        <v>0</v>
      </c>
      <c r="AK27" s="79">
        <v>0</v>
      </c>
      <c r="AL27" s="85" t="s">
        <v>940</v>
      </c>
      <c r="AM27" s="79" t="s">
        <v>965</v>
      </c>
      <c r="AN27" s="79" t="b">
        <v>0</v>
      </c>
      <c r="AO27" s="85" t="s">
        <v>772</v>
      </c>
      <c r="AP27" s="79" t="s">
        <v>176</v>
      </c>
      <c r="AQ27" s="79">
        <v>0</v>
      </c>
      <c r="AR27" s="79">
        <v>0</v>
      </c>
      <c r="AS27" s="79" t="s">
        <v>976</v>
      </c>
      <c r="AT27" s="79" t="s">
        <v>986</v>
      </c>
      <c r="AU27" s="79" t="s">
        <v>989</v>
      </c>
      <c r="AV27" s="79" t="s">
        <v>992</v>
      </c>
      <c r="AW27" s="79" t="s">
        <v>1002</v>
      </c>
      <c r="AX27" s="79" t="s">
        <v>1012</v>
      </c>
      <c r="AY27" s="79" t="s">
        <v>1022</v>
      </c>
      <c r="AZ27" s="82" t="s">
        <v>1024</v>
      </c>
      <c r="BA27">
        <v>2</v>
      </c>
      <c r="BB27" s="78" t="str">
        <f>REPLACE(INDEX(GroupVertices[Group],MATCH(Edges[[#This Row],[Vertex 1]],GroupVertices[Vertex],0)),1,1,"")</f>
        <v>6</v>
      </c>
      <c r="BC27" s="78" t="str">
        <f>REPLACE(INDEX(GroupVertices[Group],MATCH(Edges[[#This Row],[Vertex 2]],GroupVertices[Vertex],0)),1,1,"")</f>
        <v>6</v>
      </c>
      <c r="BD27" s="48"/>
      <c r="BE27" s="49"/>
      <c r="BF27" s="48"/>
      <c r="BG27" s="49"/>
      <c r="BH27" s="48"/>
      <c r="BI27" s="49"/>
      <c r="BJ27" s="48"/>
      <c r="BK27" s="49"/>
      <c r="BL27" s="48"/>
    </row>
    <row r="28" spans="1:64" ht="15">
      <c r="A28" s="64" t="s">
        <v>214</v>
      </c>
      <c r="B28" s="64" t="s">
        <v>278</v>
      </c>
      <c r="C28" s="65" t="s">
        <v>2749</v>
      </c>
      <c r="D28" s="66">
        <v>10</v>
      </c>
      <c r="E28" s="67" t="s">
        <v>136</v>
      </c>
      <c r="F28" s="68">
        <v>26.8</v>
      </c>
      <c r="G28" s="65"/>
      <c r="H28" s="69"/>
      <c r="I28" s="70"/>
      <c r="J28" s="70"/>
      <c r="K28" s="34" t="s">
        <v>65</v>
      </c>
      <c r="L28" s="77">
        <v>28</v>
      </c>
      <c r="M28" s="77"/>
      <c r="N28" s="72"/>
      <c r="O28" s="79" t="s">
        <v>335</v>
      </c>
      <c r="P28" s="81">
        <v>43624.513240740744</v>
      </c>
      <c r="Q28" s="79" t="s">
        <v>341</v>
      </c>
      <c r="R28" s="79"/>
      <c r="S28" s="79"/>
      <c r="T28" s="79" t="s">
        <v>492</v>
      </c>
      <c r="U28" s="79"/>
      <c r="V28" s="82" t="s">
        <v>573</v>
      </c>
      <c r="W28" s="81">
        <v>43624.513240740744</v>
      </c>
      <c r="X28" s="82" t="s">
        <v>629</v>
      </c>
      <c r="Y28" s="79"/>
      <c r="Z28" s="79"/>
      <c r="AA28" s="85" t="s">
        <v>775</v>
      </c>
      <c r="AB28" s="85" t="s">
        <v>773</v>
      </c>
      <c r="AC28" s="79" t="b">
        <v>0</v>
      </c>
      <c r="AD28" s="79">
        <v>2</v>
      </c>
      <c r="AE28" s="85" t="s">
        <v>943</v>
      </c>
      <c r="AF28" s="79" t="b">
        <v>0</v>
      </c>
      <c r="AG28" s="79" t="s">
        <v>963</v>
      </c>
      <c r="AH28" s="79"/>
      <c r="AI28" s="85" t="s">
        <v>940</v>
      </c>
      <c r="AJ28" s="79" t="b">
        <v>0</v>
      </c>
      <c r="AK28" s="79">
        <v>0</v>
      </c>
      <c r="AL28" s="85" t="s">
        <v>940</v>
      </c>
      <c r="AM28" s="79" t="s">
        <v>965</v>
      </c>
      <c r="AN28" s="79" t="b">
        <v>0</v>
      </c>
      <c r="AO28" s="85" t="s">
        <v>773</v>
      </c>
      <c r="AP28" s="79" t="s">
        <v>176</v>
      </c>
      <c r="AQ28" s="79">
        <v>0</v>
      </c>
      <c r="AR28" s="79">
        <v>0</v>
      </c>
      <c r="AS28" s="79" t="s">
        <v>976</v>
      </c>
      <c r="AT28" s="79" t="s">
        <v>986</v>
      </c>
      <c r="AU28" s="79" t="s">
        <v>989</v>
      </c>
      <c r="AV28" s="79" t="s">
        <v>992</v>
      </c>
      <c r="AW28" s="79" t="s">
        <v>1002</v>
      </c>
      <c r="AX28" s="79" t="s">
        <v>1012</v>
      </c>
      <c r="AY28" s="79" t="s">
        <v>1022</v>
      </c>
      <c r="AZ28" s="82" t="s">
        <v>1024</v>
      </c>
      <c r="BA28">
        <v>2</v>
      </c>
      <c r="BB28" s="78" t="str">
        <f>REPLACE(INDEX(GroupVertices[Group],MATCH(Edges[[#This Row],[Vertex 1]],GroupVertices[Vertex],0)),1,1,"")</f>
        <v>6</v>
      </c>
      <c r="BC28" s="78" t="str">
        <f>REPLACE(INDEX(GroupVertices[Group],MATCH(Edges[[#This Row],[Vertex 2]],GroupVertices[Vertex],0)),1,1,"")</f>
        <v>6</v>
      </c>
      <c r="BD28" s="48"/>
      <c r="BE28" s="49"/>
      <c r="BF28" s="48"/>
      <c r="BG28" s="49"/>
      <c r="BH28" s="48"/>
      <c r="BI28" s="49"/>
      <c r="BJ28" s="48"/>
      <c r="BK28" s="49"/>
      <c r="BL28" s="48"/>
    </row>
    <row r="29" spans="1:64" ht="15">
      <c r="A29" s="64" t="s">
        <v>213</v>
      </c>
      <c r="B29" s="64" t="s">
        <v>279</v>
      </c>
      <c r="C29" s="65" t="s">
        <v>2749</v>
      </c>
      <c r="D29" s="66">
        <v>10</v>
      </c>
      <c r="E29" s="67" t="s">
        <v>136</v>
      </c>
      <c r="F29" s="68">
        <v>26.8</v>
      </c>
      <c r="G29" s="65"/>
      <c r="H29" s="69"/>
      <c r="I29" s="70"/>
      <c r="J29" s="70"/>
      <c r="K29" s="34" t="s">
        <v>65</v>
      </c>
      <c r="L29" s="77">
        <v>29</v>
      </c>
      <c r="M29" s="77"/>
      <c r="N29" s="72"/>
      <c r="O29" s="79" t="s">
        <v>335</v>
      </c>
      <c r="P29" s="81">
        <v>43622.53590277778</v>
      </c>
      <c r="Q29" s="79" t="s">
        <v>338</v>
      </c>
      <c r="R29" s="79"/>
      <c r="S29" s="79"/>
      <c r="T29" s="79" t="s">
        <v>492</v>
      </c>
      <c r="U29" s="79"/>
      <c r="V29" s="82" t="s">
        <v>572</v>
      </c>
      <c r="W29" s="81">
        <v>43622.53590277778</v>
      </c>
      <c r="X29" s="82" t="s">
        <v>626</v>
      </c>
      <c r="Y29" s="79"/>
      <c r="Z29" s="79"/>
      <c r="AA29" s="85" t="s">
        <v>772</v>
      </c>
      <c r="AB29" s="85" t="s">
        <v>917</v>
      </c>
      <c r="AC29" s="79" t="b">
        <v>0</v>
      </c>
      <c r="AD29" s="79">
        <v>8</v>
      </c>
      <c r="AE29" s="85" t="s">
        <v>941</v>
      </c>
      <c r="AF29" s="79" t="b">
        <v>0</v>
      </c>
      <c r="AG29" s="79" t="s">
        <v>963</v>
      </c>
      <c r="AH29" s="79"/>
      <c r="AI29" s="85" t="s">
        <v>940</v>
      </c>
      <c r="AJ29" s="79" t="b">
        <v>0</v>
      </c>
      <c r="AK29" s="79">
        <v>0</v>
      </c>
      <c r="AL29" s="85" t="s">
        <v>940</v>
      </c>
      <c r="AM29" s="79" t="s">
        <v>966</v>
      </c>
      <c r="AN29" s="79" t="b">
        <v>0</v>
      </c>
      <c r="AO29" s="85" t="s">
        <v>917</v>
      </c>
      <c r="AP29" s="79" t="s">
        <v>176</v>
      </c>
      <c r="AQ29" s="79">
        <v>0</v>
      </c>
      <c r="AR29" s="79">
        <v>0</v>
      </c>
      <c r="AS29" s="79"/>
      <c r="AT29" s="79"/>
      <c r="AU29" s="79"/>
      <c r="AV29" s="79"/>
      <c r="AW29" s="79"/>
      <c r="AX29" s="79"/>
      <c r="AY29" s="79"/>
      <c r="AZ29" s="79"/>
      <c r="BA29">
        <v>2</v>
      </c>
      <c r="BB29" s="78" t="str">
        <f>REPLACE(INDEX(GroupVertices[Group],MATCH(Edges[[#This Row],[Vertex 1]],GroupVertices[Vertex],0)),1,1,"")</f>
        <v>6</v>
      </c>
      <c r="BC29" s="78" t="str">
        <f>REPLACE(INDEX(GroupVertices[Group],MATCH(Edges[[#This Row],[Vertex 2]],GroupVertices[Vertex],0)),1,1,"")</f>
        <v>6</v>
      </c>
      <c r="BD29" s="48"/>
      <c r="BE29" s="49"/>
      <c r="BF29" s="48"/>
      <c r="BG29" s="49"/>
      <c r="BH29" s="48"/>
      <c r="BI29" s="49"/>
      <c r="BJ29" s="48"/>
      <c r="BK29" s="49"/>
      <c r="BL29" s="48"/>
    </row>
    <row r="30" spans="1:64" ht="15">
      <c r="A30" s="64" t="s">
        <v>213</v>
      </c>
      <c r="B30" s="64" t="s">
        <v>279</v>
      </c>
      <c r="C30" s="65" t="s">
        <v>2749</v>
      </c>
      <c r="D30" s="66">
        <v>10</v>
      </c>
      <c r="E30" s="67" t="s">
        <v>136</v>
      </c>
      <c r="F30" s="68">
        <v>26.8</v>
      </c>
      <c r="G30" s="65"/>
      <c r="H30" s="69"/>
      <c r="I30" s="70"/>
      <c r="J30" s="70"/>
      <c r="K30" s="34" t="s">
        <v>65</v>
      </c>
      <c r="L30" s="77">
        <v>30</v>
      </c>
      <c r="M30" s="77"/>
      <c r="N30" s="72"/>
      <c r="O30" s="79" t="s">
        <v>335</v>
      </c>
      <c r="P30" s="81">
        <v>43624.506585648145</v>
      </c>
      <c r="Q30" s="79" t="s">
        <v>339</v>
      </c>
      <c r="R30" s="79"/>
      <c r="S30" s="79"/>
      <c r="T30" s="79" t="s">
        <v>492</v>
      </c>
      <c r="U30" s="79"/>
      <c r="V30" s="82" t="s">
        <v>572</v>
      </c>
      <c r="W30" s="81">
        <v>43624.506585648145</v>
      </c>
      <c r="X30" s="82" t="s">
        <v>627</v>
      </c>
      <c r="Y30" s="79"/>
      <c r="Z30" s="79"/>
      <c r="AA30" s="85" t="s">
        <v>773</v>
      </c>
      <c r="AB30" s="85" t="s">
        <v>774</v>
      </c>
      <c r="AC30" s="79" t="b">
        <v>0</v>
      </c>
      <c r="AD30" s="79">
        <v>3</v>
      </c>
      <c r="AE30" s="85" t="s">
        <v>942</v>
      </c>
      <c r="AF30" s="79" t="b">
        <v>0</v>
      </c>
      <c r="AG30" s="79" t="s">
        <v>963</v>
      </c>
      <c r="AH30" s="79"/>
      <c r="AI30" s="85" t="s">
        <v>940</v>
      </c>
      <c r="AJ30" s="79" t="b">
        <v>0</v>
      </c>
      <c r="AK30" s="79">
        <v>0</v>
      </c>
      <c r="AL30" s="85" t="s">
        <v>940</v>
      </c>
      <c r="AM30" s="79" t="s">
        <v>965</v>
      </c>
      <c r="AN30" s="79" t="b">
        <v>0</v>
      </c>
      <c r="AO30" s="85" t="s">
        <v>774</v>
      </c>
      <c r="AP30" s="79" t="s">
        <v>176</v>
      </c>
      <c r="AQ30" s="79">
        <v>0</v>
      </c>
      <c r="AR30" s="79">
        <v>0</v>
      </c>
      <c r="AS30" s="79"/>
      <c r="AT30" s="79"/>
      <c r="AU30" s="79"/>
      <c r="AV30" s="79"/>
      <c r="AW30" s="79"/>
      <c r="AX30" s="79"/>
      <c r="AY30" s="79"/>
      <c r="AZ30" s="79"/>
      <c r="BA30">
        <v>2</v>
      </c>
      <c r="BB30" s="78" t="str">
        <f>REPLACE(INDEX(GroupVertices[Group],MATCH(Edges[[#This Row],[Vertex 1]],GroupVertices[Vertex],0)),1,1,"")</f>
        <v>6</v>
      </c>
      <c r="BC30" s="78" t="str">
        <f>REPLACE(INDEX(GroupVertices[Group],MATCH(Edges[[#This Row],[Vertex 2]],GroupVertices[Vertex],0)),1,1,"")</f>
        <v>6</v>
      </c>
      <c r="BD30" s="48"/>
      <c r="BE30" s="49"/>
      <c r="BF30" s="48"/>
      <c r="BG30" s="49"/>
      <c r="BH30" s="48"/>
      <c r="BI30" s="49"/>
      <c r="BJ30" s="48"/>
      <c r="BK30" s="49"/>
      <c r="BL30" s="48"/>
    </row>
    <row r="31" spans="1:64" ht="15">
      <c r="A31" s="64" t="s">
        <v>214</v>
      </c>
      <c r="B31" s="64" t="s">
        <v>279</v>
      </c>
      <c r="C31" s="65" t="s">
        <v>2749</v>
      </c>
      <c r="D31" s="66">
        <v>10</v>
      </c>
      <c r="E31" s="67" t="s">
        <v>136</v>
      </c>
      <c r="F31" s="68">
        <v>26.8</v>
      </c>
      <c r="G31" s="65"/>
      <c r="H31" s="69"/>
      <c r="I31" s="70"/>
      <c r="J31" s="70"/>
      <c r="K31" s="34" t="s">
        <v>65</v>
      </c>
      <c r="L31" s="77">
        <v>31</v>
      </c>
      <c r="M31" s="77"/>
      <c r="N31" s="72"/>
      <c r="O31" s="79" t="s">
        <v>335</v>
      </c>
      <c r="P31" s="81">
        <v>43624.38248842592</v>
      </c>
      <c r="Q31" s="79" t="s">
        <v>340</v>
      </c>
      <c r="R31" s="79"/>
      <c r="S31" s="79"/>
      <c r="T31" s="79" t="s">
        <v>492</v>
      </c>
      <c r="U31" s="79"/>
      <c r="V31" s="82" t="s">
        <v>573</v>
      </c>
      <c r="W31" s="81">
        <v>43624.38248842592</v>
      </c>
      <c r="X31" s="82" t="s">
        <v>628</v>
      </c>
      <c r="Y31" s="79"/>
      <c r="Z31" s="79"/>
      <c r="AA31" s="85" t="s">
        <v>774</v>
      </c>
      <c r="AB31" s="85" t="s">
        <v>772</v>
      </c>
      <c r="AC31" s="79" t="b">
        <v>0</v>
      </c>
      <c r="AD31" s="79">
        <v>0</v>
      </c>
      <c r="AE31" s="85" t="s">
        <v>943</v>
      </c>
      <c r="AF31" s="79" t="b">
        <v>0</v>
      </c>
      <c r="AG31" s="79" t="s">
        <v>963</v>
      </c>
      <c r="AH31" s="79"/>
      <c r="AI31" s="85" t="s">
        <v>940</v>
      </c>
      <c r="AJ31" s="79" t="b">
        <v>0</v>
      </c>
      <c r="AK31" s="79">
        <v>0</v>
      </c>
      <c r="AL31" s="85" t="s">
        <v>940</v>
      </c>
      <c r="AM31" s="79" t="s">
        <v>965</v>
      </c>
      <c r="AN31" s="79" t="b">
        <v>0</v>
      </c>
      <c r="AO31" s="85" t="s">
        <v>772</v>
      </c>
      <c r="AP31" s="79" t="s">
        <v>176</v>
      </c>
      <c r="AQ31" s="79">
        <v>0</v>
      </c>
      <c r="AR31" s="79">
        <v>0</v>
      </c>
      <c r="AS31" s="79" t="s">
        <v>976</v>
      </c>
      <c r="AT31" s="79" t="s">
        <v>986</v>
      </c>
      <c r="AU31" s="79" t="s">
        <v>989</v>
      </c>
      <c r="AV31" s="79" t="s">
        <v>992</v>
      </c>
      <c r="AW31" s="79" t="s">
        <v>1002</v>
      </c>
      <c r="AX31" s="79" t="s">
        <v>1012</v>
      </c>
      <c r="AY31" s="79" t="s">
        <v>1022</v>
      </c>
      <c r="AZ31" s="82" t="s">
        <v>1024</v>
      </c>
      <c r="BA31">
        <v>2</v>
      </c>
      <c r="BB31" s="78" t="str">
        <f>REPLACE(INDEX(GroupVertices[Group],MATCH(Edges[[#This Row],[Vertex 1]],GroupVertices[Vertex],0)),1,1,"")</f>
        <v>6</v>
      </c>
      <c r="BC31" s="78" t="str">
        <f>REPLACE(INDEX(GroupVertices[Group],MATCH(Edges[[#This Row],[Vertex 2]],GroupVertices[Vertex],0)),1,1,"")</f>
        <v>6</v>
      </c>
      <c r="BD31" s="48"/>
      <c r="BE31" s="49"/>
      <c r="BF31" s="48"/>
      <c r="BG31" s="49"/>
      <c r="BH31" s="48"/>
      <c r="BI31" s="49"/>
      <c r="BJ31" s="48"/>
      <c r="BK31" s="49"/>
      <c r="BL31" s="48"/>
    </row>
    <row r="32" spans="1:64" ht="15">
      <c r="A32" s="64" t="s">
        <v>214</v>
      </c>
      <c r="B32" s="64" t="s">
        <v>279</v>
      </c>
      <c r="C32" s="65" t="s">
        <v>2749</v>
      </c>
      <c r="D32" s="66">
        <v>10</v>
      </c>
      <c r="E32" s="67" t="s">
        <v>136</v>
      </c>
      <c r="F32" s="68">
        <v>26.8</v>
      </c>
      <c r="G32" s="65"/>
      <c r="H32" s="69"/>
      <c r="I32" s="70"/>
      <c r="J32" s="70"/>
      <c r="K32" s="34" t="s">
        <v>65</v>
      </c>
      <c r="L32" s="77">
        <v>32</v>
      </c>
      <c r="M32" s="77"/>
      <c r="N32" s="72"/>
      <c r="O32" s="79" t="s">
        <v>335</v>
      </c>
      <c r="P32" s="81">
        <v>43624.513240740744</v>
      </c>
      <c r="Q32" s="79" t="s">
        <v>341</v>
      </c>
      <c r="R32" s="79"/>
      <c r="S32" s="79"/>
      <c r="T32" s="79" t="s">
        <v>492</v>
      </c>
      <c r="U32" s="79"/>
      <c r="V32" s="82" t="s">
        <v>573</v>
      </c>
      <c r="W32" s="81">
        <v>43624.513240740744</v>
      </c>
      <c r="X32" s="82" t="s">
        <v>629</v>
      </c>
      <c r="Y32" s="79"/>
      <c r="Z32" s="79"/>
      <c r="AA32" s="85" t="s">
        <v>775</v>
      </c>
      <c r="AB32" s="85" t="s">
        <v>773</v>
      </c>
      <c r="AC32" s="79" t="b">
        <v>0</v>
      </c>
      <c r="AD32" s="79">
        <v>2</v>
      </c>
      <c r="AE32" s="85" t="s">
        <v>943</v>
      </c>
      <c r="AF32" s="79" t="b">
        <v>0</v>
      </c>
      <c r="AG32" s="79" t="s">
        <v>963</v>
      </c>
      <c r="AH32" s="79"/>
      <c r="AI32" s="85" t="s">
        <v>940</v>
      </c>
      <c r="AJ32" s="79" t="b">
        <v>0</v>
      </c>
      <c r="AK32" s="79">
        <v>0</v>
      </c>
      <c r="AL32" s="85" t="s">
        <v>940</v>
      </c>
      <c r="AM32" s="79" t="s">
        <v>965</v>
      </c>
      <c r="AN32" s="79" t="b">
        <v>0</v>
      </c>
      <c r="AO32" s="85" t="s">
        <v>773</v>
      </c>
      <c r="AP32" s="79" t="s">
        <v>176</v>
      </c>
      <c r="AQ32" s="79">
        <v>0</v>
      </c>
      <c r="AR32" s="79">
        <v>0</v>
      </c>
      <c r="AS32" s="79" t="s">
        <v>976</v>
      </c>
      <c r="AT32" s="79" t="s">
        <v>986</v>
      </c>
      <c r="AU32" s="79" t="s">
        <v>989</v>
      </c>
      <c r="AV32" s="79" t="s">
        <v>992</v>
      </c>
      <c r="AW32" s="79" t="s">
        <v>1002</v>
      </c>
      <c r="AX32" s="79" t="s">
        <v>1012</v>
      </c>
      <c r="AY32" s="79" t="s">
        <v>1022</v>
      </c>
      <c r="AZ32" s="82" t="s">
        <v>1024</v>
      </c>
      <c r="BA32">
        <v>2</v>
      </c>
      <c r="BB32" s="78" t="str">
        <f>REPLACE(INDEX(GroupVertices[Group],MATCH(Edges[[#This Row],[Vertex 1]],GroupVertices[Vertex],0)),1,1,"")</f>
        <v>6</v>
      </c>
      <c r="BC32" s="78" t="str">
        <f>REPLACE(INDEX(GroupVertices[Group],MATCH(Edges[[#This Row],[Vertex 2]],GroupVertices[Vertex],0)),1,1,"")</f>
        <v>6</v>
      </c>
      <c r="BD32" s="48"/>
      <c r="BE32" s="49"/>
      <c r="BF32" s="48"/>
      <c r="BG32" s="49"/>
      <c r="BH32" s="48"/>
      <c r="BI32" s="49"/>
      <c r="BJ32" s="48"/>
      <c r="BK32" s="49"/>
      <c r="BL32" s="48"/>
    </row>
    <row r="33" spans="1:64" ht="15">
      <c r="A33" s="64" t="s">
        <v>213</v>
      </c>
      <c r="B33" s="64" t="s">
        <v>280</v>
      </c>
      <c r="C33" s="65" t="s">
        <v>2749</v>
      </c>
      <c r="D33" s="66">
        <v>10</v>
      </c>
      <c r="E33" s="67" t="s">
        <v>136</v>
      </c>
      <c r="F33" s="68">
        <v>26.8</v>
      </c>
      <c r="G33" s="65"/>
      <c r="H33" s="69"/>
      <c r="I33" s="70"/>
      <c r="J33" s="70"/>
      <c r="K33" s="34" t="s">
        <v>65</v>
      </c>
      <c r="L33" s="77">
        <v>33</v>
      </c>
      <c r="M33" s="77"/>
      <c r="N33" s="72"/>
      <c r="O33" s="79" t="s">
        <v>335</v>
      </c>
      <c r="P33" s="81">
        <v>43622.53590277778</v>
      </c>
      <c r="Q33" s="79" t="s">
        <v>338</v>
      </c>
      <c r="R33" s="79"/>
      <c r="S33" s="79"/>
      <c r="T33" s="79" t="s">
        <v>492</v>
      </c>
      <c r="U33" s="79"/>
      <c r="V33" s="82" t="s">
        <v>572</v>
      </c>
      <c r="W33" s="81">
        <v>43622.53590277778</v>
      </c>
      <c r="X33" s="82" t="s">
        <v>626</v>
      </c>
      <c r="Y33" s="79"/>
      <c r="Z33" s="79"/>
      <c r="AA33" s="85" t="s">
        <v>772</v>
      </c>
      <c r="AB33" s="85" t="s">
        <v>917</v>
      </c>
      <c r="AC33" s="79" t="b">
        <v>0</v>
      </c>
      <c r="AD33" s="79">
        <v>8</v>
      </c>
      <c r="AE33" s="85" t="s">
        <v>941</v>
      </c>
      <c r="AF33" s="79" t="b">
        <v>0</v>
      </c>
      <c r="AG33" s="79" t="s">
        <v>963</v>
      </c>
      <c r="AH33" s="79"/>
      <c r="AI33" s="85" t="s">
        <v>940</v>
      </c>
      <c r="AJ33" s="79" t="b">
        <v>0</v>
      </c>
      <c r="AK33" s="79">
        <v>0</v>
      </c>
      <c r="AL33" s="85" t="s">
        <v>940</v>
      </c>
      <c r="AM33" s="79" t="s">
        <v>966</v>
      </c>
      <c r="AN33" s="79" t="b">
        <v>0</v>
      </c>
      <c r="AO33" s="85" t="s">
        <v>917</v>
      </c>
      <c r="AP33" s="79" t="s">
        <v>176</v>
      </c>
      <c r="AQ33" s="79">
        <v>0</v>
      </c>
      <c r="AR33" s="79">
        <v>0</v>
      </c>
      <c r="AS33" s="79"/>
      <c r="AT33" s="79"/>
      <c r="AU33" s="79"/>
      <c r="AV33" s="79"/>
      <c r="AW33" s="79"/>
      <c r="AX33" s="79"/>
      <c r="AY33" s="79"/>
      <c r="AZ33" s="79"/>
      <c r="BA33">
        <v>2</v>
      </c>
      <c r="BB33" s="78" t="str">
        <f>REPLACE(INDEX(GroupVertices[Group],MATCH(Edges[[#This Row],[Vertex 1]],GroupVertices[Vertex],0)),1,1,"")</f>
        <v>6</v>
      </c>
      <c r="BC33" s="78" t="str">
        <f>REPLACE(INDEX(GroupVertices[Group],MATCH(Edges[[#This Row],[Vertex 2]],GroupVertices[Vertex],0)),1,1,"")</f>
        <v>6</v>
      </c>
      <c r="BD33" s="48"/>
      <c r="BE33" s="49"/>
      <c r="BF33" s="48"/>
      <c r="BG33" s="49"/>
      <c r="BH33" s="48"/>
      <c r="BI33" s="49"/>
      <c r="BJ33" s="48"/>
      <c r="BK33" s="49"/>
      <c r="BL33" s="48"/>
    </row>
    <row r="34" spans="1:64" ht="15">
      <c r="A34" s="64" t="s">
        <v>213</v>
      </c>
      <c r="B34" s="64" t="s">
        <v>280</v>
      </c>
      <c r="C34" s="65" t="s">
        <v>2749</v>
      </c>
      <c r="D34" s="66">
        <v>10</v>
      </c>
      <c r="E34" s="67" t="s">
        <v>136</v>
      </c>
      <c r="F34" s="68">
        <v>26.8</v>
      </c>
      <c r="G34" s="65"/>
      <c r="H34" s="69"/>
      <c r="I34" s="70"/>
      <c r="J34" s="70"/>
      <c r="K34" s="34" t="s">
        <v>65</v>
      </c>
      <c r="L34" s="77">
        <v>34</v>
      </c>
      <c r="M34" s="77"/>
      <c r="N34" s="72"/>
      <c r="O34" s="79" t="s">
        <v>335</v>
      </c>
      <c r="P34" s="81">
        <v>43624.506585648145</v>
      </c>
      <c r="Q34" s="79" t="s">
        <v>339</v>
      </c>
      <c r="R34" s="79"/>
      <c r="S34" s="79"/>
      <c r="T34" s="79" t="s">
        <v>492</v>
      </c>
      <c r="U34" s="79"/>
      <c r="V34" s="82" t="s">
        <v>572</v>
      </c>
      <c r="W34" s="81">
        <v>43624.506585648145</v>
      </c>
      <c r="X34" s="82" t="s">
        <v>627</v>
      </c>
      <c r="Y34" s="79"/>
      <c r="Z34" s="79"/>
      <c r="AA34" s="85" t="s">
        <v>773</v>
      </c>
      <c r="AB34" s="85" t="s">
        <v>774</v>
      </c>
      <c r="AC34" s="79" t="b">
        <v>0</v>
      </c>
      <c r="AD34" s="79">
        <v>3</v>
      </c>
      <c r="AE34" s="85" t="s">
        <v>942</v>
      </c>
      <c r="AF34" s="79" t="b">
        <v>0</v>
      </c>
      <c r="AG34" s="79" t="s">
        <v>963</v>
      </c>
      <c r="AH34" s="79"/>
      <c r="AI34" s="85" t="s">
        <v>940</v>
      </c>
      <c r="AJ34" s="79" t="b">
        <v>0</v>
      </c>
      <c r="AK34" s="79">
        <v>0</v>
      </c>
      <c r="AL34" s="85" t="s">
        <v>940</v>
      </c>
      <c r="AM34" s="79" t="s">
        <v>965</v>
      </c>
      <c r="AN34" s="79" t="b">
        <v>0</v>
      </c>
      <c r="AO34" s="85" t="s">
        <v>774</v>
      </c>
      <c r="AP34" s="79" t="s">
        <v>176</v>
      </c>
      <c r="AQ34" s="79">
        <v>0</v>
      </c>
      <c r="AR34" s="79">
        <v>0</v>
      </c>
      <c r="AS34" s="79"/>
      <c r="AT34" s="79"/>
      <c r="AU34" s="79"/>
      <c r="AV34" s="79"/>
      <c r="AW34" s="79"/>
      <c r="AX34" s="79"/>
      <c r="AY34" s="79"/>
      <c r="AZ34" s="79"/>
      <c r="BA34">
        <v>2</v>
      </c>
      <c r="BB34" s="78" t="str">
        <f>REPLACE(INDEX(GroupVertices[Group],MATCH(Edges[[#This Row],[Vertex 1]],GroupVertices[Vertex],0)),1,1,"")</f>
        <v>6</v>
      </c>
      <c r="BC34" s="78" t="str">
        <f>REPLACE(INDEX(GroupVertices[Group],MATCH(Edges[[#This Row],[Vertex 2]],GroupVertices[Vertex],0)),1,1,"")</f>
        <v>6</v>
      </c>
      <c r="BD34" s="48"/>
      <c r="BE34" s="49"/>
      <c r="BF34" s="48"/>
      <c r="BG34" s="49"/>
      <c r="BH34" s="48"/>
      <c r="BI34" s="49"/>
      <c r="BJ34" s="48"/>
      <c r="BK34" s="49"/>
      <c r="BL34" s="48"/>
    </row>
    <row r="35" spans="1:64" ht="15">
      <c r="A35" s="64" t="s">
        <v>214</v>
      </c>
      <c r="B35" s="64" t="s">
        <v>280</v>
      </c>
      <c r="C35" s="65" t="s">
        <v>2749</v>
      </c>
      <c r="D35" s="66">
        <v>10</v>
      </c>
      <c r="E35" s="67" t="s">
        <v>136</v>
      </c>
      <c r="F35" s="68">
        <v>26.8</v>
      </c>
      <c r="G35" s="65"/>
      <c r="H35" s="69"/>
      <c r="I35" s="70"/>
      <c r="J35" s="70"/>
      <c r="K35" s="34" t="s">
        <v>65</v>
      </c>
      <c r="L35" s="77">
        <v>35</v>
      </c>
      <c r="M35" s="77"/>
      <c r="N35" s="72"/>
      <c r="O35" s="79" t="s">
        <v>335</v>
      </c>
      <c r="P35" s="81">
        <v>43624.38248842592</v>
      </c>
      <c r="Q35" s="79" t="s">
        <v>340</v>
      </c>
      <c r="R35" s="79"/>
      <c r="S35" s="79"/>
      <c r="T35" s="79" t="s">
        <v>492</v>
      </c>
      <c r="U35" s="79"/>
      <c r="V35" s="82" t="s">
        <v>573</v>
      </c>
      <c r="W35" s="81">
        <v>43624.38248842592</v>
      </c>
      <c r="X35" s="82" t="s">
        <v>628</v>
      </c>
      <c r="Y35" s="79"/>
      <c r="Z35" s="79"/>
      <c r="AA35" s="85" t="s">
        <v>774</v>
      </c>
      <c r="AB35" s="85" t="s">
        <v>772</v>
      </c>
      <c r="AC35" s="79" t="b">
        <v>0</v>
      </c>
      <c r="AD35" s="79">
        <v>0</v>
      </c>
      <c r="AE35" s="85" t="s">
        <v>943</v>
      </c>
      <c r="AF35" s="79" t="b">
        <v>0</v>
      </c>
      <c r="AG35" s="79" t="s">
        <v>963</v>
      </c>
      <c r="AH35" s="79"/>
      <c r="AI35" s="85" t="s">
        <v>940</v>
      </c>
      <c r="AJ35" s="79" t="b">
        <v>0</v>
      </c>
      <c r="AK35" s="79">
        <v>0</v>
      </c>
      <c r="AL35" s="85" t="s">
        <v>940</v>
      </c>
      <c r="AM35" s="79" t="s">
        <v>965</v>
      </c>
      <c r="AN35" s="79" t="b">
        <v>0</v>
      </c>
      <c r="AO35" s="85" t="s">
        <v>772</v>
      </c>
      <c r="AP35" s="79" t="s">
        <v>176</v>
      </c>
      <c r="AQ35" s="79">
        <v>0</v>
      </c>
      <c r="AR35" s="79">
        <v>0</v>
      </c>
      <c r="AS35" s="79" t="s">
        <v>976</v>
      </c>
      <c r="AT35" s="79" t="s">
        <v>986</v>
      </c>
      <c r="AU35" s="79" t="s">
        <v>989</v>
      </c>
      <c r="AV35" s="79" t="s">
        <v>992</v>
      </c>
      <c r="AW35" s="79" t="s">
        <v>1002</v>
      </c>
      <c r="AX35" s="79" t="s">
        <v>1012</v>
      </c>
      <c r="AY35" s="79" t="s">
        <v>1022</v>
      </c>
      <c r="AZ35" s="82" t="s">
        <v>1024</v>
      </c>
      <c r="BA35">
        <v>2</v>
      </c>
      <c r="BB35" s="78" t="str">
        <f>REPLACE(INDEX(GroupVertices[Group],MATCH(Edges[[#This Row],[Vertex 1]],GroupVertices[Vertex],0)),1,1,"")</f>
        <v>6</v>
      </c>
      <c r="BC35" s="78" t="str">
        <f>REPLACE(INDEX(GroupVertices[Group],MATCH(Edges[[#This Row],[Vertex 2]],GroupVertices[Vertex],0)),1,1,"")</f>
        <v>6</v>
      </c>
      <c r="BD35" s="48"/>
      <c r="BE35" s="49"/>
      <c r="BF35" s="48"/>
      <c r="BG35" s="49"/>
      <c r="BH35" s="48"/>
      <c r="BI35" s="49"/>
      <c r="BJ35" s="48"/>
      <c r="BK35" s="49"/>
      <c r="BL35" s="48"/>
    </row>
    <row r="36" spans="1:64" ht="15">
      <c r="A36" s="64" t="s">
        <v>214</v>
      </c>
      <c r="B36" s="64" t="s">
        <v>280</v>
      </c>
      <c r="C36" s="65" t="s">
        <v>2749</v>
      </c>
      <c r="D36" s="66">
        <v>10</v>
      </c>
      <c r="E36" s="67" t="s">
        <v>136</v>
      </c>
      <c r="F36" s="68">
        <v>26.8</v>
      </c>
      <c r="G36" s="65"/>
      <c r="H36" s="69"/>
      <c r="I36" s="70"/>
      <c r="J36" s="70"/>
      <c r="K36" s="34" t="s">
        <v>65</v>
      </c>
      <c r="L36" s="77">
        <v>36</v>
      </c>
      <c r="M36" s="77"/>
      <c r="N36" s="72"/>
      <c r="O36" s="79" t="s">
        <v>335</v>
      </c>
      <c r="P36" s="81">
        <v>43624.513240740744</v>
      </c>
      <c r="Q36" s="79" t="s">
        <v>341</v>
      </c>
      <c r="R36" s="79"/>
      <c r="S36" s="79"/>
      <c r="T36" s="79" t="s">
        <v>492</v>
      </c>
      <c r="U36" s="79"/>
      <c r="V36" s="82" t="s">
        <v>573</v>
      </c>
      <c r="W36" s="81">
        <v>43624.513240740744</v>
      </c>
      <c r="X36" s="82" t="s">
        <v>629</v>
      </c>
      <c r="Y36" s="79"/>
      <c r="Z36" s="79"/>
      <c r="AA36" s="85" t="s">
        <v>775</v>
      </c>
      <c r="AB36" s="85" t="s">
        <v>773</v>
      </c>
      <c r="AC36" s="79" t="b">
        <v>0</v>
      </c>
      <c r="AD36" s="79">
        <v>2</v>
      </c>
      <c r="AE36" s="85" t="s">
        <v>943</v>
      </c>
      <c r="AF36" s="79" t="b">
        <v>0</v>
      </c>
      <c r="AG36" s="79" t="s">
        <v>963</v>
      </c>
      <c r="AH36" s="79"/>
      <c r="AI36" s="85" t="s">
        <v>940</v>
      </c>
      <c r="AJ36" s="79" t="b">
        <v>0</v>
      </c>
      <c r="AK36" s="79">
        <v>0</v>
      </c>
      <c r="AL36" s="85" t="s">
        <v>940</v>
      </c>
      <c r="AM36" s="79" t="s">
        <v>965</v>
      </c>
      <c r="AN36" s="79" t="b">
        <v>0</v>
      </c>
      <c r="AO36" s="85" t="s">
        <v>773</v>
      </c>
      <c r="AP36" s="79" t="s">
        <v>176</v>
      </c>
      <c r="AQ36" s="79">
        <v>0</v>
      </c>
      <c r="AR36" s="79">
        <v>0</v>
      </c>
      <c r="AS36" s="79" t="s">
        <v>976</v>
      </c>
      <c r="AT36" s="79" t="s">
        <v>986</v>
      </c>
      <c r="AU36" s="79" t="s">
        <v>989</v>
      </c>
      <c r="AV36" s="79" t="s">
        <v>992</v>
      </c>
      <c r="AW36" s="79" t="s">
        <v>1002</v>
      </c>
      <c r="AX36" s="79" t="s">
        <v>1012</v>
      </c>
      <c r="AY36" s="79" t="s">
        <v>1022</v>
      </c>
      <c r="AZ36" s="82" t="s">
        <v>1024</v>
      </c>
      <c r="BA36">
        <v>2</v>
      </c>
      <c r="BB36" s="78" t="str">
        <f>REPLACE(INDEX(GroupVertices[Group],MATCH(Edges[[#This Row],[Vertex 1]],GroupVertices[Vertex],0)),1,1,"")</f>
        <v>6</v>
      </c>
      <c r="BC36" s="78" t="str">
        <f>REPLACE(INDEX(GroupVertices[Group],MATCH(Edges[[#This Row],[Vertex 2]],GroupVertices[Vertex],0)),1,1,"")</f>
        <v>6</v>
      </c>
      <c r="BD36" s="48"/>
      <c r="BE36" s="49"/>
      <c r="BF36" s="48"/>
      <c r="BG36" s="49"/>
      <c r="BH36" s="48"/>
      <c r="BI36" s="49"/>
      <c r="BJ36" s="48"/>
      <c r="BK36" s="49"/>
      <c r="BL36" s="48"/>
    </row>
    <row r="37" spans="1:64" ht="15">
      <c r="A37" s="64" t="s">
        <v>213</v>
      </c>
      <c r="B37" s="64" t="s">
        <v>281</v>
      </c>
      <c r="C37" s="65" t="s">
        <v>2749</v>
      </c>
      <c r="D37" s="66">
        <v>10</v>
      </c>
      <c r="E37" s="67" t="s">
        <v>136</v>
      </c>
      <c r="F37" s="68">
        <v>26.8</v>
      </c>
      <c r="G37" s="65"/>
      <c r="H37" s="69"/>
      <c r="I37" s="70"/>
      <c r="J37" s="70"/>
      <c r="K37" s="34" t="s">
        <v>65</v>
      </c>
      <c r="L37" s="77">
        <v>37</v>
      </c>
      <c r="M37" s="77"/>
      <c r="N37" s="72"/>
      <c r="O37" s="79" t="s">
        <v>335</v>
      </c>
      <c r="P37" s="81">
        <v>43622.53590277778</v>
      </c>
      <c r="Q37" s="79" t="s">
        <v>338</v>
      </c>
      <c r="R37" s="79"/>
      <c r="S37" s="79"/>
      <c r="T37" s="79" t="s">
        <v>492</v>
      </c>
      <c r="U37" s="79"/>
      <c r="V37" s="82" t="s">
        <v>572</v>
      </c>
      <c r="W37" s="81">
        <v>43622.53590277778</v>
      </c>
      <c r="X37" s="82" t="s">
        <v>626</v>
      </c>
      <c r="Y37" s="79"/>
      <c r="Z37" s="79"/>
      <c r="AA37" s="85" t="s">
        <v>772</v>
      </c>
      <c r="AB37" s="85" t="s">
        <v>917</v>
      </c>
      <c r="AC37" s="79" t="b">
        <v>0</v>
      </c>
      <c r="AD37" s="79">
        <v>8</v>
      </c>
      <c r="AE37" s="85" t="s">
        <v>941</v>
      </c>
      <c r="AF37" s="79" t="b">
        <v>0</v>
      </c>
      <c r="AG37" s="79" t="s">
        <v>963</v>
      </c>
      <c r="AH37" s="79"/>
      <c r="AI37" s="85" t="s">
        <v>940</v>
      </c>
      <c r="AJ37" s="79" t="b">
        <v>0</v>
      </c>
      <c r="AK37" s="79">
        <v>0</v>
      </c>
      <c r="AL37" s="85" t="s">
        <v>940</v>
      </c>
      <c r="AM37" s="79" t="s">
        <v>966</v>
      </c>
      <c r="AN37" s="79" t="b">
        <v>0</v>
      </c>
      <c r="AO37" s="85" t="s">
        <v>917</v>
      </c>
      <c r="AP37" s="79" t="s">
        <v>176</v>
      </c>
      <c r="AQ37" s="79">
        <v>0</v>
      </c>
      <c r="AR37" s="79">
        <v>0</v>
      </c>
      <c r="AS37" s="79"/>
      <c r="AT37" s="79"/>
      <c r="AU37" s="79"/>
      <c r="AV37" s="79"/>
      <c r="AW37" s="79"/>
      <c r="AX37" s="79"/>
      <c r="AY37" s="79"/>
      <c r="AZ37" s="79"/>
      <c r="BA37">
        <v>2</v>
      </c>
      <c r="BB37" s="78" t="str">
        <f>REPLACE(INDEX(GroupVertices[Group],MATCH(Edges[[#This Row],[Vertex 1]],GroupVertices[Vertex],0)),1,1,"")</f>
        <v>6</v>
      </c>
      <c r="BC37" s="78" t="str">
        <f>REPLACE(INDEX(GroupVertices[Group],MATCH(Edges[[#This Row],[Vertex 2]],GroupVertices[Vertex],0)),1,1,"")</f>
        <v>6</v>
      </c>
      <c r="BD37" s="48"/>
      <c r="BE37" s="49"/>
      <c r="BF37" s="48"/>
      <c r="BG37" s="49"/>
      <c r="BH37" s="48"/>
      <c r="BI37" s="49"/>
      <c r="BJ37" s="48"/>
      <c r="BK37" s="49"/>
      <c r="BL37" s="48"/>
    </row>
    <row r="38" spans="1:64" ht="15">
      <c r="A38" s="64" t="s">
        <v>213</v>
      </c>
      <c r="B38" s="64" t="s">
        <v>281</v>
      </c>
      <c r="C38" s="65" t="s">
        <v>2749</v>
      </c>
      <c r="D38" s="66">
        <v>10</v>
      </c>
      <c r="E38" s="67" t="s">
        <v>136</v>
      </c>
      <c r="F38" s="68">
        <v>26.8</v>
      </c>
      <c r="G38" s="65"/>
      <c r="H38" s="69"/>
      <c r="I38" s="70"/>
      <c r="J38" s="70"/>
      <c r="K38" s="34" t="s">
        <v>65</v>
      </c>
      <c r="L38" s="77">
        <v>38</v>
      </c>
      <c r="M38" s="77"/>
      <c r="N38" s="72"/>
      <c r="O38" s="79" t="s">
        <v>335</v>
      </c>
      <c r="P38" s="81">
        <v>43624.506585648145</v>
      </c>
      <c r="Q38" s="79" t="s">
        <v>339</v>
      </c>
      <c r="R38" s="79"/>
      <c r="S38" s="79"/>
      <c r="T38" s="79" t="s">
        <v>492</v>
      </c>
      <c r="U38" s="79"/>
      <c r="V38" s="82" t="s">
        <v>572</v>
      </c>
      <c r="W38" s="81">
        <v>43624.506585648145</v>
      </c>
      <c r="X38" s="82" t="s">
        <v>627</v>
      </c>
      <c r="Y38" s="79"/>
      <c r="Z38" s="79"/>
      <c r="AA38" s="85" t="s">
        <v>773</v>
      </c>
      <c r="AB38" s="85" t="s">
        <v>774</v>
      </c>
      <c r="AC38" s="79" t="b">
        <v>0</v>
      </c>
      <c r="AD38" s="79">
        <v>3</v>
      </c>
      <c r="AE38" s="85" t="s">
        <v>942</v>
      </c>
      <c r="AF38" s="79" t="b">
        <v>0</v>
      </c>
      <c r="AG38" s="79" t="s">
        <v>963</v>
      </c>
      <c r="AH38" s="79"/>
      <c r="AI38" s="85" t="s">
        <v>940</v>
      </c>
      <c r="AJ38" s="79" t="b">
        <v>0</v>
      </c>
      <c r="AK38" s="79">
        <v>0</v>
      </c>
      <c r="AL38" s="85" t="s">
        <v>940</v>
      </c>
      <c r="AM38" s="79" t="s">
        <v>965</v>
      </c>
      <c r="AN38" s="79" t="b">
        <v>0</v>
      </c>
      <c r="AO38" s="85" t="s">
        <v>774</v>
      </c>
      <c r="AP38" s="79" t="s">
        <v>176</v>
      </c>
      <c r="AQ38" s="79">
        <v>0</v>
      </c>
      <c r="AR38" s="79">
        <v>0</v>
      </c>
      <c r="AS38" s="79"/>
      <c r="AT38" s="79"/>
      <c r="AU38" s="79"/>
      <c r="AV38" s="79"/>
      <c r="AW38" s="79"/>
      <c r="AX38" s="79"/>
      <c r="AY38" s="79"/>
      <c r="AZ38" s="79"/>
      <c r="BA38">
        <v>2</v>
      </c>
      <c r="BB38" s="78" t="str">
        <f>REPLACE(INDEX(GroupVertices[Group],MATCH(Edges[[#This Row],[Vertex 1]],GroupVertices[Vertex],0)),1,1,"")</f>
        <v>6</v>
      </c>
      <c r="BC38" s="78" t="str">
        <f>REPLACE(INDEX(GroupVertices[Group],MATCH(Edges[[#This Row],[Vertex 2]],GroupVertices[Vertex],0)),1,1,"")</f>
        <v>6</v>
      </c>
      <c r="BD38" s="48"/>
      <c r="BE38" s="49"/>
      <c r="BF38" s="48"/>
      <c r="BG38" s="49"/>
      <c r="BH38" s="48"/>
      <c r="BI38" s="49"/>
      <c r="BJ38" s="48"/>
      <c r="BK38" s="49"/>
      <c r="BL38" s="48"/>
    </row>
    <row r="39" spans="1:64" ht="15">
      <c r="A39" s="64" t="s">
        <v>214</v>
      </c>
      <c r="B39" s="64" t="s">
        <v>281</v>
      </c>
      <c r="C39" s="65" t="s">
        <v>2749</v>
      </c>
      <c r="D39" s="66">
        <v>10</v>
      </c>
      <c r="E39" s="67" t="s">
        <v>136</v>
      </c>
      <c r="F39" s="68">
        <v>26.8</v>
      </c>
      <c r="G39" s="65"/>
      <c r="H39" s="69"/>
      <c r="I39" s="70"/>
      <c r="J39" s="70"/>
      <c r="K39" s="34" t="s">
        <v>65</v>
      </c>
      <c r="L39" s="77">
        <v>39</v>
      </c>
      <c r="M39" s="77"/>
      <c r="N39" s="72"/>
      <c r="O39" s="79" t="s">
        <v>335</v>
      </c>
      <c r="P39" s="81">
        <v>43624.38248842592</v>
      </c>
      <c r="Q39" s="79" t="s">
        <v>340</v>
      </c>
      <c r="R39" s="79"/>
      <c r="S39" s="79"/>
      <c r="T39" s="79" t="s">
        <v>492</v>
      </c>
      <c r="U39" s="79"/>
      <c r="V39" s="82" t="s">
        <v>573</v>
      </c>
      <c r="W39" s="81">
        <v>43624.38248842592</v>
      </c>
      <c r="X39" s="82" t="s">
        <v>628</v>
      </c>
      <c r="Y39" s="79"/>
      <c r="Z39" s="79"/>
      <c r="AA39" s="85" t="s">
        <v>774</v>
      </c>
      <c r="AB39" s="85" t="s">
        <v>772</v>
      </c>
      <c r="AC39" s="79" t="b">
        <v>0</v>
      </c>
      <c r="AD39" s="79">
        <v>0</v>
      </c>
      <c r="AE39" s="85" t="s">
        <v>943</v>
      </c>
      <c r="AF39" s="79" t="b">
        <v>0</v>
      </c>
      <c r="AG39" s="79" t="s">
        <v>963</v>
      </c>
      <c r="AH39" s="79"/>
      <c r="AI39" s="85" t="s">
        <v>940</v>
      </c>
      <c r="AJ39" s="79" t="b">
        <v>0</v>
      </c>
      <c r="AK39" s="79">
        <v>0</v>
      </c>
      <c r="AL39" s="85" t="s">
        <v>940</v>
      </c>
      <c r="AM39" s="79" t="s">
        <v>965</v>
      </c>
      <c r="AN39" s="79" t="b">
        <v>0</v>
      </c>
      <c r="AO39" s="85" t="s">
        <v>772</v>
      </c>
      <c r="AP39" s="79" t="s">
        <v>176</v>
      </c>
      <c r="AQ39" s="79">
        <v>0</v>
      </c>
      <c r="AR39" s="79">
        <v>0</v>
      </c>
      <c r="AS39" s="79" t="s">
        <v>976</v>
      </c>
      <c r="AT39" s="79" t="s">
        <v>986</v>
      </c>
      <c r="AU39" s="79" t="s">
        <v>989</v>
      </c>
      <c r="AV39" s="79" t="s">
        <v>992</v>
      </c>
      <c r="AW39" s="79" t="s">
        <v>1002</v>
      </c>
      <c r="AX39" s="79" t="s">
        <v>1012</v>
      </c>
      <c r="AY39" s="79" t="s">
        <v>1022</v>
      </c>
      <c r="AZ39" s="82" t="s">
        <v>1024</v>
      </c>
      <c r="BA39">
        <v>2</v>
      </c>
      <c r="BB39" s="78" t="str">
        <f>REPLACE(INDEX(GroupVertices[Group],MATCH(Edges[[#This Row],[Vertex 1]],GroupVertices[Vertex],0)),1,1,"")</f>
        <v>6</v>
      </c>
      <c r="BC39" s="78" t="str">
        <f>REPLACE(INDEX(GroupVertices[Group],MATCH(Edges[[#This Row],[Vertex 2]],GroupVertices[Vertex],0)),1,1,"")</f>
        <v>6</v>
      </c>
      <c r="BD39" s="48"/>
      <c r="BE39" s="49"/>
      <c r="BF39" s="48"/>
      <c r="BG39" s="49"/>
      <c r="BH39" s="48"/>
      <c r="BI39" s="49"/>
      <c r="BJ39" s="48"/>
      <c r="BK39" s="49"/>
      <c r="BL39" s="48"/>
    </row>
    <row r="40" spans="1:64" ht="15">
      <c r="A40" s="64" t="s">
        <v>214</v>
      </c>
      <c r="B40" s="64" t="s">
        <v>281</v>
      </c>
      <c r="C40" s="65" t="s">
        <v>2749</v>
      </c>
      <c r="D40" s="66">
        <v>10</v>
      </c>
      <c r="E40" s="67" t="s">
        <v>136</v>
      </c>
      <c r="F40" s="68">
        <v>26.8</v>
      </c>
      <c r="G40" s="65"/>
      <c r="H40" s="69"/>
      <c r="I40" s="70"/>
      <c r="J40" s="70"/>
      <c r="K40" s="34" t="s">
        <v>65</v>
      </c>
      <c r="L40" s="77">
        <v>40</v>
      </c>
      <c r="M40" s="77"/>
      <c r="N40" s="72"/>
      <c r="O40" s="79" t="s">
        <v>335</v>
      </c>
      <c r="P40" s="81">
        <v>43624.513240740744</v>
      </c>
      <c r="Q40" s="79" t="s">
        <v>341</v>
      </c>
      <c r="R40" s="79"/>
      <c r="S40" s="79"/>
      <c r="T40" s="79" t="s">
        <v>492</v>
      </c>
      <c r="U40" s="79"/>
      <c r="V40" s="82" t="s">
        <v>573</v>
      </c>
      <c r="W40" s="81">
        <v>43624.513240740744</v>
      </c>
      <c r="X40" s="82" t="s">
        <v>629</v>
      </c>
      <c r="Y40" s="79"/>
      <c r="Z40" s="79"/>
      <c r="AA40" s="85" t="s">
        <v>775</v>
      </c>
      <c r="AB40" s="85" t="s">
        <v>773</v>
      </c>
      <c r="AC40" s="79" t="b">
        <v>0</v>
      </c>
      <c r="AD40" s="79">
        <v>2</v>
      </c>
      <c r="AE40" s="85" t="s">
        <v>943</v>
      </c>
      <c r="AF40" s="79" t="b">
        <v>0</v>
      </c>
      <c r="AG40" s="79" t="s">
        <v>963</v>
      </c>
      <c r="AH40" s="79"/>
      <c r="AI40" s="85" t="s">
        <v>940</v>
      </c>
      <c r="AJ40" s="79" t="b">
        <v>0</v>
      </c>
      <c r="AK40" s="79">
        <v>0</v>
      </c>
      <c r="AL40" s="85" t="s">
        <v>940</v>
      </c>
      <c r="AM40" s="79" t="s">
        <v>965</v>
      </c>
      <c r="AN40" s="79" t="b">
        <v>0</v>
      </c>
      <c r="AO40" s="85" t="s">
        <v>773</v>
      </c>
      <c r="AP40" s="79" t="s">
        <v>176</v>
      </c>
      <c r="AQ40" s="79">
        <v>0</v>
      </c>
      <c r="AR40" s="79">
        <v>0</v>
      </c>
      <c r="AS40" s="79" t="s">
        <v>976</v>
      </c>
      <c r="AT40" s="79" t="s">
        <v>986</v>
      </c>
      <c r="AU40" s="79" t="s">
        <v>989</v>
      </c>
      <c r="AV40" s="79" t="s">
        <v>992</v>
      </c>
      <c r="AW40" s="79" t="s">
        <v>1002</v>
      </c>
      <c r="AX40" s="79" t="s">
        <v>1012</v>
      </c>
      <c r="AY40" s="79" t="s">
        <v>1022</v>
      </c>
      <c r="AZ40" s="82" t="s">
        <v>1024</v>
      </c>
      <c r="BA40">
        <v>2</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213</v>
      </c>
      <c r="B41" s="64" t="s">
        <v>282</v>
      </c>
      <c r="C41" s="65" t="s">
        <v>2749</v>
      </c>
      <c r="D41" s="66">
        <v>10</v>
      </c>
      <c r="E41" s="67" t="s">
        <v>136</v>
      </c>
      <c r="F41" s="68">
        <v>26.8</v>
      </c>
      <c r="G41" s="65"/>
      <c r="H41" s="69"/>
      <c r="I41" s="70"/>
      <c r="J41" s="70"/>
      <c r="K41" s="34" t="s">
        <v>65</v>
      </c>
      <c r="L41" s="77">
        <v>41</v>
      </c>
      <c r="M41" s="77"/>
      <c r="N41" s="72"/>
      <c r="O41" s="79" t="s">
        <v>335</v>
      </c>
      <c r="P41" s="81">
        <v>43622.53590277778</v>
      </c>
      <c r="Q41" s="79" t="s">
        <v>338</v>
      </c>
      <c r="R41" s="79"/>
      <c r="S41" s="79"/>
      <c r="T41" s="79" t="s">
        <v>492</v>
      </c>
      <c r="U41" s="79"/>
      <c r="V41" s="82" t="s">
        <v>572</v>
      </c>
      <c r="W41" s="81">
        <v>43622.53590277778</v>
      </c>
      <c r="X41" s="82" t="s">
        <v>626</v>
      </c>
      <c r="Y41" s="79"/>
      <c r="Z41" s="79"/>
      <c r="AA41" s="85" t="s">
        <v>772</v>
      </c>
      <c r="AB41" s="85" t="s">
        <v>917</v>
      </c>
      <c r="AC41" s="79" t="b">
        <v>0</v>
      </c>
      <c r="AD41" s="79">
        <v>8</v>
      </c>
      <c r="AE41" s="85" t="s">
        <v>941</v>
      </c>
      <c r="AF41" s="79" t="b">
        <v>0</v>
      </c>
      <c r="AG41" s="79" t="s">
        <v>963</v>
      </c>
      <c r="AH41" s="79"/>
      <c r="AI41" s="85" t="s">
        <v>940</v>
      </c>
      <c r="AJ41" s="79" t="b">
        <v>0</v>
      </c>
      <c r="AK41" s="79">
        <v>0</v>
      </c>
      <c r="AL41" s="85" t="s">
        <v>940</v>
      </c>
      <c r="AM41" s="79" t="s">
        <v>966</v>
      </c>
      <c r="AN41" s="79" t="b">
        <v>0</v>
      </c>
      <c r="AO41" s="85" t="s">
        <v>917</v>
      </c>
      <c r="AP41" s="79" t="s">
        <v>176</v>
      </c>
      <c r="AQ41" s="79">
        <v>0</v>
      </c>
      <c r="AR41" s="79">
        <v>0</v>
      </c>
      <c r="AS41" s="79"/>
      <c r="AT41" s="79"/>
      <c r="AU41" s="79"/>
      <c r="AV41" s="79"/>
      <c r="AW41" s="79"/>
      <c r="AX41" s="79"/>
      <c r="AY41" s="79"/>
      <c r="AZ41" s="79"/>
      <c r="BA41">
        <v>2</v>
      </c>
      <c r="BB41" s="78" t="str">
        <f>REPLACE(INDEX(GroupVertices[Group],MATCH(Edges[[#This Row],[Vertex 1]],GroupVertices[Vertex],0)),1,1,"")</f>
        <v>6</v>
      </c>
      <c r="BC41" s="78" t="str">
        <f>REPLACE(INDEX(GroupVertices[Group],MATCH(Edges[[#This Row],[Vertex 2]],GroupVertices[Vertex],0)),1,1,"")</f>
        <v>6</v>
      </c>
      <c r="BD41" s="48"/>
      <c r="BE41" s="49"/>
      <c r="BF41" s="48"/>
      <c r="BG41" s="49"/>
      <c r="BH41" s="48"/>
      <c r="BI41" s="49"/>
      <c r="BJ41" s="48"/>
      <c r="BK41" s="49"/>
      <c r="BL41" s="48"/>
    </row>
    <row r="42" spans="1:64" ht="15">
      <c r="A42" s="64" t="s">
        <v>213</v>
      </c>
      <c r="B42" s="64" t="s">
        <v>282</v>
      </c>
      <c r="C42" s="65" t="s">
        <v>2749</v>
      </c>
      <c r="D42" s="66">
        <v>10</v>
      </c>
      <c r="E42" s="67" t="s">
        <v>136</v>
      </c>
      <c r="F42" s="68">
        <v>26.8</v>
      </c>
      <c r="G42" s="65"/>
      <c r="H42" s="69"/>
      <c r="I42" s="70"/>
      <c r="J42" s="70"/>
      <c r="K42" s="34" t="s">
        <v>65</v>
      </c>
      <c r="L42" s="77">
        <v>42</v>
      </c>
      <c r="M42" s="77"/>
      <c r="N42" s="72"/>
      <c r="O42" s="79" t="s">
        <v>335</v>
      </c>
      <c r="P42" s="81">
        <v>43624.506585648145</v>
      </c>
      <c r="Q42" s="79" t="s">
        <v>339</v>
      </c>
      <c r="R42" s="79"/>
      <c r="S42" s="79"/>
      <c r="T42" s="79" t="s">
        <v>492</v>
      </c>
      <c r="U42" s="79"/>
      <c r="V42" s="82" t="s">
        <v>572</v>
      </c>
      <c r="W42" s="81">
        <v>43624.506585648145</v>
      </c>
      <c r="X42" s="82" t="s">
        <v>627</v>
      </c>
      <c r="Y42" s="79"/>
      <c r="Z42" s="79"/>
      <c r="AA42" s="85" t="s">
        <v>773</v>
      </c>
      <c r="AB42" s="85" t="s">
        <v>774</v>
      </c>
      <c r="AC42" s="79" t="b">
        <v>0</v>
      </c>
      <c r="AD42" s="79">
        <v>3</v>
      </c>
      <c r="AE42" s="85" t="s">
        <v>942</v>
      </c>
      <c r="AF42" s="79" t="b">
        <v>0</v>
      </c>
      <c r="AG42" s="79" t="s">
        <v>963</v>
      </c>
      <c r="AH42" s="79"/>
      <c r="AI42" s="85" t="s">
        <v>940</v>
      </c>
      <c r="AJ42" s="79" t="b">
        <v>0</v>
      </c>
      <c r="AK42" s="79">
        <v>0</v>
      </c>
      <c r="AL42" s="85" t="s">
        <v>940</v>
      </c>
      <c r="AM42" s="79" t="s">
        <v>965</v>
      </c>
      <c r="AN42" s="79" t="b">
        <v>0</v>
      </c>
      <c r="AO42" s="85" t="s">
        <v>774</v>
      </c>
      <c r="AP42" s="79" t="s">
        <v>176</v>
      </c>
      <c r="AQ42" s="79">
        <v>0</v>
      </c>
      <c r="AR42" s="79">
        <v>0</v>
      </c>
      <c r="AS42" s="79"/>
      <c r="AT42" s="79"/>
      <c r="AU42" s="79"/>
      <c r="AV42" s="79"/>
      <c r="AW42" s="79"/>
      <c r="AX42" s="79"/>
      <c r="AY42" s="79"/>
      <c r="AZ42" s="79"/>
      <c r="BA42">
        <v>2</v>
      </c>
      <c r="BB42" s="78" t="str">
        <f>REPLACE(INDEX(GroupVertices[Group],MATCH(Edges[[#This Row],[Vertex 1]],GroupVertices[Vertex],0)),1,1,"")</f>
        <v>6</v>
      </c>
      <c r="BC42" s="78" t="str">
        <f>REPLACE(INDEX(GroupVertices[Group],MATCH(Edges[[#This Row],[Vertex 2]],GroupVertices[Vertex],0)),1,1,"")</f>
        <v>6</v>
      </c>
      <c r="BD42" s="48"/>
      <c r="BE42" s="49"/>
      <c r="BF42" s="48"/>
      <c r="BG42" s="49"/>
      <c r="BH42" s="48"/>
      <c r="BI42" s="49"/>
      <c r="BJ42" s="48"/>
      <c r="BK42" s="49"/>
      <c r="BL42" s="48"/>
    </row>
    <row r="43" spans="1:64" ht="15">
      <c r="A43" s="64" t="s">
        <v>214</v>
      </c>
      <c r="B43" s="64" t="s">
        <v>282</v>
      </c>
      <c r="C43" s="65" t="s">
        <v>2749</v>
      </c>
      <c r="D43" s="66">
        <v>10</v>
      </c>
      <c r="E43" s="67" t="s">
        <v>136</v>
      </c>
      <c r="F43" s="68">
        <v>26.8</v>
      </c>
      <c r="G43" s="65"/>
      <c r="H43" s="69"/>
      <c r="I43" s="70"/>
      <c r="J43" s="70"/>
      <c r="K43" s="34" t="s">
        <v>65</v>
      </c>
      <c r="L43" s="77">
        <v>43</v>
      </c>
      <c r="M43" s="77"/>
      <c r="N43" s="72"/>
      <c r="O43" s="79" t="s">
        <v>335</v>
      </c>
      <c r="P43" s="81">
        <v>43624.38248842592</v>
      </c>
      <c r="Q43" s="79" t="s">
        <v>340</v>
      </c>
      <c r="R43" s="79"/>
      <c r="S43" s="79"/>
      <c r="T43" s="79" t="s">
        <v>492</v>
      </c>
      <c r="U43" s="79"/>
      <c r="V43" s="82" t="s">
        <v>573</v>
      </c>
      <c r="W43" s="81">
        <v>43624.38248842592</v>
      </c>
      <c r="X43" s="82" t="s">
        <v>628</v>
      </c>
      <c r="Y43" s="79"/>
      <c r="Z43" s="79"/>
      <c r="AA43" s="85" t="s">
        <v>774</v>
      </c>
      <c r="AB43" s="85" t="s">
        <v>772</v>
      </c>
      <c r="AC43" s="79" t="b">
        <v>0</v>
      </c>
      <c r="AD43" s="79">
        <v>0</v>
      </c>
      <c r="AE43" s="85" t="s">
        <v>943</v>
      </c>
      <c r="AF43" s="79" t="b">
        <v>0</v>
      </c>
      <c r="AG43" s="79" t="s">
        <v>963</v>
      </c>
      <c r="AH43" s="79"/>
      <c r="AI43" s="85" t="s">
        <v>940</v>
      </c>
      <c r="AJ43" s="79" t="b">
        <v>0</v>
      </c>
      <c r="AK43" s="79">
        <v>0</v>
      </c>
      <c r="AL43" s="85" t="s">
        <v>940</v>
      </c>
      <c r="AM43" s="79" t="s">
        <v>965</v>
      </c>
      <c r="AN43" s="79" t="b">
        <v>0</v>
      </c>
      <c r="AO43" s="85" t="s">
        <v>772</v>
      </c>
      <c r="AP43" s="79" t="s">
        <v>176</v>
      </c>
      <c r="AQ43" s="79">
        <v>0</v>
      </c>
      <c r="AR43" s="79">
        <v>0</v>
      </c>
      <c r="AS43" s="79" t="s">
        <v>976</v>
      </c>
      <c r="AT43" s="79" t="s">
        <v>986</v>
      </c>
      <c r="AU43" s="79" t="s">
        <v>989</v>
      </c>
      <c r="AV43" s="79" t="s">
        <v>992</v>
      </c>
      <c r="AW43" s="79" t="s">
        <v>1002</v>
      </c>
      <c r="AX43" s="79" t="s">
        <v>1012</v>
      </c>
      <c r="AY43" s="79" t="s">
        <v>1022</v>
      </c>
      <c r="AZ43" s="82" t="s">
        <v>1024</v>
      </c>
      <c r="BA43">
        <v>2</v>
      </c>
      <c r="BB43" s="78" t="str">
        <f>REPLACE(INDEX(GroupVertices[Group],MATCH(Edges[[#This Row],[Vertex 1]],GroupVertices[Vertex],0)),1,1,"")</f>
        <v>6</v>
      </c>
      <c r="BC43" s="78" t="str">
        <f>REPLACE(INDEX(GroupVertices[Group],MATCH(Edges[[#This Row],[Vertex 2]],GroupVertices[Vertex],0)),1,1,"")</f>
        <v>6</v>
      </c>
      <c r="BD43" s="48"/>
      <c r="BE43" s="49"/>
      <c r="BF43" s="48"/>
      <c r="BG43" s="49"/>
      <c r="BH43" s="48"/>
      <c r="BI43" s="49"/>
      <c r="BJ43" s="48"/>
      <c r="BK43" s="49"/>
      <c r="BL43" s="48"/>
    </row>
    <row r="44" spans="1:64" ht="15">
      <c r="A44" s="64" t="s">
        <v>214</v>
      </c>
      <c r="B44" s="64" t="s">
        <v>282</v>
      </c>
      <c r="C44" s="65" t="s">
        <v>2749</v>
      </c>
      <c r="D44" s="66">
        <v>10</v>
      </c>
      <c r="E44" s="67" t="s">
        <v>136</v>
      </c>
      <c r="F44" s="68">
        <v>26.8</v>
      </c>
      <c r="G44" s="65"/>
      <c r="H44" s="69"/>
      <c r="I44" s="70"/>
      <c r="J44" s="70"/>
      <c r="K44" s="34" t="s">
        <v>65</v>
      </c>
      <c r="L44" s="77">
        <v>44</v>
      </c>
      <c r="M44" s="77"/>
      <c r="N44" s="72"/>
      <c r="O44" s="79" t="s">
        <v>335</v>
      </c>
      <c r="P44" s="81">
        <v>43624.513240740744</v>
      </c>
      <c r="Q44" s="79" t="s">
        <v>341</v>
      </c>
      <c r="R44" s="79"/>
      <c r="S44" s="79"/>
      <c r="T44" s="79" t="s">
        <v>492</v>
      </c>
      <c r="U44" s="79"/>
      <c r="V44" s="82" t="s">
        <v>573</v>
      </c>
      <c r="W44" s="81">
        <v>43624.513240740744</v>
      </c>
      <c r="X44" s="82" t="s">
        <v>629</v>
      </c>
      <c r="Y44" s="79"/>
      <c r="Z44" s="79"/>
      <c r="AA44" s="85" t="s">
        <v>775</v>
      </c>
      <c r="AB44" s="85" t="s">
        <v>773</v>
      </c>
      <c r="AC44" s="79" t="b">
        <v>0</v>
      </c>
      <c r="AD44" s="79">
        <v>2</v>
      </c>
      <c r="AE44" s="85" t="s">
        <v>943</v>
      </c>
      <c r="AF44" s="79" t="b">
        <v>0</v>
      </c>
      <c r="AG44" s="79" t="s">
        <v>963</v>
      </c>
      <c r="AH44" s="79"/>
      <c r="AI44" s="85" t="s">
        <v>940</v>
      </c>
      <c r="AJ44" s="79" t="b">
        <v>0</v>
      </c>
      <c r="AK44" s="79">
        <v>0</v>
      </c>
      <c r="AL44" s="85" t="s">
        <v>940</v>
      </c>
      <c r="AM44" s="79" t="s">
        <v>965</v>
      </c>
      <c r="AN44" s="79" t="b">
        <v>0</v>
      </c>
      <c r="AO44" s="85" t="s">
        <v>773</v>
      </c>
      <c r="AP44" s="79" t="s">
        <v>176</v>
      </c>
      <c r="AQ44" s="79">
        <v>0</v>
      </c>
      <c r="AR44" s="79">
        <v>0</v>
      </c>
      <c r="AS44" s="79" t="s">
        <v>976</v>
      </c>
      <c r="AT44" s="79" t="s">
        <v>986</v>
      </c>
      <c r="AU44" s="79" t="s">
        <v>989</v>
      </c>
      <c r="AV44" s="79" t="s">
        <v>992</v>
      </c>
      <c r="AW44" s="79" t="s">
        <v>1002</v>
      </c>
      <c r="AX44" s="79" t="s">
        <v>1012</v>
      </c>
      <c r="AY44" s="79" t="s">
        <v>1022</v>
      </c>
      <c r="AZ44" s="82" t="s">
        <v>1024</v>
      </c>
      <c r="BA44">
        <v>2</v>
      </c>
      <c r="BB44" s="78" t="str">
        <f>REPLACE(INDEX(GroupVertices[Group],MATCH(Edges[[#This Row],[Vertex 1]],GroupVertices[Vertex],0)),1,1,"")</f>
        <v>6</v>
      </c>
      <c r="BC44" s="78" t="str">
        <f>REPLACE(INDEX(GroupVertices[Group],MATCH(Edges[[#This Row],[Vertex 2]],GroupVertices[Vertex],0)),1,1,"")</f>
        <v>6</v>
      </c>
      <c r="BD44" s="48"/>
      <c r="BE44" s="49"/>
      <c r="BF44" s="48"/>
      <c r="BG44" s="49"/>
      <c r="BH44" s="48"/>
      <c r="BI44" s="49"/>
      <c r="BJ44" s="48"/>
      <c r="BK44" s="49"/>
      <c r="BL44" s="48"/>
    </row>
    <row r="45" spans="1:64" ht="15">
      <c r="A45" s="64" t="s">
        <v>213</v>
      </c>
      <c r="B45" s="64" t="s">
        <v>253</v>
      </c>
      <c r="C45" s="65" t="s">
        <v>2749</v>
      </c>
      <c r="D45" s="66">
        <v>10</v>
      </c>
      <c r="E45" s="67" t="s">
        <v>136</v>
      </c>
      <c r="F45" s="68">
        <v>26.8</v>
      </c>
      <c r="G45" s="65"/>
      <c r="H45" s="69"/>
      <c r="I45" s="70"/>
      <c r="J45" s="70"/>
      <c r="K45" s="34" t="s">
        <v>65</v>
      </c>
      <c r="L45" s="77">
        <v>45</v>
      </c>
      <c r="M45" s="77"/>
      <c r="N45" s="72"/>
      <c r="O45" s="79" t="s">
        <v>335</v>
      </c>
      <c r="P45" s="81">
        <v>43622.53590277778</v>
      </c>
      <c r="Q45" s="79" t="s">
        <v>338</v>
      </c>
      <c r="R45" s="79"/>
      <c r="S45" s="79"/>
      <c r="T45" s="79" t="s">
        <v>492</v>
      </c>
      <c r="U45" s="79"/>
      <c r="V45" s="82" t="s">
        <v>572</v>
      </c>
      <c r="W45" s="81">
        <v>43622.53590277778</v>
      </c>
      <c r="X45" s="82" t="s">
        <v>626</v>
      </c>
      <c r="Y45" s="79"/>
      <c r="Z45" s="79"/>
      <c r="AA45" s="85" t="s">
        <v>772</v>
      </c>
      <c r="AB45" s="85" t="s">
        <v>917</v>
      </c>
      <c r="AC45" s="79" t="b">
        <v>0</v>
      </c>
      <c r="AD45" s="79">
        <v>8</v>
      </c>
      <c r="AE45" s="85" t="s">
        <v>941</v>
      </c>
      <c r="AF45" s="79" t="b">
        <v>0</v>
      </c>
      <c r="AG45" s="79" t="s">
        <v>963</v>
      </c>
      <c r="AH45" s="79"/>
      <c r="AI45" s="85" t="s">
        <v>940</v>
      </c>
      <c r="AJ45" s="79" t="b">
        <v>0</v>
      </c>
      <c r="AK45" s="79">
        <v>0</v>
      </c>
      <c r="AL45" s="85" t="s">
        <v>940</v>
      </c>
      <c r="AM45" s="79" t="s">
        <v>966</v>
      </c>
      <c r="AN45" s="79" t="b">
        <v>0</v>
      </c>
      <c r="AO45" s="85" t="s">
        <v>917</v>
      </c>
      <c r="AP45" s="79" t="s">
        <v>176</v>
      </c>
      <c r="AQ45" s="79">
        <v>0</v>
      </c>
      <c r="AR45" s="79">
        <v>0</v>
      </c>
      <c r="AS45" s="79"/>
      <c r="AT45" s="79"/>
      <c r="AU45" s="79"/>
      <c r="AV45" s="79"/>
      <c r="AW45" s="79"/>
      <c r="AX45" s="79"/>
      <c r="AY45" s="79"/>
      <c r="AZ45" s="79"/>
      <c r="BA45">
        <v>2</v>
      </c>
      <c r="BB45" s="78" t="str">
        <f>REPLACE(INDEX(GroupVertices[Group],MATCH(Edges[[#This Row],[Vertex 1]],GroupVertices[Vertex],0)),1,1,"")</f>
        <v>6</v>
      </c>
      <c r="BC45" s="78" t="str">
        <f>REPLACE(INDEX(GroupVertices[Group],MATCH(Edges[[#This Row],[Vertex 2]],GroupVertices[Vertex],0)),1,1,"")</f>
        <v>3</v>
      </c>
      <c r="BD45" s="48"/>
      <c r="BE45" s="49"/>
      <c r="BF45" s="48"/>
      <c r="BG45" s="49"/>
      <c r="BH45" s="48"/>
      <c r="BI45" s="49"/>
      <c r="BJ45" s="48"/>
      <c r="BK45" s="49"/>
      <c r="BL45" s="48"/>
    </row>
    <row r="46" spans="1:64" ht="15">
      <c r="A46" s="64" t="s">
        <v>213</v>
      </c>
      <c r="B46" s="64" t="s">
        <v>283</v>
      </c>
      <c r="C46" s="65" t="s">
        <v>2749</v>
      </c>
      <c r="D46" s="66">
        <v>10</v>
      </c>
      <c r="E46" s="67" t="s">
        <v>136</v>
      </c>
      <c r="F46" s="68">
        <v>26.8</v>
      </c>
      <c r="G46" s="65"/>
      <c r="H46" s="69"/>
      <c r="I46" s="70"/>
      <c r="J46" s="70"/>
      <c r="K46" s="34" t="s">
        <v>65</v>
      </c>
      <c r="L46" s="77">
        <v>46</v>
      </c>
      <c r="M46" s="77"/>
      <c r="N46" s="72"/>
      <c r="O46" s="79" t="s">
        <v>335</v>
      </c>
      <c r="P46" s="81">
        <v>43622.53590277778</v>
      </c>
      <c r="Q46" s="79" t="s">
        <v>338</v>
      </c>
      <c r="R46" s="79"/>
      <c r="S46" s="79"/>
      <c r="T46" s="79" t="s">
        <v>492</v>
      </c>
      <c r="U46" s="79"/>
      <c r="V46" s="82" t="s">
        <v>572</v>
      </c>
      <c r="W46" s="81">
        <v>43622.53590277778</v>
      </c>
      <c r="X46" s="82" t="s">
        <v>626</v>
      </c>
      <c r="Y46" s="79"/>
      <c r="Z46" s="79"/>
      <c r="AA46" s="85" t="s">
        <v>772</v>
      </c>
      <c r="AB46" s="85" t="s">
        <v>917</v>
      </c>
      <c r="AC46" s="79" t="b">
        <v>0</v>
      </c>
      <c r="AD46" s="79">
        <v>8</v>
      </c>
      <c r="AE46" s="85" t="s">
        <v>941</v>
      </c>
      <c r="AF46" s="79" t="b">
        <v>0</v>
      </c>
      <c r="AG46" s="79" t="s">
        <v>963</v>
      </c>
      <c r="AH46" s="79"/>
      <c r="AI46" s="85" t="s">
        <v>940</v>
      </c>
      <c r="AJ46" s="79" t="b">
        <v>0</v>
      </c>
      <c r="AK46" s="79">
        <v>0</v>
      </c>
      <c r="AL46" s="85" t="s">
        <v>940</v>
      </c>
      <c r="AM46" s="79" t="s">
        <v>966</v>
      </c>
      <c r="AN46" s="79" t="b">
        <v>0</v>
      </c>
      <c r="AO46" s="85" t="s">
        <v>917</v>
      </c>
      <c r="AP46" s="79" t="s">
        <v>176</v>
      </c>
      <c r="AQ46" s="79">
        <v>0</v>
      </c>
      <c r="AR46" s="79">
        <v>0</v>
      </c>
      <c r="AS46" s="79"/>
      <c r="AT46" s="79"/>
      <c r="AU46" s="79"/>
      <c r="AV46" s="79"/>
      <c r="AW46" s="79"/>
      <c r="AX46" s="79"/>
      <c r="AY46" s="79"/>
      <c r="AZ46" s="79"/>
      <c r="BA46">
        <v>2</v>
      </c>
      <c r="BB46" s="78" t="str">
        <f>REPLACE(INDEX(GroupVertices[Group],MATCH(Edges[[#This Row],[Vertex 1]],GroupVertices[Vertex],0)),1,1,"")</f>
        <v>6</v>
      </c>
      <c r="BC46" s="78" t="str">
        <f>REPLACE(INDEX(GroupVertices[Group],MATCH(Edges[[#This Row],[Vertex 2]],GroupVertices[Vertex],0)),1,1,"")</f>
        <v>6</v>
      </c>
      <c r="BD46" s="48"/>
      <c r="BE46" s="49"/>
      <c r="BF46" s="48"/>
      <c r="BG46" s="49"/>
      <c r="BH46" s="48"/>
      <c r="BI46" s="49"/>
      <c r="BJ46" s="48"/>
      <c r="BK46" s="49"/>
      <c r="BL46" s="48"/>
    </row>
    <row r="47" spans="1:64" ht="15">
      <c r="A47" s="64" t="s">
        <v>213</v>
      </c>
      <c r="B47" s="64" t="s">
        <v>214</v>
      </c>
      <c r="C47" s="65" t="s">
        <v>2748</v>
      </c>
      <c r="D47" s="66">
        <v>3</v>
      </c>
      <c r="E47" s="67" t="s">
        <v>132</v>
      </c>
      <c r="F47" s="68">
        <v>32</v>
      </c>
      <c r="G47" s="65"/>
      <c r="H47" s="69"/>
      <c r="I47" s="70"/>
      <c r="J47" s="70"/>
      <c r="K47" s="34" t="s">
        <v>66</v>
      </c>
      <c r="L47" s="77">
        <v>47</v>
      </c>
      <c r="M47" s="77"/>
      <c r="N47" s="72"/>
      <c r="O47" s="79" t="s">
        <v>335</v>
      </c>
      <c r="P47" s="81">
        <v>43622.53590277778</v>
      </c>
      <c r="Q47" s="79" t="s">
        <v>338</v>
      </c>
      <c r="R47" s="79"/>
      <c r="S47" s="79"/>
      <c r="T47" s="79" t="s">
        <v>492</v>
      </c>
      <c r="U47" s="79"/>
      <c r="V47" s="82" t="s">
        <v>572</v>
      </c>
      <c r="W47" s="81">
        <v>43622.53590277778</v>
      </c>
      <c r="X47" s="82" t="s">
        <v>626</v>
      </c>
      <c r="Y47" s="79"/>
      <c r="Z47" s="79"/>
      <c r="AA47" s="85" t="s">
        <v>772</v>
      </c>
      <c r="AB47" s="85" t="s">
        <v>917</v>
      </c>
      <c r="AC47" s="79" t="b">
        <v>0</v>
      </c>
      <c r="AD47" s="79">
        <v>8</v>
      </c>
      <c r="AE47" s="85" t="s">
        <v>941</v>
      </c>
      <c r="AF47" s="79" t="b">
        <v>0</v>
      </c>
      <c r="AG47" s="79" t="s">
        <v>963</v>
      </c>
      <c r="AH47" s="79"/>
      <c r="AI47" s="85" t="s">
        <v>940</v>
      </c>
      <c r="AJ47" s="79" t="b">
        <v>0</v>
      </c>
      <c r="AK47" s="79">
        <v>0</v>
      </c>
      <c r="AL47" s="85" t="s">
        <v>940</v>
      </c>
      <c r="AM47" s="79" t="s">
        <v>966</v>
      </c>
      <c r="AN47" s="79" t="b">
        <v>0</v>
      </c>
      <c r="AO47" s="85" t="s">
        <v>917</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6</v>
      </c>
      <c r="BD47" s="48"/>
      <c r="BE47" s="49"/>
      <c r="BF47" s="48"/>
      <c r="BG47" s="49"/>
      <c r="BH47" s="48"/>
      <c r="BI47" s="49"/>
      <c r="BJ47" s="48"/>
      <c r="BK47" s="49"/>
      <c r="BL47" s="48"/>
    </row>
    <row r="48" spans="1:64" ht="15">
      <c r="A48" s="64" t="s">
        <v>213</v>
      </c>
      <c r="B48" s="64" t="s">
        <v>255</v>
      </c>
      <c r="C48" s="65" t="s">
        <v>2748</v>
      </c>
      <c r="D48" s="66">
        <v>3</v>
      </c>
      <c r="E48" s="67" t="s">
        <v>132</v>
      </c>
      <c r="F48" s="68">
        <v>32</v>
      </c>
      <c r="G48" s="65"/>
      <c r="H48" s="69"/>
      <c r="I48" s="70"/>
      <c r="J48" s="70"/>
      <c r="K48" s="34" t="s">
        <v>65</v>
      </c>
      <c r="L48" s="77">
        <v>48</v>
      </c>
      <c r="M48" s="77"/>
      <c r="N48" s="72"/>
      <c r="O48" s="79" t="s">
        <v>336</v>
      </c>
      <c r="P48" s="81">
        <v>43622.53590277778</v>
      </c>
      <c r="Q48" s="79" t="s">
        <v>338</v>
      </c>
      <c r="R48" s="79"/>
      <c r="S48" s="79"/>
      <c r="T48" s="79" t="s">
        <v>492</v>
      </c>
      <c r="U48" s="79"/>
      <c r="V48" s="82" t="s">
        <v>572</v>
      </c>
      <c r="W48" s="81">
        <v>43622.53590277778</v>
      </c>
      <c r="X48" s="82" t="s">
        <v>626</v>
      </c>
      <c r="Y48" s="79"/>
      <c r="Z48" s="79"/>
      <c r="AA48" s="85" t="s">
        <v>772</v>
      </c>
      <c r="AB48" s="85" t="s">
        <v>917</v>
      </c>
      <c r="AC48" s="79" t="b">
        <v>0</v>
      </c>
      <c r="AD48" s="79">
        <v>8</v>
      </c>
      <c r="AE48" s="85" t="s">
        <v>941</v>
      </c>
      <c r="AF48" s="79" t="b">
        <v>0</v>
      </c>
      <c r="AG48" s="79" t="s">
        <v>963</v>
      </c>
      <c r="AH48" s="79"/>
      <c r="AI48" s="85" t="s">
        <v>940</v>
      </c>
      <c r="AJ48" s="79" t="b">
        <v>0</v>
      </c>
      <c r="AK48" s="79">
        <v>0</v>
      </c>
      <c r="AL48" s="85" t="s">
        <v>940</v>
      </c>
      <c r="AM48" s="79" t="s">
        <v>966</v>
      </c>
      <c r="AN48" s="79" t="b">
        <v>0</v>
      </c>
      <c r="AO48" s="85" t="s">
        <v>917</v>
      </c>
      <c r="AP48" s="79" t="s">
        <v>176</v>
      </c>
      <c r="AQ48" s="79">
        <v>0</v>
      </c>
      <c r="AR48" s="79">
        <v>0</v>
      </c>
      <c r="AS48" s="79"/>
      <c r="AT48" s="79"/>
      <c r="AU48" s="79"/>
      <c r="AV48" s="79"/>
      <c r="AW48" s="79"/>
      <c r="AX48" s="79"/>
      <c r="AY48" s="79"/>
      <c r="AZ48" s="79"/>
      <c r="BA48">
        <v>1</v>
      </c>
      <c r="BB48" s="78" t="str">
        <f>REPLACE(INDEX(GroupVertices[Group],MATCH(Edges[[#This Row],[Vertex 1]],GroupVertices[Vertex],0)),1,1,"")</f>
        <v>6</v>
      </c>
      <c r="BC48" s="78" t="str">
        <f>REPLACE(INDEX(GroupVertices[Group],MATCH(Edges[[#This Row],[Vertex 2]],GroupVertices[Vertex],0)),1,1,"")</f>
        <v>3</v>
      </c>
      <c r="BD48" s="48">
        <v>4</v>
      </c>
      <c r="BE48" s="49">
        <v>8.51063829787234</v>
      </c>
      <c r="BF48" s="48">
        <v>0</v>
      </c>
      <c r="BG48" s="49">
        <v>0</v>
      </c>
      <c r="BH48" s="48">
        <v>0</v>
      </c>
      <c r="BI48" s="49">
        <v>0</v>
      </c>
      <c r="BJ48" s="48">
        <v>43</v>
      </c>
      <c r="BK48" s="49">
        <v>91.48936170212765</v>
      </c>
      <c r="BL48" s="48">
        <v>47</v>
      </c>
    </row>
    <row r="49" spans="1:64" ht="15">
      <c r="A49" s="64" t="s">
        <v>213</v>
      </c>
      <c r="B49" s="64" t="s">
        <v>253</v>
      </c>
      <c r="C49" s="65" t="s">
        <v>2749</v>
      </c>
      <c r="D49" s="66">
        <v>10</v>
      </c>
      <c r="E49" s="67" t="s">
        <v>136</v>
      </c>
      <c r="F49" s="68">
        <v>26.8</v>
      </c>
      <c r="G49" s="65"/>
      <c r="H49" s="69"/>
      <c r="I49" s="70"/>
      <c r="J49" s="70"/>
      <c r="K49" s="34" t="s">
        <v>65</v>
      </c>
      <c r="L49" s="77">
        <v>49</v>
      </c>
      <c r="M49" s="77"/>
      <c r="N49" s="72"/>
      <c r="O49" s="79" t="s">
        <v>335</v>
      </c>
      <c r="P49" s="81">
        <v>43624.506585648145</v>
      </c>
      <c r="Q49" s="79" t="s">
        <v>339</v>
      </c>
      <c r="R49" s="79"/>
      <c r="S49" s="79"/>
      <c r="T49" s="79" t="s">
        <v>492</v>
      </c>
      <c r="U49" s="79"/>
      <c r="V49" s="82" t="s">
        <v>572</v>
      </c>
      <c r="W49" s="81">
        <v>43624.506585648145</v>
      </c>
      <c r="X49" s="82" t="s">
        <v>627</v>
      </c>
      <c r="Y49" s="79"/>
      <c r="Z49" s="79"/>
      <c r="AA49" s="85" t="s">
        <v>773</v>
      </c>
      <c r="AB49" s="85" t="s">
        <v>774</v>
      </c>
      <c r="AC49" s="79" t="b">
        <v>0</v>
      </c>
      <c r="AD49" s="79">
        <v>3</v>
      </c>
      <c r="AE49" s="85" t="s">
        <v>942</v>
      </c>
      <c r="AF49" s="79" t="b">
        <v>0</v>
      </c>
      <c r="AG49" s="79" t="s">
        <v>963</v>
      </c>
      <c r="AH49" s="79"/>
      <c r="AI49" s="85" t="s">
        <v>940</v>
      </c>
      <c r="AJ49" s="79" t="b">
        <v>0</v>
      </c>
      <c r="AK49" s="79">
        <v>0</v>
      </c>
      <c r="AL49" s="85" t="s">
        <v>940</v>
      </c>
      <c r="AM49" s="79" t="s">
        <v>965</v>
      </c>
      <c r="AN49" s="79" t="b">
        <v>0</v>
      </c>
      <c r="AO49" s="85" t="s">
        <v>774</v>
      </c>
      <c r="AP49" s="79" t="s">
        <v>176</v>
      </c>
      <c r="AQ49" s="79">
        <v>0</v>
      </c>
      <c r="AR49" s="79">
        <v>0</v>
      </c>
      <c r="AS49" s="79"/>
      <c r="AT49" s="79"/>
      <c r="AU49" s="79"/>
      <c r="AV49" s="79"/>
      <c r="AW49" s="79"/>
      <c r="AX49" s="79"/>
      <c r="AY49" s="79"/>
      <c r="AZ49" s="79"/>
      <c r="BA49">
        <v>2</v>
      </c>
      <c r="BB49" s="78" t="str">
        <f>REPLACE(INDEX(GroupVertices[Group],MATCH(Edges[[#This Row],[Vertex 1]],GroupVertices[Vertex],0)),1,1,"")</f>
        <v>6</v>
      </c>
      <c r="BC49" s="78" t="str">
        <f>REPLACE(INDEX(GroupVertices[Group],MATCH(Edges[[#This Row],[Vertex 2]],GroupVertices[Vertex],0)),1,1,"")</f>
        <v>3</v>
      </c>
      <c r="BD49" s="48"/>
      <c r="BE49" s="49"/>
      <c r="BF49" s="48"/>
      <c r="BG49" s="49"/>
      <c r="BH49" s="48"/>
      <c r="BI49" s="49"/>
      <c r="BJ49" s="48"/>
      <c r="BK49" s="49"/>
      <c r="BL49" s="48"/>
    </row>
    <row r="50" spans="1:64" ht="15">
      <c r="A50" s="64" t="s">
        <v>213</v>
      </c>
      <c r="B50" s="64" t="s">
        <v>283</v>
      </c>
      <c r="C50" s="65" t="s">
        <v>2749</v>
      </c>
      <c r="D50" s="66">
        <v>10</v>
      </c>
      <c r="E50" s="67" t="s">
        <v>136</v>
      </c>
      <c r="F50" s="68">
        <v>26.8</v>
      </c>
      <c r="G50" s="65"/>
      <c r="H50" s="69"/>
      <c r="I50" s="70"/>
      <c r="J50" s="70"/>
      <c r="K50" s="34" t="s">
        <v>65</v>
      </c>
      <c r="L50" s="77">
        <v>50</v>
      </c>
      <c r="M50" s="77"/>
      <c r="N50" s="72"/>
      <c r="O50" s="79" t="s">
        <v>335</v>
      </c>
      <c r="P50" s="81">
        <v>43624.506585648145</v>
      </c>
      <c r="Q50" s="79" t="s">
        <v>339</v>
      </c>
      <c r="R50" s="79"/>
      <c r="S50" s="79"/>
      <c r="T50" s="79" t="s">
        <v>492</v>
      </c>
      <c r="U50" s="79"/>
      <c r="V50" s="82" t="s">
        <v>572</v>
      </c>
      <c r="W50" s="81">
        <v>43624.506585648145</v>
      </c>
      <c r="X50" s="82" t="s">
        <v>627</v>
      </c>
      <c r="Y50" s="79"/>
      <c r="Z50" s="79"/>
      <c r="AA50" s="85" t="s">
        <v>773</v>
      </c>
      <c r="AB50" s="85" t="s">
        <v>774</v>
      </c>
      <c r="AC50" s="79" t="b">
        <v>0</v>
      </c>
      <c r="AD50" s="79">
        <v>3</v>
      </c>
      <c r="AE50" s="85" t="s">
        <v>942</v>
      </c>
      <c r="AF50" s="79" t="b">
        <v>0</v>
      </c>
      <c r="AG50" s="79" t="s">
        <v>963</v>
      </c>
      <c r="AH50" s="79"/>
      <c r="AI50" s="85" t="s">
        <v>940</v>
      </c>
      <c r="AJ50" s="79" t="b">
        <v>0</v>
      </c>
      <c r="AK50" s="79">
        <v>0</v>
      </c>
      <c r="AL50" s="85" t="s">
        <v>940</v>
      </c>
      <c r="AM50" s="79" t="s">
        <v>965</v>
      </c>
      <c r="AN50" s="79" t="b">
        <v>0</v>
      </c>
      <c r="AO50" s="85" t="s">
        <v>774</v>
      </c>
      <c r="AP50" s="79" t="s">
        <v>176</v>
      </c>
      <c r="AQ50" s="79">
        <v>0</v>
      </c>
      <c r="AR50" s="79">
        <v>0</v>
      </c>
      <c r="AS50" s="79"/>
      <c r="AT50" s="79"/>
      <c r="AU50" s="79"/>
      <c r="AV50" s="79"/>
      <c r="AW50" s="79"/>
      <c r="AX50" s="79"/>
      <c r="AY50" s="79"/>
      <c r="AZ50" s="79"/>
      <c r="BA50">
        <v>2</v>
      </c>
      <c r="BB50" s="78" t="str">
        <f>REPLACE(INDEX(GroupVertices[Group],MATCH(Edges[[#This Row],[Vertex 1]],GroupVertices[Vertex],0)),1,1,"")</f>
        <v>6</v>
      </c>
      <c r="BC50" s="78" t="str">
        <f>REPLACE(INDEX(GroupVertices[Group],MATCH(Edges[[#This Row],[Vertex 2]],GroupVertices[Vertex],0)),1,1,"")</f>
        <v>6</v>
      </c>
      <c r="BD50" s="48"/>
      <c r="BE50" s="49"/>
      <c r="BF50" s="48"/>
      <c r="BG50" s="49"/>
      <c r="BH50" s="48"/>
      <c r="BI50" s="49"/>
      <c r="BJ50" s="48"/>
      <c r="BK50" s="49"/>
      <c r="BL50" s="48"/>
    </row>
    <row r="51" spans="1:64" ht="15">
      <c r="A51" s="64" t="s">
        <v>213</v>
      </c>
      <c r="B51" s="64" t="s">
        <v>255</v>
      </c>
      <c r="C51" s="65" t="s">
        <v>2748</v>
      </c>
      <c r="D51" s="66">
        <v>3</v>
      </c>
      <c r="E51" s="67" t="s">
        <v>132</v>
      </c>
      <c r="F51" s="68">
        <v>32</v>
      </c>
      <c r="G51" s="65"/>
      <c r="H51" s="69"/>
      <c r="I51" s="70"/>
      <c r="J51" s="70"/>
      <c r="K51" s="34" t="s">
        <v>65</v>
      </c>
      <c r="L51" s="77">
        <v>51</v>
      </c>
      <c r="M51" s="77"/>
      <c r="N51" s="72"/>
      <c r="O51" s="79" t="s">
        <v>335</v>
      </c>
      <c r="P51" s="81">
        <v>43624.506585648145</v>
      </c>
      <c r="Q51" s="79" t="s">
        <v>339</v>
      </c>
      <c r="R51" s="79"/>
      <c r="S51" s="79"/>
      <c r="T51" s="79" t="s">
        <v>492</v>
      </c>
      <c r="U51" s="79"/>
      <c r="V51" s="82" t="s">
        <v>572</v>
      </c>
      <c r="W51" s="81">
        <v>43624.506585648145</v>
      </c>
      <c r="X51" s="82" t="s">
        <v>627</v>
      </c>
      <c r="Y51" s="79"/>
      <c r="Z51" s="79"/>
      <c r="AA51" s="85" t="s">
        <v>773</v>
      </c>
      <c r="AB51" s="85" t="s">
        <v>774</v>
      </c>
      <c r="AC51" s="79" t="b">
        <v>0</v>
      </c>
      <c r="AD51" s="79">
        <v>3</v>
      </c>
      <c r="AE51" s="85" t="s">
        <v>942</v>
      </c>
      <c r="AF51" s="79" t="b">
        <v>0</v>
      </c>
      <c r="AG51" s="79" t="s">
        <v>963</v>
      </c>
      <c r="AH51" s="79"/>
      <c r="AI51" s="85" t="s">
        <v>940</v>
      </c>
      <c r="AJ51" s="79" t="b">
        <v>0</v>
      </c>
      <c r="AK51" s="79">
        <v>0</v>
      </c>
      <c r="AL51" s="85" t="s">
        <v>940</v>
      </c>
      <c r="AM51" s="79" t="s">
        <v>965</v>
      </c>
      <c r="AN51" s="79" t="b">
        <v>0</v>
      </c>
      <c r="AO51" s="85" t="s">
        <v>774</v>
      </c>
      <c r="AP51" s="79" t="s">
        <v>176</v>
      </c>
      <c r="AQ51" s="79">
        <v>0</v>
      </c>
      <c r="AR51" s="79">
        <v>0</v>
      </c>
      <c r="AS51" s="79"/>
      <c r="AT51" s="79"/>
      <c r="AU51" s="79"/>
      <c r="AV51" s="79"/>
      <c r="AW51" s="79"/>
      <c r="AX51" s="79"/>
      <c r="AY51" s="79"/>
      <c r="AZ51" s="79"/>
      <c r="BA51">
        <v>1</v>
      </c>
      <c r="BB51" s="78" t="str">
        <f>REPLACE(INDEX(GroupVertices[Group],MATCH(Edges[[#This Row],[Vertex 1]],GroupVertices[Vertex],0)),1,1,"")</f>
        <v>6</v>
      </c>
      <c r="BC51" s="78" t="str">
        <f>REPLACE(INDEX(GroupVertices[Group],MATCH(Edges[[#This Row],[Vertex 2]],GroupVertices[Vertex],0)),1,1,"")</f>
        <v>3</v>
      </c>
      <c r="BD51" s="48">
        <v>0</v>
      </c>
      <c r="BE51" s="49">
        <v>0</v>
      </c>
      <c r="BF51" s="48">
        <v>0</v>
      </c>
      <c r="BG51" s="49">
        <v>0</v>
      </c>
      <c r="BH51" s="48">
        <v>0</v>
      </c>
      <c r="BI51" s="49">
        <v>0</v>
      </c>
      <c r="BJ51" s="48">
        <v>22</v>
      </c>
      <c r="BK51" s="49">
        <v>100</v>
      </c>
      <c r="BL51" s="48">
        <v>22</v>
      </c>
    </row>
    <row r="52" spans="1:64" ht="15">
      <c r="A52" s="64" t="s">
        <v>213</v>
      </c>
      <c r="B52" s="64" t="s">
        <v>214</v>
      </c>
      <c r="C52" s="65" t="s">
        <v>2748</v>
      </c>
      <c r="D52" s="66">
        <v>3</v>
      </c>
      <c r="E52" s="67" t="s">
        <v>132</v>
      </c>
      <c r="F52" s="68">
        <v>32</v>
      </c>
      <c r="G52" s="65"/>
      <c r="H52" s="69"/>
      <c r="I52" s="70"/>
      <c r="J52" s="70"/>
      <c r="K52" s="34" t="s">
        <v>66</v>
      </c>
      <c r="L52" s="77">
        <v>52</v>
      </c>
      <c r="M52" s="77"/>
      <c r="N52" s="72"/>
      <c r="O52" s="79" t="s">
        <v>336</v>
      </c>
      <c r="P52" s="81">
        <v>43624.506585648145</v>
      </c>
      <c r="Q52" s="79" t="s">
        <v>339</v>
      </c>
      <c r="R52" s="79"/>
      <c r="S52" s="79"/>
      <c r="T52" s="79" t="s">
        <v>492</v>
      </c>
      <c r="U52" s="79"/>
      <c r="V52" s="82" t="s">
        <v>572</v>
      </c>
      <c r="W52" s="81">
        <v>43624.506585648145</v>
      </c>
      <c r="X52" s="82" t="s">
        <v>627</v>
      </c>
      <c r="Y52" s="79"/>
      <c r="Z52" s="79"/>
      <c r="AA52" s="85" t="s">
        <v>773</v>
      </c>
      <c r="AB52" s="85" t="s">
        <v>774</v>
      </c>
      <c r="AC52" s="79" t="b">
        <v>0</v>
      </c>
      <c r="AD52" s="79">
        <v>3</v>
      </c>
      <c r="AE52" s="85" t="s">
        <v>942</v>
      </c>
      <c r="AF52" s="79" t="b">
        <v>0</v>
      </c>
      <c r="AG52" s="79" t="s">
        <v>963</v>
      </c>
      <c r="AH52" s="79"/>
      <c r="AI52" s="85" t="s">
        <v>940</v>
      </c>
      <c r="AJ52" s="79" t="b">
        <v>0</v>
      </c>
      <c r="AK52" s="79">
        <v>0</v>
      </c>
      <c r="AL52" s="85" t="s">
        <v>940</v>
      </c>
      <c r="AM52" s="79" t="s">
        <v>965</v>
      </c>
      <c r="AN52" s="79" t="b">
        <v>0</v>
      </c>
      <c r="AO52" s="85" t="s">
        <v>774</v>
      </c>
      <c r="AP52" s="79" t="s">
        <v>176</v>
      </c>
      <c r="AQ52" s="79">
        <v>0</v>
      </c>
      <c r="AR52" s="79">
        <v>0</v>
      </c>
      <c r="AS52" s="79"/>
      <c r="AT52" s="79"/>
      <c r="AU52" s="79"/>
      <c r="AV52" s="79"/>
      <c r="AW52" s="79"/>
      <c r="AX52" s="79"/>
      <c r="AY52" s="79"/>
      <c r="AZ52" s="79"/>
      <c r="BA52">
        <v>1</v>
      </c>
      <c r="BB52" s="78" t="str">
        <f>REPLACE(INDEX(GroupVertices[Group],MATCH(Edges[[#This Row],[Vertex 1]],GroupVertices[Vertex],0)),1,1,"")</f>
        <v>6</v>
      </c>
      <c r="BC52" s="78" t="str">
        <f>REPLACE(INDEX(GroupVertices[Group],MATCH(Edges[[#This Row],[Vertex 2]],GroupVertices[Vertex],0)),1,1,"")</f>
        <v>6</v>
      </c>
      <c r="BD52" s="48"/>
      <c r="BE52" s="49"/>
      <c r="BF52" s="48"/>
      <c r="BG52" s="49"/>
      <c r="BH52" s="48"/>
      <c r="BI52" s="49"/>
      <c r="BJ52" s="48"/>
      <c r="BK52" s="49"/>
      <c r="BL52" s="48"/>
    </row>
    <row r="53" spans="1:64" ht="15">
      <c r="A53" s="64" t="s">
        <v>214</v>
      </c>
      <c r="B53" s="64" t="s">
        <v>213</v>
      </c>
      <c r="C53" s="65" t="s">
        <v>2749</v>
      </c>
      <c r="D53" s="66">
        <v>10</v>
      </c>
      <c r="E53" s="67" t="s">
        <v>136</v>
      </c>
      <c r="F53" s="68">
        <v>26.8</v>
      </c>
      <c r="G53" s="65"/>
      <c r="H53" s="69"/>
      <c r="I53" s="70"/>
      <c r="J53" s="70"/>
      <c r="K53" s="34" t="s">
        <v>66</v>
      </c>
      <c r="L53" s="77">
        <v>53</v>
      </c>
      <c r="M53" s="77"/>
      <c r="N53" s="72"/>
      <c r="O53" s="79" t="s">
        <v>336</v>
      </c>
      <c r="P53" s="81">
        <v>43624.38248842592</v>
      </c>
      <c r="Q53" s="79" t="s">
        <v>340</v>
      </c>
      <c r="R53" s="79"/>
      <c r="S53" s="79"/>
      <c r="T53" s="79" t="s">
        <v>492</v>
      </c>
      <c r="U53" s="79"/>
      <c r="V53" s="82" t="s">
        <v>573</v>
      </c>
      <c r="W53" s="81">
        <v>43624.38248842592</v>
      </c>
      <c r="X53" s="82" t="s">
        <v>628</v>
      </c>
      <c r="Y53" s="79"/>
      <c r="Z53" s="79"/>
      <c r="AA53" s="85" t="s">
        <v>774</v>
      </c>
      <c r="AB53" s="85" t="s">
        <v>772</v>
      </c>
      <c r="AC53" s="79" t="b">
        <v>0</v>
      </c>
      <c r="AD53" s="79">
        <v>0</v>
      </c>
      <c r="AE53" s="85" t="s">
        <v>943</v>
      </c>
      <c r="AF53" s="79" t="b">
        <v>0</v>
      </c>
      <c r="AG53" s="79" t="s">
        <v>963</v>
      </c>
      <c r="AH53" s="79"/>
      <c r="AI53" s="85" t="s">
        <v>940</v>
      </c>
      <c r="AJ53" s="79" t="b">
        <v>0</v>
      </c>
      <c r="AK53" s="79">
        <v>0</v>
      </c>
      <c r="AL53" s="85" t="s">
        <v>940</v>
      </c>
      <c r="AM53" s="79" t="s">
        <v>965</v>
      </c>
      <c r="AN53" s="79" t="b">
        <v>0</v>
      </c>
      <c r="AO53" s="85" t="s">
        <v>772</v>
      </c>
      <c r="AP53" s="79" t="s">
        <v>176</v>
      </c>
      <c r="AQ53" s="79">
        <v>0</v>
      </c>
      <c r="AR53" s="79">
        <v>0</v>
      </c>
      <c r="AS53" s="79" t="s">
        <v>976</v>
      </c>
      <c r="AT53" s="79" t="s">
        <v>986</v>
      </c>
      <c r="AU53" s="79" t="s">
        <v>989</v>
      </c>
      <c r="AV53" s="79" t="s">
        <v>992</v>
      </c>
      <c r="AW53" s="79" t="s">
        <v>1002</v>
      </c>
      <c r="AX53" s="79" t="s">
        <v>1012</v>
      </c>
      <c r="AY53" s="79" t="s">
        <v>1022</v>
      </c>
      <c r="AZ53" s="82" t="s">
        <v>1024</v>
      </c>
      <c r="BA53">
        <v>2</v>
      </c>
      <c r="BB53" s="78" t="str">
        <f>REPLACE(INDEX(GroupVertices[Group],MATCH(Edges[[#This Row],[Vertex 1]],GroupVertices[Vertex],0)),1,1,"")</f>
        <v>6</v>
      </c>
      <c r="BC53" s="78" t="str">
        <f>REPLACE(INDEX(GroupVertices[Group],MATCH(Edges[[#This Row],[Vertex 2]],GroupVertices[Vertex],0)),1,1,"")</f>
        <v>6</v>
      </c>
      <c r="BD53" s="48"/>
      <c r="BE53" s="49"/>
      <c r="BF53" s="48"/>
      <c r="BG53" s="49"/>
      <c r="BH53" s="48"/>
      <c r="BI53" s="49"/>
      <c r="BJ53" s="48"/>
      <c r="BK53" s="49"/>
      <c r="BL53" s="48"/>
    </row>
    <row r="54" spans="1:64" ht="15">
      <c r="A54" s="64" t="s">
        <v>214</v>
      </c>
      <c r="B54" s="64" t="s">
        <v>213</v>
      </c>
      <c r="C54" s="65" t="s">
        <v>2749</v>
      </c>
      <c r="D54" s="66">
        <v>10</v>
      </c>
      <c r="E54" s="67" t="s">
        <v>136</v>
      </c>
      <c r="F54" s="68">
        <v>26.8</v>
      </c>
      <c r="G54" s="65"/>
      <c r="H54" s="69"/>
      <c r="I54" s="70"/>
      <c r="J54" s="70"/>
      <c r="K54" s="34" t="s">
        <v>66</v>
      </c>
      <c r="L54" s="77">
        <v>54</v>
      </c>
      <c r="M54" s="77"/>
      <c r="N54" s="72"/>
      <c r="O54" s="79" t="s">
        <v>336</v>
      </c>
      <c r="P54" s="81">
        <v>43624.513240740744</v>
      </c>
      <c r="Q54" s="79" t="s">
        <v>341</v>
      </c>
      <c r="R54" s="79"/>
      <c r="S54" s="79"/>
      <c r="T54" s="79" t="s">
        <v>492</v>
      </c>
      <c r="U54" s="79"/>
      <c r="V54" s="82" t="s">
        <v>573</v>
      </c>
      <c r="W54" s="81">
        <v>43624.513240740744</v>
      </c>
      <c r="X54" s="82" t="s">
        <v>629</v>
      </c>
      <c r="Y54" s="79"/>
      <c r="Z54" s="79"/>
      <c r="AA54" s="85" t="s">
        <v>775</v>
      </c>
      <c r="AB54" s="85" t="s">
        <v>773</v>
      </c>
      <c r="AC54" s="79" t="b">
        <v>0</v>
      </c>
      <c r="AD54" s="79">
        <v>2</v>
      </c>
      <c r="AE54" s="85" t="s">
        <v>943</v>
      </c>
      <c r="AF54" s="79" t="b">
        <v>0</v>
      </c>
      <c r="AG54" s="79" t="s">
        <v>963</v>
      </c>
      <c r="AH54" s="79"/>
      <c r="AI54" s="85" t="s">
        <v>940</v>
      </c>
      <c r="AJ54" s="79" t="b">
        <v>0</v>
      </c>
      <c r="AK54" s="79">
        <v>0</v>
      </c>
      <c r="AL54" s="85" t="s">
        <v>940</v>
      </c>
      <c r="AM54" s="79" t="s">
        <v>965</v>
      </c>
      <c r="AN54" s="79" t="b">
        <v>0</v>
      </c>
      <c r="AO54" s="85" t="s">
        <v>773</v>
      </c>
      <c r="AP54" s="79" t="s">
        <v>176</v>
      </c>
      <c r="AQ54" s="79">
        <v>0</v>
      </c>
      <c r="AR54" s="79">
        <v>0</v>
      </c>
      <c r="AS54" s="79" t="s">
        <v>976</v>
      </c>
      <c r="AT54" s="79" t="s">
        <v>986</v>
      </c>
      <c r="AU54" s="79" t="s">
        <v>989</v>
      </c>
      <c r="AV54" s="79" t="s">
        <v>992</v>
      </c>
      <c r="AW54" s="79" t="s">
        <v>1002</v>
      </c>
      <c r="AX54" s="79" t="s">
        <v>1012</v>
      </c>
      <c r="AY54" s="79" t="s">
        <v>1022</v>
      </c>
      <c r="AZ54" s="82" t="s">
        <v>1024</v>
      </c>
      <c r="BA54">
        <v>2</v>
      </c>
      <c r="BB54" s="78" t="str">
        <f>REPLACE(INDEX(GroupVertices[Group],MATCH(Edges[[#This Row],[Vertex 1]],GroupVertices[Vertex],0)),1,1,"")</f>
        <v>6</v>
      </c>
      <c r="BC54" s="78" t="str">
        <f>REPLACE(INDEX(GroupVertices[Group],MATCH(Edges[[#This Row],[Vertex 2]],GroupVertices[Vertex],0)),1,1,"")</f>
        <v>6</v>
      </c>
      <c r="BD54" s="48"/>
      <c r="BE54" s="49"/>
      <c r="BF54" s="48"/>
      <c r="BG54" s="49"/>
      <c r="BH54" s="48"/>
      <c r="BI54" s="49"/>
      <c r="BJ54" s="48"/>
      <c r="BK54" s="49"/>
      <c r="BL54" s="48"/>
    </row>
    <row r="55" spans="1:64" ht="15">
      <c r="A55" s="64" t="s">
        <v>214</v>
      </c>
      <c r="B55" s="64" t="s">
        <v>253</v>
      </c>
      <c r="C55" s="65" t="s">
        <v>2749</v>
      </c>
      <c r="D55" s="66">
        <v>10</v>
      </c>
      <c r="E55" s="67" t="s">
        <v>136</v>
      </c>
      <c r="F55" s="68">
        <v>26.8</v>
      </c>
      <c r="G55" s="65"/>
      <c r="H55" s="69"/>
      <c r="I55" s="70"/>
      <c r="J55" s="70"/>
      <c r="K55" s="34" t="s">
        <v>65</v>
      </c>
      <c r="L55" s="77">
        <v>55</v>
      </c>
      <c r="M55" s="77"/>
      <c r="N55" s="72"/>
      <c r="O55" s="79" t="s">
        <v>335</v>
      </c>
      <c r="P55" s="81">
        <v>43624.38248842592</v>
      </c>
      <c r="Q55" s="79" t="s">
        <v>340</v>
      </c>
      <c r="R55" s="79"/>
      <c r="S55" s="79"/>
      <c r="T55" s="79" t="s">
        <v>492</v>
      </c>
      <c r="U55" s="79"/>
      <c r="V55" s="82" t="s">
        <v>573</v>
      </c>
      <c r="W55" s="81">
        <v>43624.38248842592</v>
      </c>
      <c r="X55" s="82" t="s">
        <v>628</v>
      </c>
      <c r="Y55" s="79"/>
      <c r="Z55" s="79"/>
      <c r="AA55" s="85" t="s">
        <v>774</v>
      </c>
      <c r="AB55" s="85" t="s">
        <v>772</v>
      </c>
      <c r="AC55" s="79" t="b">
        <v>0</v>
      </c>
      <c r="AD55" s="79">
        <v>0</v>
      </c>
      <c r="AE55" s="85" t="s">
        <v>943</v>
      </c>
      <c r="AF55" s="79" t="b">
        <v>0</v>
      </c>
      <c r="AG55" s="79" t="s">
        <v>963</v>
      </c>
      <c r="AH55" s="79"/>
      <c r="AI55" s="85" t="s">
        <v>940</v>
      </c>
      <c r="AJ55" s="79" t="b">
        <v>0</v>
      </c>
      <c r="AK55" s="79">
        <v>0</v>
      </c>
      <c r="AL55" s="85" t="s">
        <v>940</v>
      </c>
      <c r="AM55" s="79" t="s">
        <v>965</v>
      </c>
      <c r="AN55" s="79" t="b">
        <v>0</v>
      </c>
      <c r="AO55" s="85" t="s">
        <v>772</v>
      </c>
      <c r="AP55" s="79" t="s">
        <v>176</v>
      </c>
      <c r="AQ55" s="79">
        <v>0</v>
      </c>
      <c r="AR55" s="79">
        <v>0</v>
      </c>
      <c r="AS55" s="79" t="s">
        <v>976</v>
      </c>
      <c r="AT55" s="79" t="s">
        <v>986</v>
      </c>
      <c r="AU55" s="79" t="s">
        <v>989</v>
      </c>
      <c r="AV55" s="79" t="s">
        <v>992</v>
      </c>
      <c r="AW55" s="79" t="s">
        <v>1002</v>
      </c>
      <c r="AX55" s="79" t="s">
        <v>1012</v>
      </c>
      <c r="AY55" s="79" t="s">
        <v>1022</v>
      </c>
      <c r="AZ55" s="82" t="s">
        <v>1024</v>
      </c>
      <c r="BA55">
        <v>2</v>
      </c>
      <c r="BB55" s="78" t="str">
        <f>REPLACE(INDEX(GroupVertices[Group],MATCH(Edges[[#This Row],[Vertex 1]],GroupVertices[Vertex],0)),1,1,"")</f>
        <v>6</v>
      </c>
      <c r="BC55" s="78" t="str">
        <f>REPLACE(INDEX(GroupVertices[Group],MATCH(Edges[[#This Row],[Vertex 2]],GroupVertices[Vertex],0)),1,1,"")</f>
        <v>3</v>
      </c>
      <c r="BD55" s="48"/>
      <c r="BE55" s="49"/>
      <c r="BF55" s="48"/>
      <c r="BG55" s="49"/>
      <c r="BH55" s="48"/>
      <c r="BI55" s="49"/>
      <c r="BJ55" s="48"/>
      <c r="BK55" s="49"/>
      <c r="BL55" s="48"/>
    </row>
    <row r="56" spans="1:64" ht="15">
      <c r="A56" s="64" t="s">
        <v>214</v>
      </c>
      <c r="B56" s="64" t="s">
        <v>283</v>
      </c>
      <c r="C56" s="65" t="s">
        <v>2749</v>
      </c>
      <c r="D56" s="66">
        <v>10</v>
      </c>
      <c r="E56" s="67" t="s">
        <v>136</v>
      </c>
      <c r="F56" s="68">
        <v>26.8</v>
      </c>
      <c r="G56" s="65"/>
      <c r="H56" s="69"/>
      <c r="I56" s="70"/>
      <c r="J56" s="70"/>
      <c r="K56" s="34" t="s">
        <v>65</v>
      </c>
      <c r="L56" s="77">
        <v>56</v>
      </c>
      <c r="M56" s="77"/>
      <c r="N56" s="72"/>
      <c r="O56" s="79" t="s">
        <v>335</v>
      </c>
      <c r="P56" s="81">
        <v>43624.38248842592</v>
      </c>
      <c r="Q56" s="79" t="s">
        <v>340</v>
      </c>
      <c r="R56" s="79"/>
      <c r="S56" s="79"/>
      <c r="T56" s="79" t="s">
        <v>492</v>
      </c>
      <c r="U56" s="79"/>
      <c r="V56" s="82" t="s">
        <v>573</v>
      </c>
      <c r="W56" s="81">
        <v>43624.38248842592</v>
      </c>
      <c r="X56" s="82" t="s">
        <v>628</v>
      </c>
      <c r="Y56" s="79"/>
      <c r="Z56" s="79"/>
      <c r="AA56" s="85" t="s">
        <v>774</v>
      </c>
      <c r="AB56" s="85" t="s">
        <v>772</v>
      </c>
      <c r="AC56" s="79" t="b">
        <v>0</v>
      </c>
      <c r="AD56" s="79">
        <v>0</v>
      </c>
      <c r="AE56" s="85" t="s">
        <v>943</v>
      </c>
      <c r="AF56" s="79" t="b">
        <v>0</v>
      </c>
      <c r="AG56" s="79" t="s">
        <v>963</v>
      </c>
      <c r="AH56" s="79"/>
      <c r="AI56" s="85" t="s">
        <v>940</v>
      </c>
      <c r="AJ56" s="79" t="b">
        <v>0</v>
      </c>
      <c r="AK56" s="79">
        <v>0</v>
      </c>
      <c r="AL56" s="85" t="s">
        <v>940</v>
      </c>
      <c r="AM56" s="79" t="s">
        <v>965</v>
      </c>
      <c r="AN56" s="79" t="b">
        <v>0</v>
      </c>
      <c r="AO56" s="85" t="s">
        <v>772</v>
      </c>
      <c r="AP56" s="79" t="s">
        <v>176</v>
      </c>
      <c r="AQ56" s="79">
        <v>0</v>
      </c>
      <c r="AR56" s="79">
        <v>0</v>
      </c>
      <c r="AS56" s="79" t="s">
        <v>976</v>
      </c>
      <c r="AT56" s="79" t="s">
        <v>986</v>
      </c>
      <c r="AU56" s="79" t="s">
        <v>989</v>
      </c>
      <c r="AV56" s="79" t="s">
        <v>992</v>
      </c>
      <c r="AW56" s="79" t="s">
        <v>1002</v>
      </c>
      <c r="AX56" s="79" t="s">
        <v>1012</v>
      </c>
      <c r="AY56" s="79" t="s">
        <v>1022</v>
      </c>
      <c r="AZ56" s="82" t="s">
        <v>1024</v>
      </c>
      <c r="BA56">
        <v>2</v>
      </c>
      <c r="BB56" s="78" t="str">
        <f>REPLACE(INDEX(GroupVertices[Group],MATCH(Edges[[#This Row],[Vertex 1]],GroupVertices[Vertex],0)),1,1,"")</f>
        <v>6</v>
      </c>
      <c r="BC56" s="78" t="str">
        <f>REPLACE(INDEX(GroupVertices[Group],MATCH(Edges[[#This Row],[Vertex 2]],GroupVertices[Vertex],0)),1,1,"")</f>
        <v>6</v>
      </c>
      <c r="BD56" s="48"/>
      <c r="BE56" s="49"/>
      <c r="BF56" s="48"/>
      <c r="BG56" s="49"/>
      <c r="BH56" s="48"/>
      <c r="BI56" s="49"/>
      <c r="BJ56" s="48"/>
      <c r="BK56" s="49"/>
      <c r="BL56" s="48"/>
    </row>
    <row r="57" spans="1:64" ht="15">
      <c r="A57" s="64" t="s">
        <v>214</v>
      </c>
      <c r="B57" s="64" t="s">
        <v>255</v>
      </c>
      <c r="C57" s="65" t="s">
        <v>2749</v>
      </c>
      <c r="D57" s="66">
        <v>10</v>
      </c>
      <c r="E57" s="67" t="s">
        <v>136</v>
      </c>
      <c r="F57" s="68">
        <v>26.8</v>
      </c>
      <c r="G57" s="65"/>
      <c r="H57" s="69"/>
      <c r="I57" s="70"/>
      <c r="J57" s="70"/>
      <c r="K57" s="34" t="s">
        <v>65</v>
      </c>
      <c r="L57" s="77">
        <v>57</v>
      </c>
      <c r="M57" s="77"/>
      <c r="N57" s="72"/>
      <c r="O57" s="79" t="s">
        <v>335</v>
      </c>
      <c r="P57" s="81">
        <v>43624.38248842592</v>
      </c>
      <c r="Q57" s="79" t="s">
        <v>340</v>
      </c>
      <c r="R57" s="79"/>
      <c r="S57" s="79"/>
      <c r="T57" s="79" t="s">
        <v>492</v>
      </c>
      <c r="U57" s="79"/>
      <c r="V57" s="82" t="s">
        <v>573</v>
      </c>
      <c r="W57" s="81">
        <v>43624.38248842592</v>
      </c>
      <c r="X57" s="82" t="s">
        <v>628</v>
      </c>
      <c r="Y57" s="79"/>
      <c r="Z57" s="79"/>
      <c r="AA57" s="85" t="s">
        <v>774</v>
      </c>
      <c r="AB57" s="85" t="s">
        <v>772</v>
      </c>
      <c r="AC57" s="79" t="b">
        <v>0</v>
      </c>
      <c r="AD57" s="79">
        <v>0</v>
      </c>
      <c r="AE57" s="85" t="s">
        <v>943</v>
      </c>
      <c r="AF57" s="79" t="b">
        <v>0</v>
      </c>
      <c r="AG57" s="79" t="s">
        <v>963</v>
      </c>
      <c r="AH57" s="79"/>
      <c r="AI57" s="85" t="s">
        <v>940</v>
      </c>
      <c r="AJ57" s="79" t="b">
        <v>0</v>
      </c>
      <c r="AK57" s="79">
        <v>0</v>
      </c>
      <c r="AL57" s="85" t="s">
        <v>940</v>
      </c>
      <c r="AM57" s="79" t="s">
        <v>965</v>
      </c>
      <c r="AN57" s="79" t="b">
        <v>0</v>
      </c>
      <c r="AO57" s="85" t="s">
        <v>772</v>
      </c>
      <c r="AP57" s="79" t="s">
        <v>176</v>
      </c>
      <c r="AQ57" s="79">
        <v>0</v>
      </c>
      <c r="AR57" s="79">
        <v>0</v>
      </c>
      <c r="AS57" s="79" t="s">
        <v>976</v>
      </c>
      <c r="AT57" s="79" t="s">
        <v>986</v>
      </c>
      <c r="AU57" s="79" t="s">
        <v>989</v>
      </c>
      <c r="AV57" s="79" t="s">
        <v>992</v>
      </c>
      <c r="AW57" s="79" t="s">
        <v>1002</v>
      </c>
      <c r="AX57" s="79" t="s">
        <v>1012</v>
      </c>
      <c r="AY57" s="79" t="s">
        <v>1022</v>
      </c>
      <c r="AZ57" s="82" t="s">
        <v>1024</v>
      </c>
      <c r="BA57">
        <v>2</v>
      </c>
      <c r="BB57" s="78" t="str">
        <f>REPLACE(INDEX(GroupVertices[Group],MATCH(Edges[[#This Row],[Vertex 1]],GroupVertices[Vertex],0)),1,1,"")</f>
        <v>6</v>
      </c>
      <c r="BC57" s="78" t="str">
        <f>REPLACE(INDEX(GroupVertices[Group],MATCH(Edges[[#This Row],[Vertex 2]],GroupVertices[Vertex],0)),1,1,"")</f>
        <v>3</v>
      </c>
      <c r="BD57" s="48">
        <v>1</v>
      </c>
      <c r="BE57" s="49">
        <v>5</v>
      </c>
      <c r="BF57" s="48">
        <v>0</v>
      </c>
      <c r="BG57" s="49">
        <v>0</v>
      </c>
      <c r="BH57" s="48">
        <v>0</v>
      </c>
      <c r="BI57" s="49">
        <v>0</v>
      </c>
      <c r="BJ57" s="48">
        <v>19</v>
      </c>
      <c r="BK57" s="49">
        <v>95</v>
      </c>
      <c r="BL57" s="48">
        <v>20</v>
      </c>
    </row>
    <row r="58" spans="1:64" ht="15">
      <c r="A58" s="64" t="s">
        <v>214</v>
      </c>
      <c r="B58" s="64" t="s">
        <v>253</v>
      </c>
      <c r="C58" s="65" t="s">
        <v>2749</v>
      </c>
      <c r="D58" s="66">
        <v>10</v>
      </c>
      <c r="E58" s="67" t="s">
        <v>136</v>
      </c>
      <c r="F58" s="68">
        <v>26.8</v>
      </c>
      <c r="G58" s="65"/>
      <c r="H58" s="69"/>
      <c r="I58" s="70"/>
      <c r="J58" s="70"/>
      <c r="K58" s="34" t="s">
        <v>65</v>
      </c>
      <c r="L58" s="77">
        <v>58</v>
      </c>
      <c r="M58" s="77"/>
      <c r="N58" s="72"/>
      <c r="O58" s="79" t="s">
        <v>335</v>
      </c>
      <c r="P58" s="81">
        <v>43624.513240740744</v>
      </c>
      <c r="Q58" s="79" t="s">
        <v>341</v>
      </c>
      <c r="R58" s="79"/>
      <c r="S58" s="79"/>
      <c r="T58" s="79" t="s">
        <v>492</v>
      </c>
      <c r="U58" s="79"/>
      <c r="V58" s="82" t="s">
        <v>573</v>
      </c>
      <c r="W58" s="81">
        <v>43624.513240740744</v>
      </c>
      <c r="X58" s="82" t="s">
        <v>629</v>
      </c>
      <c r="Y58" s="79"/>
      <c r="Z58" s="79"/>
      <c r="AA58" s="85" t="s">
        <v>775</v>
      </c>
      <c r="AB58" s="85" t="s">
        <v>773</v>
      </c>
      <c r="AC58" s="79" t="b">
        <v>0</v>
      </c>
      <c r="AD58" s="79">
        <v>2</v>
      </c>
      <c r="AE58" s="85" t="s">
        <v>943</v>
      </c>
      <c r="AF58" s="79" t="b">
        <v>0</v>
      </c>
      <c r="AG58" s="79" t="s">
        <v>963</v>
      </c>
      <c r="AH58" s="79"/>
      <c r="AI58" s="85" t="s">
        <v>940</v>
      </c>
      <c r="AJ58" s="79" t="b">
        <v>0</v>
      </c>
      <c r="AK58" s="79">
        <v>0</v>
      </c>
      <c r="AL58" s="85" t="s">
        <v>940</v>
      </c>
      <c r="AM58" s="79" t="s">
        <v>965</v>
      </c>
      <c r="AN58" s="79" t="b">
        <v>0</v>
      </c>
      <c r="AO58" s="85" t="s">
        <v>773</v>
      </c>
      <c r="AP58" s="79" t="s">
        <v>176</v>
      </c>
      <c r="AQ58" s="79">
        <v>0</v>
      </c>
      <c r="AR58" s="79">
        <v>0</v>
      </c>
      <c r="AS58" s="79" t="s">
        <v>976</v>
      </c>
      <c r="AT58" s="79" t="s">
        <v>986</v>
      </c>
      <c r="AU58" s="79" t="s">
        <v>989</v>
      </c>
      <c r="AV58" s="79" t="s">
        <v>992</v>
      </c>
      <c r="AW58" s="79" t="s">
        <v>1002</v>
      </c>
      <c r="AX58" s="79" t="s">
        <v>1012</v>
      </c>
      <c r="AY58" s="79" t="s">
        <v>1022</v>
      </c>
      <c r="AZ58" s="82" t="s">
        <v>1024</v>
      </c>
      <c r="BA58">
        <v>2</v>
      </c>
      <c r="BB58" s="78" t="str">
        <f>REPLACE(INDEX(GroupVertices[Group],MATCH(Edges[[#This Row],[Vertex 1]],GroupVertices[Vertex],0)),1,1,"")</f>
        <v>6</v>
      </c>
      <c r="BC58" s="78" t="str">
        <f>REPLACE(INDEX(GroupVertices[Group],MATCH(Edges[[#This Row],[Vertex 2]],GroupVertices[Vertex],0)),1,1,"")</f>
        <v>3</v>
      </c>
      <c r="BD58" s="48"/>
      <c r="BE58" s="49"/>
      <c r="BF58" s="48"/>
      <c r="BG58" s="49"/>
      <c r="BH58" s="48"/>
      <c r="BI58" s="49"/>
      <c r="BJ58" s="48"/>
      <c r="BK58" s="49"/>
      <c r="BL58" s="48"/>
    </row>
    <row r="59" spans="1:64" ht="15">
      <c r="A59" s="64" t="s">
        <v>214</v>
      </c>
      <c r="B59" s="64" t="s">
        <v>283</v>
      </c>
      <c r="C59" s="65" t="s">
        <v>2749</v>
      </c>
      <c r="D59" s="66">
        <v>10</v>
      </c>
      <c r="E59" s="67" t="s">
        <v>136</v>
      </c>
      <c r="F59" s="68">
        <v>26.8</v>
      </c>
      <c r="G59" s="65"/>
      <c r="H59" s="69"/>
      <c r="I59" s="70"/>
      <c r="J59" s="70"/>
      <c r="K59" s="34" t="s">
        <v>65</v>
      </c>
      <c r="L59" s="77">
        <v>59</v>
      </c>
      <c r="M59" s="77"/>
      <c r="N59" s="72"/>
      <c r="O59" s="79" t="s">
        <v>335</v>
      </c>
      <c r="P59" s="81">
        <v>43624.513240740744</v>
      </c>
      <c r="Q59" s="79" t="s">
        <v>341</v>
      </c>
      <c r="R59" s="79"/>
      <c r="S59" s="79"/>
      <c r="T59" s="79" t="s">
        <v>492</v>
      </c>
      <c r="U59" s="79"/>
      <c r="V59" s="82" t="s">
        <v>573</v>
      </c>
      <c r="W59" s="81">
        <v>43624.513240740744</v>
      </c>
      <c r="X59" s="82" t="s">
        <v>629</v>
      </c>
      <c r="Y59" s="79"/>
      <c r="Z59" s="79"/>
      <c r="AA59" s="85" t="s">
        <v>775</v>
      </c>
      <c r="AB59" s="85" t="s">
        <v>773</v>
      </c>
      <c r="AC59" s="79" t="b">
        <v>0</v>
      </c>
      <c r="AD59" s="79">
        <v>2</v>
      </c>
      <c r="AE59" s="85" t="s">
        <v>943</v>
      </c>
      <c r="AF59" s="79" t="b">
        <v>0</v>
      </c>
      <c r="AG59" s="79" t="s">
        <v>963</v>
      </c>
      <c r="AH59" s="79"/>
      <c r="AI59" s="85" t="s">
        <v>940</v>
      </c>
      <c r="AJ59" s="79" t="b">
        <v>0</v>
      </c>
      <c r="AK59" s="79">
        <v>0</v>
      </c>
      <c r="AL59" s="85" t="s">
        <v>940</v>
      </c>
      <c r="AM59" s="79" t="s">
        <v>965</v>
      </c>
      <c r="AN59" s="79" t="b">
        <v>0</v>
      </c>
      <c r="AO59" s="85" t="s">
        <v>773</v>
      </c>
      <c r="AP59" s="79" t="s">
        <v>176</v>
      </c>
      <c r="AQ59" s="79">
        <v>0</v>
      </c>
      <c r="AR59" s="79">
        <v>0</v>
      </c>
      <c r="AS59" s="79" t="s">
        <v>976</v>
      </c>
      <c r="AT59" s="79" t="s">
        <v>986</v>
      </c>
      <c r="AU59" s="79" t="s">
        <v>989</v>
      </c>
      <c r="AV59" s="79" t="s">
        <v>992</v>
      </c>
      <c r="AW59" s="79" t="s">
        <v>1002</v>
      </c>
      <c r="AX59" s="79" t="s">
        <v>1012</v>
      </c>
      <c r="AY59" s="79" t="s">
        <v>1022</v>
      </c>
      <c r="AZ59" s="82" t="s">
        <v>1024</v>
      </c>
      <c r="BA59">
        <v>2</v>
      </c>
      <c r="BB59" s="78" t="str">
        <f>REPLACE(INDEX(GroupVertices[Group],MATCH(Edges[[#This Row],[Vertex 1]],GroupVertices[Vertex],0)),1,1,"")</f>
        <v>6</v>
      </c>
      <c r="BC59" s="78" t="str">
        <f>REPLACE(INDEX(GroupVertices[Group],MATCH(Edges[[#This Row],[Vertex 2]],GroupVertices[Vertex],0)),1,1,"")</f>
        <v>6</v>
      </c>
      <c r="BD59" s="48"/>
      <c r="BE59" s="49"/>
      <c r="BF59" s="48"/>
      <c r="BG59" s="49"/>
      <c r="BH59" s="48"/>
      <c r="BI59" s="49"/>
      <c r="BJ59" s="48"/>
      <c r="BK59" s="49"/>
      <c r="BL59" s="48"/>
    </row>
    <row r="60" spans="1:64" ht="15">
      <c r="A60" s="64" t="s">
        <v>214</v>
      </c>
      <c r="B60" s="64" t="s">
        <v>255</v>
      </c>
      <c r="C60" s="65" t="s">
        <v>2749</v>
      </c>
      <c r="D60" s="66">
        <v>10</v>
      </c>
      <c r="E60" s="67" t="s">
        <v>136</v>
      </c>
      <c r="F60" s="68">
        <v>26.8</v>
      </c>
      <c r="G60" s="65"/>
      <c r="H60" s="69"/>
      <c r="I60" s="70"/>
      <c r="J60" s="70"/>
      <c r="K60" s="34" t="s">
        <v>65</v>
      </c>
      <c r="L60" s="77">
        <v>60</v>
      </c>
      <c r="M60" s="77"/>
      <c r="N60" s="72"/>
      <c r="O60" s="79" t="s">
        <v>335</v>
      </c>
      <c r="P60" s="81">
        <v>43624.513240740744</v>
      </c>
      <c r="Q60" s="79" t="s">
        <v>341</v>
      </c>
      <c r="R60" s="79"/>
      <c r="S60" s="79"/>
      <c r="T60" s="79" t="s">
        <v>492</v>
      </c>
      <c r="U60" s="79"/>
      <c r="V60" s="82" t="s">
        <v>573</v>
      </c>
      <c r="W60" s="81">
        <v>43624.513240740744</v>
      </c>
      <c r="X60" s="82" t="s">
        <v>629</v>
      </c>
      <c r="Y60" s="79"/>
      <c r="Z60" s="79"/>
      <c r="AA60" s="85" t="s">
        <v>775</v>
      </c>
      <c r="AB60" s="85" t="s">
        <v>773</v>
      </c>
      <c r="AC60" s="79" t="b">
        <v>0</v>
      </c>
      <c r="AD60" s="79">
        <v>2</v>
      </c>
      <c r="AE60" s="85" t="s">
        <v>943</v>
      </c>
      <c r="AF60" s="79" t="b">
        <v>0</v>
      </c>
      <c r="AG60" s="79" t="s">
        <v>963</v>
      </c>
      <c r="AH60" s="79"/>
      <c r="AI60" s="85" t="s">
        <v>940</v>
      </c>
      <c r="AJ60" s="79" t="b">
        <v>0</v>
      </c>
      <c r="AK60" s="79">
        <v>0</v>
      </c>
      <c r="AL60" s="85" t="s">
        <v>940</v>
      </c>
      <c r="AM60" s="79" t="s">
        <v>965</v>
      </c>
      <c r="AN60" s="79" t="b">
        <v>0</v>
      </c>
      <c r="AO60" s="85" t="s">
        <v>773</v>
      </c>
      <c r="AP60" s="79" t="s">
        <v>176</v>
      </c>
      <c r="AQ60" s="79">
        <v>0</v>
      </c>
      <c r="AR60" s="79">
        <v>0</v>
      </c>
      <c r="AS60" s="79" t="s">
        <v>976</v>
      </c>
      <c r="AT60" s="79" t="s">
        <v>986</v>
      </c>
      <c r="AU60" s="79" t="s">
        <v>989</v>
      </c>
      <c r="AV60" s="79" t="s">
        <v>992</v>
      </c>
      <c r="AW60" s="79" t="s">
        <v>1002</v>
      </c>
      <c r="AX60" s="79" t="s">
        <v>1012</v>
      </c>
      <c r="AY60" s="79" t="s">
        <v>1022</v>
      </c>
      <c r="AZ60" s="82" t="s">
        <v>1024</v>
      </c>
      <c r="BA60">
        <v>2</v>
      </c>
      <c r="BB60" s="78" t="str">
        <f>REPLACE(INDEX(GroupVertices[Group],MATCH(Edges[[#This Row],[Vertex 1]],GroupVertices[Vertex],0)),1,1,"")</f>
        <v>6</v>
      </c>
      <c r="BC60" s="78" t="str">
        <f>REPLACE(INDEX(GroupVertices[Group],MATCH(Edges[[#This Row],[Vertex 2]],GroupVertices[Vertex],0)),1,1,"")</f>
        <v>3</v>
      </c>
      <c r="BD60" s="48">
        <v>1</v>
      </c>
      <c r="BE60" s="49">
        <v>3.7037037037037037</v>
      </c>
      <c r="BF60" s="48">
        <v>0</v>
      </c>
      <c r="BG60" s="49">
        <v>0</v>
      </c>
      <c r="BH60" s="48">
        <v>0</v>
      </c>
      <c r="BI60" s="49">
        <v>0</v>
      </c>
      <c r="BJ60" s="48">
        <v>26</v>
      </c>
      <c r="BK60" s="49">
        <v>96.29629629629629</v>
      </c>
      <c r="BL60" s="48">
        <v>27</v>
      </c>
    </row>
    <row r="61" spans="1:64" ht="15">
      <c r="A61" s="64" t="s">
        <v>215</v>
      </c>
      <c r="B61" s="64" t="s">
        <v>257</v>
      </c>
      <c r="C61" s="65" t="s">
        <v>2748</v>
      </c>
      <c r="D61" s="66">
        <v>3</v>
      </c>
      <c r="E61" s="67" t="s">
        <v>132</v>
      </c>
      <c r="F61" s="68">
        <v>32</v>
      </c>
      <c r="G61" s="65"/>
      <c r="H61" s="69"/>
      <c r="I61" s="70"/>
      <c r="J61" s="70"/>
      <c r="K61" s="34" t="s">
        <v>65</v>
      </c>
      <c r="L61" s="77">
        <v>61</v>
      </c>
      <c r="M61" s="77"/>
      <c r="N61" s="72"/>
      <c r="O61" s="79" t="s">
        <v>335</v>
      </c>
      <c r="P61" s="81">
        <v>43625.87295138889</v>
      </c>
      <c r="Q61" s="79" t="s">
        <v>342</v>
      </c>
      <c r="R61" s="79"/>
      <c r="S61" s="79"/>
      <c r="T61" s="79" t="s">
        <v>493</v>
      </c>
      <c r="U61" s="79"/>
      <c r="V61" s="82" t="s">
        <v>574</v>
      </c>
      <c r="W61" s="81">
        <v>43625.87295138889</v>
      </c>
      <c r="X61" s="82" t="s">
        <v>630</v>
      </c>
      <c r="Y61" s="79"/>
      <c r="Z61" s="79"/>
      <c r="AA61" s="85" t="s">
        <v>776</v>
      </c>
      <c r="AB61" s="79"/>
      <c r="AC61" s="79" t="b">
        <v>0</v>
      </c>
      <c r="AD61" s="79">
        <v>0</v>
      </c>
      <c r="AE61" s="85" t="s">
        <v>940</v>
      </c>
      <c r="AF61" s="79" t="b">
        <v>0</v>
      </c>
      <c r="AG61" s="79" t="s">
        <v>963</v>
      </c>
      <c r="AH61" s="79"/>
      <c r="AI61" s="85" t="s">
        <v>940</v>
      </c>
      <c r="AJ61" s="79" t="b">
        <v>0</v>
      </c>
      <c r="AK61" s="79">
        <v>20</v>
      </c>
      <c r="AL61" s="85" t="s">
        <v>881</v>
      </c>
      <c r="AM61" s="79" t="s">
        <v>967</v>
      </c>
      <c r="AN61" s="79" t="b">
        <v>0</v>
      </c>
      <c r="AO61" s="85" t="s">
        <v>881</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2</v>
      </c>
      <c r="BE61" s="49">
        <v>12.5</v>
      </c>
      <c r="BF61" s="48">
        <v>0</v>
      </c>
      <c r="BG61" s="49">
        <v>0</v>
      </c>
      <c r="BH61" s="48">
        <v>0</v>
      </c>
      <c r="BI61" s="49">
        <v>0</v>
      </c>
      <c r="BJ61" s="48">
        <v>14</v>
      </c>
      <c r="BK61" s="49">
        <v>87.5</v>
      </c>
      <c r="BL61" s="48">
        <v>16</v>
      </c>
    </row>
    <row r="62" spans="1:64" ht="15">
      <c r="A62" s="64" t="s">
        <v>216</v>
      </c>
      <c r="B62" s="64" t="s">
        <v>256</v>
      </c>
      <c r="C62" s="65" t="s">
        <v>2748</v>
      </c>
      <c r="D62" s="66">
        <v>3</v>
      </c>
      <c r="E62" s="67" t="s">
        <v>132</v>
      </c>
      <c r="F62" s="68">
        <v>32</v>
      </c>
      <c r="G62" s="65"/>
      <c r="H62" s="69"/>
      <c r="I62" s="70"/>
      <c r="J62" s="70"/>
      <c r="K62" s="34" t="s">
        <v>65</v>
      </c>
      <c r="L62" s="77">
        <v>62</v>
      </c>
      <c r="M62" s="77"/>
      <c r="N62" s="72"/>
      <c r="O62" s="79" t="s">
        <v>335</v>
      </c>
      <c r="P62" s="81">
        <v>43627.12908564815</v>
      </c>
      <c r="Q62" s="79" t="s">
        <v>343</v>
      </c>
      <c r="R62" s="79"/>
      <c r="S62" s="79"/>
      <c r="T62" s="79"/>
      <c r="U62" s="79"/>
      <c r="V62" s="82" t="s">
        <v>575</v>
      </c>
      <c r="W62" s="81">
        <v>43627.12908564815</v>
      </c>
      <c r="X62" s="82" t="s">
        <v>631</v>
      </c>
      <c r="Y62" s="79"/>
      <c r="Z62" s="79"/>
      <c r="AA62" s="85" t="s">
        <v>777</v>
      </c>
      <c r="AB62" s="79"/>
      <c r="AC62" s="79" t="b">
        <v>0</v>
      </c>
      <c r="AD62" s="79">
        <v>0</v>
      </c>
      <c r="AE62" s="85" t="s">
        <v>940</v>
      </c>
      <c r="AF62" s="79" t="b">
        <v>0</v>
      </c>
      <c r="AG62" s="79" t="s">
        <v>963</v>
      </c>
      <c r="AH62" s="79"/>
      <c r="AI62" s="85" t="s">
        <v>940</v>
      </c>
      <c r="AJ62" s="79" t="b">
        <v>0</v>
      </c>
      <c r="AK62" s="79">
        <v>1</v>
      </c>
      <c r="AL62" s="85" t="s">
        <v>853</v>
      </c>
      <c r="AM62" s="79" t="s">
        <v>967</v>
      </c>
      <c r="AN62" s="79" t="b">
        <v>0</v>
      </c>
      <c r="AO62" s="85" t="s">
        <v>853</v>
      </c>
      <c r="AP62" s="79" t="s">
        <v>176</v>
      </c>
      <c r="AQ62" s="79">
        <v>0</v>
      </c>
      <c r="AR62" s="79">
        <v>0</v>
      </c>
      <c r="AS62" s="79"/>
      <c r="AT62" s="79"/>
      <c r="AU62" s="79"/>
      <c r="AV62" s="79"/>
      <c r="AW62" s="79"/>
      <c r="AX62" s="79"/>
      <c r="AY62" s="79"/>
      <c r="AZ62" s="79"/>
      <c r="BA62">
        <v>1</v>
      </c>
      <c r="BB62" s="78" t="str">
        <f>REPLACE(INDEX(GroupVertices[Group],MATCH(Edges[[#This Row],[Vertex 1]],GroupVertices[Vertex],0)),1,1,"")</f>
        <v>8</v>
      </c>
      <c r="BC62" s="78" t="str">
        <f>REPLACE(INDEX(GroupVertices[Group],MATCH(Edges[[#This Row],[Vertex 2]],GroupVertices[Vertex],0)),1,1,"")</f>
        <v>8</v>
      </c>
      <c r="BD62" s="48">
        <v>2</v>
      </c>
      <c r="BE62" s="49">
        <v>8.333333333333334</v>
      </c>
      <c r="BF62" s="48">
        <v>0</v>
      </c>
      <c r="BG62" s="49">
        <v>0</v>
      </c>
      <c r="BH62" s="48">
        <v>0</v>
      </c>
      <c r="BI62" s="49">
        <v>0</v>
      </c>
      <c r="BJ62" s="48">
        <v>22</v>
      </c>
      <c r="BK62" s="49">
        <v>91.66666666666667</v>
      </c>
      <c r="BL62" s="48">
        <v>24</v>
      </c>
    </row>
    <row r="63" spans="1:64" ht="15">
      <c r="A63" s="64" t="s">
        <v>217</v>
      </c>
      <c r="B63" s="64" t="s">
        <v>230</v>
      </c>
      <c r="C63" s="65" t="s">
        <v>2748</v>
      </c>
      <c r="D63" s="66">
        <v>3</v>
      </c>
      <c r="E63" s="67" t="s">
        <v>132</v>
      </c>
      <c r="F63" s="68">
        <v>32</v>
      </c>
      <c r="G63" s="65"/>
      <c r="H63" s="69"/>
      <c r="I63" s="70"/>
      <c r="J63" s="70"/>
      <c r="K63" s="34" t="s">
        <v>65</v>
      </c>
      <c r="L63" s="77">
        <v>63</v>
      </c>
      <c r="M63" s="77"/>
      <c r="N63" s="72"/>
      <c r="O63" s="79" t="s">
        <v>335</v>
      </c>
      <c r="P63" s="81">
        <v>43627.539085648146</v>
      </c>
      <c r="Q63" s="79" t="s">
        <v>344</v>
      </c>
      <c r="R63" s="79"/>
      <c r="S63" s="79"/>
      <c r="T63" s="79" t="s">
        <v>492</v>
      </c>
      <c r="U63" s="79"/>
      <c r="V63" s="82" t="s">
        <v>576</v>
      </c>
      <c r="W63" s="81">
        <v>43627.539085648146</v>
      </c>
      <c r="X63" s="82" t="s">
        <v>632</v>
      </c>
      <c r="Y63" s="79"/>
      <c r="Z63" s="79"/>
      <c r="AA63" s="85" t="s">
        <v>778</v>
      </c>
      <c r="AB63" s="79"/>
      <c r="AC63" s="79" t="b">
        <v>0</v>
      </c>
      <c r="AD63" s="79">
        <v>0</v>
      </c>
      <c r="AE63" s="85" t="s">
        <v>940</v>
      </c>
      <c r="AF63" s="79" t="b">
        <v>0</v>
      </c>
      <c r="AG63" s="79" t="s">
        <v>963</v>
      </c>
      <c r="AH63" s="79"/>
      <c r="AI63" s="85" t="s">
        <v>940</v>
      </c>
      <c r="AJ63" s="79" t="b">
        <v>0</v>
      </c>
      <c r="AK63" s="79">
        <v>6</v>
      </c>
      <c r="AL63" s="85" t="s">
        <v>796</v>
      </c>
      <c r="AM63" s="79" t="s">
        <v>965</v>
      </c>
      <c r="AN63" s="79" t="b">
        <v>0</v>
      </c>
      <c r="AO63" s="85" t="s">
        <v>796</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v>0</v>
      </c>
      <c r="BE63" s="49">
        <v>0</v>
      </c>
      <c r="BF63" s="48">
        <v>0</v>
      </c>
      <c r="BG63" s="49">
        <v>0</v>
      </c>
      <c r="BH63" s="48">
        <v>0</v>
      </c>
      <c r="BI63" s="49">
        <v>0</v>
      </c>
      <c r="BJ63" s="48">
        <v>26</v>
      </c>
      <c r="BK63" s="49">
        <v>100</v>
      </c>
      <c r="BL63" s="48">
        <v>26</v>
      </c>
    </row>
    <row r="64" spans="1:64" ht="15">
      <c r="A64" s="64" t="s">
        <v>218</v>
      </c>
      <c r="B64" s="64" t="s">
        <v>284</v>
      </c>
      <c r="C64" s="65" t="s">
        <v>2748</v>
      </c>
      <c r="D64" s="66">
        <v>3</v>
      </c>
      <c r="E64" s="67" t="s">
        <v>132</v>
      </c>
      <c r="F64" s="68">
        <v>32</v>
      </c>
      <c r="G64" s="65"/>
      <c r="H64" s="69"/>
      <c r="I64" s="70"/>
      <c r="J64" s="70"/>
      <c r="K64" s="34" t="s">
        <v>65</v>
      </c>
      <c r="L64" s="77">
        <v>64</v>
      </c>
      <c r="M64" s="77"/>
      <c r="N64" s="72"/>
      <c r="O64" s="79" t="s">
        <v>335</v>
      </c>
      <c r="P64" s="81">
        <v>43624.0512962963</v>
      </c>
      <c r="Q64" s="79" t="s">
        <v>345</v>
      </c>
      <c r="R64" s="79"/>
      <c r="S64" s="79"/>
      <c r="T64" s="79" t="s">
        <v>494</v>
      </c>
      <c r="U64" s="82" t="s">
        <v>532</v>
      </c>
      <c r="V64" s="82" t="s">
        <v>532</v>
      </c>
      <c r="W64" s="81">
        <v>43624.0512962963</v>
      </c>
      <c r="X64" s="82" t="s">
        <v>633</v>
      </c>
      <c r="Y64" s="79"/>
      <c r="Z64" s="79"/>
      <c r="AA64" s="85" t="s">
        <v>779</v>
      </c>
      <c r="AB64" s="85" t="s">
        <v>918</v>
      </c>
      <c r="AC64" s="79" t="b">
        <v>0</v>
      </c>
      <c r="AD64" s="79">
        <v>3</v>
      </c>
      <c r="AE64" s="85" t="s">
        <v>944</v>
      </c>
      <c r="AF64" s="79" t="b">
        <v>0</v>
      </c>
      <c r="AG64" s="79" t="s">
        <v>963</v>
      </c>
      <c r="AH64" s="79"/>
      <c r="AI64" s="85" t="s">
        <v>940</v>
      </c>
      <c r="AJ64" s="79" t="b">
        <v>0</v>
      </c>
      <c r="AK64" s="79">
        <v>0</v>
      </c>
      <c r="AL64" s="85" t="s">
        <v>940</v>
      </c>
      <c r="AM64" s="79" t="s">
        <v>967</v>
      </c>
      <c r="AN64" s="79" t="b">
        <v>0</v>
      </c>
      <c r="AO64" s="85" t="s">
        <v>918</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v>2</v>
      </c>
      <c r="BE64" s="49">
        <v>4.878048780487805</v>
      </c>
      <c r="BF64" s="48">
        <v>0</v>
      </c>
      <c r="BG64" s="49">
        <v>0</v>
      </c>
      <c r="BH64" s="48">
        <v>0</v>
      </c>
      <c r="BI64" s="49">
        <v>0</v>
      </c>
      <c r="BJ64" s="48">
        <v>39</v>
      </c>
      <c r="BK64" s="49">
        <v>95.1219512195122</v>
      </c>
      <c r="BL64" s="48">
        <v>41</v>
      </c>
    </row>
    <row r="65" spans="1:64" ht="15">
      <c r="A65" s="64" t="s">
        <v>218</v>
      </c>
      <c r="B65" s="64" t="s">
        <v>285</v>
      </c>
      <c r="C65" s="65" t="s">
        <v>2748</v>
      </c>
      <c r="D65" s="66">
        <v>3</v>
      </c>
      <c r="E65" s="67" t="s">
        <v>132</v>
      </c>
      <c r="F65" s="68">
        <v>32</v>
      </c>
      <c r="G65" s="65"/>
      <c r="H65" s="69"/>
      <c r="I65" s="70"/>
      <c r="J65" s="70"/>
      <c r="K65" s="34" t="s">
        <v>65</v>
      </c>
      <c r="L65" s="77">
        <v>65</v>
      </c>
      <c r="M65" s="77"/>
      <c r="N65" s="72"/>
      <c r="O65" s="79" t="s">
        <v>335</v>
      </c>
      <c r="P65" s="81">
        <v>43627.712916666664</v>
      </c>
      <c r="Q65" s="79" t="s">
        <v>346</v>
      </c>
      <c r="R65" s="79"/>
      <c r="S65" s="79"/>
      <c r="T65" s="79" t="s">
        <v>492</v>
      </c>
      <c r="U65" s="82" t="s">
        <v>533</v>
      </c>
      <c r="V65" s="82" t="s">
        <v>533</v>
      </c>
      <c r="W65" s="81">
        <v>43627.712916666664</v>
      </c>
      <c r="X65" s="82" t="s">
        <v>634</v>
      </c>
      <c r="Y65" s="79"/>
      <c r="Z65" s="79"/>
      <c r="AA65" s="85" t="s">
        <v>780</v>
      </c>
      <c r="AB65" s="85" t="s">
        <v>886</v>
      </c>
      <c r="AC65" s="79" t="b">
        <v>0</v>
      </c>
      <c r="AD65" s="79">
        <v>7</v>
      </c>
      <c r="AE65" s="85" t="s">
        <v>945</v>
      </c>
      <c r="AF65" s="79" t="b">
        <v>0</v>
      </c>
      <c r="AG65" s="79" t="s">
        <v>963</v>
      </c>
      <c r="AH65" s="79"/>
      <c r="AI65" s="85" t="s">
        <v>940</v>
      </c>
      <c r="AJ65" s="79" t="b">
        <v>0</v>
      </c>
      <c r="AK65" s="79">
        <v>0</v>
      </c>
      <c r="AL65" s="85" t="s">
        <v>940</v>
      </c>
      <c r="AM65" s="79" t="s">
        <v>967</v>
      </c>
      <c r="AN65" s="79" t="b">
        <v>0</v>
      </c>
      <c r="AO65" s="85" t="s">
        <v>886</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c r="BE65" s="49"/>
      <c r="BF65" s="48"/>
      <c r="BG65" s="49"/>
      <c r="BH65" s="48"/>
      <c r="BI65" s="49"/>
      <c r="BJ65" s="48"/>
      <c r="BK65" s="49"/>
      <c r="BL65" s="48"/>
    </row>
    <row r="66" spans="1:64" ht="15">
      <c r="A66" s="64" t="s">
        <v>219</v>
      </c>
      <c r="B66" s="64" t="s">
        <v>264</v>
      </c>
      <c r="C66" s="65" t="s">
        <v>2748</v>
      </c>
      <c r="D66" s="66">
        <v>3</v>
      </c>
      <c r="E66" s="67" t="s">
        <v>132</v>
      </c>
      <c r="F66" s="68">
        <v>32</v>
      </c>
      <c r="G66" s="65"/>
      <c r="H66" s="69"/>
      <c r="I66" s="70"/>
      <c r="J66" s="70"/>
      <c r="K66" s="34" t="s">
        <v>65</v>
      </c>
      <c r="L66" s="77">
        <v>66</v>
      </c>
      <c r="M66" s="77"/>
      <c r="N66" s="72"/>
      <c r="O66" s="79" t="s">
        <v>335</v>
      </c>
      <c r="P66" s="81">
        <v>43627.71413194444</v>
      </c>
      <c r="Q66" s="79" t="s">
        <v>347</v>
      </c>
      <c r="R66" s="79" t="s">
        <v>454</v>
      </c>
      <c r="S66" s="79" t="s">
        <v>480</v>
      </c>
      <c r="T66" s="79" t="s">
        <v>495</v>
      </c>
      <c r="U66" s="79"/>
      <c r="V66" s="82" t="s">
        <v>577</v>
      </c>
      <c r="W66" s="81">
        <v>43627.71413194444</v>
      </c>
      <c r="X66" s="82" t="s">
        <v>635</v>
      </c>
      <c r="Y66" s="79"/>
      <c r="Z66" s="79"/>
      <c r="AA66" s="85" t="s">
        <v>781</v>
      </c>
      <c r="AB66" s="79"/>
      <c r="AC66" s="79" t="b">
        <v>0</v>
      </c>
      <c r="AD66" s="79">
        <v>1</v>
      </c>
      <c r="AE66" s="85" t="s">
        <v>940</v>
      </c>
      <c r="AF66" s="79" t="b">
        <v>1</v>
      </c>
      <c r="AG66" s="79" t="s">
        <v>963</v>
      </c>
      <c r="AH66" s="79"/>
      <c r="AI66" s="85" t="s">
        <v>915</v>
      </c>
      <c r="AJ66" s="79" t="b">
        <v>0</v>
      </c>
      <c r="AK66" s="79">
        <v>0</v>
      </c>
      <c r="AL66" s="85" t="s">
        <v>940</v>
      </c>
      <c r="AM66" s="79" t="s">
        <v>968</v>
      </c>
      <c r="AN66" s="79" t="b">
        <v>0</v>
      </c>
      <c r="AO66" s="85" t="s">
        <v>781</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1</v>
      </c>
      <c r="BE66" s="49">
        <v>2.6315789473684212</v>
      </c>
      <c r="BF66" s="48">
        <v>0</v>
      </c>
      <c r="BG66" s="49">
        <v>0</v>
      </c>
      <c r="BH66" s="48">
        <v>0</v>
      </c>
      <c r="BI66" s="49">
        <v>0</v>
      </c>
      <c r="BJ66" s="48">
        <v>37</v>
      </c>
      <c r="BK66" s="49">
        <v>97.36842105263158</v>
      </c>
      <c r="BL66" s="48">
        <v>38</v>
      </c>
    </row>
    <row r="67" spans="1:64" ht="15">
      <c r="A67" s="64" t="s">
        <v>220</v>
      </c>
      <c r="B67" s="64" t="s">
        <v>257</v>
      </c>
      <c r="C67" s="65" t="s">
        <v>2748</v>
      </c>
      <c r="D67" s="66">
        <v>3</v>
      </c>
      <c r="E67" s="67" t="s">
        <v>132</v>
      </c>
      <c r="F67" s="68">
        <v>32</v>
      </c>
      <c r="G67" s="65"/>
      <c r="H67" s="69"/>
      <c r="I67" s="70"/>
      <c r="J67" s="70"/>
      <c r="K67" s="34" t="s">
        <v>65</v>
      </c>
      <c r="L67" s="77">
        <v>67</v>
      </c>
      <c r="M67" s="77"/>
      <c r="N67" s="72"/>
      <c r="O67" s="79" t="s">
        <v>335</v>
      </c>
      <c r="P67" s="81">
        <v>43627.76751157407</v>
      </c>
      <c r="Q67" s="79" t="s">
        <v>348</v>
      </c>
      <c r="R67" s="79"/>
      <c r="S67" s="79"/>
      <c r="T67" s="79" t="s">
        <v>492</v>
      </c>
      <c r="U67" s="79"/>
      <c r="V67" s="82" t="s">
        <v>578</v>
      </c>
      <c r="W67" s="81">
        <v>43627.76751157407</v>
      </c>
      <c r="X67" s="82" t="s">
        <v>636</v>
      </c>
      <c r="Y67" s="79"/>
      <c r="Z67" s="79"/>
      <c r="AA67" s="85" t="s">
        <v>782</v>
      </c>
      <c r="AB67" s="79"/>
      <c r="AC67" s="79" t="b">
        <v>0</v>
      </c>
      <c r="AD67" s="79">
        <v>0</v>
      </c>
      <c r="AE67" s="85" t="s">
        <v>940</v>
      </c>
      <c r="AF67" s="79" t="b">
        <v>0</v>
      </c>
      <c r="AG67" s="79" t="s">
        <v>963</v>
      </c>
      <c r="AH67" s="79"/>
      <c r="AI67" s="85" t="s">
        <v>940</v>
      </c>
      <c r="AJ67" s="79" t="b">
        <v>0</v>
      </c>
      <c r="AK67" s="79">
        <v>6</v>
      </c>
      <c r="AL67" s="85" t="s">
        <v>886</v>
      </c>
      <c r="AM67" s="79" t="s">
        <v>968</v>
      </c>
      <c r="AN67" s="79" t="b">
        <v>0</v>
      </c>
      <c r="AO67" s="85" t="s">
        <v>886</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26</v>
      </c>
      <c r="BK67" s="49">
        <v>100</v>
      </c>
      <c r="BL67" s="48">
        <v>26</v>
      </c>
    </row>
    <row r="68" spans="1:64" ht="15">
      <c r="A68" s="64" t="s">
        <v>221</v>
      </c>
      <c r="B68" s="64" t="s">
        <v>286</v>
      </c>
      <c r="C68" s="65" t="s">
        <v>2748</v>
      </c>
      <c r="D68" s="66">
        <v>3</v>
      </c>
      <c r="E68" s="67" t="s">
        <v>132</v>
      </c>
      <c r="F68" s="68">
        <v>32</v>
      </c>
      <c r="G68" s="65"/>
      <c r="H68" s="69"/>
      <c r="I68" s="70"/>
      <c r="J68" s="70"/>
      <c r="K68" s="34" t="s">
        <v>65</v>
      </c>
      <c r="L68" s="77">
        <v>68</v>
      </c>
      <c r="M68" s="77"/>
      <c r="N68" s="72"/>
      <c r="O68" s="79" t="s">
        <v>335</v>
      </c>
      <c r="P68" s="81">
        <v>43628.107303240744</v>
      </c>
      <c r="Q68" s="79" t="s">
        <v>349</v>
      </c>
      <c r="R68" s="82" t="s">
        <v>455</v>
      </c>
      <c r="S68" s="79" t="s">
        <v>481</v>
      </c>
      <c r="T68" s="79" t="s">
        <v>496</v>
      </c>
      <c r="U68" s="82" t="s">
        <v>534</v>
      </c>
      <c r="V68" s="82" t="s">
        <v>534</v>
      </c>
      <c r="W68" s="81">
        <v>43628.107303240744</v>
      </c>
      <c r="X68" s="82" t="s">
        <v>637</v>
      </c>
      <c r="Y68" s="79"/>
      <c r="Z68" s="79"/>
      <c r="AA68" s="85" t="s">
        <v>783</v>
      </c>
      <c r="AB68" s="79"/>
      <c r="AC68" s="79" t="b">
        <v>0</v>
      </c>
      <c r="AD68" s="79">
        <v>2</v>
      </c>
      <c r="AE68" s="85" t="s">
        <v>940</v>
      </c>
      <c r="AF68" s="79" t="b">
        <v>0</v>
      </c>
      <c r="AG68" s="79" t="s">
        <v>963</v>
      </c>
      <c r="AH68" s="79"/>
      <c r="AI68" s="85" t="s">
        <v>940</v>
      </c>
      <c r="AJ68" s="79" t="b">
        <v>0</v>
      </c>
      <c r="AK68" s="79">
        <v>0</v>
      </c>
      <c r="AL68" s="85" t="s">
        <v>940</v>
      </c>
      <c r="AM68" s="79" t="s">
        <v>967</v>
      </c>
      <c r="AN68" s="79" t="b">
        <v>0</v>
      </c>
      <c r="AO68" s="85" t="s">
        <v>783</v>
      </c>
      <c r="AP68" s="79" t="s">
        <v>176</v>
      </c>
      <c r="AQ68" s="79">
        <v>0</v>
      </c>
      <c r="AR68" s="79">
        <v>0</v>
      </c>
      <c r="AS68" s="79" t="s">
        <v>977</v>
      </c>
      <c r="AT68" s="79" t="s">
        <v>986</v>
      </c>
      <c r="AU68" s="79" t="s">
        <v>989</v>
      </c>
      <c r="AV68" s="79" t="s">
        <v>993</v>
      </c>
      <c r="AW68" s="79" t="s">
        <v>1003</v>
      </c>
      <c r="AX68" s="79" t="s">
        <v>1013</v>
      </c>
      <c r="AY68" s="79" t="s">
        <v>1022</v>
      </c>
      <c r="AZ68" s="82" t="s">
        <v>1025</v>
      </c>
      <c r="BA68">
        <v>1</v>
      </c>
      <c r="BB68" s="78" t="str">
        <f>REPLACE(INDEX(GroupVertices[Group],MATCH(Edges[[#This Row],[Vertex 1]],GroupVertices[Vertex],0)),1,1,"")</f>
        <v>4</v>
      </c>
      <c r="BC68" s="78" t="str">
        <f>REPLACE(INDEX(GroupVertices[Group],MATCH(Edges[[#This Row],[Vertex 2]],GroupVertices[Vertex],0)),1,1,"")</f>
        <v>4</v>
      </c>
      <c r="BD68" s="48">
        <v>1</v>
      </c>
      <c r="BE68" s="49">
        <v>3.0303030303030303</v>
      </c>
      <c r="BF68" s="48">
        <v>0</v>
      </c>
      <c r="BG68" s="49">
        <v>0</v>
      </c>
      <c r="BH68" s="48">
        <v>0</v>
      </c>
      <c r="BI68" s="49">
        <v>0</v>
      </c>
      <c r="BJ68" s="48">
        <v>32</v>
      </c>
      <c r="BK68" s="49">
        <v>96.96969696969697</v>
      </c>
      <c r="BL68" s="48">
        <v>33</v>
      </c>
    </row>
    <row r="69" spans="1:64" ht="15">
      <c r="A69" s="64" t="s">
        <v>222</v>
      </c>
      <c r="B69" s="64" t="s">
        <v>222</v>
      </c>
      <c r="C69" s="65" t="s">
        <v>2748</v>
      </c>
      <c r="D69" s="66">
        <v>3</v>
      </c>
      <c r="E69" s="67" t="s">
        <v>132</v>
      </c>
      <c r="F69" s="68">
        <v>32</v>
      </c>
      <c r="G69" s="65"/>
      <c r="H69" s="69"/>
      <c r="I69" s="70"/>
      <c r="J69" s="70"/>
      <c r="K69" s="34" t="s">
        <v>65</v>
      </c>
      <c r="L69" s="77">
        <v>69</v>
      </c>
      <c r="M69" s="77"/>
      <c r="N69" s="72"/>
      <c r="O69" s="79" t="s">
        <v>176</v>
      </c>
      <c r="P69" s="81">
        <v>43628.03114583333</v>
      </c>
      <c r="Q69" s="79" t="s">
        <v>350</v>
      </c>
      <c r="R69" s="79"/>
      <c r="S69" s="79"/>
      <c r="T69" s="79" t="s">
        <v>492</v>
      </c>
      <c r="U69" s="82" t="s">
        <v>535</v>
      </c>
      <c r="V69" s="82" t="s">
        <v>535</v>
      </c>
      <c r="W69" s="81">
        <v>43628.03114583333</v>
      </c>
      <c r="X69" s="82" t="s">
        <v>638</v>
      </c>
      <c r="Y69" s="79"/>
      <c r="Z69" s="79"/>
      <c r="AA69" s="85" t="s">
        <v>784</v>
      </c>
      <c r="AB69" s="79"/>
      <c r="AC69" s="79" t="b">
        <v>0</v>
      </c>
      <c r="AD69" s="79">
        <v>4</v>
      </c>
      <c r="AE69" s="85" t="s">
        <v>940</v>
      </c>
      <c r="AF69" s="79" t="b">
        <v>0</v>
      </c>
      <c r="AG69" s="79" t="s">
        <v>963</v>
      </c>
      <c r="AH69" s="79"/>
      <c r="AI69" s="85" t="s">
        <v>940</v>
      </c>
      <c r="AJ69" s="79" t="b">
        <v>0</v>
      </c>
      <c r="AK69" s="79">
        <v>1</v>
      </c>
      <c r="AL69" s="85" t="s">
        <v>940</v>
      </c>
      <c r="AM69" s="79" t="s">
        <v>967</v>
      </c>
      <c r="AN69" s="79" t="b">
        <v>0</v>
      </c>
      <c r="AO69" s="85" t="s">
        <v>784</v>
      </c>
      <c r="AP69" s="79" t="s">
        <v>176</v>
      </c>
      <c r="AQ69" s="79">
        <v>0</v>
      </c>
      <c r="AR69" s="79">
        <v>0</v>
      </c>
      <c r="AS69" s="79"/>
      <c r="AT69" s="79"/>
      <c r="AU69" s="79"/>
      <c r="AV69" s="79"/>
      <c r="AW69" s="79"/>
      <c r="AX69" s="79"/>
      <c r="AY69" s="79"/>
      <c r="AZ69" s="79"/>
      <c r="BA69">
        <v>1</v>
      </c>
      <c r="BB69" s="78" t="str">
        <f>REPLACE(INDEX(GroupVertices[Group],MATCH(Edges[[#This Row],[Vertex 1]],GroupVertices[Vertex],0)),1,1,"")</f>
        <v>10</v>
      </c>
      <c r="BC69" s="78" t="str">
        <f>REPLACE(INDEX(GroupVertices[Group],MATCH(Edges[[#This Row],[Vertex 2]],GroupVertices[Vertex],0)),1,1,"")</f>
        <v>10</v>
      </c>
      <c r="BD69" s="48">
        <v>3</v>
      </c>
      <c r="BE69" s="49">
        <v>9.375</v>
      </c>
      <c r="BF69" s="48">
        <v>0</v>
      </c>
      <c r="BG69" s="49">
        <v>0</v>
      </c>
      <c r="BH69" s="48">
        <v>0</v>
      </c>
      <c r="BI69" s="49">
        <v>0</v>
      </c>
      <c r="BJ69" s="48">
        <v>29</v>
      </c>
      <c r="BK69" s="49">
        <v>90.625</v>
      </c>
      <c r="BL69" s="48">
        <v>32</v>
      </c>
    </row>
    <row r="70" spans="1:64" ht="15">
      <c r="A70" s="64" t="s">
        <v>223</v>
      </c>
      <c r="B70" s="64" t="s">
        <v>222</v>
      </c>
      <c r="C70" s="65" t="s">
        <v>2748</v>
      </c>
      <c r="D70" s="66">
        <v>3</v>
      </c>
      <c r="E70" s="67" t="s">
        <v>132</v>
      </c>
      <c r="F70" s="68">
        <v>32</v>
      </c>
      <c r="G70" s="65"/>
      <c r="H70" s="69"/>
      <c r="I70" s="70"/>
      <c r="J70" s="70"/>
      <c r="K70" s="34" t="s">
        <v>65</v>
      </c>
      <c r="L70" s="77">
        <v>70</v>
      </c>
      <c r="M70" s="77"/>
      <c r="N70" s="72"/>
      <c r="O70" s="79" t="s">
        <v>335</v>
      </c>
      <c r="P70" s="81">
        <v>43628.109560185185</v>
      </c>
      <c r="Q70" s="79" t="s">
        <v>351</v>
      </c>
      <c r="R70" s="79"/>
      <c r="S70" s="79"/>
      <c r="T70" s="79" t="s">
        <v>492</v>
      </c>
      <c r="U70" s="79"/>
      <c r="V70" s="82" t="s">
        <v>579</v>
      </c>
      <c r="W70" s="81">
        <v>43628.109560185185</v>
      </c>
      <c r="X70" s="82" t="s">
        <v>639</v>
      </c>
      <c r="Y70" s="79"/>
      <c r="Z70" s="79"/>
      <c r="AA70" s="85" t="s">
        <v>785</v>
      </c>
      <c r="AB70" s="79"/>
      <c r="AC70" s="79" t="b">
        <v>0</v>
      </c>
      <c r="AD70" s="79">
        <v>0</v>
      </c>
      <c r="AE70" s="85" t="s">
        <v>940</v>
      </c>
      <c r="AF70" s="79" t="b">
        <v>0</v>
      </c>
      <c r="AG70" s="79" t="s">
        <v>963</v>
      </c>
      <c r="AH70" s="79"/>
      <c r="AI70" s="85" t="s">
        <v>940</v>
      </c>
      <c r="AJ70" s="79" t="b">
        <v>0</v>
      </c>
      <c r="AK70" s="79">
        <v>1</v>
      </c>
      <c r="AL70" s="85" t="s">
        <v>784</v>
      </c>
      <c r="AM70" s="79" t="s">
        <v>965</v>
      </c>
      <c r="AN70" s="79" t="b">
        <v>0</v>
      </c>
      <c r="AO70" s="85" t="s">
        <v>784</v>
      </c>
      <c r="AP70" s="79" t="s">
        <v>176</v>
      </c>
      <c r="AQ70" s="79">
        <v>0</v>
      </c>
      <c r="AR70" s="79">
        <v>0</v>
      </c>
      <c r="AS70" s="79"/>
      <c r="AT70" s="79"/>
      <c r="AU70" s="79"/>
      <c r="AV70" s="79"/>
      <c r="AW70" s="79"/>
      <c r="AX70" s="79"/>
      <c r="AY70" s="79"/>
      <c r="AZ70" s="79"/>
      <c r="BA70">
        <v>1</v>
      </c>
      <c r="BB70" s="78" t="str">
        <f>REPLACE(INDEX(GroupVertices[Group],MATCH(Edges[[#This Row],[Vertex 1]],GroupVertices[Vertex],0)),1,1,"")</f>
        <v>10</v>
      </c>
      <c r="BC70" s="78" t="str">
        <f>REPLACE(INDEX(GroupVertices[Group],MATCH(Edges[[#This Row],[Vertex 2]],GroupVertices[Vertex],0)),1,1,"")</f>
        <v>10</v>
      </c>
      <c r="BD70" s="48">
        <v>2</v>
      </c>
      <c r="BE70" s="49">
        <v>8</v>
      </c>
      <c r="BF70" s="48">
        <v>0</v>
      </c>
      <c r="BG70" s="49">
        <v>0</v>
      </c>
      <c r="BH70" s="48">
        <v>0</v>
      </c>
      <c r="BI70" s="49">
        <v>0</v>
      </c>
      <c r="BJ70" s="48">
        <v>23</v>
      </c>
      <c r="BK70" s="49">
        <v>92</v>
      </c>
      <c r="BL70" s="48">
        <v>25</v>
      </c>
    </row>
    <row r="71" spans="1:64" ht="15">
      <c r="A71" s="64" t="s">
        <v>224</v>
      </c>
      <c r="B71" s="64" t="s">
        <v>255</v>
      </c>
      <c r="C71" s="65" t="s">
        <v>2748</v>
      </c>
      <c r="D71" s="66">
        <v>3</v>
      </c>
      <c r="E71" s="67" t="s">
        <v>132</v>
      </c>
      <c r="F71" s="68">
        <v>32</v>
      </c>
      <c r="G71" s="65"/>
      <c r="H71" s="69"/>
      <c r="I71" s="70"/>
      <c r="J71" s="70"/>
      <c r="K71" s="34" t="s">
        <v>65</v>
      </c>
      <c r="L71" s="77">
        <v>71</v>
      </c>
      <c r="M71" s="77"/>
      <c r="N71" s="72"/>
      <c r="O71" s="79" t="s">
        <v>335</v>
      </c>
      <c r="P71" s="81">
        <v>43628.394108796296</v>
      </c>
      <c r="Q71" s="79" t="s">
        <v>352</v>
      </c>
      <c r="R71" s="79"/>
      <c r="S71" s="79"/>
      <c r="T71" s="79" t="s">
        <v>497</v>
      </c>
      <c r="U71" s="79"/>
      <c r="V71" s="82" t="s">
        <v>580</v>
      </c>
      <c r="W71" s="81">
        <v>43628.394108796296</v>
      </c>
      <c r="X71" s="82" t="s">
        <v>640</v>
      </c>
      <c r="Y71" s="79"/>
      <c r="Z71" s="79"/>
      <c r="AA71" s="85" t="s">
        <v>786</v>
      </c>
      <c r="AB71" s="79"/>
      <c r="AC71" s="79" t="b">
        <v>0</v>
      </c>
      <c r="AD71" s="79">
        <v>0</v>
      </c>
      <c r="AE71" s="85" t="s">
        <v>940</v>
      </c>
      <c r="AF71" s="79" t="b">
        <v>0</v>
      </c>
      <c r="AG71" s="79" t="s">
        <v>963</v>
      </c>
      <c r="AH71" s="79"/>
      <c r="AI71" s="85" t="s">
        <v>940</v>
      </c>
      <c r="AJ71" s="79" t="b">
        <v>0</v>
      </c>
      <c r="AK71" s="79">
        <v>4</v>
      </c>
      <c r="AL71" s="85" t="s">
        <v>836</v>
      </c>
      <c r="AM71" s="79" t="s">
        <v>967</v>
      </c>
      <c r="AN71" s="79" t="b">
        <v>0</v>
      </c>
      <c r="AO71" s="85" t="s">
        <v>836</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224</v>
      </c>
      <c r="B72" s="64" t="s">
        <v>253</v>
      </c>
      <c r="C72" s="65" t="s">
        <v>2748</v>
      </c>
      <c r="D72" s="66">
        <v>3</v>
      </c>
      <c r="E72" s="67" t="s">
        <v>132</v>
      </c>
      <c r="F72" s="68">
        <v>32</v>
      </c>
      <c r="G72" s="65"/>
      <c r="H72" s="69"/>
      <c r="I72" s="70"/>
      <c r="J72" s="70"/>
      <c r="K72" s="34" t="s">
        <v>65</v>
      </c>
      <c r="L72" s="77">
        <v>72</v>
      </c>
      <c r="M72" s="77"/>
      <c r="N72" s="72"/>
      <c r="O72" s="79" t="s">
        <v>335</v>
      </c>
      <c r="P72" s="81">
        <v>43628.394108796296</v>
      </c>
      <c r="Q72" s="79" t="s">
        <v>352</v>
      </c>
      <c r="R72" s="79"/>
      <c r="S72" s="79"/>
      <c r="T72" s="79" t="s">
        <v>497</v>
      </c>
      <c r="U72" s="79"/>
      <c r="V72" s="82" t="s">
        <v>580</v>
      </c>
      <c r="W72" s="81">
        <v>43628.394108796296</v>
      </c>
      <c r="X72" s="82" t="s">
        <v>640</v>
      </c>
      <c r="Y72" s="79"/>
      <c r="Z72" s="79"/>
      <c r="AA72" s="85" t="s">
        <v>786</v>
      </c>
      <c r="AB72" s="79"/>
      <c r="AC72" s="79" t="b">
        <v>0</v>
      </c>
      <c r="AD72" s="79">
        <v>0</v>
      </c>
      <c r="AE72" s="85" t="s">
        <v>940</v>
      </c>
      <c r="AF72" s="79" t="b">
        <v>0</v>
      </c>
      <c r="AG72" s="79" t="s">
        <v>963</v>
      </c>
      <c r="AH72" s="79"/>
      <c r="AI72" s="85" t="s">
        <v>940</v>
      </c>
      <c r="AJ72" s="79" t="b">
        <v>0</v>
      </c>
      <c r="AK72" s="79">
        <v>4</v>
      </c>
      <c r="AL72" s="85" t="s">
        <v>836</v>
      </c>
      <c r="AM72" s="79" t="s">
        <v>967</v>
      </c>
      <c r="AN72" s="79" t="b">
        <v>0</v>
      </c>
      <c r="AO72" s="85" t="s">
        <v>836</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18</v>
      </c>
      <c r="BK72" s="49">
        <v>100</v>
      </c>
      <c r="BL72" s="48">
        <v>18</v>
      </c>
    </row>
    <row r="73" spans="1:64" ht="15">
      <c r="A73" s="64" t="s">
        <v>225</v>
      </c>
      <c r="B73" s="64" t="s">
        <v>240</v>
      </c>
      <c r="C73" s="65" t="s">
        <v>2748</v>
      </c>
      <c r="D73" s="66">
        <v>3</v>
      </c>
      <c r="E73" s="67" t="s">
        <v>132</v>
      </c>
      <c r="F73" s="68">
        <v>32</v>
      </c>
      <c r="G73" s="65"/>
      <c r="H73" s="69"/>
      <c r="I73" s="70"/>
      <c r="J73" s="70"/>
      <c r="K73" s="34" t="s">
        <v>65</v>
      </c>
      <c r="L73" s="77">
        <v>73</v>
      </c>
      <c r="M73" s="77"/>
      <c r="N73" s="72"/>
      <c r="O73" s="79" t="s">
        <v>335</v>
      </c>
      <c r="P73" s="81">
        <v>43629.24799768518</v>
      </c>
      <c r="Q73" s="79" t="s">
        <v>353</v>
      </c>
      <c r="R73" s="79"/>
      <c r="S73" s="79"/>
      <c r="T73" s="79" t="s">
        <v>492</v>
      </c>
      <c r="U73" s="79"/>
      <c r="V73" s="82" t="s">
        <v>581</v>
      </c>
      <c r="W73" s="81">
        <v>43629.24799768518</v>
      </c>
      <c r="X73" s="82" t="s">
        <v>641</v>
      </c>
      <c r="Y73" s="79"/>
      <c r="Z73" s="79"/>
      <c r="AA73" s="85" t="s">
        <v>787</v>
      </c>
      <c r="AB73" s="79"/>
      <c r="AC73" s="79" t="b">
        <v>0</v>
      </c>
      <c r="AD73" s="79">
        <v>0</v>
      </c>
      <c r="AE73" s="85" t="s">
        <v>940</v>
      </c>
      <c r="AF73" s="79" t="b">
        <v>1</v>
      </c>
      <c r="AG73" s="79" t="s">
        <v>963</v>
      </c>
      <c r="AH73" s="79"/>
      <c r="AI73" s="85" t="s">
        <v>886</v>
      </c>
      <c r="AJ73" s="79" t="b">
        <v>0</v>
      </c>
      <c r="AK73" s="79">
        <v>3</v>
      </c>
      <c r="AL73" s="85" t="s">
        <v>880</v>
      </c>
      <c r="AM73" s="79" t="s">
        <v>969</v>
      </c>
      <c r="AN73" s="79" t="b">
        <v>0</v>
      </c>
      <c r="AO73" s="85" t="s">
        <v>880</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4.3478260869565215</v>
      </c>
      <c r="BF73" s="48">
        <v>0</v>
      </c>
      <c r="BG73" s="49">
        <v>0</v>
      </c>
      <c r="BH73" s="48">
        <v>0</v>
      </c>
      <c r="BI73" s="49">
        <v>0</v>
      </c>
      <c r="BJ73" s="48">
        <v>22</v>
      </c>
      <c r="BK73" s="49">
        <v>95.65217391304348</v>
      </c>
      <c r="BL73" s="48">
        <v>23</v>
      </c>
    </row>
    <row r="74" spans="1:64" ht="15">
      <c r="A74" s="64" t="s">
        <v>226</v>
      </c>
      <c r="B74" s="64" t="s">
        <v>255</v>
      </c>
      <c r="C74" s="65" t="s">
        <v>2748</v>
      </c>
      <c r="D74" s="66">
        <v>3</v>
      </c>
      <c r="E74" s="67" t="s">
        <v>132</v>
      </c>
      <c r="F74" s="68">
        <v>32</v>
      </c>
      <c r="G74" s="65"/>
      <c r="H74" s="69"/>
      <c r="I74" s="70"/>
      <c r="J74" s="70"/>
      <c r="K74" s="34" t="s">
        <v>65</v>
      </c>
      <c r="L74" s="77">
        <v>74</v>
      </c>
      <c r="M74" s="77"/>
      <c r="N74" s="72"/>
      <c r="O74" s="79" t="s">
        <v>335</v>
      </c>
      <c r="P74" s="81">
        <v>43629.739282407405</v>
      </c>
      <c r="Q74" s="79" t="s">
        <v>354</v>
      </c>
      <c r="R74" s="79"/>
      <c r="S74" s="79"/>
      <c r="T74" s="79" t="s">
        <v>498</v>
      </c>
      <c r="U74" s="79"/>
      <c r="V74" s="82" t="s">
        <v>582</v>
      </c>
      <c r="W74" s="81">
        <v>43629.739282407405</v>
      </c>
      <c r="X74" s="82" t="s">
        <v>642</v>
      </c>
      <c r="Y74" s="79"/>
      <c r="Z74" s="79"/>
      <c r="AA74" s="85" t="s">
        <v>788</v>
      </c>
      <c r="AB74" s="79"/>
      <c r="AC74" s="79" t="b">
        <v>0</v>
      </c>
      <c r="AD74" s="79">
        <v>0</v>
      </c>
      <c r="AE74" s="85" t="s">
        <v>940</v>
      </c>
      <c r="AF74" s="79" t="b">
        <v>0</v>
      </c>
      <c r="AG74" s="79" t="s">
        <v>963</v>
      </c>
      <c r="AH74" s="79"/>
      <c r="AI74" s="85" t="s">
        <v>940</v>
      </c>
      <c r="AJ74" s="79" t="b">
        <v>0</v>
      </c>
      <c r="AK74" s="79">
        <v>1</v>
      </c>
      <c r="AL74" s="85" t="s">
        <v>891</v>
      </c>
      <c r="AM74" s="79" t="s">
        <v>970</v>
      </c>
      <c r="AN74" s="79" t="b">
        <v>0</v>
      </c>
      <c r="AO74" s="85" t="s">
        <v>891</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226</v>
      </c>
      <c r="B75" s="64" t="s">
        <v>253</v>
      </c>
      <c r="C75" s="65" t="s">
        <v>2748</v>
      </c>
      <c r="D75" s="66">
        <v>3</v>
      </c>
      <c r="E75" s="67" t="s">
        <v>132</v>
      </c>
      <c r="F75" s="68">
        <v>32</v>
      </c>
      <c r="G75" s="65"/>
      <c r="H75" s="69"/>
      <c r="I75" s="70"/>
      <c r="J75" s="70"/>
      <c r="K75" s="34" t="s">
        <v>65</v>
      </c>
      <c r="L75" s="77">
        <v>75</v>
      </c>
      <c r="M75" s="77"/>
      <c r="N75" s="72"/>
      <c r="O75" s="79" t="s">
        <v>335</v>
      </c>
      <c r="P75" s="81">
        <v>43629.739282407405</v>
      </c>
      <c r="Q75" s="79" t="s">
        <v>354</v>
      </c>
      <c r="R75" s="79"/>
      <c r="S75" s="79"/>
      <c r="T75" s="79" t="s">
        <v>498</v>
      </c>
      <c r="U75" s="79"/>
      <c r="V75" s="82" t="s">
        <v>582</v>
      </c>
      <c r="W75" s="81">
        <v>43629.739282407405</v>
      </c>
      <c r="X75" s="82" t="s">
        <v>642</v>
      </c>
      <c r="Y75" s="79"/>
      <c r="Z75" s="79"/>
      <c r="AA75" s="85" t="s">
        <v>788</v>
      </c>
      <c r="AB75" s="79"/>
      <c r="AC75" s="79" t="b">
        <v>0</v>
      </c>
      <c r="AD75" s="79">
        <v>0</v>
      </c>
      <c r="AE75" s="85" t="s">
        <v>940</v>
      </c>
      <c r="AF75" s="79" t="b">
        <v>0</v>
      </c>
      <c r="AG75" s="79" t="s">
        <v>963</v>
      </c>
      <c r="AH75" s="79"/>
      <c r="AI75" s="85" t="s">
        <v>940</v>
      </c>
      <c r="AJ75" s="79" t="b">
        <v>0</v>
      </c>
      <c r="AK75" s="79">
        <v>1</v>
      </c>
      <c r="AL75" s="85" t="s">
        <v>891</v>
      </c>
      <c r="AM75" s="79" t="s">
        <v>970</v>
      </c>
      <c r="AN75" s="79" t="b">
        <v>0</v>
      </c>
      <c r="AO75" s="85" t="s">
        <v>891</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17</v>
      </c>
      <c r="BK75" s="49">
        <v>100</v>
      </c>
      <c r="BL75" s="48">
        <v>17</v>
      </c>
    </row>
    <row r="76" spans="1:64" ht="15">
      <c r="A76" s="64" t="s">
        <v>227</v>
      </c>
      <c r="B76" s="64" t="s">
        <v>287</v>
      </c>
      <c r="C76" s="65" t="s">
        <v>2748</v>
      </c>
      <c r="D76" s="66">
        <v>3</v>
      </c>
      <c r="E76" s="67" t="s">
        <v>132</v>
      </c>
      <c r="F76" s="68">
        <v>32</v>
      </c>
      <c r="G76" s="65"/>
      <c r="H76" s="69"/>
      <c r="I76" s="70"/>
      <c r="J76" s="70"/>
      <c r="K76" s="34" t="s">
        <v>65</v>
      </c>
      <c r="L76" s="77">
        <v>76</v>
      </c>
      <c r="M76" s="77"/>
      <c r="N76" s="72"/>
      <c r="O76" s="79" t="s">
        <v>335</v>
      </c>
      <c r="P76" s="81">
        <v>43626.1646412037</v>
      </c>
      <c r="Q76" s="79" t="s">
        <v>355</v>
      </c>
      <c r="R76" s="79"/>
      <c r="S76" s="79"/>
      <c r="T76" s="79" t="s">
        <v>492</v>
      </c>
      <c r="U76" s="79"/>
      <c r="V76" s="82" t="s">
        <v>583</v>
      </c>
      <c r="W76" s="81">
        <v>43626.1646412037</v>
      </c>
      <c r="X76" s="82" t="s">
        <v>643</v>
      </c>
      <c r="Y76" s="79"/>
      <c r="Z76" s="79"/>
      <c r="AA76" s="85" t="s">
        <v>789</v>
      </c>
      <c r="AB76" s="85" t="s">
        <v>919</v>
      </c>
      <c r="AC76" s="79" t="b">
        <v>0</v>
      </c>
      <c r="AD76" s="79">
        <v>2</v>
      </c>
      <c r="AE76" s="85" t="s">
        <v>946</v>
      </c>
      <c r="AF76" s="79" t="b">
        <v>0</v>
      </c>
      <c r="AG76" s="79" t="s">
        <v>963</v>
      </c>
      <c r="AH76" s="79"/>
      <c r="AI76" s="85" t="s">
        <v>940</v>
      </c>
      <c r="AJ76" s="79" t="b">
        <v>0</v>
      </c>
      <c r="AK76" s="79">
        <v>0</v>
      </c>
      <c r="AL76" s="85" t="s">
        <v>940</v>
      </c>
      <c r="AM76" s="79" t="s">
        <v>967</v>
      </c>
      <c r="AN76" s="79" t="b">
        <v>0</v>
      </c>
      <c r="AO76" s="85" t="s">
        <v>919</v>
      </c>
      <c r="AP76" s="79" t="s">
        <v>176</v>
      </c>
      <c r="AQ76" s="79">
        <v>0</v>
      </c>
      <c r="AR76" s="79">
        <v>0</v>
      </c>
      <c r="AS76" s="79" t="s">
        <v>978</v>
      </c>
      <c r="AT76" s="79" t="s">
        <v>986</v>
      </c>
      <c r="AU76" s="79" t="s">
        <v>989</v>
      </c>
      <c r="AV76" s="79" t="s">
        <v>994</v>
      </c>
      <c r="AW76" s="79" t="s">
        <v>1004</v>
      </c>
      <c r="AX76" s="79" t="s">
        <v>1014</v>
      </c>
      <c r="AY76" s="79" t="s">
        <v>1023</v>
      </c>
      <c r="AZ76" s="82" t="s">
        <v>1026</v>
      </c>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227</v>
      </c>
      <c r="B77" s="64" t="s">
        <v>288</v>
      </c>
      <c r="C77" s="65" t="s">
        <v>2748</v>
      </c>
      <c r="D77" s="66">
        <v>3</v>
      </c>
      <c r="E77" s="67" t="s">
        <v>132</v>
      </c>
      <c r="F77" s="68">
        <v>32</v>
      </c>
      <c r="G77" s="65"/>
      <c r="H77" s="69"/>
      <c r="I77" s="70"/>
      <c r="J77" s="70"/>
      <c r="K77" s="34" t="s">
        <v>65</v>
      </c>
      <c r="L77" s="77">
        <v>77</v>
      </c>
      <c r="M77" s="77"/>
      <c r="N77" s="72"/>
      <c r="O77" s="79" t="s">
        <v>335</v>
      </c>
      <c r="P77" s="81">
        <v>43626.1646412037</v>
      </c>
      <c r="Q77" s="79" t="s">
        <v>355</v>
      </c>
      <c r="R77" s="79"/>
      <c r="S77" s="79"/>
      <c r="T77" s="79" t="s">
        <v>492</v>
      </c>
      <c r="U77" s="79"/>
      <c r="V77" s="82" t="s">
        <v>583</v>
      </c>
      <c r="W77" s="81">
        <v>43626.1646412037</v>
      </c>
      <c r="X77" s="82" t="s">
        <v>643</v>
      </c>
      <c r="Y77" s="79"/>
      <c r="Z77" s="79"/>
      <c r="AA77" s="85" t="s">
        <v>789</v>
      </c>
      <c r="AB77" s="85" t="s">
        <v>919</v>
      </c>
      <c r="AC77" s="79" t="b">
        <v>0</v>
      </c>
      <c r="AD77" s="79">
        <v>2</v>
      </c>
      <c r="AE77" s="85" t="s">
        <v>946</v>
      </c>
      <c r="AF77" s="79" t="b">
        <v>0</v>
      </c>
      <c r="AG77" s="79" t="s">
        <v>963</v>
      </c>
      <c r="AH77" s="79"/>
      <c r="AI77" s="85" t="s">
        <v>940</v>
      </c>
      <c r="AJ77" s="79" t="b">
        <v>0</v>
      </c>
      <c r="AK77" s="79">
        <v>0</v>
      </c>
      <c r="AL77" s="85" t="s">
        <v>940</v>
      </c>
      <c r="AM77" s="79" t="s">
        <v>967</v>
      </c>
      <c r="AN77" s="79" t="b">
        <v>0</v>
      </c>
      <c r="AO77" s="85" t="s">
        <v>919</v>
      </c>
      <c r="AP77" s="79" t="s">
        <v>176</v>
      </c>
      <c r="AQ77" s="79">
        <v>0</v>
      </c>
      <c r="AR77" s="79">
        <v>0</v>
      </c>
      <c r="AS77" s="79" t="s">
        <v>978</v>
      </c>
      <c r="AT77" s="79" t="s">
        <v>986</v>
      </c>
      <c r="AU77" s="79" t="s">
        <v>989</v>
      </c>
      <c r="AV77" s="79" t="s">
        <v>994</v>
      </c>
      <c r="AW77" s="79" t="s">
        <v>1004</v>
      </c>
      <c r="AX77" s="79" t="s">
        <v>1014</v>
      </c>
      <c r="AY77" s="79" t="s">
        <v>1023</v>
      </c>
      <c r="AZ77" s="82" t="s">
        <v>1026</v>
      </c>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227</v>
      </c>
      <c r="B78" s="64" t="s">
        <v>289</v>
      </c>
      <c r="C78" s="65" t="s">
        <v>2748</v>
      </c>
      <c r="D78" s="66">
        <v>3</v>
      </c>
      <c r="E78" s="67" t="s">
        <v>132</v>
      </c>
      <c r="F78" s="68">
        <v>32</v>
      </c>
      <c r="G78" s="65"/>
      <c r="H78" s="69"/>
      <c r="I78" s="70"/>
      <c r="J78" s="70"/>
      <c r="K78" s="34" t="s">
        <v>65</v>
      </c>
      <c r="L78" s="77">
        <v>78</v>
      </c>
      <c r="M78" s="77"/>
      <c r="N78" s="72"/>
      <c r="O78" s="79" t="s">
        <v>335</v>
      </c>
      <c r="P78" s="81">
        <v>43626.1646412037</v>
      </c>
      <c r="Q78" s="79" t="s">
        <v>355</v>
      </c>
      <c r="R78" s="79"/>
      <c r="S78" s="79"/>
      <c r="T78" s="79" t="s">
        <v>492</v>
      </c>
      <c r="U78" s="79"/>
      <c r="V78" s="82" t="s">
        <v>583</v>
      </c>
      <c r="W78" s="81">
        <v>43626.1646412037</v>
      </c>
      <c r="X78" s="82" t="s">
        <v>643</v>
      </c>
      <c r="Y78" s="79"/>
      <c r="Z78" s="79"/>
      <c r="AA78" s="85" t="s">
        <v>789</v>
      </c>
      <c r="AB78" s="85" t="s">
        <v>919</v>
      </c>
      <c r="AC78" s="79" t="b">
        <v>0</v>
      </c>
      <c r="AD78" s="79">
        <v>2</v>
      </c>
      <c r="AE78" s="85" t="s">
        <v>946</v>
      </c>
      <c r="AF78" s="79" t="b">
        <v>0</v>
      </c>
      <c r="AG78" s="79" t="s">
        <v>963</v>
      </c>
      <c r="AH78" s="79"/>
      <c r="AI78" s="85" t="s">
        <v>940</v>
      </c>
      <c r="AJ78" s="79" t="b">
        <v>0</v>
      </c>
      <c r="AK78" s="79">
        <v>0</v>
      </c>
      <c r="AL78" s="85" t="s">
        <v>940</v>
      </c>
      <c r="AM78" s="79" t="s">
        <v>967</v>
      </c>
      <c r="AN78" s="79" t="b">
        <v>0</v>
      </c>
      <c r="AO78" s="85" t="s">
        <v>919</v>
      </c>
      <c r="AP78" s="79" t="s">
        <v>176</v>
      </c>
      <c r="AQ78" s="79">
        <v>0</v>
      </c>
      <c r="AR78" s="79">
        <v>0</v>
      </c>
      <c r="AS78" s="79" t="s">
        <v>978</v>
      </c>
      <c r="AT78" s="79" t="s">
        <v>986</v>
      </c>
      <c r="AU78" s="79" t="s">
        <v>989</v>
      </c>
      <c r="AV78" s="79" t="s">
        <v>994</v>
      </c>
      <c r="AW78" s="79" t="s">
        <v>1004</v>
      </c>
      <c r="AX78" s="79" t="s">
        <v>1014</v>
      </c>
      <c r="AY78" s="79" t="s">
        <v>1023</v>
      </c>
      <c r="AZ78" s="82" t="s">
        <v>1026</v>
      </c>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227</v>
      </c>
      <c r="B79" s="64" t="s">
        <v>290</v>
      </c>
      <c r="C79" s="65" t="s">
        <v>2748</v>
      </c>
      <c r="D79" s="66">
        <v>3</v>
      </c>
      <c r="E79" s="67" t="s">
        <v>132</v>
      </c>
      <c r="F79" s="68">
        <v>32</v>
      </c>
      <c r="G79" s="65"/>
      <c r="H79" s="69"/>
      <c r="I79" s="70"/>
      <c r="J79" s="70"/>
      <c r="K79" s="34" t="s">
        <v>65</v>
      </c>
      <c r="L79" s="77">
        <v>79</v>
      </c>
      <c r="M79" s="77"/>
      <c r="N79" s="72"/>
      <c r="O79" s="79" t="s">
        <v>336</v>
      </c>
      <c r="P79" s="81">
        <v>43626.1646412037</v>
      </c>
      <c r="Q79" s="79" t="s">
        <v>355</v>
      </c>
      <c r="R79" s="79"/>
      <c r="S79" s="79"/>
      <c r="T79" s="79" t="s">
        <v>492</v>
      </c>
      <c r="U79" s="79"/>
      <c r="V79" s="82" t="s">
        <v>583</v>
      </c>
      <c r="W79" s="81">
        <v>43626.1646412037</v>
      </c>
      <c r="X79" s="82" t="s">
        <v>643</v>
      </c>
      <c r="Y79" s="79"/>
      <c r="Z79" s="79"/>
      <c r="AA79" s="85" t="s">
        <v>789</v>
      </c>
      <c r="AB79" s="85" t="s">
        <v>919</v>
      </c>
      <c r="AC79" s="79" t="b">
        <v>0</v>
      </c>
      <c r="AD79" s="79">
        <v>2</v>
      </c>
      <c r="AE79" s="85" t="s">
        <v>946</v>
      </c>
      <c r="AF79" s="79" t="b">
        <v>0</v>
      </c>
      <c r="AG79" s="79" t="s">
        <v>963</v>
      </c>
      <c r="AH79" s="79"/>
      <c r="AI79" s="85" t="s">
        <v>940</v>
      </c>
      <c r="AJ79" s="79" t="b">
        <v>0</v>
      </c>
      <c r="AK79" s="79">
        <v>0</v>
      </c>
      <c r="AL79" s="85" t="s">
        <v>940</v>
      </c>
      <c r="AM79" s="79" t="s">
        <v>967</v>
      </c>
      <c r="AN79" s="79" t="b">
        <v>0</v>
      </c>
      <c r="AO79" s="85" t="s">
        <v>919</v>
      </c>
      <c r="AP79" s="79" t="s">
        <v>176</v>
      </c>
      <c r="AQ79" s="79">
        <v>0</v>
      </c>
      <c r="AR79" s="79">
        <v>0</v>
      </c>
      <c r="AS79" s="79" t="s">
        <v>978</v>
      </c>
      <c r="AT79" s="79" t="s">
        <v>986</v>
      </c>
      <c r="AU79" s="79" t="s">
        <v>989</v>
      </c>
      <c r="AV79" s="79" t="s">
        <v>994</v>
      </c>
      <c r="AW79" s="79" t="s">
        <v>1004</v>
      </c>
      <c r="AX79" s="79" t="s">
        <v>1014</v>
      </c>
      <c r="AY79" s="79" t="s">
        <v>1023</v>
      </c>
      <c r="AZ79" s="82" t="s">
        <v>1026</v>
      </c>
      <c r="BA79">
        <v>1</v>
      </c>
      <c r="BB79" s="78" t="str">
        <f>REPLACE(INDEX(GroupVertices[Group],MATCH(Edges[[#This Row],[Vertex 1]],GroupVertices[Vertex],0)),1,1,"")</f>
        <v>2</v>
      </c>
      <c r="BC79" s="78" t="str">
        <f>REPLACE(INDEX(GroupVertices[Group],MATCH(Edges[[#This Row],[Vertex 2]],GroupVertices[Vertex],0)),1,1,"")</f>
        <v>2</v>
      </c>
      <c r="BD79" s="48">
        <v>0</v>
      </c>
      <c r="BE79" s="49">
        <v>0</v>
      </c>
      <c r="BF79" s="48">
        <v>0</v>
      </c>
      <c r="BG79" s="49">
        <v>0</v>
      </c>
      <c r="BH79" s="48">
        <v>0</v>
      </c>
      <c r="BI79" s="49">
        <v>0</v>
      </c>
      <c r="BJ79" s="48">
        <v>11</v>
      </c>
      <c r="BK79" s="49">
        <v>100</v>
      </c>
      <c r="BL79" s="48">
        <v>11</v>
      </c>
    </row>
    <row r="80" spans="1:64" ht="15">
      <c r="A80" s="64" t="s">
        <v>227</v>
      </c>
      <c r="B80" s="64" t="s">
        <v>291</v>
      </c>
      <c r="C80" s="65" t="s">
        <v>2748</v>
      </c>
      <c r="D80" s="66">
        <v>3</v>
      </c>
      <c r="E80" s="67" t="s">
        <v>132</v>
      </c>
      <c r="F80" s="68">
        <v>32</v>
      </c>
      <c r="G80" s="65"/>
      <c r="H80" s="69"/>
      <c r="I80" s="70"/>
      <c r="J80" s="70"/>
      <c r="K80" s="34" t="s">
        <v>65</v>
      </c>
      <c r="L80" s="77">
        <v>80</v>
      </c>
      <c r="M80" s="77"/>
      <c r="N80" s="72"/>
      <c r="O80" s="79" t="s">
        <v>336</v>
      </c>
      <c r="P80" s="81">
        <v>43629.7309837963</v>
      </c>
      <c r="Q80" s="79" t="s">
        <v>356</v>
      </c>
      <c r="R80" s="79"/>
      <c r="S80" s="79"/>
      <c r="T80" s="79" t="s">
        <v>499</v>
      </c>
      <c r="U80" s="79"/>
      <c r="V80" s="82" t="s">
        <v>583</v>
      </c>
      <c r="W80" s="81">
        <v>43629.7309837963</v>
      </c>
      <c r="X80" s="82" t="s">
        <v>644</v>
      </c>
      <c r="Y80" s="79"/>
      <c r="Z80" s="79"/>
      <c r="AA80" s="85" t="s">
        <v>790</v>
      </c>
      <c r="AB80" s="85" t="s">
        <v>920</v>
      </c>
      <c r="AC80" s="79" t="b">
        <v>0</v>
      </c>
      <c r="AD80" s="79">
        <v>2</v>
      </c>
      <c r="AE80" s="85" t="s">
        <v>947</v>
      </c>
      <c r="AF80" s="79" t="b">
        <v>0</v>
      </c>
      <c r="AG80" s="79" t="s">
        <v>963</v>
      </c>
      <c r="AH80" s="79"/>
      <c r="AI80" s="85" t="s">
        <v>940</v>
      </c>
      <c r="AJ80" s="79" t="b">
        <v>0</v>
      </c>
      <c r="AK80" s="79">
        <v>0</v>
      </c>
      <c r="AL80" s="85" t="s">
        <v>940</v>
      </c>
      <c r="AM80" s="79" t="s">
        <v>966</v>
      </c>
      <c r="AN80" s="79" t="b">
        <v>0</v>
      </c>
      <c r="AO80" s="85" t="s">
        <v>920</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227</v>
      </c>
      <c r="B81" s="64" t="s">
        <v>292</v>
      </c>
      <c r="C81" s="65" t="s">
        <v>2748</v>
      </c>
      <c r="D81" s="66">
        <v>3</v>
      </c>
      <c r="E81" s="67" t="s">
        <v>132</v>
      </c>
      <c r="F81" s="68">
        <v>32</v>
      </c>
      <c r="G81" s="65"/>
      <c r="H81" s="69"/>
      <c r="I81" s="70"/>
      <c r="J81" s="70"/>
      <c r="K81" s="34" t="s">
        <v>65</v>
      </c>
      <c r="L81" s="77">
        <v>81</v>
      </c>
      <c r="M81" s="77"/>
      <c r="N81" s="72"/>
      <c r="O81" s="79" t="s">
        <v>335</v>
      </c>
      <c r="P81" s="81">
        <v>43629.74744212963</v>
      </c>
      <c r="Q81" s="79" t="s">
        <v>357</v>
      </c>
      <c r="R81" s="79"/>
      <c r="S81" s="79"/>
      <c r="T81" s="79" t="s">
        <v>492</v>
      </c>
      <c r="U81" s="79"/>
      <c r="V81" s="82" t="s">
        <v>583</v>
      </c>
      <c r="W81" s="81">
        <v>43629.74744212963</v>
      </c>
      <c r="X81" s="82" t="s">
        <v>645</v>
      </c>
      <c r="Y81" s="79"/>
      <c r="Z81" s="79"/>
      <c r="AA81" s="85" t="s">
        <v>791</v>
      </c>
      <c r="AB81" s="85" t="s">
        <v>921</v>
      </c>
      <c r="AC81" s="79" t="b">
        <v>0</v>
      </c>
      <c r="AD81" s="79">
        <v>2</v>
      </c>
      <c r="AE81" s="85" t="s">
        <v>948</v>
      </c>
      <c r="AF81" s="79" t="b">
        <v>0</v>
      </c>
      <c r="AG81" s="79" t="s">
        <v>963</v>
      </c>
      <c r="AH81" s="79"/>
      <c r="AI81" s="85" t="s">
        <v>940</v>
      </c>
      <c r="AJ81" s="79" t="b">
        <v>0</v>
      </c>
      <c r="AK81" s="79">
        <v>0</v>
      </c>
      <c r="AL81" s="85" t="s">
        <v>940</v>
      </c>
      <c r="AM81" s="79" t="s">
        <v>966</v>
      </c>
      <c r="AN81" s="79" t="b">
        <v>0</v>
      </c>
      <c r="AO81" s="85" t="s">
        <v>921</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227</v>
      </c>
      <c r="B82" s="64" t="s">
        <v>293</v>
      </c>
      <c r="C82" s="65" t="s">
        <v>2748</v>
      </c>
      <c r="D82" s="66">
        <v>3</v>
      </c>
      <c r="E82" s="67" t="s">
        <v>132</v>
      </c>
      <c r="F82" s="68">
        <v>32</v>
      </c>
      <c r="G82" s="65"/>
      <c r="H82" s="69"/>
      <c r="I82" s="70"/>
      <c r="J82" s="70"/>
      <c r="K82" s="34" t="s">
        <v>65</v>
      </c>
      <c r="L82" s="77">
        <v>82</v>
      </c>
      <c r="M82" s="77"/>
      <c r="N82" s="72"/>
      <c r="O82" s="79" t="s">
        <v>335</v>
      </c>
      <c r="P82" s="81">
        <v>43629.74744212963</v>
      </c>
      <c r="Q82" s="79" t="s">
        <v>357</v>
      </c>
      <c r="R82" s="79"/>
      <c r="S82" s="79"/>
      <c r="T82" s="79" t="s">
        <v>492</v>
      </c>
      <c r="U82" s="79"/>
      <c r="V82" s="82" t="s">
        <v>583</v>
      </c>
      <c r="W82" s="81">
        <v>43629.74744212963</v>
      </c>
      <c r="X82" s="82" t="s">
        <v>645</v>
      </c>
      <c r="Y82" s="79"/>
      <c r="Z82" s="79"/>
      <c r="AA82" s="85" t="s">
        <v>791</v>
      </c>
      <c r="AB82" s="85" t="s">
        <v>921</v>
      </c>
      <c r="AC82" s="79" t="b">
        <v>0</v>
      </c>
      <c r="AD82" s="79">
        <v>2</v>
      </c>
      <c r="AE82" s="85" t="s">
        <v>948</v>
      </c>
      <c r="AF82" s="79" t="b">
        <v>0</v>
      </c>
      <c r="AG82" s="79" t="s">
        <v>963</v>
      </c>
      <c r="AH82" s="79"/>
      <c r="AI82" s="85" t="s">
        <v>940</v>
      </c>
      <c r="AJ82" s="79" t="b">
        <v>0</v>
      </c>
      <c r="AK82" s="79">
        <v>0</v>
      </c>
      <c r="AL82" s="85" t="s">
        <v>940</v>
      </c>
      <c r="AM82" s="79" t="s">
        <v>966</v>
      </c>
      <c r="AN82" s="79" t="b">
        <v>0</v>
      </c>
      <c r="AO82" s="85" t="s">
        <v>921</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221</v>
      </c>
      <c r="B83" s="64" t="s">
        <v>228</v>
      </c>
      <c r="C83" s="65" t="s">
        <v>2748</v>
      </c>
      <c r="D83" s="66">
        <v>3</v>
      </c>
      <c r="E83" s="67" t="s">
        <v>132</v>
      </c>
      <c r="F83" s="68">
        <v>32</v>
      </c>
      <c r="G83" s="65"/>
      <c r="H83" s="69"/>
      <c r="I83" s="70"/>
      <c r="J83" s="70"/>
      <c r="K83" s="34" t="s">
        <v>66</v>
      </c>
      <c r="L83" s="77">
        <v>83</v>
      </c>
      <c r="M83" s="77"/>
      <c r="N83" s="72"/>
      <c r="O83" s="79" t="s">
        <v>335</v>
      </c>
      <c r="P83" s="81">
        <v>43627.90083333333</v>
      </c>
      <c r="Q83" s="79" t="s">
        <v>358</v>
      </c>
      <c r="R83" s="82" t="s">
        <v>455</v>
      </c>
      <c r="S83" s="79" t="s">
        <v>481</v>
      </c>
      <c r="T83" s="79" t="s">
        <v>500</v>
      </c>
      <c r="U83" s="82" t="s">
        <v>536</v>
      </c>
      <c r="V83" s="82" t="s">
        <v>536</v>
      </c>
      <c r="W83" s="81">
        <v>43627.90083333333</v>
      </c>
      <c r="X83" s="82" t="s">
        <v>646</v>
      </c>
      <c r="Y83" s="79"/>
      <c r="Z83" s="79"/>
      <c r="AA83" s="85" t="s">
        <v>792</v>
      </c>
      <c r="AB83" s="79"/>
      <c r="AC83" s="79" t="b">
        <v>0</v>
      </c>
      <c r="AD83" s="79">
        <v>4</v>
      </c>
      <c r="AE83" s="85" t="s">
        <v>940</v>
      </c>
      <c r="AF83" s="79" t="b">
        <v>0</v>
      </c>
      <c r="AG83" s="79" t="s">
        <v>963</v>
      </c>
      <c r="AH83" s="79"/>
      <c r="AI83" s="85" t="s">
        <v>940</v>
      </c>
      <c r="AJ83" s="79" t="b">
        <v>0</v>
      </c>
      <c r="AK83" s="79">
        <v>1</v>
      </c>
      <c r="AL83" s="85" t="s">
        <v>940</v>
      </c>
      <c r="AM83" s="79" t="s">
        <v>967</v>
      </c>
      <c r="AN83" s="79" t="b">
        <v>0</v>
      </c>
      <c r="AO83" s="85" t="s">
        <v>792</v>
      </c>
      <c r="AP83" s="79" t="s">
        <v>176</v>
      </c>
      <c r="AQ83" s="79">
        <v>0</v>
      </c>
      <c r="AR83" s="79">
        <v>0</v>
      </c>
      <c r="AS83" s="79" t="s">
        <v>979</v>
      </c>
      <c r="AT83" s="79" t="s">
        <v>986</v>
      </c>
      <c r="AU83" s="79" t="s">
        <v>989</v>
      </c>
      <c r="AV83" s="79" t="s">
        <v>995</v>
      </c>
      <c r="AW83" s="79" t="s">
        <v>1005</v>
      </c>
      <c r="AX83" s="79" t="s">
        <v>1015</v>
      </c>
      <c r="AY83" s="79" t="s">
        <v>1022</v>
      </c>
      <c r="AZ83" s="82" t="s">
        <v>1027</v>
      </c>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221</v>
      </c>
      <c r="B84" s="64" t="s">
        <v>265</v>
      </c>
      <c r="C84" s="65" t="s">
        <v>2748</v>
      </c>
      <c r="D84" s="66">
        <v>3</v>
      </c>
      <c r="E84" s="67" t="s">
        <v>132</v>
      </c>
      <c r="F84" s="68">
        <v>32</v>
      </c>
      <c r="G84" s="65"/>
      <c r="H84" s="69"/>
      <c r="I84" s="70"/>
      <c r="J84" s="70"/>
      <c r="K84" s="34" t="s">
        <v>65</v>
      </c>
      <c r="L84" s="77">
        <v>84</v>
      </c>
      <c r="M84" s="77"/>
      <c r="N84" s="72"/>
      <c r="O84" s="79" t="s">
        <v>335</v>
      </c>
      <c r="P84" s="81">
        <v>43627.90083333333</v>
      </c>
      <c r="Q84" s="79" t="s">
        <v>358</v>
      </c>
      <c r="R84" s="82" t="s">
        <v>455</v>
      </c>
      <c r="S84" s="79" t="s">
        <v>481</v>
      </c>
      <c r="T84" s="79" t="s">
        <v>500</v>
      </c>
      <c r="U84" s="82" t="s">
        <v>536</v>
      </c>
      <c r="V84" s="82" t="s">
        <v>536</v>
      </c>
      <c r="W84" s="81">
        <v>43627.90083333333</v>
      </c>
      <c r="X84" s="82" t="s">
        <v>646</v>
      </c>
      <c r="Y84" s="79"/>
      <c r="Z84" s="79"/>
      <c r="AA84" s="85" t="s">
        <v>792</v>
      </c>
      <c r="AB84" s="79"/>
      <c r="AC84" s="79" t="b">
        <v>0</v>
      </c>
      <c r="AD84" s="79">
        <v>4</v>
      </c>
      <c r="AE84" s="85" t="s">
        <v>940</v>
      </c>
      <c r="AF84" s="79" t="b">
        <v>0</v>
      </c>
      <c r="AG84" s="79" t="s">
        <v>963</v>
      </c>
      <c r="AH84" s="79"/>
      <c r="AI84" s="85" t="s">
        <v>940</v>
      </c>
      <c r="AJ84" s="79" t="b">
        <v>0</v>
      </c>
      <c r="AK84" s="79">
        <v>1</v>
      </c>
      <c r="AL84" s="85" t="s">
        <v>940</v>
      </c>
      <c r="AM84" s="79" t="s">
        <v>967</v>
      </c>
      <c r="AN84" s="79" t="b">
        <v>0</v>
      </c>
      <c r="AO84" s="85" t="s">
        <v>792</v>
      </c>
      <c r="AP84" s="79" t="s">
        <v>176</v>
      </c>
      <c r="AQ84" s="79">
        <v>0</v>
      </c>
      <c r="AR84" s="79">
        <v>0</v>
      </c>
      <c r="AS84" s="79" t="s">
        <v>979</v>
      </c>
      <c r="AT84" s="79" t="s">
        <v>986</v>
      </c>
      <c r="AU84" s="79" t="s">
        <v>989</v>
      </c>
      <c r="AV84" s="79" t="s">
        <v>995</v>
      </c>
      <c r="AW84" s="79" t="s">
        <v>1005</v>
      </c>
      <c r="AX84" s="79" t="s">
        <v>1015</v>
      </c>
      <c r="AY84" s="79" t="s">
        <v>1022</v>
      </c>
      <c r="AZ84" s="82" t="s">
        <v>1027</v>
      </c>
      <c r="BA84">
        <v>1</v>
      </c>
      <c r="BB84" s="78" t="str">
        <f>REPLACE(INDEX(GroupVertices[Group],MATCH(Edges[[#This Row],[Vertex 1]],GroupVertices[Vertex],0)),1,1,"")</f>
        <v>4</v>
      </c>
      <c r="BC84" s="78" t="str">
        <f>REPLACE(INDEX(GroupVertices[Group],MATCH(Edges[[#This Row],[Vertex 2]],GroupVertices[Vertex],0)),1,1,"")</f>
        <v>4</v>
      </c>
      <c r="BD84" s="48">
        <v>2</v>
      </c>
      <c r="BE84" s="49">
        <v>9.090909090909092</v>
      </c>
      <c r="BF84" s="48">
        <v>0</v>
      </c>
      <c r="BG84" s="49">
        <v>0</v>
      </c>
      <c r="BH84" s="48">
        <v>0</v>
      </c>
      <c r="BI84" s="49">
        <v>0</v>
      </c>
      <c r="BJ84" s="48">
        <v>20</v>
      </c>
      <c r="BK84" s="49">
        <v>90.9090909090909</v>
      </c>
      <c r="BL84" s="48">
        <v>22</v>
      </c>
    </row>
    <row r="85" spans="1:64" ht="15">
      <c r="A85" s="64" t="s">
        <v>228</v>
      </c>
      <c r="B85" s="64" t="s">
        <v>221</v>
      </c>
      <c r="C85" s="65" t="s">
        <v>2748</v>
      </c>
      <c r="D85" s="66">
        <v>3</v>
      </c>
      <c r="E85" s="67" t="s">
        <v>132</v>
      </c>
      <c r="F85" s="68">
        <v>32</v>
      </c>
      <c r="G85" s="65"/>
      <c r="H85" s="69"/>
      <c r="I85" s="70"/>
      <c r="J85" s="70"/>
      <c r="K85" s="34" t="s">
        <v>66</v>
      </c>
      <c r="L85" s="77">
        <v>85</v>
      </c>
      <c r="M85" s="77"/>
      <c r="N85" s="72"/>
      <c r="O85" s="79" t="s">
        <v>335</v>
      </c>
      <c r="P85" s="81">
        <v>43627.979317129626</v>
      </c>
      <c r="Q85" s="79" t="s">
        <v>359</v>
      </c>
      <c r="R85" s="79"/>
      <c r="S85" s="79"/>
      <c r="T85" s="79" t="s">
        <v>492</v>
      </c>
      <c r="U85" s="79"/>
      <c r="V85" s="82" t="s">
        <v>584</v>
      </c>
      <c r="W85" s="81">
        <v>43627.979317129626</v>
      </c>
      <c r="X85" s="82" t="s">
        <v>647</v>
      </c>
      <c r="Y85" s="79"/>
      <c r="Z85" s="79"/>
      <c r="AA85" s="85" t="s">
        <v>793</v>
      </c>
      <c r="AB85" s="79"/>
      <c r="AC85" s="79" t="b">
        <v>0</v>
      </c>
      <c r="AD85" s="79">
        <v>0</v>
      </c>
      <c r="AE85" s="85" t="s">
        <v>940</v>
      </c>
      <c r="AF85" s="79" t="b">
        <v>0</v>
      </c>
      <c r="AG85" s="79" t="s">
        <v>963</v>
      </c>
      <c r="AH85" s="79"/>
      <c r="AI85" s="85" t="s">
        <v>940</v>
      </c>
      <c r="AJ85" s="79" t="b">
        <v>0</v>
      </c>
      <c r="AK85" s="79">
        <v>1</v>
      </c>
      <c r="AL85" s="85" t="s">
        <v>792</v>
      </c>
      <c r="AM85" s="79" t="s">
        <v>967</v>
      </c>
      <c r="AN85" s="79" t="b">
        <v>0</v>
      </c>
      <c r="AO85" s="85" t="s">
        <v>792</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228</v>
      </c>
      <c r="B86" s="64" t="s">
        <v>221</v>
      </c>
      <c r="C86" s="65" t="s">
        <v>2748</v>
      </c>
      <c r="D86" s="66">
        <v>3</v>
      </c>
      <c r="E86" s="67" t="s">
        <v>132</v>
      </c>
      <c r="F86" s="68">
        <v>32</v>
      </c>
      <c r="G86" s="65"/>
      <c r="H86" s="69"/>
      <c r="I86" s="70"/>
      <c r="J86" s="70"/>
      <c r="K86" s="34" t="s">
        <v>66</v>
      </c>
      <c r="L86" s="77">
        <v>86</v>
      </c>
      <c r="M86" s="77"/>
      <c r="N86" s="72"/>
      <c r="O86" s="79" t="s">
        <v>336</v>
      </c>
      <c r="P86" s="81">
        <v>43627.97997685185</v>
      </c>
      <c r="Q86" s="79" t="s">
        <v>360</v>
      </c>
      <c r="R86" s="79"/>
      <c r="S86" s="79"/>
      <c r="T86" s="79" t="s">
        <v>492</v>
      </c>
      <c r="U86" s="79"/>
      <c r="V86" s="82" t="s">
        <v>584</v>
      </c>
      <c r="W86" s="81">
        <v>43627.97997685185</v>
      </c>
      <c r="X86" s="82" t="s">
        <v>648</v>
      </c>
      <c r="Y86" s="79"/>
      <c r="Z86" s="79"/>
      <c r="AA86" s="85" t="s">
        <v>794</v>
      </c>
      <c r="AB86" s="85" t="s">
        <v>792</v>
      </c>
      <c r="AC86" s="79" t="b">
        <v>0</v>
      </c>
      <c r="AD86" s="79">
        <v>4</v>
      </c>
      <c r="AE86" s="85" t="s">
        <v>949</v>
      </c>
      <c r="AF86" s="79" t="b">
        <v>0</v>
      </c>
      <c r="AG86" s="79" t="s">
        <v>963</v>
      </c>
      <c r="AH86" s="79"/>
      <c r="AI86" s="85" t="s">
        <v>940</v>
      </c>
      <c r="AJ86" s="79" t="b">
        <v>0</v>
      </c>
      <c r="AK86" s="79">
        <v>0</v>
      </c>
      <c r="AL86" s="85" t="s">
        <v>940</v>
      </c>
      <c r="AM86" s="79" t="s">
        <v>967</v>
      </c>
      <c r="AN86" s="79" t="b">
        <v>0</v>
      </c>
      <c r="AO86" s="85" t="s">
        <v>792</v>
      </c>
      <c r="AP86" s="79" t="s">
        <v>176</v>
      </c>
      <c r="AQ86" s="79">
        <v>0</v>
      </c>
      <c r="AR86" s="79">
        <v>0</v>
      </c>
      <c r="AS86" s="79" t="s">
        <v>980</v>
      </c>
      <c r="AT86" s="79" t="s">
        <v>986</v>
      </c>
      <c r="AU86" s="79" t="s">
        <v>989</v>
      </c>
      <c r="AV86" s="79" t="s">
        <v>996</v>
      </c>
      <c r="AW86" s="79" t="s">
        <v>1006</v>
      </c>
      <c r="AX86" s="79" t="s">
        <v>1016</v>
      </c>
      <c r="AY86" s="79" t="s">
        <v>1022</v>
      </c>
      <c r="AZ86" s="82" t="s">
        <v>1028</v>
      </c>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229</v>
      </c>
      <c r="B87" s="64" t="s">
        <v>272</v>
      </c>
      <c r="C87" s="65" t="s">
        <v>2748</v>
      </c>
      <c r="D87" s="66">
        <v>3</v>
      </c>
      <c r="E87" s="67" t="s">
        <v>132</v>
      </c>
      <c r="F87" s="68">
        <v>32</v>
      </c>
      <c r="G87" s="65"/>
      <c r="H87" s="69"/>
      <c r="I87" s="70"/>
      <c r="J87" s="70"/>
      <c r="K87" s="34" t="s">
        <v>65</v>
      </c>
      <c r="L87" s="77">
        <v>87</v>
      </c>
      <c r="M87" s="77"/>
      <c r="N87" s="72"/>
      <c r="O87" s="79" t="s">
        <v>335</v>
      </c>
      <c r="P87" s="81">
        <v>43623.87505787037</v>
      </c>
      <c r="Q87" s="79" t="s">
        <v>337</v>
      </c>
      <c r="R87" s="79"/>
      <c r="S87" s="79"/>
      <c r="T87" s="79" t="s">
        <v>492</v>
      </c>
      <c r="U87" s="79"/>
      <c r="V87" s="82" t="s">
        <v>585</v>
      </c>
      <c r="W87" s="81">
        <v>43623.87505787037</v>
      </c>
      <c r="X87" s="82" t="s">
        <v>649</v>
      </c>
      <c r="Y87" s="79"/>
      <c r="Z87" s="79"/>
      <c r="AA87" s="85" t="s">
        <v>795</v>
      </c>
      <c r="AB87" s="79"/>
      <c r="AC87" s="79" t="b">
        <v>0</v>
      </c>
      <c r="AD87" s="79">
        <v>0</v>
      </c>
      <c r="AE87" s="85" t="s">
        <v>940</v>
      </c>
      <c r="AF87" s="79" t="b">
        <v>0</v>
      </c>
      <c r="AG87" s="79" t="s">
        <v>963</v>
      </c>
      <c r="AH87" s="79"/>
      <c r="AI87" s="85" t="s">
        <v>940</v>
      </c>
      <c r="AJ87" s="79" t="b">
        <v>0</v>
      </c>
      <c r="AK87" s="79">
        <v>3</v>
      </c>
      <c r="AL87" s="85" t="s">
        <v>798</v>
      </c>
      <c r="AM87" s="79" t="s">
        <v>968</v>
      </c>
      <c r="AN87" s="79" t="b">
        <v>0</v>
      </c>
      <c r="AO87" s="85" t="s">
        <v>798</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218</v>
      </c>
      <c r="B88" s="64" t="s">
        <v>272</v>
      </c>
      <c r="C88" s="65" t="s">
        <v>2748</v>
      </c>
      <c r="D88" s="66">
        <v>3</v>
      </c>
      <c r="E88" s="67" t="s">
        <v>132</v>
      </c>
      <c r="F88" s="68">
        <v>32</v>
      </c>
      <c r="G88" s="65"/>
      <c r="H88" s="69"/>
      <c r="I88" s="70"/>
      <c r="J88" s="70"/>
      <c r="K88" s="34" t="s">
        <v>65</v>
      </c>
      <c r="L88" s="77">
        <v>88</v>
      </c>
      <c r="M88" s="77"/>
      <c r="N88" s="72"/>
      <c r="O88" s="79" t="s">
        <v>335</v>
      </c>
      <c r="P88" s="81">
        <v>43624.0512962963</v>
      </c>
      <c r="Q88" s="79" t="s">
        <v>345</v>
      </c>
      <c r="R88" s="79"/>
      <c r="S88" s="79"/>
      <c r="T88" s="79" t="s">
        <v>494</v>
      </c>
      <c r="U88" s="82" t="s">
        <v>532</v>
      </c>
      <c r="V88" s="82" t="s">
        <v>532</v>
      </c>
      <c r="W88" s="81">
        <v>43624.0512962963</v>
      </c>
      <c r="X88" s="82" t="s">
        <v>633</v>
      </c>
      <c r="Y88" s="79"/>
      <c r="Z88" s="79"/>
      <c r="AA88" s="85" t="s">
        <v>779</v>
      </c>
      <c r="AB88" s="85" t="s">
        <v>918</v>
      </c>
      <c r="AC88" s="79" t="b">
        <v>0</v>
      </c>
      <c r="AD88" s="79">
        <v>3</v>
      </c>
      <c r="AE88" s="85" t="s">
        <v>944</v>
      </c>
      <c r="AF88" s="79" t="b">
        <v>0</v>
      </c>
      <c r="AG88" s="79" t="s">
        <v>963</v>
      </c>
      <c r="AH88" s="79"/>
      <c r="AI88" s="85" t="s">
        <v>940</v>
      </c>
      <c r="AJ88" s="79" t="b">
        <v>0</v>
      </c>
      <c r="AK88" s="79">
        <v>0</v>
      </c>
      <c r="AL88" s="85" t="s">
        <v>940</v>
      </c>
      <c r="AM88" s="79" t="s">
        <v>967</v>
      </c>
      <c r="AN88" s="79" t="b">
        <v>0</v>
      </c>
      <c r="AO88" s="85" t="s">
        <v>918</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c r="BE88" s="49"/>
      <c r="BF88" s="48"/>
      <c r="BG88" s="49"/>
      <c r="BH88" s="48"/>
      <c r="BI88" s="49"/>
      <c r="BJ88" s="48"/>
      <c r="BK88" s="49"/>
      <c r="BL88" s="48"/>
    </row>
    <row r="89" spans="1:64" ht="15">
      <c r="A89" s="64" t="s">
        <v>230</v>
      </c>
      <c r="B89" s="64" t="s">
        <v>272</v>
      </c>
      <c r="C89" s="65" t="s">
        <v>2749</v>
      </c>
      <c r="D89" s="66">
        <v>10</v>
      </c>
      <c r="E89" s="67" t="s">
        <v>136</v>
      </c>
      <c r="F89" s="68">
        <v>26.8</v>
      </c>
      <c r="G89" s="65"/>
      <c r="H89" s="69"/>
      <c r="I89" s="70"/>
      <c r="J89" s="70"/>
      <c r="K89" s="34" t="s">
        <v>65</v>
      </c>
      <c r="L89" s="77">
        <v>89</v>
      </c>
      <c r="M89" s="77"/>
      <c r="N89" s="72"/>
      <c r="O89" s="79" t="s">
        <v>335</v>
      </c>
      <c r="P89" s="81">
        <v>43626.92207175926</v>
      </c>
      <c r="Q89" s="79" t="s">
        <v>361</v>
      </c>
      <c r="R89" s="79"/>
      <c r="S89" s="79"/>
      <c r="T89" s="79" t="s">
        <v>492</v>
      </c>
      <c r="U89" s="82" t="s">
        <v>537</v>
      </c>
      <c r="V89" s="82" t="s">
        <v>537</v>
      </c>
      <c r="W89" s="81">
        <v>43626.92207175926</v>
      </c>
      <c r="X89" s="82" t="s">
        <v>650</v>
      </c>
      <c r="Y89" s="79"/>
      <c r="Z89" s="79"/>
      <c r="AA89" s="85" t="s">
        <v>796</v>
      </c>
      <c r="AB89" s="79"/>
      <c r="AC89" s="79" t="b">
        <v>0</v>
      </c>
      <c r="AD89" s="79">
        <v>17</v>
      </c>
      <c r="AE89" s="85" t="s">
        <v>940</v>
      </c>
      <c r="AF89" s="79" t="b">
        <v>0</v>
      </c>
      <c r="AG89" s="79" t="s">
        <v>963</v>
      </c>
      <c r="AH89" s="79"/>
      <c r="AI89" s="85" t="s">
        <v>940</v>
      </c>
      <c r="AJ89" s="79" t="b">
        <v>0</v>
      </c>
      <c r="AK89" s="79">
        <v>6</v>
      </c>
      <c r="AL89" s="85" t="s">
        <v>940</v>
      </c>
      <c r="AM89" s="79" t="s">
        <v>968</v>
      </c>
      <c r="AN89" s="79" t="b">
        <v>0</v>
      </c>
      <c r="AO89" s="85" t="s">
        <v>796</v>
      </c>
      <c r="AP89" s="79" t="s">
        <v>176</v>
      </c>
      <c r="AQ89" s="79">
        <v>0</v>
      </c>
      <c r="AR89" s="79">
        <v>0</v>
      </c>
      <c r="AS89" s="79"/>
      <c r="AT89" s="79"/>
      <c r="AU89" s="79"/>
      <c r="AV89" s="79"/>
      <c r="AW89" s="79"/>
      <c r="AX89" s="79"/>
      <c r="AY89" s="79"/>
      <c r="AZ89" s="79"/>
      <c r="BA89">
        <v>2</v>
      </c>
      <c r="BB89" s="78" t="str">
        <f>REPLACE(INDEX(GroupVertices[Group],MATCH(Edges[[#This Row],[Vertex 1]],GroupVertices[Vertex],0)),1,1,"")</f>
        <v>4</v>
      </c>
      <c r="BC89" s="78" t="str">
        <f>REPLACE(INDEX(GroupVertices[Group],MATCH(Edges[[#This Row],[Vertex 2]],GroupVertices[Vertex],0)),1,1,"")</f>
        <v>4</v>
      </c>
      <c r="BD89" s="48"/>
      <c r="BE89" s="49"/>
      <c r="BF89" s="48"/>
      <c r="BG89" s="49"/>
      <c r="BH89" s="48"/>
      <c r="BI89" s="49"/>
      <c r="BJ89" s="48"/>
      <c r="BK89" s="49"/>
      <c r="BL89" s="48"/>
    </row>
    <row r="90" spans="1:64" ht="15">
      <c r="A90" s="64" t="s">
        <v>230</v>
      </c>
      <c r="B90" s="64" t="s">
        <v>272</v>
      </c>
      <c r="C90" s="65" t="s">
        <v>2749</v>
      </c>
      <c r="D90" s="66">
        <v>10</v>
      </c>
      <c r="E90" s="67" t="s">
        <v>136</v>
      </c>
      <c r="F90" s="68">
        <v>26.8</v>
      </c>
      <c r="G90" s="65"/>
      <c r="H90" s="69"/>
      <c r="I90" s="70"/>
      <c r="J90" s="70"/>
      <c r="K90" s="34" t="s">
        <v>65</v>
      </c>
      <c r="L90" s="77">
        <v>90</v>
      </c>
      <c r="M90" s="77"/>
      <c r="N90" s="72"/>
      <c r="O90" s="79" t="s">
        <v>335</v>
      </c>
      <c r="P90" s="81">
        <v>43629.74517361111</v>
      </c>
      <c r="Q90" s="79" t="s">
        <v>362</v>
      </c>
      <c r="R90" s="82" t="s">
        <v>456</v>
      </c>
      <c r="S90" s="79" t="s">
        <v>482</v>
      </c>
      <c r="T90" s="79" t="s">
        <v>492</v>
      </c>
      <c r="U90" s="82" t="s">
        <v>538</v>
      </c>
      <c r="V90" s="82" t="s">
        <v>538</v>
      </c>
      <c r="W90" s="81">
        <v>43629.74517361111</v>
      </c>
      <c r="X90" s="82" t="s">
        <v>651</v>
      </c>
      <c r="Y90" s="79"/>
      <c r="Z90" s="79"/>
      <c r="AA90" s="85" t="s">
        <v>797</v>
      </c>
      <c r="AB90" s="79"/>
      <c r="AC90" s="79" t="b">
        <v>0</v>
      </c>
      <c r="AD90" s="79">
        <v>4</v>
      </c>
      <c r="AE90" s="85" t="s">
        <v>940</v>
      </c>
      <c r="AF90" s="79" t="b">
        <v>0</v>
      </c>
      <c r="AG90" s="79" t="s">
        <v>963</v>
      </c>
      <c r="AH90" s="79"/>
      <c r="AI90" s="85" t="s">
        <v>940</v>
      </c>
      <c r="AJ90" s="79" t="b">
        <v>0</v>
      </c>
      <c r="AK90" s="79">
        <v>2</v>
      </c>
      <c r="AL90" s="85" t="s">
        <v>940</v>
      </c>
      <c r="AM90" s="79" t="s">
        <v>968</v>
      </c>
      <c r="AN90" s="79" t="b">
        <v>0</v>
      </c>
      <c r="AO90" s="85" t="s">
        <v>797</v>
      </c>
      <c r="AP90" s="79" t="s">
        <v>176</v>
      </c>
      <c r="AQ90" s="79">
        <v>0</v>
      </c>
      <c r="AR90" s="79">
        <v>0</v>
      </c>
      <c r="AS90" s="79"/>
      <c r="AT90" s="79"/>
      <c r="AU90" s="79"/>
      <c r="AV90" s="79"/>
      <c r="AW90" s="79"/>
      <c r="AX90" s="79"/>
      <c r="AY90" s="79"/>
      <c r="AZ90" s="79"/>
      <c r="BA90">
        <v>2</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228</v>
      </c>
      <c r="B91" s="64" t="s">
        <v>272</v>
      </c>
      <c r="C91" s="65" t="s">
        <v>2750</v>
      </c>
      <c r="D91" s="66">
        <v>10</v>
      </c>
      <c r="E91" s="67" t="s">
        <v>136</v>
      </c>
      <c r="F91" s="68">
        <v>11.2</v>
      </c>
      <c r="G91" s="65"/>
      <c r="H91" s="69"/>
      <c r="I91" s="70"/>
      <c r="J91" s="70"/>
      <c r="K91" s="34" t="s">
        <v>65</v>
      </c>
      <c r="L91" s="77">
        <v>91</v>
      </c>
      <c r="M91" s="77"/>
      <c r="N91" s="72"/>
      <c r="O91" s="79" t="s">
        <v>335</v>
      </c>
      <c r="P91" s="81">
        <v>43623.806550925925</v>
      </c>
      <c r="Q91" s="79" t="s">
        <v>363</v>
      </c>
      <c r="R91" s="82" t="s">
        <v>456</v>
      </c>
      <c r="S91" s="79" t="s">
        <v>482</v>
      </c>
      <c r="T91" s="79" t="s">
        <v>492</v>
      </c>
      <c r="U91" s="82" t="s">
        <v>539</v>
      </c>
      <c r="V91" s="82" t="s">
        <v>539</v>
      </c>
      <c r="W91" s="81">
        <v>43623.806550925925</v>
      </c>
      <c r="X91" s="82" t="s">
        <v>652</v>
      </c>
      <c r="Y91" s="79"/>
      <c r="Z91" s="79"/>
      <c r="AA91" s="85" t="s">
        <v>798</v>
      </c>
      <c r="AB91" s="79"/>
      <c r="AC91" s="79" t="b">
        <v>0</v>
      </c>
      <c r="AD91" s="79">
        <v>5</v>
      </c>
      <c r="AE91" s="85" t="s">
        <v>940</v>
      </c>
      <c r="AF91" s="79" t="b">
        <v>0</v>
      </c>
      <c r="AG91" s="79" t="s">
        <v>963</v>
      </c>
      <c r="AH91" s="79"/>
      <c r="AI91" s="85" t="s">
        <v>940</v>
      </c>
      <c r="AJ91" s="79" t="b">
        <v>0</v>
      </c>
      <c r="AK91" s="79">
        <v>3</v>
      </c>
      <c r="AL91" s="85" t="s">
        <v>940</v>
      </c>
      <c r="AM91" s="79" t="s">
        <v>966</v>
      </c>
      <c r="AN91" s="79" t="b">
        <v>0</v>
      </c>
      <c r="AO91" s="85" t="s">
        <v>798</v>
      </c>
      <c r="AP91" s="79" t="s">
        <v>176</v>
      </c>
      <c r="AQ91" s="79">
        <v>0</v>
      </c>
      <c r="AR91" s="79">
        <v>0</v>
      </c>
      <c r="AS91" s="79"/>
      <c r="AT91" s="79"/>
      <c r="AU91" s="79"/>
      <c r="AV91" s="79"/>
      <c r="AW91" s="79"/>
      <c r="AX91" s="79"/>
      <c r="AY91" s="79"/>
      <c r="AZ91" s="79"/>
      <c r="BA91">
        <v>5</v>
      </c>
      <c r="BB91" s="78" t="str">
        <f>REPLACE(INDEX(GroupVertices[Group],MATCH(Edges[[#This Row],[Vertex 1]],GroupVertices[Vertex],0)),1,1,"")</f>
        <v>4</v>
      </c>
      <c r="BC91" s="78" t="str">
        <f>REPLACE(INDEX(GroupVertices[Group],MATCH(Edges[[#This Row],[Vertex 2]],GroupVertices[Vertex],0)),1,1,"")</f>
        <v>4</v>
      </c>
      <c r="BD91" s="48"/>
      <c r="BE91" s="49"/>
      <c r="BF91" s="48"/>
      <c r="BG91" s="49"/>
      <c r="BH91" s="48"/>
      <c r="BI91" s="49"/>
      <c r="BJ91" s="48"/>
      <c r="BK91" s="49"/>
      <c r="BL91" s="48"/>
    </row>
    <row r="92" spans="1:64" ht="15">
      <c r="A92" s="64" t="s">
        <v>228</v>
      </c>
      <c r="B92" s="64" t="s">
        <v>272</v>
      </c>
      <c r="C92" s="65" t="s">
        <v>2750</v>
      </c>
      <c r="D92" s="66">
        <v>10</v>
      </c>
      <c r="E92" s="67" t="s">
        <v>136</v>
      </c>
      <c r="F92" s="68">
        <v>11.2</v>
      </c>
      <c r="G92" s="65"/>
      <c r="H92" s="69"/>
      <c r="I92" s="70"/>
      <c r="J92" s="70"/>
      <c r="K92" s="34" t="s">
        <v>65</v>
      </c>
      <c r="L92" s="77">
        <v>92</v>
      </c>
      <c r="M92" s="77"/>
      <c r="N92" s="72"/>
      <c r="O92" s="79" t="s">
        <v>335</v>
      </c>
      <c r="P92" s="81">
        <v>43623.88179398148</v>
      </c>
      <c r="Q92" s="79" t="s">
        <v>337</v>
      </c>
      <c r="R92" s="79"/>
      <c r="S92" s="79"/>
      <c r="T92" s="79" t="s">
        <v>492</v>
      </c>
      <c r="U92" s="79"/>
      <c r="V92" s="82" t="s">
        <v>584</v>
      </c>
      <c r="W92" s="81">
        <v>43623.88179398148</v>
      </c>
      <c r="X92" s="82" t="s">
        <v>653</v>
      </c>
      <c r="Y92" s="79"/>
      <c r="Z92" s="79"/>
      <c r="AA92" s="85" t="s">
        <v>799</v>
      </c>
      <c r="AB92" s="79"/>
      <c r="AC92" s="79" t="b">
        <v>0</v>
      </c>
      <c r="AD92" s="79">
        <v>0</v>
      </c>
      <c r="AE92" s="85" t="s">
        <v>940</v>
      </c>
      <c r="AF92" s="79" t="b">
        <v>0</v>
      </c>
      <c r="AG92" s="79" t="s">
        <v>963</v>
      </c>
      <c r="AH92" s="79"/>
      <c r="AI92" s="85" t="s">
        <v>940</v>
      </c>
      <c r="AJ92" s="79" t="b">
        <v>0</v>
      </c>
      <c r="AK92" s="79">
        <v>3</v>
      </c>
      <c r="AL92" s="85" t="s">
        <v>798</v>
      </c>
      <c r="AM92" s="79" t="s">
        <v>967</v>
      </c>
      <c r="AN92" s="79" t="b">
        <v>0</v>
      </c>
      <c r="AO92" s="85" t="s">
        <v>798</v>
      </c>
      <c r="AP92" s="79" t="s">
        <v>176</v>
      </c>
      <c r="AQ92" s="79">
        <v>0</v>
      </c>
      <c r="AR92" s="79">
        <v>0</v>
      </c>
      <c r="AS92" s="79"/>
      <c r="AT92" s="79"/>
      <c r="AU92" s="79"/>
      <c r="AV92" s="79"/>
      <c r="AW92" s="79"/>
      <c r="AX92" s="79"/>
      <c r="AY92" s="79"/>
      <c r="AZ92" s="79"/>
      <c r="BA92">
        <v>5</v>
      </c>
      <c r="BB92" s="78" t="str">
        <f>REPLACE(INDEX(GroupVertices[Group],MATCH(Edges[[#This Row],[Vertex 1]],GroupVertices[Vertex],0)),1,1,"")</f>
        <v>4</v>
      </c>
      <c r="BC92" s="78" t="str">
        <f>REPLACE(INDEX(GroupVertices[Group],MATCH(Edges[[#This Row],[Vertex 2]],GroupVertices[Vertex],0)),1,1,"")</f>
        <v>4</v>
      </c>
      <c r="BD92" s="48">
        <v>1</v>
      </c>
      <c r="BE92" s="49">
        <v>3.8461538461538463</v>
      </c>
      <c r="BF92" s="48">
        <v>0</v>
      </c>
      <c r="BG92" s="49">
        <v>0</v>
      </c>
      <c r="BH92" s="48">
        <v>0</v>
      </c>
      <c r="BI92" s="49">
        <v>0</v>
      </c>
      <c r="BJ92" s="48">
        <v>25</v>
      </c>
      <c r="BK92" s="49">
        <v>96.15384615384616</v>
      </c>
      <c r="BL92" s="48">
        <v>26</v>
      </c>
    </row>
    <row r="93" spans="1:64" ht="15">
      <c r="A93" s="64" t="s">
        <v>228</v>
      </c>
      <c r="B93" s="64" t="s">
        <v>272</v>
      </c>
      <c r="C93" s="65" t="s">
        <v>2750</v>
      </c>
      <c r="D93" s="66">
        <v>10</v>
      </c>
      <c r="E93" s="67" t="s">
        <v>136</v>
      </c>
      <c r="F93" s="68">
        <v>11.2</v>
      </c>
      <c r="G93" s="65"/>
      <c r="H93" s="69"/>
      <c r="I93" s="70"/>
      <c r="J93" s="70"/>
      <c r="K93" s="34" t="s">
        <v>65</v>
      </c>
      <c r="L93" s="77">
        <v>93</v>
      </c>
      <c r="M93" s="77"/>
      <c r="N93" s="72"/>
      <c r="O93" s="79" t="s">
        <v>335</v>
      </c>
      <c r="P93" s="81">
        <v>43627.07164351852</v>
      </c>
      <c r="Q93" s="79" t="s">
        <v>364</v>
      </c>
      <c r="R93" s="79"/>
      <c r="S93" s="79"/>
      <c r="T93" s="79" t="s">
        <v>492</v>
      </c>
      <c r="U93" s="79"/>
      <c r="V93" s="82" t="s">
        <v>584</v>
      </c>
      <c r="W93" s="81">
        <v>43627.07164351852</v>
      </c>
      <c r="X93" s="82" t="s">
        <v>654</v>
      </c>
      <c r="Y93" s="79"/>
      <c r="Z93" s="79"/>
      <c r="AA93" s="85" t="s">
        <v>800</v>
      </c>
      <c r="AB93" s="85" t="s">
        <v>922</v>
      </c>
      <c r="AC93" s="79" t="b">
        <v>0</v>
      </c>
      <c r="AD93" s="79">
        <v>2</v>
      </c>
      <c r="AE93" s="85" t="s">
        <v>945</v>
      </c>
      <c r="AF93" s="79" t="b">
        <v>0</v>
      </c>
      <c r="AG93" s="79" t="s">
        <v>963</v>
      </c>
      <c r="AH93" s="79"/>
      <c r="AI93" s="85" t="s">
        <v>940</v>
      </c>
      <c r="AJ93" s="79" t="b">
        <v>0</v>
      </c>
      <c r="AK93" s="79">
        <v>0</v>
      </c>
      <c r="AL93" s="85" t="s">
        <v>940</v>
      </c>
      <c r="AM93" s="79" t="s">
        <v>967</v>
      </c>
      <c r="AN93" s="79" t="b">
        <v>0</v>
      </c>
      <c r="AO93" s="85" t="s">
        <v>922</v>
      </c>
      <c r="AP93" s="79" t="s">
        <v>176</v>
      </c>
      <c r="AQ93" s="79">
        <v>0</v>
      </c>
      <c r="AR93" s="79">
        <v>0</v>
      </c>
      <c r="AS93" s="79" t="s">
        <v>980</v>
      </c>
      <c r="AT93" s="79" t="s">
        <v>986</v>
      </c>
      <c r="AU93" s="79" t="s">
        <v>989</v>
      </c>
      <c r="AV93" s="79" t="s">
        <v>996</v>
      </c>
      <c r="AW93" s="79" t="s">
        <v>1006</v>
      </c>
      <c r="AX93" s="79" t="s">
        <v>1016</v>
      </c>
      <c r="AY93" s="79" t="s">
        <v>1022</v>
      </c>
      <c r="AZ93" s="82" t="s">
        <v>1028</v>
      </c>
      <c r="BA93">
        <v>5</v>
      </c>
      <c r="BB93" s="78" t="str">
        <f>REPLACE(INDEX(GroupVertices[Group],MATCH(Edges[[#This Row],[Vertex 1]],GroupVertices[Vertex],0)),1,1,"")</f>
        <v>4</v>
      </c>
      <c r="BC93" s="78" t="str">
        <f>REPLACE(INDEX(GroupVertices[Group],MATCH(Edges[[#This Row],[Vertex 2]],GroupVertices[Vertex],0)),1,1,"")</f>
        <v>4</v>
      </c>
      <c r="BD93" s="48"/>
      <c r="BE93" s="49"/>
      <c r="BF93" s="48"/>
      <c r="BG93" s="49"/>
      <c r="BH93" s="48"/>
      <c r="BI93" s="49"/>
      <c r="BJ93" s="48"/>
      <c r="BK93" s="49"/>
      <c r="BL93" s="48"/>
    </row>
    <row r="94" spans="1:64" ht="15">
      <c r="A94" s="64" t="s">
        <v>228</v>
      </c>
      <c r="B94" s="64" t="s">
        <v>272</v>
      </c>
      <c r="C94" s="65" t="s">
        <v>2750</v>
      </c>
      <c r="D94" s="66">
        <v>10</v>
      </c>
      <c r="E94" s="67" t="s">
        <v>136</v>
      </c>
      <c r="F94" s="68">
        <v>11.2</v>
      </c>
      <c r="G94" s="65"/>
      <c r="H94" s="69"/>
      <c r="I94" s="70"/>
      <c r="J94" s="70"/>
      <c r="K94" s="34" t="s">
        <v>65</v>
      </c>
      <c r="L94" s="77">
        <v>94</v>
      </c>
      <c r="M94" s="77"/>
      <c r="N94" s="72"/>
      <c r="O94" s="79" t="s">
        <v>335</v>
      </c>
      <c r="P94" s="81">
        <v>43627.73688657407</v>
      </c>
      <c r="Q94" s="79" t="s">
        <v>365</v>
      </c>
      <c r="R94" s="79"/>
      <c r="S94" s="79"/>
      <c r="T94" s="79" t="s">
        <v>492</v>
      </c>
      <c r="U94" s="79"/>
      <c r="V94" s="82" t="s">
        <v>584</v>
      </c>
      <c r="W94" s="81">
        <v>43627.73688657407</v>
      </c>
      <c r="X94" s="82" t="s">
        <v>655</v>
      </c>
      <c r="Y94" s="79"/>
      <c r="Z94" s="79"/>
      <c r="AA94" s="85" t="s">
        <v>801</v>
      </c>
      <c r="AB94" s="85" t="s">
        <v>923</v>
      </c>
      <c r="AC94" s="79" t="b">
        <v>0</v>
      </c>
      <c r="AD94" s="79">
        <v>4</v>
      </c>
      <c r="AE94" s="85" t="s">
        <v>950</v>
      </c>
      <c r="AF94" s="79" t="b">
        <v>0</v>
      </c>
      <c r="AG94" s="79" t="s">
        <v>963</v>
      </c>
      <c r="AH94" s="79"/>
      <c r="AI94" s="85" t="s">
        <v>940</v>
      </c>
      <c r="AJ94" s="79" t="b">
        <v>0</v>
      </c>
      <c r="AK94" s="79">
        <v>0</v>
      </c>
      <c r="AL94" s="85" t="s">
        <v>940</v>
      </c>
      <c r="AM94" s="79" t="s">
        <v>966</v>
      </c>
      <c r="AN94" s="79" t="b">
        <v>0</v>
      </c>
      <c r="AO94" s="85" t="s">
        <v>923</v>
      </c>
      <c r="AP94" s="79" t="s">
        <v>176</v>
      </c>
      <c r="AQ94" s="79">
        <v>0</v>
      </c>
      <c r="AR94" s="79">
        <v>0</v>
      </c>
      <c r="AS94" s="79"/>
      <c r="AT94" s="79"/>
      <c r="AU94" s="79"/>
      <c r="AV94" s="79"/>
      <c r="AW94" s="79"/>
      <c r="AX94" s="79"/>
      <c r="AY94" s="79"/>
      <c r="AZ94" s="79"/>
      <c r="BA94">
        <v>5</v>
      </c>
      <c r="BB94" s="78" t="str">
        <f>REPLACE(INDEX(GroupVertices[Group],MATCH(Edges[[#This Row],[Vertex 1]],GroupVertices[Vertex],0)),1,1,"")</f>
        <v>4</v>
      </c>
      <c r="BC94" s="78" t="str">
        <f>REPLACE(INDEX(GroupVertices[Group],MATCH(Edges[[#This Row],[Vertex 2]],GroupVertices[Vertex],0)),1,1,"")</f>
        <v>4</v>
      </c>
      <c r="BD94" s="48"/>
      <c r="BE94" s="49"/>
      <c r="BF94" s="48"/>
      <c r="BG94" s="49"/>
      <c r="BH94" s="48"/>
      <c r="BI94" s="49"/>
      <c r="BJ94" s="48"/>
      <c r="BK94" s="49"/>
      <c r="BL94" s="48"/>
    </row>
    <row r="95" spans="1:64" ht="15">
      <c r="A95" s="64" t="s">
        <v>228</v>
      </c>
      <c r="B95" s="64" t="s">
        <v>272</v>
      </c>
      <c r="C95" s="65" t="s">
        <v>2750</v>
      </c>
      <c r="D95" s="66">
        <v>10</v>
      </c>
      <c r="E95" s="67" t="s">
        <v>136</v>
      </c>
      <c r="F95" s="68">
        <v>11.2</v>
      </c>
      <c r="G95" s="65"/>
      <c r="H95" s="69"/>
      <c r="I95" s="70"/>
      <c r="J95" s="70"/>
      <c r="K95" s="34" t="s">
        <v>65</v>
      </c>
      <c r="L95" s="77">
        <v>95</v>
      </c>
      <c r="M95" s="77"/>
      <c r="N95" s="72"/>
      <c r="O95" s="79" t="s">
        <v>335</v>
      </c>
      <c r="P95" s="81">
        <v>43629.76119212963</v>
      </c>
      <c r="Q95" s="79" t="s">
        <v>366</v>
      </c>
      <c r="R95" s="79"/>
      <c r="S95" s="79"/>
      <c r="T95" s="79"/>
      <c r="U95" s="79"/>
      <c r="V95" s="82" t="s">
        <v>584</v>
      </c>
      <c r="W95" s="81">
        <v>43629.76119212963</v>
      </c>
      <c r="X95" s="82" t="s">
        <v>656</v>
      </c>
      <c r="Y95" s="79"/>
      <c r="Z95" s="79"/>
      <c r="AA95" s="85" t="s">
        <v>802</v>
      </c>
      <c r="AB95" s="79"/>
      <c r="AC95" s="79" t="b">
        <v>0</v>
      </c>
      <c r="AD95" s="79">
        <v>0</v>
      </c>
      <c r="AE95" s="85" t="s">
        <v>940</v>
      </c>
      <c r="AF95" s="79" t="b">
        <v>0</v>
      </c>
      <c r="AG95" s="79" t="s">
        <v>963</v>
      </c>
      <c r="AH95" s="79"/>
      <c r="AI95" s="85" t="s">
        <v>940</v>
      </c>
      <c r="AJ95" s="79" t="b">
        <v>0</v>
      </c>
      <c r="AK95" s="79">
        <v>2</v>
      </c>
      <c r="AL95" s="85" t="s">
        <v>797</v>
      </c>
      <c r="AM95" s="79" t="s">
        <v>967</v>
      </c>
      <c r="AN95" s="79" t="b">
        <v>0</v>
      </c>
      <c r="AO95" s="85" t="s">
        <v>797</v>
      </c>
      <c r="AP95" s="79" t="s">
        <v>176</v>
      </c>
      <c r="AQ95" s="79">
        <v>0</v>
      </c>
      <c r="AR95" s="79">
        <v>0</v>
      </c>
      <c r="AS95" s="79"/>
      <c r="AT95" s="79"/>
      <c r="AU95" s="79"/>
      <c r="AV95" s="79"/>
      <c r="AW95" s="79"/>
      <c r="AX95" s="79"/>
      <c r="AY95" s="79"/>
      <c r="AZ95" s="79"/>
      <c r="BA95">
        <v>5</v>
      </c>
      <c r="BB95" s="78" t="str">
        <f>REPLACE(INDEX(GroupVertices[Group],MATCH(Edges[[#This Row],[Vertex 1]],GroupVertices[Vertex],0)),1,1,"")</f>
        <v>4</v>
      </c>
      <c r="BC95" s="78" t="str">
        <f>REPLACE(INDEX(GroupVertices[Group],MATCH(Edges[[#This Row],[Vertex 2]],GroupVertices[Vertex],0)),1,1,"")</f>
        <v>4</v>
      </c>
      <c r="BD95" s="48"/>
      <c r="BE95" s="49"/>
      <c r="BF95" s="48"/>
      <c r="BG95" s="49"/>
      <c r="BH95" s="48"/>
      <c r="BI95" s="49"/>
      <c r="BJ95" s="48"/>
      <c r="BK95" s="49"/>
      <c r="BL95" s="48"/>
    </row>
    <row r="96" spans="1:64" ht="15">
      <c r="A96" s="64" t="s">
        <v>231</v>
      </c>
      <c r="B96" s="64" t="s">
        <v>272</v>
      </c>
      <c r="C96" s="65" t="s">
        <v>2748</v>
      </c>
      <c r="D96" s="66">
        <v>3</v>
      </c>
      <c r="E96" s="67" t="s">
        <v>132</v>
      </c>
      <c r="F96" s="68">
        <v>32</v>
      </c>
      <c r="G96" s="65"/>
      <c r="H96" s="69"/>
      <c r="I96" s="70"/>
      <c r="J96" s="70"/>
      <c r="K96" s="34" t="s">
        <v>65</v>
      </c>
      <c r="L96" s="77">
        <v>96</v>
      </c>
      <c r="M96" s="77"/>
      <c r="N96" s="72"/>
      <c r="O96" s="79" t="s">
        <v>335</v>
      </c>
      <c r="P96" s="81">
        <v>43629.76679398148</v>
      </c>
      <c r="Q96" s="79" t="s">
        <v>366</v>
      </c>
      <c r="R96" s="79"/>
      <c r="S96" s="79"/>
      <c r="T96" s="79"/>
      <c r="U96" s="79"/>
      <c r="V96" s="82" t="s">
        <v>586</v>
      </c>
      <c r="W96" s="81">
        <v>43629.76679398148</v>
      </c>
      <c r="X96" s="82" t="s">
        <v>657</v>
      </c>
      <c r="Y96" s="79"/>
      <c r="Z96" s="79"/>
      <c r="AA96" s="85" t="s">
        <v>803</v>
      </c>
      <c r="AB96" s="79"/>
      <c r="AC96" s="79" t="b">
        <v>0</v>
      </c>
      <c r="AD96" s="79">
        <v>0</v>
      </c>
      <c r="AE96" s="85" t="s">
        <v>940</v>
      </c>
      <c r="AF96" s="79" t="b">
        <v>0</v>
      </c>
      <c r="AG96" s="79" t="s">
        <v>963</v>
      </c>
      <c r="AH96" s="79"/>
      <c r="AI96" s="85" t="s">
        <v>940</v>
      </c>
      <c r="AJ96" s="79" t="b">
        <v>0</v>
      </c>
      <c r="AK96" s="79">
        <v>2</v>
      </c>
      <c r="AL96" s="85" t="s">
        <v>797</v>
      </c>
      <c r="AM96" s="79" t="s">
        <v>967</v>
      </c>
      <c r="AN96" s="79" t="b">
        <v>0</v>
      </c>
      <c r="AO96" s="85" t="s">
        <v>797</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c r="BE96" s="49"/>
      <c r="BF96" s="48"/>
      <c r="BG96" s="49"/>
      <c r="BH96" s="48"/>
      <c r="BI96" s="49"/>
      <c r="BJ96" s="48"/>
      <c r="BK96" s="49"/>
      <c r="BL96" s="48"/>
    </row>
    <row r="97" spans="1:64" ht="15">
      <c r="A97" s="64" t="s">
        <v>230</v>
      </c>
      <c r="B97" s="64" t="s">
        <v>294</v>
      </c>
      <c r="C97" s="65" t="s">
        <v>2748</v>
      </c>
      <c r="D97" s="66">
        <v>3</v>
      </c>
      <c r="E97" s="67" t="s">
        <v>132</v>
      </c>
      <c r="F97" s="68">
        <v>32</v>
      </c>
      <c r="G97" s="65"/>
      <c r="H97" s="69"/>
      <c r="I97" s="70"/>
      <c r="J97" s="70"/>
      <c r="K97" s="34" t="s">
        <v>65</v>
      </c>
      <c r="L97" s="77">
        <v>97</v>
      </c>
      <c r="M97" s="77"/>
      <c r="N97" s="72"/>
      <c r="O97" s="79" t="s">
        <v>335</v>
      </c>
      <c r="P97" s="81">
        <v>43629.74517361111</v>
      </c>
      <c r="Q97" s="79" t="s">
        <v>362</v>
      </c>
      <c r="R97" s="82" t="s">
        <v>456</v>
      </c>
      <c r="S97" s="79" t="s">
        <v>482</v>
      </c>
      <c r="T97" s="79" t="s">
        <v>492</v>
      </c>
      <c r="U97" s="82" t="s">
        <v>538</v>
      </c>
      <c r="V97" s="82" t="s">
        <v>538</v>
      </c>
      <c r="W97" s="81">
        <v>43629.74517361111</v>
      </c>
      <c r="X97" s="82" t="s">
        <v>651</v>
      </c>
      <c r="Y97" s="79"/>
      <c r="Z97" s="79"/>
      <c r="AA97" s="85" t="s">
        <v>797</v>
      </c>
      <c r="AB97" s="79"/>
      <c r="AC97" s="79" t="b">
        <v>0</v>
      </c>
      <c r="AD97" s="79">
        <v>4</v>
      </c>
      <c r="AE97" s="85" t="s">
        <v>940</v>
      </c>
      <c r="AF97" s="79" t="b">
        <v>0</v>
      </c>
      <c r="AG97" s="79" t="s">
        <v>963</v>
      </c>
      <c r="AH97" s="79"/>
      <c r="AI97" s="85" t="s">
        <v>940</v>
      </c>
      <c r="AJ97" s="79" t="b">
        <v>0</v>
      </c>
      <c r="AK97" s="79">
        <v>2</v>
      </c>
      <c r="AL97" s="85" t="s">
        <v>940</v>
      </c>
      <c r="AM97" s="79" t="s">
        <v>968</v>
      </c>
      <c r="AN97" s="79" t="b">
        <v>0</v>
      </c>
      <c r="AO97" s="85" t="s">
        <v>797</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v>1</v>
      </c>
      <c r="BE97" s="49">
        <v>2.6315789473684212</v>
      </c>
      <c r="BF97" s="48">
        <v>0</v>
      </c>
      <c r="BG97" s="49">
        <v>0</v>
      </c>
      <c r="BH97" s="48">
        <v>0</v>
      </c>
      <c r="BI97" s="49">
        <v>0</v>
      </c>
      <c r="BJ97" s="48">
        <v>37</v>
      </c>
      <c r="BK97" s="49">
        <v>97.36842105263158</v>
      </c>
      <c r="BL97" s="48">
        <v>38</v>
      </c>
    </row>
    <row r="98" spans="1:64" ht="15">
      <c r="A98" s="64" t="s">
        <v>228</v>
      </c>
      <c r="B98" s="64" t="s">
        <v>294</v>
      </c>
      <c r="C98" s="65" t="s">
        <v>2748</v>
      </c>
      <c r="D98" s="66">
        <v>3</v>
      </c>
      <c r="E98" s="67" t="s">
        <v>132</v>
      </c>
      <c r="F98" s="68">
        <v>32</v>
      </c>
      <c r="G98" s="65"/>
      <c r="H98" s="69"/>
      <c r="I98" s="70"/>
      <c r="J98" s="70"/>
      <c r="K98" s="34" t="s">
        <v>65</v>
      </c>
      <c r="L98" s="77">
        <v>98</v>
      </c>
      <c r="M98" s="77"/>
      <c r="N98" s="72"/>
      <c r="O98" s="79" t="s">
        <v>335</v>
      </c>
      <c r="P98" s="81">
        <v>43629.76119212963</v>
      </c>
      <c r="Q98" s="79" t="s">
        <v>366</v>
      </c>
      <c r="R98" s="79"/>
      <c r="S98" s="79"/>
      <c r="T98" s="79"/>
      <c r="U98" s="79"/>
      <c r="V98" s="82" t="s">
        <v>584</v>
      </c>
      <c r="W98" s="81">
        <v>43629.76119212963</v>
      </c>
      <c r="X98" s="82" t="s">
        <v>656</v>
      </c>
      <c r="Y98" s="79"/>
      <c r="Z98" s="79"/>
      <c r="AA98" s="85" t="s">
        <v>802</v>
      </c>
      <c r="AB98" s="79"/>
      <c r="AC98" s="79" t="b">
        <v>0</v>
      </c>
      <c r="AD98" s="79">
        <v>0</v>
      </c>
      <c r="AE98" s="85" t="s">
        <v>940</v>
      </c>
      <c r="AF98" s="79" t="b">
        <v>0</v>
      </c>
      <c r="AG98" s="79" t="s">
        <v>963</v>
      </c>
      <c r="AH98" s="79"/>
      <c r="AI98" s="85" t="s">
        <v>940</v>
      </c>
      <c r="AJ98" s="79" t="b">
        <v>0</v>
      </c>
      <c r="AK98" s="79">
        <v>2</v>
      </c>
      <c r="AL98" s="85" t="s">
        <v>797</v>
      </c>
      <c r="AM98" s="79" t="s">
        <v>967</v>
      </c>
      <c r="AN98" s="79" t="b">
        <v>0</v>
      </c>
      <c r="AO98" s="85" t="s">
        <v>797</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v>1</v>
      </c>
      <c r="BE98" s="49">
        <v>5.555555555555555</v>
      </c>
      <c r="BF98" s="48">
        <v>0</v>
      </c>
      <c r="BG98" s="49">
        <v>0</v>
      </c>
      <c r="BH98" s="48">
        <v>0</v>
      </c>
      <c r="BI98" s="49">
        <v>0</v>
      </c>
      <c r="BJ98" s="48">
        <v>17</v>
      </c>
      <c r="BK98" s="49">
        <v>94.44444444444444</v>
      </c>
      <c r="BL98" s="48">
        <v>18</v>
      </c>
    </row>
    <row r="99" spans="1:64" ht="15">
      <c r="A99" s="64" t="s">
        <v>231</v>
      </c>
      <c r="B99" s="64" t="s">
        <v>294</v>
      </c>
      <c r="C99" s="65" t="s">
        <v>2748</v>
      </c>
      <c r="D99" s="66">
        <v>3</v>
      </c>
      <c r="E99" s="67" t="s">
        <v>132</v>
      </c>
      <c r="F99" s="68">
        <v>32</v>
      </c>
      <c r="G99" s="65"/>
      <c r="H99" s="69"/>
      <c r="I99" s="70"/>
      <c r="J99" s="70"/>
      <c r="K99" s="34" t="s">
        <v>65</v>
      </c>
      <c r="L99" s="77">
        <v>99</v>
      </c>
      <c r="M99" s="77"/>
      <c r="N99" s="72"/>
      <c r="O99" s="79" t="s">
        <v>335</v>
      </c>
      <c r="P99" s="81">
        <v>43629.76679398148</v>
      </c>
      <c r="Q99" s="79" t="s">
        <v>366</v>
      </c>
      <c r="R99" s="79"/>
      <c r="S99" s="79"/>
      <c r="T99" s="79"/>
      <c r="U99" s="79"/>
      <c r="V99" s="82" t="s">
        <v>586</v>
      </c>
      <c r="W99" s="81">
        <v>43629.76679398148</v>
      </c>
      <c r="X99" s="82" t="s">
        <v>657</v>
      </c>
      <c r="Y99" s="79"/>
      <c r="Z99" s="79"/>
      <c r="AA99" s="85" t="s">
        <v>803</v>
      </c>
      <c r="AB99" s="79"/>
      <c r="AC99" s="79" t="b">
        <v>0</v>
      </c>
      <c r="AD99" s="79">
        <v>0</v>
      </c>
      <c r="AE99" s="85" t="s">
        <v>940</v>
      </c>
      <c r="AF99" s="79" t="b">
        <v>0</v>
      </c>
      <c r="AG99" s="79" t="s">
        <v>963</v>
      </c>
      <c r="AH99" s="79"/>
      <c r="AI99" s="85" t="s">
        <v>940</v>
      </c>
      <c r="AJ99" s="79" t="b">
        <v>0</v>
      </c>
      <c r="AK99" s="79">
        <v>2</v>
      </c>
      <c r="AL99" s="85" t="s">
        <v>797</v>
      </c>
      <c r="AM99" s="79" t="s">
        <v>967</v>
      </c>
      <c r="AN99" s="79" t="b">
        <v>0</v>
      </c>
      <c r="AO99" s="85" t="s">
        <v>797</v>
      </c>
      <c r="AP99" s="79" t="s">
        <v>176</v>
      </c>
      <c r="AQ99" s="79">
        <v>0</v>
      </c>
      <c r="AR99" s="79">
        <v>0</v>
      </c>
      <c r="AS99" s="79"/>
      <c r="AT99" s="79"/>
      <c r="AU99" s="79"/>
      <c r="AV99" s="79"/>
      <c r="AW99" s="79"/>
      <c r="AX99" s="79"/>
      <c r="AY99" s="79"/>
      <c r="AZ99" s="79"/>
      <c r="BA99">
        <v>1</v>
      </c>
      <c r="BB99" s="78" t="str">
        <f>REPLACE(INDEX(GroupVertices[Group],MATCH(Edges[[#This Row],[Vertex 1]],GroupVertices[Vertex],0)),1,1,"")</f>
        <v>4</v>
      </c>
      <c r="BC99" s="78" t="str">
        <f>REPLACE(INDEX(GroupVertices[Group],MATCH(Edges[[#This Row],[Vertex 2]],GroupVertices[Vertex],0)),1,1,"")</f>
        <v>4</v>
      </c>
      <c r="BD99" s="48">
        <v>1</v>
      </c>
      <c r="BE99" s="49">
        <v>5.555555555555555</v>
      </c>
      <c r="BF99" s="48">
        <v>0</v>
      </c>
      <c r="BG99" s="49">
        <v>0</v>
      </c>
      <c r="BH99" s="48">
        <v>0</v>
      </c>
      <c r="BI99" s="49">
        <v>0</v>
      </c>
      <c r="BJ99" s="48">
        <v>17</v>
      </c>
      <c r="BK99" s="49">
        <v>94.44444444444444</v>
      </c>
      <c r="BL99" s="48">
        <v>18</v>
      </c>
    </row>
    <row r="100" spans="1:64" ht="15">
      <c r="A100" s="64" t="s">
        <v>230</v>
      </c>
      <c r="B100" s="64" t="s">
        <v>231</v>
      </c>
      <c r="C100" s="65" t="s">
        <v>2749</v>
      </c>
      <c r="D100" s="66">
        <v>10</v>
      </c>
      <c r="E100" s="67" t="s">
        <v>136</v>
      </c>
      <c r="F100" s="68">
        <v>26.8</v>
      </c>
      <c r="G100" s="65"/>
      <c r="H100" s="69"/>
      <c r="I100" s="70"/>
      <c r="J100" s="70"/>
      <c r="K100" s="34" t="s">
        <v>66</v>
      </c>
      <c r="L100" s="77">
        <v>100</v>
      </c>
      <c r="M100" s="77"/>
      <c r="N100" s="72"/>
      <c r="O100" s="79" t="s">
        <v>335</v>
      </c>
      <c r="P100" s="81">
        <v>43626.92207175926</v>
      </c>
      <c r="Q100" s="79" t="s">
        <v>361</v>
      </c>
      <c r="R100" s="79"/>
      <c r="S100" s="79"/>
      <c r="T100" s="79" t="s">
        <v>492</v>
      </c>
      <c r="U100" s="82" t="s">
        <v>537</v>
      </c>
      <c r="V100" s="82" t="s">
        <v>537</v>
      </c>
      <c r="W100" s="81">
        <v>43626.92207175926</v>
      </c>
      <c r="X100" s="82" t="s">
        <v>650</v>
      </c>
      <c r="Y100" s="79"/>
      <c r="Z100" s="79"/>
      <c r="AA100" s="85" t="s">
        <v>796</v>
      </c>
      <c r="AB100" s="79"/>
      <c r="AC100" s="79" t="b">
        <v>0</v>
      </c>
      <c r="AD100" s="79">
        <v>17</v>
      </c>
      <c r="AE100" s="85" t="s">
        <v>940</v>
      </c>
      <c r="AF100" s="79" t="b">
        <v>0</v>
      </c>
      <c r="AG100" s="79" t="s">
        <v>963</v>
      </c>
      <c r="AH100" s="79"/>
      <c r="AI100" s="85" t="s">
        <v>940</v>
      </c>
      <c r="AJ100" s="79" t="b">
        <v>0</v>
      </c>
      <c r="AK100" s="79">
        <v>6</v>
      </c>
      <c r="AL100" s="85" t="s">
        <v>940</v>
      </c>
      <c r="AM100" s="79" t="s">
        <v>968</v>
      </c>
      <c r="AN100" s="79" t="b">
        <v>0</v>
      </c>
      <c r="AO100" s="85" t="s">
        <v>796</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4</v>
      </c>
      <c r="BC100" s="78" t="str">
        <f>REPLACE(INDEX(GroupVertices[Group],MATCH(Edges[[#This Row],[Vertex 2]],GroupVertices[Vertex],0)),1,1,"")</f>
        <v>4</v>
      </c>
      <c r="BD100" s="48"/>
      <c r="BE100" s="49"/>
      <c r="BF100" s="48"/>
      <c r="BG100" s="49"/>
      <c r="BH100" s="48"/>
      <c r="BI100" s="49"/>
      <c r="BJ100" s="48"/>
      <c r="BK100" s="49"/>
      <c r="BL100" s="48"/>
    </row>
    <row r="101" spans="1:64" ht="15">
      <c r="A101" s="64" t="s">
        <v>230</v>
      </c>
      <c r="B101" s="64" t="s">
        <v>231</v>
      </c>
      <c r="C101" s="65" t="s">
        <v>2749</v>
      </c>
      <c r="D101" s="66">
        <v>10</v>
      </c>
      <c r="E101" s="67" t="s">
        <v>136</v>
      </c>
      <c r="F101" s="68">
        <v>26.8</v>
      </c>
      <c r="G101" s="65"/>
      <c r="H101" s="69"/>
      <c r="I101" s="70"/>
      <c r="J101" s="70"/>
      <c r="K101" s="34" t="s">
        <v>66</v>
      </c>
      <c r="L101" s="77">
        <v>101</v>
      </c>
      <c r="M101" s="77"/>
      <c r="N101" s="72"/>
      <c r="O101" s="79" t="s">
        <v>335</v>
      </c>
      <c r="P101" s="81">
        <v>43629.74517361111</v>
      </c>
      <c r="Q101" s="79" t="s">
        <v>362</v>
      </c>
      <c r="R101" s="82" t="s">
        <v>456</v>
      </c>
      <c r="S101" s="79" t="s">
        <v>482</v>
      </c>
      <c r="T101" s="79" t="s">
        <v>492</v>
      </c>
      <c r="U101" s="82" t="s">
        <v>538</v>
      </c>
      <c r="V101" s="82" t="s">
        <v>538</v>
      </c>
      <c r="W101" s="81">
        <v>43629.74517361111</v>
      </c>
      <c r="X101" s="82" t="s">
        <v>651</v>
      </c>
      <c r="Y101" s="79"/>
      <c r="Z101" s="79"/>
      <c r="AA101" s="85" t="s">
        <v>797</v>
      </c>
      <c r="AB101" s="79"/>
      <c r="AC101" s="79" t="b">
        <v>0</v>
      </c>
      <c r="AD101" s="79">
        <v>4</v>
      </c>
      <c r="AE101" s="85" t="s">
        <v>940</v>
      </c>
      <c r="AF101" s="79" t="b">
        <v>0</v>
      </c>
      <c r="AG101" s="79" t="s">
        <v>963</v>
      </c>
      <c r="AH101" s="79"/>
      <c r="AI101" s="85" t="s">
        <v>940</v>
      </c>
      <c r="AJ101" s="79" t="b">
        <v>0</v>
      </c>
      <c r="AK101" s="79">
        <v>2</v>
      </c>
      <c r="AL101" s="85" t="s">
        <v>940</v>
      </c>
      <c r="AM101" s="79" t="s">
        <v>968</v>
      </c>
      <c r="AN101" s="79" t="b">
        <v>0</v>
      </c>
      <c r="AO101" s="85" t="s">
        <v>797</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4</v>
      </c>
      <c r="BC101" s="78" t="str">
        <f>REPLACE(INDEX(GroupVertices[Group],MATCH(Edges[[#This Row],[Vertex 2]],GroupVertices[Vertex],0)),1,1,"")</f>
        <v>4</v>
      </c>
      <c r="BD101" s="48"/>
      <c r="BE101" s="49"/>
      <c r="BF101" s="48"/>
      <c r="BG101" s="49"/>
      <c r="BH101" s="48"/>
      <c r="BI101" s="49"/>
      <c r="BJ101" s="48"/>
      <c r="BK101" s="49"/>
      <c r="BL101" s="48"/>
    </row>
    <row r="102" spans="1:64" ht="15">
      <c r="A102" s="64" t="s">
        <v>228</v>
      </c>
      <c r="B102" s="64" t="s">
        <v>231</v>
      </c>
      <c r="C102" s="65" t="s">
        <v>2751</v>
      </c>
      <c r="D102" s="66">
        <v>10</v>
      </c>
      <c r="E102" s="67" t="s">
        <v>136</v>
      </c>
      <c r="F102" s="68">
        <v>16.4</v>
      </c>
      <c r="G102" s="65"/>
      <c r="H102" s="69"/>
      <c r="I102" s="70"/>
      <c r="J102" s="70"/>
      <c r="K102" s="34" t="s">
        <v>66</v>
      </c>
      <c r="L102" s="77">
        <v>102</v>
      </c>
      <c r="M102" s="77"/>
      <c r="N102" s="72"/>
      <c r="O102" s="79" t="s">
        <v>335</v>
      </c>
      <c r="P102" s="81">
        <v>43623.806550925925</v>
      </c>
      <c r="Q102" s="79" t="s">
        <v>363</v>
      </c>
      <c r="R102" s="82" t="s">
        <v>456</v>
      </c>
      <c r="S102" s="79" t="s">
        <v>482</v>
      </c>
      <c r="T102" s="79" t="s">
        <v>492</v>
      </c>
      <c r="U102" s="82" t="s">
        <v>539</v>
      </c>
      <c r="V102" s="82" t="s">
        <v>539</v>
      </c>
      <c r="W102" s="81">
        <v>43623.806550925925</v>
      </c>
      <c r="X102" s="82" t="s">
        <v>652</v>
      </c>
      <c r="Y102" s="79"/>
      <c r="Z102" s="79"/>
      <c r="AA102" s="85" t="s">
        <v>798</v>
      </c>
      <c r="AB102" s="79"/>
      <c r="AC102" s="79" t="b">
        <v>0</v>
      </c>
      <c r="AD102" s="79">
        <v>5</v>
      </c>
      <c r="AE102" s="85" t="s">
        <v>940</v>
      </c>
      <c r="AF102" s="79" t="b">
        <v>0</v>
      </c>
      <c r="AG102" s="79" t="s">
        <v>963</v>
      </c>
      <c r="AH102" s="79"/>
      <c r="AI102" s="85" t="s">
        <v>940</v>
      </c>
      <c r="AJ102" s="79" t="b">
        <v>0</v>
      </c>
      <c r="AK102" s="79">
        <v>3</v>
      </c>
      <c r="AL102" s="85" t="s">
        <v>940</v>
      </c>
      <c r="AM102" s="79" t="s">
        <v>966</v>
      </c>
      <c r="AN102" s="79" t="b">
        <v>0</v>
      </c>
      <c r="AO102" s="85" t="s">
        <v>798</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4</v>
      </c>
      <c r="BC102" s="78" t="str">
        <f>REPLACE(INDEX(GroupVertices[Group],MATCH(Edges[[#This Row],[Vertex 2]],GroupVertices[Vertex],0)),1,1,"")</f>
        <v>4</v>
      </c>
      <c r="BD102" s="48">
        <v>1</v>
      </c>
      <c r="BE102" s="49">
        <v>2.380952380952381</v>
      </c>
      <c r="BF102" s="48">
        <v>0</v>
      </c>
      <c r="BG102" s="49">
        <v>0</v>
      </c>
      <c r="BH102" s="48">
        <v>0</v>
      </c>
      <c r="BI102" s="49">
        <v>0</v>
      </c>
      <c r="BJ102" s="48">
        <v>41</v>
      </c>
      <c r="BK102" s="49">
        <v>97.61904761904762</v>
      </c>
      <c r="BL102" s="48">
        <v>42</v>
      </c>
    </row>
    <row r="103" spans="1:64" ht="15">
      <c r="A103" s="64" t="s">
        <v>228</v>
      </c>
      <c r="B103" s="64" t="s">
        <v>231</v>
      </c>
      <c r="C103" s="65" t="s">
        <v>2751</v>
      </c>
      <c r="D103" s="66">
        <v>10</v>
      </c>
      <c r="E103" s="67" t="s">
        <v>136</v>
      </c>
      <c r="F103" s="68">
        <v>16.4</v>
      </c>
      <c r="G103" s="65"/>
      <c r="H103" s="69"/>
      <c r="I103" s="70"/>
      <c r="J103" s="70"/>
      <c r="K103" s="34" t="s">
        <v>66</v>
      </c>
      <c r="L103" s="77">
        <v>103</v>
      </c>
      <c r="M103" s="77"/>
      <c r="N103" s="72"/>
      <c r="O103" s="79" t="s">
        <v>335</v>
      </c>
      <c r="P103" s="81">
        <v>43627.07164351852</v>
      </c>
      <c r="Q103" s="79" t="s">
        <v>364</v>
      </c>
      <c r="R103" s="79"/>
      <c r="S103" s="79"/>
      <c r="T103" s="79" t="s">
        <v>492</v>
      </c>
      <c r="U103" s="79"/>
      <c r="V103" s="82" t="s">
        <v>584</v>
      </c>
      <c r="W103" s="81">
        <v>43627.07164351852</v>
      </c>
      <c r="X103" s="82" t="s">
        <v>654</v>
      </c>
      <c r="Y103" s="79"/>
      <c r="Z103" s="79"/>
      <c r="AA103" s="85" t="s">
        <v>800</v>
      </c>
      <c r="AB103" s="85" t="s">
        <v>922</v>
      </c>
      <c r="AC103" s="79" t="b">
        <v>0</v>
      </c>
      <c r="AD103" s="79">
        <v>2</v>
      </c>
      <c r="AE103" s="85" t="s">
        <v>945</v>
      </c>
      <c r="AF103" s="79" t="b">
        <v>0</v>
      </c>
      <c r="AG103" s="79" t="s">
        <v>963</v>
      </c>
      <c r="AH103" s="79"/>
      <c r="AI103" s="85" t="s">
        <v>940</v>
      </c>
      <c r="AJ103" s="79" t="b">
        <v>0</v>
      </c>
      <c r="AK103" s="79">
        <v>0</v>
      </c>
      <c r="AL103" s="85" t="s">
        <v>940</v>
      </c>
      <c r="AM103" s="79" t="s">
        <v>967</v>
      </c>
      <c r="AN103" s="79" t="b">
        <v>0</v>
      </c>
      <c r="AO103" s="85" t="s">
        <v>922</v>
      </c>
      <c r="AP103" s="79" t="s">
        <v>176</v>
      </c>
      <c r="AQ103" s="79">
        <v>0</v>
      </c>
      <c r="AR103" s="79">
        <v>0</v>
      </c>
      <c r="AS103" s="79" t="s">
        <v>980</v>
      </c>
      <c r="AT103" s="79" t="s">
        <v>986</v>
      </c>
      <c r="AU103" s="79" t="s">
        <v>989</v>
      </c>
      <c r="AV103" s="79" t="s">
        <v>996</v>
      </c>
      <c r="AW103" s="79" t="s">
        <v>1006</v>
      </c>
      <c r="AX103" s="79" t="s">
        <v>1016</v>
      </c>
      <c r="AY103" s="79" t="s">
        <v>1022</v>
      </c>
      <c r="AZ103" s="82" t="s">
        <v>1028</v>
      </c>
      <c r="BA103">
        <v>4</v>
      </c>
      <c r="BB103" s="78" t="str">
        <f>REPLACE(INDEX(GroupVertices[Group],MATCH(Edges[[#This Row],[Vertex 1]],GroupVertices[Vertex],0)),1,1,"")</f>
        <v>4</v>
      </c>
      <c r="BC103" s="78" t="str">
        <f>REPLACE(INDEX(GroupVertices[Group],MATCH(Edges[[#This Row],[Vertex 2]],GroupVertices[Vertex],0)),1,1,"")</f>
        <v>4</v>
      </c>
      <c r="BD103" s="48"/>
      <c r="BE103" s="49"/>
      <c r="BF103" s="48"/>
      <c r="BG103" s="49"/>
      <c r="BH103" s="48"/>
      <c r="BI103" s="49"/>
      <c r="BJ103" s="48"/>
      <c r="BK103" s="49"/>
      <c r="BL103" s="48"/>
    </row>
    <row r="104" spans="1:64" ht="15">
      <c r="A104" s="64" t="s">
        <v>228</v>
      </c>
      <c r="B104" s="64" t="s">
        <v>231</v>
      </c>
      <c r="C104" s="65" t="s">
        <v>2751</v>
      </c>
      <c r="D104" s="66">
        <v>10</v>
      </c>
      <c r="E104" s="67" t="s">
        <v>136</v>
      </c>
      <c r="F104" s="68">
        <v>16.4</v>
      </c>
      <c r="G104" s="65"/>
      <c r="H104" s="69"/>
      <c r="I104" s="70"/>
      <c r="J104" s="70"/>
      <c r="K104" s="34" t="s">
        <v>66</v>
      </c>
      <c r="L104" s="77">
        <v>104</v>
      </c>
      <c r="M104" s="77"/>
      <c r="N104" s="72"/>
      <c r="O104" s="79" t="s">
        <v>335</v>
      </c>
      <c r="P104" s="81">
        <v>43627.73688657407</v>
      </c>
      <c r="Q104" s="79" t="s">
        <v>365</v>
      </c>
      <c r="R104" s="79"/>
      <c r="S104" s="79"/>
      <c r="T104" s="79" t="s">
        <v>492</v>
      </c>
      <c r="U104" s="79"/>
      <c r="V104" s="82" t="s">
        <v>584</v>
      </c>
      <c r="W104" s="81">
        <v>43627.73688657407</v>
      </c>
      <c r="X104" s="82" t="s">
        <v>655</v>
      </c>
      <c r="Y104" s="79"/>
      <c r="Z104" s="79"/>
      <c r="AA104" s="85" t="s">
        <v>801</v>
      </c>
      <c r="AB104" s="85" t="s">
        <v>923</v>
      </c>
      <c r="AC104" s="79" t="b">
        <v>0</v>
      </c>
      <c r="AD104" s="79">
        <v>4</v>
      </c>
      <c r="AE104" s="85" t="s">
        <v>950</v>
      </c>
      <c r="AF104" s="79" t="b">
        <v>0</v>
      </c>
      <c r="AG104" s="79" t="s">
        <v>963</v>
      </c>
      <c r="AH104" s="79"/>
      <c r="AI104" s="85" t="s">
        <v>940</v>
      </c>
      <c r="AJ104" s="79" t="b">
        <v>0</v>
      </c>
      <c r="AK104" s="79">
        <v>0</v>
      </c>
      <c r="AL104" s="85" t="s">
        <v>940</v>
      </c>
      <c r="AM104" s="79" t="s">
        <v>966</v>
      </c>
      <c r="AN104" s="79" t="b">
        <v>0</v>
      </c>
      <c r="AO104" s="85" t="s">
        <v>923</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4</v>
      </c>
      <c r="BC104" s="78" t="str">
        <f>REPLACE(INDEX(GroupVertices[Group],MATCH(Edges[[#This Row],[Vertex 2]],GroupVertices[Vertex],0)),1,1,"")</f>
        <v>4</v>
      </c>
      <c r="BD104" s="48"/>
      <c r="BE104" s="49"/>
      <c r="BF104" s="48"/>
      <c r="BG104" s="49"/>
      <c r="BH104" s="48"/>
      <c r="BI104" s="49"/>
      <c r="BJ104" s="48"/>
      <c r="BK104" s="49"/>
      <c r="BL104" s="48"/>
    </row>
    <row r="105" spans="1:64" ht="15">
      <c r="A105" s="64" t="s">
        <v>228</v>
      </c>
      <c r="B105" s="64" t="s">
        <v>231</v>
      </c>
      <c r="C105" s="65" t="s">
        <v>2751</v>
      </c>
      <c r="D105" s="66">
        <v>10</v>
      </c>
      <c r="E105" s="67" t="s">
        <v>136</v>
      </c>
      <c r="F105" s="68">
        <v>16.4</v>
      </c>
      <c r="G105" s="65"/>
      <c r="H105" s="69"/>
      <c r="I105" s="70"/>
      <c r="J105" s="70"/>
      <c r="K105" s="34" t="s">
        <v>66</v>
      </c>
      <c r="L105" s="77">
        <v>105</v>
      </c>
      <c r="M105" s="77"/>
      <c r="N105" s="72"/>
      <c r="O105" s="79" t="s">
        <v>335</v>
      </c>
      <c r="P105" s="81">
        <v>43629.76119212963</v>
      </c>
      <c r="Q105" s="79" t="s">
        <v>366</v>
      </c>
      <c r="R105" s="79"/>
      <c r="S105" s="79"/>
      <c r="T105" s="79"/>
      <c r="U105" s="79"/>
      <c r="V105" s="82" t="s">
        <v>584</v>
      </c>
      <c r="W105" s="81">
        <v>43629.76119212963</v>
      </c>
      <c r="X105" s="82" t="s">
        <v>656</v>
      </c>
      <c r="Y105" s="79"/>
      <c r="Z105" s="79"/>
      <c r="AA105" s="85" t="s">
        <v>802</v>
      </c>
      <c r="AB105" s="79"/>
      <c r="AC105" s="79" t="b">
        <v>0</v>
      </c>
      <c r="AD105" s="79">
        <v>0</v>
      </c>
      <c r="AE105" s="85" t="s">
        <v>940</v>
      </c>
      <c r="AF105" s="79" t="b">
        <v>0</v>
      </c>
      <c r="AG105" s="79" t="s">
        <v>963</v>
      </c>
      <c r="AH105" s="79"/>
      <c r="AI105" s="85" t="s">
        <v>940</v>
      </c>
      <c r="AJ105" s="79" t="b">
        <v>0</v>
      </c>
      <c r="AK105" s="79">
        <v>2</v>
      </c>
      <c r="AL105" s="85" t="s">
        <v>797</v>
      </c>
      <c r="AM105" s="79" t="s">
        <v>967</v>
      </c>
      <c r="AN105" s="79" t="b">
        <v>0</v>
      </c>
      <c r="AO105" s="85" t="s">
        <v>797</v>
      </c>
      <c r="AP105" s="79" t="s">
        <v>176</v>
      </c>
      <c r="AQ105" s="79">
        <v>0</v>
      </c>
      <c r="AR105" s="79">
        <v>0</v>
      </c>
      <c r="AS105" s="79"/>
      <c r="AT105" s="79"/>
      <c r="AU105" s="79"/>
      <c r="AV105" s="79"/>
      <c r="AW105" s="79"/>
      <c r="AX105" s="79"/>
      <c r="AY105" s="79"/>
      <c r="AZ105" s="79"/>
      <c r="BA105">
        <v>4</v>
      </c>
      <c r="BB105" s="78" t="str">
        <f>REPLACE(INDEX(GroupVertices[Group],MATCH(Edges[[#This Row],[Vertex 1]],GroupVertices[Vertex],0)),1,1,"")</f>
        <v>4</v>
      </c>
      <c r="BC105" s="78" t="str">
        <f>REPLACE(INDEX(GroupVertices[Group],MATCH(Edges[[#This Row],[Vertex 2]],GroupVertices[Vertex],0)),1,1,"")</f>
        <v>4</v>
      </c>
      <c r="BD105" s="48"/>
      <c r="BE105" s="49"/>
      <c r="BF105" s="48"/>
      <c r="BG105" s="49"/>
      <c r="BH105" s="48"/>
      <c r="BI105" s="49"/>
      <c r="BJ105" s="48"/>
      <c r="BK105" s="49"/>
      <c r="BL105" s="48"/>
    </row>
    <row r="106" spans="1:64" ht="15">
      <c r="A106" s="64" t="s">
        <v>231</v>
      </c>
      <c r="B106" s="64" t="s">
        <v>230</v>
      </c>
      <c r="C106" s="65" t="s">
        <v>2749</v>
      </c>
      <c r="D106" s="66">
        <v>10</v>
      </c>
      <c r="E106" s="67" t="s">
        <v>136</v>
      </c>
      <c r="F106" s="68">
        <v>26.8</v>
      </c>
      <c r="G106" s="65"/>
      <c r="H106" s="69"/>
      <c r="I106" s="70"/>
      <c r="J106" s="70"/>
      <c r="K106" s="34" t="s">
        <v>66</v>
      </c>
      <c r="L106" s="77">
        <v>106</v>
      </c>
      <c r="M106" s="77"/>
      <c r="N106" s="72"/>
      <c r="O106" s="79" t="s">
        <v>335</v>
      </c>
      <c r="P106" s="81">
        <v>43627.13023148148</v>
      </c>
      <c r="Q106" s="79" t="s">
        <v>344</v>
      </c>
      <c r="R106" s="79"/>
      <c r="S106" s="79"/>
      <c r="T106" s="79" t="s">
        <v>492</v>
      </c>
      <c r="U106" s="79"/>
      <c r="V106" s="82" t="s">
        <v>586</v>
      </c>
      <c r="W106" s="81">
        <v>43627.13023148148</v>
      </c>
      <c r="X106" s="82" t="s">
        <v>658</v>
      </c>
      <c r="Y106" s="79"/>
      <c r="Z106" s="79"/>
      <c r="AA106" s="85" t="s">
        <v>804</v>
      </c>
      <c r="AB106" s="79"/>
      <c r="AC106" s="79" t="b">
        <v>0</v>
      </c>
      <c r="AD106" s="79">
        <v>0</v>
      </c>
      <c r="AE106" s="85" t="s">
        <v>940</v>
      </c>
      <c r="AF106" s="79" t="b">
        <v>0</v>
      </c>
      <c r="AG106" s="79" t="s">
        <v>963</v>
      </c>
      <c r="AH106" s="79"/>
      <c r="AI106" s="85" t="s">
        <v>940</v>
      </c>
      <c r="AJ106" s="79" t="b">
        <v>0</v>
      </c>
      <c r="AK106" s="79">
        <v>6</v>
      </c>
      <c r="AL106" s="85" t="s">
        <v>796</v>
      </c>
      <c r="AM106" s="79" t="s">
        <v>971</v>
      </c>
      <c r="AN106" s="79" t="b">
        <v>0</v>
      </c>
      <c r="AO106" s="85" t="s">
        <v>796</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4</v>
      </c>
      <c r="BC106" s="78" t="str">
        <f>REPLACE(INDEX(GroupVertices[Group],MATCH(Edges[[#This Row],[Vertex 2]],GroupVertices[Vertex],0)),1,1,"")</f>
        <v>4</v>
      </c>
      <c r="BD106" s="48">
        <v>0</v>
      </c>
      <c r="BE106" s="49">
        <v>0</v>
      </c>
      <c r="BF106" s="48">
        <v>0</v>
      </c>
      <c r="BG106" s="49">
        <v>0</v>
      </c>
      <c r="BH106" s="48">
        <v>0</v>
      </c>
      <c r="BI106" s="49">
        <v>0</v>
      </c>
      <c r="BJ106" s="48">
        <v>26</v>
      </c>
      <c r="BK106" s="49">
        <v>100</v>
      </c>
      <c r="BL106" s="48">
        <v>26</v>
      </c>
    </row>
    <row r="107" spans="1:64" ht="15">
      <c r="A107" s="64" t="s">
        <v>231</v>
      </c>
      <c r="B107" s="64" t="s">
        <v>228</v>
      </c>
      <c r="C107" s="65" t="s">
        <v>2748</v>
      </c>
      <c r="D107" s="66">
        <v>3</v>
      </c>
      <c r="E107" s="67" t="s">
        <v>132</v>
      </c>
      <c r="F107" s="68">
        <v>32</v>
      </c>
      <c r="G107" s="65"/>
      <c r="H107" s="69"/>
      <c r="I107" s="70"/>
      <c r="J107" s="70"/>
      <c r="K107" s="34" t="s">
        <v>66</v>
      </c>
      <c r="L107" s="77">
        <v>107</v>
      </c>
      <c r="M107" s="77"/>
      <c r="N107" s="72"/>
      <c r="O107" s="79" t="s">
        <v>335</v>
      </c>
      <c r="P107" s="81">
        <v>43629.76679398148</v>
      </c>
      <c r="Q107" s="79" t="s">
        <v>366</v>
      </c>
      <c r="R107" s="79"/>
      <c r="S107" s="79"/>
      <c r="T107" s="79"/>
      <c r="U107" s="79"/>
      <c r="V107" s="82" t="s">
        <v>586</v>
      </c>
      <c r="W107" s="81">
        <v>43629.76679398148</v>
      </c>
      <c r="X107" s="82" t="s">
        <v>657</v>
      </c>
      <c r="Y107" s="79"/>
      <c r="Z107" s="79"/>
      <c r="AA107" s="85" t="s">
        <v>803</v>
      </c>
      <c r="AB107" s="79"/>
      <c r="AC107" s="79" t="b">
        <v>0</v>
      </c>
      <c r="AD107" s="79">
        <v>0</v>
      </c>
      <c r="AE107" s="85" t="s">
        <v>940</v>
      </c>
      <c r="AF107" s="79" t="b">
        <v>0</v>
      </c>
      <c r="AG107" s="79" t="s">
        <v>963</v>
      </c>
      <c r="AH107" s="79"/>
      <c r="AI107" s="85" t="s">
        <v>940</v>
      </c>
      <c r="AJ107" s="79" t="b">
        <v>0</v>
      </c>
      <c r="AK107" s="79">
        <v>2</v>
      </c>
      <c r="AL107" s="85" t="s">
        <v>797</v>
      </c>
      <c r="AM107" s="79" t="s">
        <v>967</v>
      </c>
      <c r="AN107" s="79" t="b">
        <v>0</v>
      </c>
      <c r="AO107" s="85" t="s">
        <v>797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c r="BE107" s="49"/>
      <c r="BF107" s="48"/>
      <c r="BG107" s="49"/>
      <c r="BH107" s="48"/>
      <c r="BI107" s="49"/>
      <c r="BJ107" s="48"/>
      <c r="BK107" s="49"/>
      <c r="BL107" s="48"/>
    </row>
    <row r="108" spans="1:64" ht="15">
      <c r="A108" s="64" t="s">
        <v>231</v>
      </c>
      <c r="B108" s="64" t="s">
        <v>230</v>
      </c>
      <c r="C108" s="65" t="s">
        <v>2749</v>
      </c>
      <c r="D108" s="66">
        <v>10</v>
      </c>
      <c r="E108" s="67" t="s">
        <v>136</v>
      </c>
      <c r="F108" s="68">
        <v>26.8</v>
      </c>
      <c r="G108" s="65"/>
      <c r="H108" s="69"/>
      <c r="I108" s="70"/>
      <c r="J108" s="70"/>
      <c r="K108" s="34" t="s">
        <v>66</v>
      </c>
      <c r="L108" s="77">
        <v>108</v>
      </c>
      <c r="M108" s="77"/>
      <c r="N108" s="72"/>
      <c r="O108" s="79" t="s">
        <v>335</v>
      </c>
      <c r="P108" s="81">
        <v>43629.76679398148</v>
      </c>
      <c r="Q108" s="79" t="s">
        <v>366</v>
      </c>
      <c r="R108" s="79"/>
      <c r="S108" s="79"/>
      <c r="T108" s="79"/>
      <c r="U108" s="79"/>
      <c r="V108" s="82" t="s">
        <v>586</v>
      </c>
      <c r="W108" s="81">
        <v>43629.76679398148</v>
      </c>
      <c r="X108" s="82" t="s">
        <v>657</v>
      </c>
      <c r="Y108" s="79"/>
      <c r="Z108" s="79"/>
      <c r="AA108" s="85" t="s">
        <v>803</v>
      </c>
      <c r="AB108" s="79"/>
      <c r="AC108" s="79" t="b">
        <v>0</v>
      </c>
      <c r="AD108" s="79">
        <v>0</v>
      </c>
      <c r="AE108" s="85" t="s">
        <v>940</v>
      </c>
      <c r="AF108" s="79" t="b">
        <v>0</v>
      </c>
      <c r="AG108" s="79" t="s">
        <v>963</v>
      </c>
      <c r="AH108" s="79"/>
      <c r="AI108" s="85" t="s">
        <v>940</v>
      </c>
      <c r="AJ108" s="79" t="b">
        <v>0</v>
      </c>
      <c r="AK108" s="79">
        <v>2</v>
      </c>
      <c r="AL108" s="85" t="s">
        <v>797</v>
      </c>
      <c r="AM108" s="79" t="s">
        <v>967</v>
      </c>
      <c r="AN108" s="79" t="b">
        <v>0</v>
      </c>
      <c r="AO108" s="85" t="s">
        <v>797</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4</v>
      </c>
      <c r="BC108" s="78" t="str">
        <f>REPLACE(INDEX(GroupVertices[Group],MATCH(Edges[[#This Row],[Vertex 2]],GroupVertices[Vertex],0)),1,1,"")</f>
        <v>4</v>
      </c>
      <c r="BD108" s="48"/>
      <c r="BE108" s="49"/>
      <c r="BF108" s="48"/>
      <c r="BG108" s="49"/>
      <c r="BH108" s="48"/>
      <c r="BI108" s="49"/>
      <c r="BJ108" s="48"/>
      <c r="BK108" s="49"/>
      <c r="BL108" s="48"/>
    </row>
    <row r="109" spans="1:64" ht="15">
      <c r="A109" s="64" t="s">
        <v>227</v>
      </c>
      <c r="B109" s="64" t="s">
        <v>295</v>
      </c>
      <c r="C109" s="65" t="s">
        <v>2748</v>
      </c>
      <c r="D109" s="66">
        <v>3</v>
      </c>
      <c r="E109" s="67" t="s">
        <v>132</v>
      </c>
      <c r="F109" s="68">
        <v>32</v>
      </c>
      <c r="G109" s="65"/>
      <c r="H109" s="69"/>
      <c r="I109" s="70"/>
      <c r="J109" s="70"/>
      <c r="K109" s="34" t="s">
        <v>65</v>
      </c>
      <c r="L109" s="77">
        <v>109</v>
      </c>
      <c r="M109" s="77"/>
      <c r="N109" s="72"/>
      <c r="O109" s="79" t="s">
        <v>335</v>
      </c>
      <c r="P109" s="81">
        <v>43629.75376157407</v>
      </c>
      <c r="Q109" s="79" t="s">
        <v>367</v>
      </c>
      <c r="R109" s="79"/>
      <c r="S109" s="79"/>
      <c r="T109" s="79" t="s">
        <v>501</v>
      </c>
      <c r="U109" s="82" t="s">
        <v>540</v>
      </c>
      <c r="V109" s="82" t="s">
        <v>540</v>
      </c>
      <c r="W109" s="81">
        <v>43629.75376157407</v>
      </c>
      <c r="X109" s="82" t="s">
        <v>659</v>
      </c>
      <c r="Y109" s="79"/>
      <c r="Z109" s="79"/>
      <c r="AA109" s="85" t="s">
        <v>805</v>
      </c>
      <c r="AB109" s="85" t="s">
        <v>924</v>
      </c>
      <c r="AC109" s="79" t="b">
        <v>0</v>
      </c>
      <c r="AD109" s="79">
        <v>7</v>
      </c>
      <c r="AE109" s="85" t="s">
        <v>951</v>
      </c>
      <c r="AF109" s="79" t="b">
        <v>0</v>
      </c>
      <c r="AG109" s="79" t="s">
        <v>963</v>
      </c>
      <c r="AH109" s="79"/>
      <c r="AI109" s="85" t="s">
        <v>940</v>
      </c>
      <c r="AJ109" s="79" t="b">
        <v>0</v>
      </c>
      <c r="AK109" s="79">
        <v>1</v>
      </c>
      <c r="AL109" s="85" t="s">
        <v>940</v>
      </c>
      <c r="AM109" s="79" t="s">
        <v>968</v>
      </c>
      <c r="AN109" s="79" t="b">
        <v>0</v>
      </c>
      <c r="AO109" s="85" t="s">
        <v>924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232</v>
      </c>
      <c r="B110" s="64" t="s">
        <v>295</v>
      </c>
      <c r="C110" s="65" t="s">
        <v>2748</v>
      </c>
      <c r="D110" s="66">
        <v>3</v>
      </c>
      <c r="E110" s="67" t="s">
        <v>132</v>
      </c>
      <c r="F110" s="68">
        <v>32</v>
      </c>
      <c r="G110" s="65"/>
      <c r="H110" s="69"/>
      <c r="I110" s="70"/>
      <c r="J110" s="70"/>
      <c r="K110" s="34" t="s">
        <v>65</v>
      </c>
      <c r="L110" s="77">
        <v>110</v>
      </c>
      <c r="M110" s="77"/>
      <c r="N110" s="72"/>
      <c r="O110" s="79" t="s">
        <v>335</v>
      </c>
      <c r="P110" s="81">
        <v>43629.85701388889</v>
      </c>
      <c r="Q110" s="79" t="s">
        <v>368</v>
      </c>
      <c r="R110" s="79"/>
      <c r="S110" s="79"/>
      <c r="T110" s="79"/>
      <c r="U110" s="79"/>
      <c r="V110" s="82" t="s">
        <v>587</v>
      </c>
      <c r="W110" s="81">
        <v>43629.85701388889</v>
      </c>
      <c r="X110" s="82" t="s">
        <v>660</v>
      </c>
      <c r="Y110" s="79"/>
      <c r="Z110" s="79"/>
      <c r="AA110" s="85" t="s">
        <v>806</v>
      </c>
      <c r="AB110" s="79"/>
      <c r="AC110" s="79" t="b">
        <v>0</v>
      </c>
      <c r="AD110" s="79">
        <v>0</v>
      </c>
      <c r="AE110" s="85" t="s">
        <v>940</v>
      </c>
      <c r="AF110" s="79" t="b">
        <v>0</v>
      </c>
      <c r="AG110" s="79" t="s">
        <v>963</v>
      </c>
      <c r="AH110" s="79"/>
      <c r="AI110" s="85" t="s">
        <v>940</v>
      </c>
      <c r="AJ110" s="79" t="b">
        <v>0</v>
      </c>
      <c r="AK110" s="79">
        <v>1</v>
      </c>
      <c r="AL110" s="85" t="s">
        <v>805</v>
      </c>
      <c r="AM110" s="79" t="s">
        <v>968</v>
      </c>
      <c r="AN110" s="79" t="b">
        <v>0</v>
      </c>
      <c r="AO110" s="85" t="s">
        <v>805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227</v>
      </c>
      <c r="B111" s="64" t="s">
        <v>296</v>
      </c>
      <c r="C111" s="65" t="s">
        <v>2748</v>
      </c>
      <c r="D111" s="66">
        <v>3</v>
      </c>
      <c r="E111" s="67" t="s">
        <v>132</v>
      </c>
      <c r="F111" s="68">
        <v>32</v>
      </c>
      <c r="G111" s="65"/>
      <c r="H111" s="69"/>
      <c r="I111" s="70"/>
      <c r="J111" s="70"/>
      <c r="K111" s="34" t="s">
        <v>65</v>
      </c>
      <c r="L111" s="77">
        <v>111</v>
      </c>
      <c r="M111" s="77"/>
      <c r="N111" s="72"/>
      <c r="O111" s="79" t="s">
        <v>335</v>
      </c>
      <c r="P111" s="81">
        <v>43629.75376157407</v>
      </c>
      <c r="Q111" s="79" t="s">
        <v>367</v>
      </c>
      <c r="R111" s="79"/>
      <c r="S111" s="79"/>
      <c r="T111" s="79" t="s">
        <v>501</v>
      </c>
      <c r="U111" s="82" t="s">
        <v>540</v>
      </c>
      <c r="V111" s="82" t="s">
        <v>540</v>
      </c>
      <c r="W111" s="81">
        <v>43629.75376157407</v>
      </c>
      <c r="X111" s="82" t="s">
        <v>659</v>
      </c>
      <c r="Y111" s="79"/>
      <c r="Z111" s="79"/>
      <c r="AA111" s="85" t="s">
        <v>805</v>
      </c>
      <c r="AB111" s="85" t="s">
        <v>924</v>
      </c>
      <c r="AC111" s="79" t="b">
        <v>0</v>
      </c>
      <c r="AD111" s="79">
        <v>7</v>
      </c>
      <c r="AE111" s="85" t="s">
        <v>951</v>
      </c>
      <c r="AF111" s="79" t="b">
        <v>0</v>
      </c>
      <c r="AG111" s="79" t="s">
        <v>963</v>
      </c>
      <c r="AH111" s="79"/>
      <c r="AI111" s="85" t="s">
        <v>940</v>
      </c>
      <c r="AJ111" s="79" t="b">
        <v>0</v>
      </c>
      <c r="AK111" s="79">
        <v>1</v>
      </c>
      <c r="AL111" s="85" t="s">
        <v>940</v>
      </c>
      <c r="AM111" s="79" t="s">
        <v>968</v>
      </c>
      <c r="AN111" s="79" t="b">
        <v>0</v>
      </c>
      <c r="AO111" s="85" t="s">
        <v>924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232</v>
      </c>
      <c r="B112" s="64" t="s">
        <v>296</v>
      </c>
      <c r="C112" s="65" t="s">
        <v>2748</v>
      </c>
      <c r="D112" s="66">
        <v>3</v>
      </c>
      <c r="E112" s="67" t="s">
        <v>132</v>
      </c>
      <c r="F112" s="68">
        <v>32</v>
      </c>
      <c r="G112" s="65"/>
      <c r="H112" s="69"/>
      <c r="I112" s="70"/>
      <c r="J112" s="70"/>
      <c r="K112" s="34" t="s">
        <v>65</v>
      </c>
      <c r="L112" s="77">
        <v>112</v>
      </c>
      <c r="M112" s="77"/>
      <c r="N112" s="72"/>
      <c r="O112" s="79" t="s">
        <v>335</v>
      </c>
      <c r="P112" s="81">
        <v>43629.85701388889</v>
      </c>
      <c r="Q112" s="79" t="s">
        <v>368</v>
      </c>
      <c r="R112" s="79"/>
      <c r="S112" s="79"/>
      <c r="T112" s="79"/>
      <c r="U112" s="79"/>
      <c r="V112" s="82" t="s">
        <v>587</v>
      </c>
      <c r="W112" s="81">
        <v>43629.85701388889</v>
      </c>
      <c r="X112" s="82" t="s">
        <v>660</v>
      </c>
      <c r="Y112" s="79"/>
      <c r="Z112" s="79"/>
      <c r="AA112" s="85" t="s">
        <v>806</v>
      </c>
      <c r="AB112" s="79"/>
      <c r="AC112" s="79" t="b">
        <v>0</v>
      </c>
      <c r="AD112" s="79">
        <v>0</v>
      </c>
      <c r="AE112" s="85" t="s">
        <v>940</v>
      </c>
      <c r="AF112" s="79" t="b">
        <v>0</v>
      </c>
      <c r="AG112" s="79" t="s">
        <v>963</v>
      </c>
      <c r="AH112" s="79"/>
      <c r="AI112" s="85" t="s">
        <v>940</v>
      </c>
      <c r="AJ112" s="79" t="b">
        <v>0</v>
      </c>
      <c r="AK112" s="79">
        <v>1</v>
      </c>
      <c r="AL112" s="85" t="s">
        <v>805</v>
      </c>
      <c r="AM112" s="79" t="s">
        <v>968</v>
      </c>
      <c r="AN112" s="79" t="b">
        <v>0</v>
      </c>
      <c r="AO112" s="85" t="s">
        <v>805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227</v>
      </c>
      <c r="B113" s="64" t="s">
        <v>297</v>
      </c>
      <c r="C113" s="65" t="s">
        <v>2748</v>
      </c>
      <c r="D113" s="66">
        <v>3</v>
      </c>
      <c r="E113" s="67" t="s">
        <v>132</v>
      </c>
      <c r="F113" s="68">
        <v>32</v>
      </c>
      <c r="G113" s="65"/>
      <c r="H113" s="69"/>
      <c r="I113" s="70"/>
      <c r="J113" s="70"/>
      <c r="K113" s="34" t="s">
        <v>65</v>
      </c>
      <c r="L113" s="77">
        <v>113</v>
      </c>
      <c r="M113" s="77"/>
      <c r="N113" s="72"/>
      <c r="O113" s="79" t="s">
        <v>335</v>
      </c>
      <c r="P113" s="81">
        <v>43629.75376157407</v>
      </c>
      <c r="Q113" s="79" t="s">
        <v>367</v>
      </c>
      <c r="R113" s="79"/>
      <c r="S113" s="79"/>
      <c r="T113" s="79" t="s">
        <v>501</v>
      </c>
      <c r="U113" s="82" t="s">
        <v>540</v>
      </c>
      <c r="V113" s="82" t="s">
        <v>540</v>
      </c>
      <c r="W113" s="81">
        <v>43629.75376157407</v>
      </c>
      <c r="X113" s="82" t="s">
        <v>659</v>
      </c>
      <c r="Y113" s="79"/>
      <c r="Z113" s="79"/>
      <c r="AA113" s="85" t="s">
        <v>805</v>
      </c>
      <c r="AB113" s="85" t="s">
        <v>924</v>
      </c>
      <c r="AC113" s="79" t="b">
        <v>0</v>
      </c>
      <c r="AD113" s="79">
        <v>7</v>
      </c>
      <c r="AE113" s="85" t="s">
        <v>951</v>
      </c>
      <c r="AF113" s="79" t="b">
        <v>0</v>
      </c>
      <c r="AG113" s="79" t="s">
        <v>963</v>
      </c>
      <c r="AH113" s="79"/>
      <c r="AI113" s="85" t="s">
        <v>940</v>
      </c>
      <c r="AJ113" s="79" t="b">
        <v>0</v>
      </c>
      <c r="AK113" s="79">
        <v>1</v>
      </c>
      <c r="AL113" s="85" t="s">
        <v>940</v>
      </c>
      <c r="AM113" s="79" t="s">
        <v>968</v>
      </c>
      <c r="AN113" s="79" t="b">
        <v>0</v>
      </c>
      <c r="AO113" s="85" t="s">
        <v>924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232</v>
      </c>
      <c r="B114" s="64" t="s">
        <v>297</v>
      </c>
      <c r="C114" s="65" t="s">
        <v>2748</v>
      </c>
      <c r="D114" s="66">
        <v>3</v>
      </c>
      <c r="E114" s="67" t="s">
        <v>132</v>
      </c>
      <c r="F114" s="68">
        <v>32</v>
      </c>
      <c r="G114" s="65"/>
      <c r="H114" s="69"/>
      <c r="I114" s="70"/>
      <c r="J114" s="70"/>
      <c r="K114" s="34" t="s">
        <v>65</v>
      </c>
      <c r="L114" s="77">
        <v>114</v>
      </c>
      <c r="M114" s="77"/>
      <c r="N114" s="72"/>
      <c r="O114" s="79" t="s">
        <v>335</v>
      </c>
      <c r="P114" s="81">
        <v>43629.85701388889</v>
      </c>
      <c r="Q114" s="79" t="s">
        <v>368</v>
      </c>
      <c r="R114" s="79"/>
      <c r="S114" s="79"/>
      <c r="T114" s="79"/>
      <c r="U114" s="79"/>
      <c r="V114" s="82" t="s">
        <v>587</v>
      </c>
      <c r="W114" s="81">
        <v>43629.85701388889</v>
      </c>
      <c r="X114" s="82" t="s">
        <v>660</v>
      </c>
      <c r="Y114" s="79"/>
      <c r="Z114" s="79"/>
      <c r="AA114" s="85" t="s">
        <v>806</v>
      </c>
      <c r="AB114" s="79"/>
      <c r="AC114" s="79" t="b">
        <v>0</v>
      </c>
      <c r="AD114" s="79">
        <v>0</v>
      </c>
      <c r="AE114" s="85" t="s">
        <v>940</v>
      </c>
      <c r="AF114" s="79" t="b">
        <v>0</v>
      </c>
      <c r="AG114" s="79" t="s">
        <v>963</v>
      </c>
      <c r="AH114" s="79"/>
      <c r="AI114" s="85" t="s">
        <v>940</v>
      </c>
      <c r="AJ114" s="79" t="b">
        <v>0</v>
      </c>
      <c r="AK114" s="79">
        <v>1</v>
      </c>
      <c r="AL114" s="85" t="s">
        <v>805</v>
      </c>
      <c r="AM114" s="79" t="s">
        <v>968</v>
      </c>
      <c r="AN114" s="79" t="b">
        <v>0</v>
      </c>
      <c r="AO114" s="85" t="s">
        <v>805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227</v>
      </c>
      <c r="B115" s="64" t="s">
        <v>298</v>
      </c>
      <c r="C115" s="65" t="s">
        <v>2748</v>
      </c>
      <c r="D115" s="66">
        <v>3</v>
      </c>
      <c r="E115" s="67" t="s">
        <v>132</v>
      </c>
      <c r="F115" s="68">
        <v>32</v>
      </c>
      <c r="G115" s="65"/>
      <c r="H115" s="69"/>
      <c r="I115" s="70"/>
      <c r="J115" s="70"/>
      <c r="K115" s="34" t="s">
        <v>65</v>
      </c>
      <c r="L115" s="77">
        <v>115</v>
      </c>
      <c r="M115" s="77"/>
      <c r="N115" s="72"/>
      <c r="O115" s="79" t="s">
        <v>335</v>
      </c>
      <c r="P115" s="81">
        <v>43629.75376157407</v>
      </c>
      <c r="Q115" s="79" t="s">
        <v>367</v>
      </c>
      <c r="R115" s="79"/>
      <c r="S115" s="79"/>
      <c r="T115" s="79" t="s">
        <v>501</v>
      </c>
      <c r="U115" s="82" t="s">
        <v>540</v>
      </c>
      <c r="V115" s="82" t="s">
        <v>540</v>
      </c>
      <c r="W115" s="81">
        <v>43629.75376157407</v>
      </c>
      <c r="X115" s="82" t="s">
        <v>659</v>
      </c>
      <c r="Y115" s="79"/>
      <c r="Z115" s="79"/>
      <c r="AA115" s="85" t="s">
        <v>805</v>
      </c>
      <c r="AB115" s="85" t="s">
        <v>924</v>
      </c>
      <c r="AC115" s="79" t="b">
        <v>0</v>
      </c>
      <c r="AD115" s="79">
        <v>7</v>
      </c>
      <c r="AE115" s="85" t="s">
        <v>951</v>
      </c>
      <c r="AF115" s="79" t="b">
        <v>0</v>
      </c>
      <c r="AG115" s="79" t="s">
        <v>963</v>
      </c>
      <c r="AH115" s="79"/>
      <c r="AI115" s="85" t="s">
        <v>940</v>
      </c>
      <c r="AJ115" s="79" t="b">
        <v>0</v>
      </c>
      <c r="AK115" s="79">
        <v>1</v>
      </c>
      <c r="AL115" s="85" t="s">
        <v>940</v>
      </c>
      <c r="AM115" s="79" t="s">
        <v>968</v>
      </c>
      <c r="AN115" s="79" t="b">
        <v>0</v>
      </c>
      <c r="AO115" s="85" t="s">
        <v>924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232</v>
      </c>
      <c r="B116" s="64" t="s">
        <v>298</v>
      </c>
      <c r="C116" s="65" t="s">
        <v>2748</v>
      </c>
      <c r="D116" s="66">
        <v>3</v>
      </c>
      <c r="E116" s="67" t="s">
        <v>132</v>
      </c>
      <c r="F116" s="68">
        <v>32</v>
      </c>
      <c r="G116" s="65"/>
      <c r="H116" s="69"/>
      <c r="I116" s="70"/>
      <c r="J116" s="70"/>
      <c r="K116" s="34" t="s">
        <v>65</v>
      </c>
      <c r="L116" s="77">
        <v>116</v>
      </c>
      <c r="M116" s="77"/>
      <c r="N116" s="72"/>
      <c r="O116" s="79" t="s">
        <v>335</v>
      </c>
      <c r="P116" s="81">
        <v>43629.85701388889</v>
      </c>
      <c r="Q116" s="79" t="s">
        <v>368</v>
      </c>
      <c r="R116" s="79"/>
      <c r="S116" s="79"/>
      <c r="T116" s="79"/>
      <c r="U116" s="79"/>
      <c r="V116" s="82" t="s">
        <v>587</v>
      </c>
      <c r="W116" s="81">
        <v>43629.85701388889</v>
      </c>
      <c r="X116" s="82" t="s">
        <v>660</v>
      </c>
      <c r="Y116" s="79"/>
      <c r="Z116" s="79"/>
      <c r="AA116" s="85" t="s">
        <v>806</v>
      </c>
      <c r="AB116" s="79"/>
      <c r="AC116" s="79" t="b">
        <v>0</v>
      </c>
      <c r="AD116" s="79">
        <v>0</v>
      </c>
      <c r="AE116" s="85" t="s">
        <v>940</v>
      </c>
      <c r="AF116" s="79" t="b">
        <v>0</v>
      </c>
      <c r="AG116" s="79" t="s">
        <v>963</v>
      </c>
      <c r="AH116" s="79"/>
      <c r="AI116" s="85" t="s">
        <v>940</v>
      </c>
      <c r="AJ116" s="79" t="b">
        <v>0</v>
      </c>
      <c r="AK116" s="79">
        <v>1</v>
      </c>
      <c r="AL116" s="85" t="s">
        <v>805</v>
      </c>
      <c r="AM116" s="79" t="s">
        <v>968</v>
      </c>
      <c r="AN116" s="79" t="b">
        <v>0</v>
      </c>
      <c r="AO116" s="85" t="s">
        <v>805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233</v>
      </c>
      <c r="B117" s="64" t="s">
        <v>299</v>
      </c>
      <c r="C117" s="65" t="s">
        <v>2748</v>
      </c>
      <c r="D117" s="66">
        <v>3</v>
      </c>
      <c r="E117" s="67" t="s">
        <v>132</v>
      </c>
      <c r="F117" s="68">
        <v>32</v>
      </c>
      <c r="G117" s="65"/>
      <c r="H117" s="69"/>
      <c r="I117" s="70"/>
      <c r="J117" s="70"/>
      <c r="K117" s="34" t="s">
        <v>65</v>
      </c>
      <c r="L117" s="77">
        <v>117</v>
      </c>
      <c r="M117" s="77"/>
      <c r="N117" s="72"/>
      <c r="O117" s="79" t="s">
        <v>335</v>
      </c>
      <c r="P117" s="81">
        <v>43629.73650462963</v>
      </c>
      <c r="Q117" s="79" t="s">
        <v>369</v>
      </c>
      <c r="R117" s="79"/>
      <c r="S117" s="79"/>
      <c r="T117" s="79" t="s">
        <v>499</v>
      </c>
      <c r="U117" s="79"/>
      <c r="V117" s="82" t="s">
        <v>588</v>
      </c>
      <c r="W117" s="81">
        <v>43629.73650462963</v>
      </c>
      <c r="X117" s="82" t="s">
        <v>661</v>
      </c>
      <c r="Y117" s="79"/>
      <c r="Z117" s="79"/>
      <c r="AA117" s="85" t="s">
        <v>807</v>
      </c>
      <c r="AB117" s="85" t="s">
        <v>925</v>
      </c>
      <c r="AC117" s="79" t="b">
        <v>0</v>
      </c>
      <c r="AD117" s="79">
        <v>3</v>
      </c>
      <c r="AE117" s="85" t="s">
        <v>952</v>
      </c>
      <c r="AF117" s="79" t="b">
        <v>0</v>
      </c>
      <c r="AG117" s="79" t="s">
        <v>963</v>
      </c>
      <c r="AH117" s="79"/>
      <c r="AI117" s="85" t="s">
        <v>940</v>
      </c>
      <c r="AJ117" s="79" t="b">
        <v>0</v>
      </c>
      <c r="AK117" s="79">
        <v>0</v>
      </c>
      <c r="AL117" s="85" t="s">
        <v>940</v>
      </c>
      <c r="AM117" s="79" t="s">
        <v>966</v>
      </c>
      <c r="AN117" s="79" t="b">
        <v>0</v>
      </c>
      <c r="AO117" s="85" t="s">
        <v>925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1</v>
      </c>
      <c r="BE117" s="49">
        <v>4.3478260869565215</v>
      </c>
      <c r="BF117" s="48">
        <v>0</v>
      </c>
      <c r="BG117" s="49">
        <v>0</v>
      </c>
      <c r="BH117" s="48">
        <v>0</v>
      </c>
      <c r="BI117" s="49">
        <v>0</v>
      </c>
      <c r="BJ117" s="48">
        <v>22</v>
      </c>
      <c r="BK117" s="49">
        <v>95.65217391304348</v>
      </c>
      <c r="BL117" s="48">
        <v>23</v>
      </c>
    </row>
    <row r="118" spans="1:64" ht="15">
      <c r="A118" s="64" t="s">
        <v>227</v>
      </c>
      <c r="B118" s="64" t="s">
        <v>299</v>
      </c>
      <c r="C118" s="65" t="s">
        <v>2748</v>
      </c>
      <c r="D118" s="66">
        <v>3</v>
      </c>
      <c r="E118" s="67" t="s">
        <v>132</v>
      </c>
      <c r="F118" s="68">
        <v>32</v>
      </c>
      <c r="G118" s="65"/>
      <c r="H118" s="69"/>
      <c r="I118" s="70"/>
      <c r="J118" s="70"/>
      <c r="K118" s="34" t="s">
        <v>65</v>
      </c>
      <c r="L118" s="77">
        <v>118</v>
      </c>
      <c r="M118" s="77"/>
      <c r="N118" s="72"/>
      <c r="O118" s="79" t="s">
        <v>335</v>
      </c>
      <c r="P118" s="81">
        <v>43629.7309837963</v>
      </c>
      <c r="Q118" s="79" t="s">
        <v>356</v>
      </c>
      <c r="R118" s="79"/>
      <c r="S118" s="79"/>
      <c r="T118" s="79" t="s">
        <v>499</v>
      </c>
      <c r="U118" s="79"/>
      <c r="V118" s="82" t="s">
        <v>583</v>
      </c>
      <c r="W118" s="81">
        <v>43629.7309837963</v>
      </c>
      <c r="X118" s="82" t="s">
        <v>644</v>
      </c>
      <c r="Y118" s="79"/>
      <c r="Z118" s="79"/>
      <c r="AA118" s="85" t="s">
        <v>790</v>
      </c>
      <c r="AB118" s="85" t="s">
        <v>920</v>
      </c>
      <c r="AC118" s="79" t="b">
        <v>0</v>
      </c>
      <c r="AD118" s="79">
        <v>2</v>
      </c>
      <c r="AE118" s="85" t="s">
        <v>947</v>
      </c>
      <c r="AF118" s="79" t="b">
        <v>0</v>
      </c>
      <c r="AG118" s="79" t="s">
        <v>963</v>
      </c>
      <c r="AH118" s="79"/>
      <c r="AI118" s="85" t="s">
        <v>940</v>
      </c>
      <c r="AJ118" s="79" t="b">
        <v>0</v>
      </c>
      <c r="AK118" s="79">
        <v>0</v>
      </c>
      <c r="AL118" s="85" t="s">
        <v>940</v>
      </c>
      <c r="AM118" s="79" t="s">
        <v>966</v>
      </c>
      <c r="AN118" s="79" t="b">
        <v>0</v>
      </c>
      <c r="AO118" s="85" t="s">
        <v>920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21</v>
      </c>
      <c r="BK118" s="49">
        <v>100</v>
      </c>
      <c r="BL118" s="48">
        <v>21</v>
      </c>
    </row>
    <row r="119" spans="1:64" ht="15">
      <c r="A119" s="64" t="s">
        <v>227</v>
      </c>
      <c r="B119" s="64" t="s">
        <v>299</v>
      </c>
      <c r="C119" s="65" t="s">
        <v>2748</v>
      </c>
      <c r="D119" s="66">
        <v>3</v>
      </c>
      <c r="E119" s="67" t="s">
        <v>132</v>
      </c>
      <c r="F119" s="68">
        <v>32</v>
      </c>
      <c r="G119" s="65"/>
      <c r="H119" s="69"/>
      <c r="I119" s="70"/>
      <c r="J119" s="70"/>
      <c r="K119" s="34" t="s">
        <v>65</v>
      </c>
      <c r="L119" s="77">
        <v>119</v>
      </c>
      <c r="M119" s="77"/>
      <c r="N119" s="72"/>
      <c r="O119" s="79" t="s">
        <v>336</v>
      </c>
      <c r="P119" s="81">
        <v>43629.75376157407</v>
      </c>
      <c r="Q119" s="79" t="s">
        <v>367</v>
      </c>
      <c r="R119" s="79"/>
      <c r="S119" s="79"/>
      <c r="T119" s="79" t="s">
        <v>501</v>
      </c>
      <c r="U119" s="82" t="s">
        <v>540</v>
      </c>
      <c r="V119" s="82" t="s">
        <v>540</v>
      </c>
      <c r="W119" s="81">
        <v>43629.75376157407</v>
      </c>
      <c r="X119" s="82" t="s">
        <v>659</v>
      </c>
      <c r="Y119" s="79"/>
      <c r="Z119" s="79"/>
      <c r="AA119" s="85" t="s">
        <v>805</v>
      </c>
      <c r="AB119" s="85" t="s">
        <v>924</v>
      </c>
      <c r="AC119" s="79" t="b">
        <v>0</v>
      </c>
      <c r="AD119" s="79">
        <v>7</v>
      </c>
      <c r="AE119" s="85" t="s">
        <v>951</v>
      </c>
      <c r="AF119" s="79" t="b">
        <v>0</v>
      </c>
      <c r="AG119" s="79" t="s">
        <v>963</v>
      </c>
      <c r="AH119" s="79"/>
      <c r="AI119" s="85" t="s">
        <v>940</v>
      </c>
      <c r="AJ119" s="79" t="b">
        <v>0</v>
      </c>
      <c r="AK119" s="79">
        <v>1</v>
      </c>
      <c r="AL119" s="85" t="s">
        <v>940</v>
      </c>
      <c r="AM119" s="79" t="s">
        <v>968</v>
      </c>
      <c r="AN119" s="79" t="b">
        <v>0</v>
      </c>
      <c r="AO119" s="85" t="s">
        <v>924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1</v>
      </c>
      <c r="BE119" s="49">
        <v>2.9411764705882355</v>
      </c>
      <c r="BF119" s="48">
        <v>0</v>
      </c>
      <c r="BG119" s="49">
        <v>0</v>
      </c>
      <c r="BH119" s="48">
        <v>0</v>
      </c>
      <c r="BI119" s="49">
        <v>0</v>
      </c>
      <c r="BJ119" s="48">
        <v>33</v>
      </c>
      <c r="BK119" s="49">
        <v>97.05882352941177</v>
      </c>
      <c r="BL119" s="48">
        <v>34</v>
      </c>
    </row>
    <row r="120" spans="1:64" ht="15">
      <c r="A120" s="64" t="s">
        <v>232</v>
      </c>
      <c r="B120" s="64" t="s">
        <v>299</v>
      </c>
      <c r="C120" s="65" t="s">
        <v>2748</v>
      </c>
      <c r="D120" s="66">
        <v>3</v>
      </c>
      <c r="E120" s="67" t="s">
        <v>132</v>
      </c>
      <c r="F120" s="68">
        <v>32</v>
      </c>
      <c r="G120" s="65"/>
      <c r="H120" s="69"/>
      <c r="I120" s="70"/>
      <c r="J120" s="70"/>
      <c r="K120" s="34" t="s">
        <v>65</v>
      </c>
      <c r="L120" s="77">
        <v>120</v>
      </c>
      <c r="M120" s="77"/>
      <c r="N120" s="72"/>
      <c r="O120" s="79" t="s">
        <v>335</v>
      </c>
      <c r="P120" s="81">
        <v>43629.85701388889</v>
      </c>
      <c r="Q120" s="79" t="s">
        <v>368</v>
      </c>
      <c r="R120" s="79"/>
      <c r="S120" s="79"/>
      <c r="T120" s="79"/>
      <c r="U120" s="79"/>
      <c r="V120" s="82" t="s">
        <v>587</v>
      </c>
      <c r="W120" s="81">
        <v>43629.85701388889</v>
      </c>
      <c r="X120" s="82" t="s">
        <v>660</v>
      </c>
      <c r="Y120" s="79"/>
      <c r="Z120" s="79"/>
      <c r="AA120" s="85" t="s">
        <v>806</v>
      </c>
      <c r="AB120" s="79"/>
      <c r="AC120" s="79" t="b">
        <v>0</v>
      </c>
      <c r="AD120" s="79">
        <v>0</v>
      </c>
      <c r="AE120" s="85" t="s">
        <v>940</v>
      </c>
      <c r="AF120" s="79" t="b">
        <v>0</v>
      </c>
      <c r="AG120" s="79" t="s">
        <v>963</v>
      </c>
      <c r="AH120" s="79"/>
      <c r="AI120" s="85" t="s">
        <v>940</v>
      </c>
      <c r="AJ120" s="79" t="b">
        <v>0</v>
      </c>
      <c r="AK120" s="79">
        <v>1</v>
      </c>
      <c r="AL120" s="85" t="s">
        <v>805</v>
      </c>
      <c r="AM120" s="79" t="s">
        <v>968</v>
      </c>
      <c r="AN120" s="79" t="b">
        <v>0</v>
      </c>
      <c r="AO120" s="85" t="s">
        <v>805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v>1</v>
      </c>
      <c r="BE120" s="49">
        <v>5.2631578947368425</v>
      </c>
      <c r="BF120" s="48">
        <v>0</v>
      </c>
      <c r="BG120" s="49">
        <v>0</v>
      </c>
      <c r="BH120" s="48">
        <v>0</v>
      </c>
      <c r="BI120" s="49">
        <v>0</v>
      </c>
      <c r="BJ120" s="48">
        <v>18</v>
      </c>
      <c r="BK120" s="49">
        <v>94.73684210526316</v>
      </c>
      <c r="BL120" s="48">
        <v>19</v>
      </c>
    </row>
    <row r="121" spans="1:64" ht="15">
      <c r="A121" s="64" t="s">
        <v>227</v>
      </c>
      <c r="B121" s="64" t="s">
        <v>227</v>
      </c>
      <c r="C121" s="65" t="s">
        <v>2748</v>
      </c>
      <c r="D121" s="66">
        <v>3</v>
      </c>
      <c r="E121" s="67" t="s">
        <v>132</v>
      </c>
      <c r="F121" s="68">
        <v>32</v>
      </c>
      <c r="G121" s="65"/>
      <c r="H121" s="69"/>
      <c r="I121" s="70"/>
      <c r="J121" s="70"/>
      <c r="K121" s="34" t="s">
        <v>65</v>
      </c>
      <c r="L121" s="77">
        <v>121</v>
      </c>
      <c r="M121" s="77"/>
      <c r="N121" s="72"/>
      <c r="O121" s="79" t="s">
        <v>176</v>
      </c>
      <c r="P121" s="81">
        <v>43626.10524305556</v>
      </c>
      <c r="Q121" s="79" t="s">
        <v>370</v>
      </c>
      <c r="R121" s="82" t="s">
        <v>457</v>
      </c>
      <c r="S121" s="79" t="s">
        <v>483</v>
      </c>
      <c r="T121" s="79" t="s">
        <v>502</v>
      </c>
      <c r="U121" s="79"/>
      <c r="V121" s="82" t="s">
        <v>583</v>
      </c>
      <c r="W121" s="81">
        <v>43626.10524305556</v>
      </c>
      <c r="X121" s="82" t="s">
        <v>662</v>
      </c>
      <c r="Y121" s="79"/>
      <c r="Z121" s="79"/>
      <c r="AA121" s="85" t="s">
        <v>808</v>
      </c>
      <c r="AB121" s="79"/>
      <c r="AC121" s="79" t="b">
        <v>0</v>
      </c>
      <c r="AD121" s="79">
        <v>4</v>
      </c>
      <c r="AE121" s="85" t="s">
        <v>940</v>
      </c>
      <c r="AF121" s="79" t="b">
        <v>1</v>
      </c>
      <c r="AG121" s="79" t="s">
        <v>963</v>
      </c>
      <c r="AH121" s="79"/>
      <c r="AI121" s="85" t="s">
        <v>964</v>
      </c>
      <c r="AJ121" s="79" t="b">
        <v>0</v>
      </c>
      <c r="AK121" s="79">
        <v>0</v>
      </c>
      <c r="AL121" s="85" t="s">
        <v>940</v>
      </c>
      <c r="AM121" s="79" t="s">
        <v>967</v>
      </c>
      <c r="AN121" s="79" t="b">
        <v>0</v>
      </c>
      <c r="AO121" s="85" t="s">
        <v>808</v>
      </c>
      <c r="AP121" s="79" t="s">
        <v>176</v>
      </c>
      <c r="AQ121" s="79">
        <v>0</v>
      </c>
      <c r="AR121" s="79">
        <v>0</v>
      </c>
      <c r="AS121" s="79" t="s">
        <v>978</v>
      </c>
      <c r="AT121" s="79" t="s">
        <v>986</v>
      </c>
      <c r="AU121" s="79" t="s">
        <v>989</v>
      </c>
      <c r="AV121" s="79" t="s">
        <v>994</v>
      </c>
      <c r="AW121" s="79" t="s">
        <v>1004</v>
      </c>
      <c r="AX121" s="79" t="s">
        <v>1014</v>
      </c>
      <c r="AY121" s="79" t="s">
        <v>1023</v>
      </c>
      <c r="AZ121" s="82" t="s">
        <v>1026</v>
      </c>
      <c r="BA121">
        <v>1</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17</v>
      </c>
      <c r="BK121" s="49">
        <v>100</v>
      </c>
      <c r="BL121" s="48">
        <v>17</v>
      </c>
    </row>
    <row r="122" spans="1:64" ht="15">
      <c r="A122" s="64" t="s">
        <v>227</v>
      </c>
      <c r="B122" s="64" t="s">
        <v>300</v>
      </c>
      <c r="C122" s="65" t="s">
        <v>2748</v>
      </c>
      <c r="D122" s="66">
        <v>3</v>
      </c>
      <c r="E122" s="67" t="s">
        <v>132</v>
      </c>
      <c r="F122" s="68">
        <v>32</v>
      </c>
      <c r="G122" s="65"/>
      <c r="H122" s="69"/>
      <c r="I122" s="70"/>
      <c r="J122" s="70"/>
      <c r="K122" s="34" t="s">
        <v>65</v>
      </c>
      <c r="L122" s="77">
        <v>122</v>
      </c>
      <c r="M122" s="77"/>
      <c r="N122" s="72"/>
      <c r="O122" s="79" t="s">
        <v>335</v>
      </c>
      <c r="P122" s="81">
        <v>43629.74744212963</v>
      </c>
      <c r="Q122" s="79" t="s">
        <v>357</v>
      </c>
      <c r="R122" s="79"/>
      <c r="S122" s="79"/>
      <c r="T122" s="79" t="s">
        <v>492</v>
      </c>
      <c r="U122" s="79"/>
      <c r="V122" s="82" t="s">
        <v>583</v>
      </c>
      <c r="W122" s="81">
        <v>43629.74744212963</v>
      </c>
      <c r="X122" s="82" t="s">
        <v>645</v>
      </c>
      <c r="Y122" s="79"/>
      <c r="Z122" s="79"/>
      <c r="AA122" s="85" t="s">
        <v>791</v>
      </c>
      <c r="AB122" s="85" t="s">
        <v>921</v>
      </c>
      <c r="AC122" s="79" t="b">
        <v>0</v>
      </c>
      <c r="AD122" s="79">
        <v>2</v>
      </c>
      <c r="AE122" s="85" t="s">
        <v>948</v>
      </c>
      <c r="AF122" s="79" t="b">
        <v>0</v>
      </c>
      <c r="AG122" s="79" t="s">
        <v>963</v>
      </c>
      <c r="AH122" s="79"/>
      <c r="AI122" s="85" t="s">
        <v>940</v>
      </c>
      <c r="AJ122" s="79" t="b">
        <v>0</v>
      </c>
      <c r="AK122" s="79">
        <v>0</v>
      </c>
      <c r="AL122" s="85" t="s">
        <v>940</v>
      </c>
      <c r="AM122" s="79" t="s">
        <v>966</v>
      </c>
      <c r="AN122" s="79" t="b">
        <v>0</v>
      </c>
      <c r="AO122" s="85" t="s">
        <v>921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227</v>
      </c>
      <c r="B123" s="64" t="s">
        <v>269</v>
      </c>
      <c r="C123" s="65" t="s">
        <v>2748</v>
      </c>
      <c r="D123" s="66">
        <v>3</v>
      </c>
      <c r="E123" s="67" t="s">
        <v>132</v>
      </c>
      <c r="F123" s="68">
        <v>32</v>
      </c>
      <c r="G123" s="65"/>
      <c r="H123" s="69"/>
      <c r="I123" s="70"/>
      <c r="J123" s="70"/>
      <c r="K123" s="34" t="s">
        <v>65</v>
      </c>
      <c r="L123" s="77">
        <v>123</v>
      </c>
      <c r="M123" s="77"/>
      <c r="N123" s="72"/>
      <c r="O123" s="79" t="s">
        <v>336</v>
      </c>
      <c r="P123" s="81">
        <v>43629.74744212963</v>
      </c>
      <c r="Q123" s="79" t="s">
        <v>357</v>
      </c>
      <c r="R123" s="79"/>
      <c r="S123" s="79"/>
      <c r="T123" s="79" t="s">
        <v>492</v>
      </c>
      <c r="U123" s="79"/>
      <c r="V123" s="82" t="s">
        <v>583</v>
      </c>
      <c r="W123" s="81">
        <v>43629.74744212963</v>
      </c>
      <c r="X123" s="82" t="s">
        <v>645</v>
      </c>
      <c r="Y123" s="79"/>
      <c r="Z123" s="79"/>
      <c r="AA123" s="85" t="s">
        <v>791</v>
      </c>
      <c r="AB123" s="85" t="s">
        <v>921</v>
      </c>
      <c r="AC123" s="79" t="b">
        <v>0</v>
      </c>
      <c r="AD123" s="79">
        <v>2</v>
      </c>
      <c r="AE123" s="85" t="s">
        <v>948</v>
      </c>
      <c r="AF123" s="79" t="b">
        <v>0</v>
      </c>
      <c r="AG123" s="79" t="s">
        <v>963</v>
      </c>
      <c r="AH123" s="79"/>
      <c r="AI123" s="85" t="s">
        <v>940</v>
      </c>
      <c r="AJ123" s="79" t="b">
        <v>0</v>
      </c>
      <c r="AK123" s="79">
        <v>0</v>
      </c>
      <c r="AL123" s="85" t="s">
        <v>940</v>
      </c>
      <c r="AM123" s="79" t="s">
        <v>966</v>
      </c>
      <c r="AN123" s="79" t="b">
        <v>0</v>
      </c>
      <c r="AO123" s="85" t="s">
        <v>921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2</v>
      </c>
      <c r="BE123" s="49">
        <v>9.523809523809524</v>
      </c>
      <c r="BF123" s="48">
        <v>0</v>
      </c>
      <c r="BG123" s="49">
        <v>0</v>
      </c>
      <c r="BH123" s="48">
        <v>0</v>
      </c>
      <c r="BI123" s="49">
        <v>0</v>
      </c>
      <c r="BJ123" s="48">
        <v>19</v>
      </c>
      <c r="BK123" s="49">
        <v>90.47619047619048</v>
      </c>
      <c r="BL123" s="48">
        <v>21</v>
      </c>
    </row>
    <row r="124" spans="1:64" ht="15">
      <c r="A124" s="64" t="s">
        <v>227</v>
      </c>
      <c r="B124" s="64" t="s">
        <v>232</v>
      </c>
      <c r="C124" s="65" t="s">
        <v>2748</v>
      </c>
      <c r="D124" s="66">
        <v>3</v>
      </c>
      <c r="E124" s="67" t="s">
        <v>132</v>
      </c>
      <c r="F124" s="68">
        <v>32</v>
      </c>
      <c r="G124" s="65"/>
      <c r="H124" s="69"/>
      <c r="I124" s="70"/>
      <c r="J124" s="70"/>
      <c r="K124" s="34" t="s">
        <v>66</v>
      </c>
      <c r="L124" s="77">
        <v>124</v>
      </c>
      <c r="M124" s="77"/>
      <c r="N124" s="72"/>
      <c r="O124" s="79" t="s">
        <v>335</v>
      </c>
      <c r="P124" s="81">
        <v>43629.75376157407</v>
      </c>
      <c r="Q124" s="79" t="s">
        <v>367</v>
      </c>
      <c r="R124" s="79"/>
      <c r="S124" s="79"/>
      <c r="T124" s="79" t="s">
        <v>501</v>
      </c>
      <c r="U124" s="82" t="s">
        <v>540</v>
      </c>
      <c r="V124" s="82" t="s">
        <v>540</v>
      </c>
      <c r="W124" s="81">
        <v>43629.75376157407</v>
      </c>
      <c r="X124" s="82" t="s">
        <v>659</v>
      </c>
      <c r="Y124" s="79"/>
      <c r="Z124" s="79"/>
      <c r="AA124" s="85" t="s">
        <v>805</v>
      </c>
      <c r="AB124" s="85" t="s">
        <v>924</v>
      </c>
      <c r="AC124" s="79" t="b">
        <v>0</v>
      </c>
      <c r="AD124" s="79">
        <v>7</v>
      </c>
      <c r="AE124" s="85" t="s">
        <v>951</v>
      </c>
      <c r="AF124" s="79" t="b">
        <v>0</v>
      </c>
      <c r="AG124" s="79" t="s">
        <v>963</v>
      </c>
      <c r="AH124" s="79"/>
      <c r="AI124" s="85" t="s">
        <v>940</v>
      </c>
      <c r="AJ124" s="79" t="b">
        <v>0</v>
      </c>
      <c r="AK124" s="79">
        <v>1</v>
      </c>
      <c r="AL124" s="85" t="s">
        <v>940</v>
      </c>
      <c r="AM124" s="79" t="s">
        <v>968</v>
      </c>
      <c r="AN124" s="79" t="b">
        <v>0</v>
      </c>
      <c r="AO124" s="85" t="s">
        <v>924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232</v>
      </c>
      <c r="B125" s="64" t="s">
        <v>227</v>
      </c>
      <c r="C125" s="65" t="s">
        <v>2748</v>
      </c>
      <c r="D125" s="66">
        <v>3</v>
      </c>
      <c r="E125" s="67" t="s">
        <v>132</v>
      </c>
      <c r="F125" s="68">
        <v>32</v>
      </c>
      <c r="G125" s="65"/>
      <c r="H125" s="69"/>
      <c r="I125" s="70"/>
      <c r="J125" s="70"/>
      <c r="K125" s="34" t="s">
        <v>66</v>
      </c>
      <c r="L125" s="77">
        <v>125</v>
      </c>
      <c r="M125" s="77"/>
      <c r="N125" s="72"/>
      <c r="O125" s="79" t="s">
        <v>335</v>
      </c>
      <c r="P125" s="81">
        <v>43629.85701388889</v>
      </c>
      <c r="Q125" s="79" t="s">
        <v>368</v>
      </c>
      <c r="R125" s="79"/>
      <c r="S125" s="79"/>
      <c r="T125" s="79"/>
      <c r="U125" s="79"/>
      <c r="V125" s="82" t="s">
        <v>587</v>
      </c>
      <c r="W125" s="81">
        <v>43629.85701388889</v>
      </c>
      <c r="X125" s="82" t="s">
        <v>660</v>
      </c>
      <c r="Y125" s="79"/>
      <c r="Z125" s="79"/>
      <c r="AA125" s="85" t="s">
        <v>806</v>
      </c>
      <c r="AB125" s="79"/>
      <c r="AC125" s="79" t="b">
        <v>0</v>
      </c>
      <c r="AD125" s="79">
        <v>0</v>
      </c>
      <c r="AE125" s="85" t="s">
        <v>940</v>
      </c>
      <c r="AF125" s="79" t="b">
        <v>0</v>
      </c>
      <c r="AG125" s="79" t="s">
        <v>963</v>
      </c>
      <c r="AH125" s="79"/>
      <c r="AI125" s="85" t="s">
        <v>940</v>
      </c>
      <c r="AJ125" s="79" t="b">
        <v>0</v>
      </c>
      <c r="AK125" s="79">
        <v>1</v>
      </c>
      <c r="AL125" s="85" t="s">
        <v>805</v>
      </c>
      <c r="AM125" s="79" t="s">
        <v>968</v>
      </c>
      <c r="AN125" s="79" t="b">
        <v>0</v>
      </c>
      <c r="AO125" s="85" t="s">
        <v>805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234</v>
      </c>
      <c r="B126" s="64" t="s">
        <v>255</v>
      </c>
      <c r="C126" s="65" t="s">
        <v>2748</v>
      </c>
      <c r="D126" s="66">
        <v>3</v>
      </c>
      <c r="E126" s="67" t="s">
        <v>132</v>
      </c>
      <c r="F126" s="68">
        <v>32</v>
      </c>
      <c r="G126" s="65"/>
      <c r="H126" s="69"/>
      <c r="I126" s="70"/>
      <c r="J126" s="70"/>
      <c r="K126" s="34" t="s">
        <v>65</v>
      </c>
      <c r="L126" s="77">
        <v>126</v>
      </c>
      <c r="M126" s="77"/>
      <c r="N126" s="72"/>
      <c r="O126" s="79" t="s">
        <v>335</v>
      </c>
      <c r="P126" s="81">
        <v>43629.88525462963</v>
      </c>
      <c r="Q126" s="79" t="s">
        <v>371</v>
      </c>
      <c r="R126" s="82" t="s">
        <v>458</v>
      </c>
      <c r="S126" s="79" t="s">
        <v>484</v>
      </c>
      <c r="T126" s="79" t="s">
        <v>503</v>
      </c>
      <c r="U126" s="79"/>
      <c r="V126" s="82" t="s">
        <v>589</v>
      </c>
      <c r="W126" s="81">
        <v>43629.88525462963</v>
      </c>
      <c r="X126" s="82" t="s">
        <v>663</v>
      </c>
      <c r="Y126" s="79"/>
      <c r="Z126" s="79"/>
      <c r="AA126" s="85" t="s">
        <v>809</v>
      </c>
      <c r="AB126" s="79"/>
      <c r="AC126" s="79" t="b">
        <v>0</v>
      </c>
      <c r="AD126" s="79">
        <v>0</v>
      </c>
      <c r="AE126" s="85" t="s">
        <v>940</v>
      </c>
      <c r="AF126" s="79" t="b">
        <v>0</v>
      </c>
      <c r="AG126" s="79" t="s">
        <v>963</v>
      </c>
      <c r="AH126" s="79"/>
      <c r="AI126" s="85" t="s">
        <v>940</v>
      </c>
      <c r="AJ126" s="79" t="b">
        <v>0</v>
      </c>
      <c r="AK126" s="79">
        <v>2</v>
      </c>
      <c r="AL126" s="85" t="s">
        <v>874</v>
      </c>
      <c r="AM126" s="79" t="s">
        <v>971</v>
      </c>
      <c r="AN126" s="79" t="b">
        <v>0</v>
      </c>
      <c r="AO126" s="85" t="s">
        <v>874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234</v>
      </c>
      <c r="B127" s="64" t="s">
        <v>301</v>
      </c>
      <c r="C127" s="65" t="s">
        <v>2748</v>
      </c>
      <c r="D127" s="66">
        <v>3</v>
      </c>
      <c r="E127" s="67" t="s">
        <v>132</v>
      </c>
      <c r="F127" s="68">
        <v>32</v>
      </c>
      <c r="G127" s="65"/>
      <c r="H127" s="69"/>
      <c r="I127" s="70"/>
      <c r="J127" s="70"/>
      <c r="K127" s="34" t="s">
        <v>65</v>
      </c>
      <c r="L127" s="77">
        <v>127</v>
      </c>
      <c r="M127" s="77"/>
      <c r="N127" s="72"/>
      <c r="O127" s="79" t="s">
        <v>335</v>
      </c>
      <c r="P127" s="81">
        <v>43629.88525462963</v>
      </c>
      <c r="Q127" s="79" t="s">
        <v>371</v>
      </c>
      <c r="R127" s="82" t="s">
        <v>458</v>
      </c>
      <c r="S127" s="79" t="s">
        <v>484</v>
      </c>
      <c r="T127" s="79" t="s">
        <v>503</v>
      </c>
      <c r="U127" s="79"/>
      <c r="V127" s="82" t="s">
        <v>589</v>
      </c>
      <c r="W127" s="81">
        <v>43629.88525462963</v>
      </c>
      <c r="X127" s="82" t="s">
        <v>663</v>
      </c>
      <c r="Y127" s="79"/>
      <c r="Z127" s="79"/>
      <c r="AA127" s="85" t="s">
        <v>809</v>
      </c>
      <c r="AB127" s="79"/>
      <c r="AC127" s="79" t="b">
        <v>0</v>
      </c>
      <c r="AD127" s="79">
        <v>0</v>
      </c>
      <c r="AE127" s="85" t="s">
        <v>940</v>
      </c>
      <c r="AF127" s="79" t="b">
        <v>0</v>
      </c>
      <c r="AG127" s="79" t="s">
        <v>963</v>
      </c>
      <c r="AH127" s="79"/>
      <c r="AI127" s="85" t="s">
        <v>940</v>
      </c>
      <c r="AJ127" s="79" t="b">
        <v>0</v>
      </c>
      <c r="AK127" s="79">
        <v>2</v>
      </c>
      <c r="AL127" s="85" t="s">
        <v>874</v>
      </c>
      <c r="AM127" s="79" t="s">
        <v>971</v>
      </c>
      <c r="AN127" s="79" t="b">
        <v>0</v>
      </c>
      <c r="AO127" s="85" t="s">
        <v>874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v>0</v>
      </c>
      <c r="BE127" s="49">
        <v>0</v>
      </c>
      <c r="BF127" s="48">
        <v>0</v>
      </c>
      <c r="BG127" s="49">
        <v>0</v>
      </c>
      <c r="BH127" s="48">
        <v>0</v>
      </c>
      <c r="BI127" s="49">
        <v>0</v>
      </c>
      <c r="BJ127" s="48">
        <v>13</v>
      </c>
      <c r="BK127" s="49">
        <v>100</v>
      </c>
      <c r="BL127" s="48">
        <v>13</v>
      </c>
    </row>
    <row r="128" spans="1:64" ht="15">
      <c r="A128" s="64" t="s">
        <v>234</v>
      </c>
      <c r="B128" s="64" t="s">
        <v>253</v>
      </c>
      <c r="C128" s="65" t="s">
        <v>2748</v>
      </c>
      <c r="D128" s="66">
        <v>3</v>
      </c>
      <c r="E128" s="67" t="s">
        <v>132</v>
      </c>
      <c r="F128" s="68">
        <v>32</v>
      </c>
      <c r="G128" s="65"/>
      <c r="H128" s="69"/>
      <c r="I128" s="70"/>
      <c r="J128" s="70"/>
      <c r="K128" s="34" t="s">
        <v>65</v>
      </c>
      <c r="L128" s="77">
        <v>128</v>
      </c>
      <c r="M128" s="77"/>
      <c r="N128" s="72"/>
      <c r="O128" s="79" t="s">
        <v>335</v>
      </c>
      <c r="P128" s="81">
        <v>43629.88525462963</v>
      </c>
      <c r="Q128" s="79" t="s">
        <v>371</v>
      </c>
      <c r="R128" s="82" t="s">
        <v>458</v>
      </c>
      <c r="S128" s="79" t="s">
        <v>484</v>
      </c>
      <c r="T128" s="79" t="s">
        <v>503</v>
      </c>
      <c r="U128" s="79"/>
      <c r="V128" s="82" t="s">
        <v>589</v>
      </c>
      <c r="W128" s="81">
        <v>43629.88525462963</v>
      </c>
      <c r="X128" s="82" t="s">
        <v>663</v>
      </c>
      <c r="Y128" s="79"/>
      <c r="Z128" s="79"/>
      <c r="AA128" s="85" t="s">
        <v>809</v>
      </c>
      <c r="AB128" s="79"/>
      <c r="AC128" s="79" t="b">
        <v>0</v>
      </c>
      <c r="AD128" s="79">
        <v>0</v>
      </c>
      <c r="AE128" s="85" t="s">
        <v>940</v>
      </c>
      <c r="AF128" s="79" t="b">
        <v>0</v>
      </c>
      <c r="AG128" s="79" t="s">
        <v>963</v>
      </c>
      <c r="AH128" s="79"/>
      <c r="AI128" s="85" t="s">
        <v>940</v>
      </c>
      <c r="AJ128" s="79" t="b">
        <v>0</v>
      </c>
      <c r="AK128" s="79">
        <v>2</v>
      </c>
      <c r="AL128" s="85" t="s">
        <v>874</v>
      </c>
      <c r="AM128" s="79" t="s">
        <v>971</v>
      </c>
      <c r="AN128" s="79" t="b">
        <v>0</v>
      </c>
      <c r="AO128" s="85" t="s">
        <v>874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235</v>
      </c>
      <c r="B129" s="64" t="s">
        <v>302</v>
      </c>
      <c r="C129" s="65" t="s">
        <v>2748</v>
      </c>
      <c r="D129" s="66">
        <v>3</v>
      </c>
      <c r="E129" s="67" t="s">
        <v>132</v>
      </c>
      <c r="F129" s="68">
        <v>32</v>
      </c>
      <c r="G129" s="65"/>
      <c r="H129" s="69"/>
      <c r="I129" s="70"/>
      <c r="J129" s="70"/>
      <c r="K129" s="34" t="s">
        <v>65</v>
      </c>
      <c r="L129" s="77">
        <v>129</v>
      </c>
      <c r="M129" s="77"/>
      <c r="N129" s="72"/>
      <c r="O129" s="79" t="s">
        <v>335</v>
      </c>
      <c r="P129" s="81">
        <v>43630.36454861111</v>
      </c>
      <c r="Q129" s="79" t="s">
        <v>372</v>
      </c>
      <c r="R129" s="79"/>
      <c r="S129" s="79"/>
      <c r="T129" s="79" t="s">
        <v>504</v>
      </c>
      <c r="U129" s="79"/>
      <c r="V129" s="82" t="s">
        <v>590</v>
      </c>
      <c r="W129" s="81">
        <v>43630.36454861111</v>
      </c>
      <c r="X129" s="82" t="s">
        <v>664</v>
      </c>
      <c r="Y129" s="79"/>
      <c r="Z129" s="79"/>
      <c r="AA129" s="85" t="s">
        <v>810</v>
      </c>
      <c r="AB129" s="79"/>
      <c r="AC129" s="79" t="b">
        <v>0</v>
      </c>
      <c r="AD129" s="79">
        <v>0</v>
      </c>
      <c r="AE129" s="85" t="s">
        <v>940</v>
      </c>
      <c r="AF129" s="79" t="b">
        <v>0</v>
      </c>
      <c r="AG129" s="79" t="s">
        <v>963</v>
      </c>
      <c r="AH129" s="79"/>
      <c r="AI129" s="85" t="s">
        <v>940</v>
      </c>
      <c r="AJ129" s="79" t="b">
        <v>0</v>
      </c>
      <c r="AK129" s="79">
        <v>1</v>
      </c>
      <c r="AL129" s="85" t="s">
        <v>847</v>
      </c>
      <c r="AM129" s="79" t="s">
        <v>968</v>
      </c>
      <c r="AN129" s="79" t="b">
        <v>0</v>
      </c>
      <c r="AO129" s="85" t="s">
        <v>847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1</v>
      </c>
      <c r="BE129" s="49">
        <v>4.761904761904762</v>
      </c>
      <c r="BF129" s="48">
        <v>0</v>
      </c>
      <c r="BG129" s="49">
        <v>0</v>
      </c>
      <c r="BH129" s="48">
        <v>0</v>
      </c>
      <c r="BI129" s="49">
        <v>0</v>
      </c>
      <c r="BJ129" s="48">
        <v>20</v>
      </c>
      <c r="BK129" s="49">
        <v>95.23809523809524</v>
      </c>
      <c r="BL129" s="48">
        <v>21</v>
      </c>
    </row>
    <row r="130" spans="1:64" ht="15">
      <c r="A130" s="64" t="s">
        <v>235</v>
      </c>
      <c r="B130" s="64" t="s">
        <v>257</v>
      </c>
      <c r="C130" s="65" t="s">
        <v>2748</v>
      </c>
      <c r="D130" s="66">
        <v>3</v>
      </c>
      <c r="E130" s="67" t="s">
        <v>132</v>
      </c>
      <c r="F130" s="68">
        <v>32</v>
      </c>
      <c r="G130" s="65"/>
      <c r="H130" s="69"/>
      <c r="I130" s="70"/>
      <c r="J130" s="70"/>
      <c r="K130" s="34" t="s">
        <v>65</v>
      </c>
      <c r="L130" s="77">
        <v>130</v>
      </c>
      <c r="M130" s="77"/>
      <c r="N130" s="72"/>
      <c r="O130" s="79" t="s">
        <v>335</v>
      </c>
      <c r="P130" s="81">
        <v>43630.36454861111</v>
      </c>
      <c r="Q130" s="79" t="s">
        <v>372</v>
      </c>
      <c r="R130" s="79"/>
      <c r="S130" s="79"/>
      <c r="T130" s="79" t="s">
        <v>504</v>
      </c>
      <c r="U130" s="79"/>
      <c r="V130" s="82" t="s">
        <v>590</v>
      </c>
      <c r="W130" s="81">
        <v>43630.36454861111</v>
      </c>
      <c r="X130" s="82" t="s">
        <v>664</v>
      </c>
      <c r="Y130" s="79"/>
      <c r="Z130" s="79"/>
      <c r="AA130" s="85" t="s">
        <v>810</v>
      </c>
      <c r="AB130" s="79"/>
      <c r="AC130" s="79" t="b">
        <v>0</v>
      </c>
      <c r="AD130" s="79">
        <v>0</v>
      </c>
      <c r="AE130" s="85" t="s">
        <v>940</v>
      </c>
      <c r="AF130" s="79" t="b">
        <v>0</v>
      </c>
      <c r="AG130" s="79" t="s">
        <v>963</v>
      </c>
      <c r="AH130" s="79"/>
      <c r="AI130" s="85" t="s">
        <v>940</v>
      </c>
      <c r="AJ130" s="79" t="b">
        <v>0</v>
      </c>
      <c r="AK130" s="79">
        <v>1</v>
      </c>
      <c r="AL130" s="85" t="s">
        <v>847</v>
      </c>
      <c r="AM130" s="79" t="s">
        <v>968</v>
      </c>
      <c r="AN130" s="79" t="b">
        <v>0</v>
      </c>
      <c r="AO130" s="85" t="s">
        <v>847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236</v>
      </c>
      <c r="B131" s="64" t="s">
        <v>303</v>
      </c>
      <c r="C131" s="65" t="s">
        <v>2748</v>
      </c>
      <c r="D131" s="66">
        <v>3</v>
      </c>
      <c r="E131" s="67" t="s">
        <v>132</v>
      </c>
      <c r="F131" s="68">
        <v>32</v>
      </c>
      <c r="G131" s="65"/>
      <c r="H131" s="69"/>
      <c r="I131" s="70"/>
      <c r="J131" s="70"/>
      <c r="K131" s="34" t="s">
        <v>65</v>
      </c>
      <c r="L131" s="77">
        <v>131</v>
      </c>
      <c r="M131" s="77"/>
      <c r="N131" s="72"/>
      <c r="O131" s="79" t="s">
        <v>335</v>
      </c>
      <c r="P131" s="81">
        <v>43630.567928240744</v>
      </c>
      <c r="Q131" s="79" t="s">
        <v>373</v>
      </c>
      <c r="R131" s="82" t="s">
        <v>459</v>
      </c>
      <c r="S131" s="79" t="s">
        <v>484</v>
      </c>
      <c r="T131" s="79" t="s">
        <v>504</v>
      </c>
      <c r="U131" s="79"/>
      <c r="V131" s="82" t="s">
        <v>591</v>
      </c>
      <c r="W131" s="81">
        <v>43630.567928240744</v>
      </c>
      <c r="X131" s="82" t="s">
        <v>665</v>
      </c>
      <c r="Y131" s="79"/>
      <c r="Z131" s="79"/>
      <c r="AA131" s="85" t="s">
        <v>811</v>
      </c>
      <c r="AB131" s="79"/>
      <c r="AC131" s="79" t="b">
        <v>0</v>
      </c>
      <c r="AD131" s="79">
        <v>2</v>
      </c>
      <c r="AE131" s="85" t="s">
        <v>940</v>
      </c>
      <c r="AF131" s="79" t="b">
        <v>0</v>
      </c>
      <c r="AG131" s="79" t="s">
        <v>963</v>
      </c>
      <c r="AH131" s="79"/>
      <c r="AI131" s="85" t="s">
        <v>940</v>
      </c>
      <c r="AJ131" s="79" t="b">
        <v>0</v>
      </c>
      <c r="AK131" s="79">
        <v>0</v>
      </c>
      <c r="AL131" s="85" t="s">
        <v>940</v>
      </c>
      <c r="AM131" s="79" t="s">
        <v>968</v>
      </c>
      <c r="AN131" s="79" t="b">
        <v>0</v>
      </c>
      <c r="AO131" s="85" t="s">
        <v>811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5</v>
      </c>
      <c r="BD131" s="48">
        <v>1</v>
      </c>
      <c r="BE131" s="49">
        <v>6.25</v>
      </c>
      <c r="BF131" s="48">
        <v>0</v>
      </c>
      <c r="BG131" s="49">
        <v>0</v>
      </c>
      <c r="BH131" s="48">
        <v>0</v>
      </c>
      <c r="BI131" s="49">
        <v>0</v>
      </c>
      <c r="BJ131" s="48">
        <v>15</v>
      </c>
      <c r="BK131" s="49">
        <v>93.75</v>
      </c>
      <c r="BL131" s="48">
        <v>16</v>
      </c>
    </row>
    <row r="132" spans="1:64" ht="15">
      <c r="A132" s="64" t="s">
        <v>237</v>
      </c>
      <c r="B132" s="64" t="s">
        <v>303</v>
      </c>
      <c r="C132" s="65" t="s">
        <v>2748</v>
      </c>
      <c r="D132" s="66">
        <v>3</v>
      </c>
      <c r="E132" s="67" t="s">
        <v>132</v>
      </c>
      <c r="F132" s="68">
        <v>32</v>
      </c>
      <c r="G132" s="65"/>
      <c r="H132" s="69"/>
      <c r="I132" s="70"/>
      <c r="J132" s="70"/>
      <c r="K132" s="34" t="s">
        <v>65</v>
      </c>
      <c r="L132" s="77">
        <v>132</v>
      </c>
      <c r="M132" s="77"/>
      <c r="N132" s="72"/>
      <c r="O132" s="79" t="s">
        <v>335</v>
      </c>
      <c r="P132" s="81">
        <v>43630.58274305556</v>
      </c>
      <c r="Q132" s="79" t="s">
        <v>374</v>
      </c>
      <c r="R132" s="82" t="s">
        <v>459</v>
      </c>
      <c r="S132" s="79" t="s">
        <v>484</v>
      </c>
      <c r="T132" s="79" t="s">
        <v>504</v>
      </c>
      <c r="U132" s="79"/>
      <c r="V132" s="82" t="s">
        <v>592</v>
      </c>
      <c r="W132" s="81">
        <v>43630.58274305556</v>
      </c>
      <c r="X132" s="82" t="s">
        <v>666</v>
      </c>
      <c r="Y132" s="79"/>
      <c r="Z132" s="79"/>
      <c r="AA132" s="85" t="s">
        <v>812</v>
      </c>
      <c r="AB132" s="79"/>
      <c r="AC132" s="79" t="b">
        <v>0</v>
      </c>
      <c r="AD132" s="79">
        <v>2</v>
      </c>
      <c r="AE132" s="85" t="s">
        <v>940</v>
      </c>
      <c r="AF132" s="79" t="b">
        <v>0</v>
      </c>
      <c r="AG132" s="79" t="s">
        <v>963</v>
      </c>
      <c r="AH132" s="79"/>
      <c r="AI132" s="85" t="s">
        <v>940</v>
      </c>
      <c r="AJ132" s="79" t="b">
        <v>0</v>
      </c>
      <c r="AK132" s="79">
        <v>0</v>
      </c>
      <c r="AL132" s="85" t="s">
        <v>940</v>
      </c>
      <c r="AM132" s="79" t="s">
        <v>968</v>
      </c>
      <c r="AN132" s="79" t="b">
        <v>0</v>
      </c>
      <c r="AO132" s="85" t="s">
        <v>812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5</v>
      </c>
      <c r="BC132" s="78" t="str">
        <f>REPLACE(INDEX(GroupVertices[Group],MATCH(Edges[[#This Row],[Vertex 2]],GroupVertices[Vertex],0)),1,1,"")</f>
        <v>5</v>
      </c>
      <c r="BD132" s="48">
        <v>1</v>
      </c>
      <c r="BE132" s="49">
        <v>6.25</v>
      </c>
      <c r="BF132" s="48">
        <v>0</v>
      </c>
      <c r="BG132" s="49">
        <v>0</v>
      </c>
      <c r="BH132" s="48">
        <v>0</v>
      </c>
      <c r="BI132" s="49">
        <v>0</v>
      </c>
      <c r="BJ132" s="48">
        <v>15</v>
      </c>
      <c r="BK132" s="49">
        <v>93.75</v>
      </c>
      <c r="BL132" s="48">
        <v>16</v>
      </c>
    </row>
    <row r="133" spans="1:64" ht="15">
      <c r="A133" s="64" t="s">
        <v>238</v>
      </c>
      <c r="B133" s="64" t="s">
        <v>303</v>
      </c>
      <c r="C133" s="65" t="s">
        <v>2748</v>
      </c>
      <c r="D133" s="66">
        <v>3</v>
      </c>
      <c r="E133" s="67" t="s">
        <v>132</v>
      </c>
      <c r="F133" s="68">
        <v>32</v>
      </c>
      <c r="G133" s="65"/>
      <c r="H133" s="69"/>
      <c r="I133" s="70"/>
      <c r="J133" s="70"/>
      <c r="K133" s="34" t="s">
        <v>65</v>
      </c>
      <c r="L133" s="77">
        <v>133</v>
      </c>
      <c r="M133" s="77"/>
      <c r="N133" s="72"/>
      <c r="O133" s="79" t="s">
        <v>335</v>
      </c>
      <c r="P133" s="81">
        <v>43630.595289351855</v>
      </c>
      <c r="Q133" s="79" t="s">
        <v>375</v>
      </c>
      <c r="R133" s="82" t="s">
        <v>459</v>
      </c>
      <c r="S133" s="79" t="s">
        <v>484</v>
      </c>
      <c r="T133" s="79" t="s">
        <v>504</v>
      </c>
      <c r="U133" s="79"/>
      <c r="V133" s="82" t="s">
        <v>593</v>
      </c>
      <c r="W133" s="81">
        <v>43630.595289351855</v>
      </c>
      <c r="X133" s="82" t="s">
        <v>667</v>
      </c>
      <c r="Y133" s="79"/>
      <c r="Z133" s="79"/>
      <c r="AA133" s="85" t="s">
        <v>813</v>
      </c>
      <c r="AB133" s="79"/>
      <c r="AC133" s="79" t="b">
        <v>0</v>
      </c>
      <c r="AD133" s="79">
        <v>1</v>
      </c>
      <c r="AE133" s="85" t="s">
        <v>940</v>
      </c>
      <c r="AF133" s="79" t="b">
        <v>0</v>
      </c>
      <c r="AG133" s="79" t="s">
        <v>963</v>
      </c>
      <c r="AH133" s="79"/>
      <c r="AI133" s="85" t="s">
        <v>940</v>
      </c>
      <c r="AJ133" s="79" t="b">
        <v>0</v>
      </c>
      <c r="AK133" s="79">
        <v>0</v>
      </c>
      <c r="AL133" s="85" t="s">
        <v>940</v>
      </c>
      <c r="AM133" s="79" t="s">
        <v>971</v>
      </c>
      <c r="AN133" s="79" t="b">
        <v>0</v>
      </c>
      <c r="AO133" s="85" t="s">
        <v>813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v>1</v>
      </c>
      <c r="BE133" s="49">
        <v>6.25</v>
      </c>
      <c r="BF133" s="48">
        <v>0</v>
      </c>
      <c r="BG133" s="49">
        <v>0</v>
      </c>
      <c r="BH133" s="48">
        <v>0</v>
      </c>
      <c r="BI133" s="49">
        <v>0</v>
      </c>
      <c r="BJ133" s="48">
        <v>15</v>
      </c>
      <c r="BK133" s="49">
        <v>93.75</v>
      </c>
      <c r="BL133" s="48">
        <v>16</v>
      </c>
    </row>
    <row r="134" spans="1:64" ht="15">
      <c r="A134" s="64" t="s">
        <v>239</v>
      </c>
      <c r="B134" s="64" t="s">
        <v>303</v>
      </c>
      <c r="C134" s="65" t="s">
        <v>2748</v>
      </c>
      <c r="D134" s="66">
        <v>3</v>
      </c>
      <c r="E134" s="67" t="s">
        <v>132</v>
      </c>
      <c r="F134" s="68">
        <v>32</v>
      </c>
      <c r="G134" s="65"/>
      <c r="H134" s="69"/>
      <c r="I134" s="70"/>
      <c r="J134" s="70"/>
      <c r="K134" s="34" t="s">
        <v>65</v>
      </c>
      <c r="L134" s="77">
        <v>134</v>
      </c>
      <c r="M134" s="77"/>
      <c r="N134" s="72"/>
      <c r="O134" s="79" t="s">
        <v>335</v>
      </c>
      <c r="P134" s="81">
        <v>43630.61688657408</v>
      </c>
      <c r="Q134" s="79" t="s">
        <v>376</v>
      </c>
      <c r="R134" s="82" t="s">
        <v>459</v>
      </c>
      <c r="S134" s="79" t="s">
        <v>484</v>
      </c>
      <c r="T134" s="79" t="s">
        <v>504</v>
      </c>
      <c r="U134" s="79"/>
      <c r="V134" s="82" t="s">
        <v>594</v>
      </c>
      <c r="W134" s="81">
        <v>43630.61688657408</v>
      </c>
      <c r="X134" s="82" t="s">
        <v>668</v>
      </c>
      <c r="Y134" s="79"/>
      <c r="Z134" s="79"/>
      <c r="AA134" s="85" t="s">
        <v>814</v>
      </c>
      <c r="AB134" s="79"/>
      <c r="AC134" s="79" t="b">
        <v>0</v>
      </c>
      <c r="AD134" s="79">
        <v>0</v>
      </c>
      <c r="AE134" s="85" t="s">
        <v>940</v>
      </c>
      <c r="AF134" s="79" t="b">
        <v>0</v>
      </c>
      <c r="AG134" s="79" t="s">
        <v>963</v>
      </c>
      <c r="AH134" s="79"/>
      <c r="AI134" s="85" t="s">
        <v>940</v>
      </c>
      <c r="AJ134" s="79" t="b">
        <v>0</v>
      </c>
      <c r="AK134" s="79">
        <v>0</v>
      </c>
      <c r="AL134" s="85" t="s">
        <v>940</v>
      </c>
      <c r="AM134" s="79" t="s">
        <v>968</v>
      </c>
      <c r="AN134" s="79" t="b">
        <v>0</v>
      </c>
      <c r="AO134" s="85" t="s">
        <v>814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v>1</v>
      </c>
      <c r="BE134" s="49">
        <v>6.25</v>
      </c>
      <c r="BF134" s="48">
        <v>0</v>
      </c>
      <c r="BG134" s="49">
        <v>0</v>
      </c>
      <c r="BH134" s="48">
        <v>0</v>
      </c>
      <c r="BI134" s="49">
        <v>0</v>
      </c>
      <c r="BJ134" s="48">
        <v>15</v>
      </c>
      <c r="BK134" s="49">
        <v>93.75</v>
      </c>
      <c r="BL134" s="48">
        <v>16</v>
      </c>
    </row>
    <row r="135" spans="1:64" ht="15">
      <c r="A135" s="64" t="s">
        <v>240</v>
      </c>
      <c r="B135" s="64" t="s">
        <v>283</v>
      </c>
      <c r="C135" s="65" t="s">
        <v>2748</v>
      </c>
      <c r="D135" s="66">
        <v>3</v>
      </c>
      <c r="E135" s="67" t="s">
        <v>132</v>
      </c>
      <c r="F135" s="68">
        <v>32</v>
      </c>
      <c r="G135" s="65"/>
      <c r="H135" s="69"/>
      <c r="I135" s="70"/>
      <c r="J135" s="70"/>
      <c r="K135" s="34" t="s">
        <v>65</v>
      </c>
      <c r="L135" s="77">
        <v>135</v>
      </c>
      <c r="M135" s="77"/>
      <c r="N135" s="72"/>
      <c r="O135" s="79" t="s">
        <v>335</v>
      </c>
      <c r="P135" s="81">
        <v>43627.319189814814</v>
      </c>
      <c r="Q135" s="79" t="s">
        <v>377</v>
      </c>
      <c r="R135" s="79"/>
      <c r="S135" s="79"/>
      <c r="T135" s="79" t="s">
        <v>505</v>
      </c>
      <c r="U135" s="82" t="s">
        <v>541</v>
      </c>
      <c r="V135" s="82" t="s">
        <v>541</v>
      </c>
      <c r="W135" s="81">
        <v>43627.319189814814</v>
      </c>
      <c r="X135" s="82" t="s">
        <v>669</v>
      </c>
      <c r="Y135" s="79"/>
      <c r="Z135" s="79"/>
      <c r="AA135" s="85" t="s">
        <v>815</v>
      </c>
      <c r="AB135" s="85" t="s">
        <v>926</v>
      </c>
      <c r="AC135" s="79" t="b">
        <v>0</v>
      </c>
      <c r="AD135" s="79">
        <v>3</v>
      </c>
      <c r="AE135" s="85" t="s">
        <v>953</v>
      </c>
      <c r="AF135" s="79" t="b">
        <v>0</v>
      </c>
      <c r="AG135" s="79" t="s">
        <v>963</v>
      </c>
      <c r="AH135" s="79"/>
      <c r="AI135" s="85" t="s">
        <v>940</v>
      </c>
      <c r="AJ135" s="79" t="b">
        <v>0</v>
      </c>
      <c r="AK135" s="79">
        <v>0</v>
      </c>
      <c r="AL135" s="85" t="s">
        <v>940</v>
      </c>
      <c r="AM135" s="79" t="s">
        <v>968</v>
      </c>
      <c r="AN135" s="79" t="b">
        <v>0</v>
      </c>
      <c r="AO135" s="85" t="s">
        <v>926</v>
      </c>
      <c r="AP135" s="79" t="s">
        <v>176</v>
      </c>
      <c r="AQ135" s="79">
        <v>0</v>
      </c>
      <c r="AR135" s="79">
        <v>0</v>
      </c>
      <c r="AS135" s="79" t="s">
        <v>981</v>
      </c>
      <c r="AT135" s="79" t="s">
        <v>987</v>
      </c>
      <c r="AU135" s="79" t="s">
        <v>990</v>
      </c>
      <c r="AV135" s="79" t="s">
        <v>997</v>
      </c>
      <c r="AW135" s="79" t="s">
        <v>1007</v>
      </c>
      <c r="AX135" s="79" t="s">
        <v>1017</v>
      </c>
      <c r="AY135" s="79" t="s">
        <v>1022</v>
      </c>
      <c r="AZ135" s="82" t="s">
        <v>1029</v>
      </c>
      <c r="BA135">
        <v>1</v>
      </c>
      <c r="BB135" s="78" t="str">
        <f>REPLACE(INDEX(GroupVertices[Group],MATCH(Edges[[#This Row],[Vertex 1]],GroupVertices[Vertex],0)),1,1,"")</f>
        <v>1</v>
      </c>
      <c r="BC135" s="78" t="str">
        <f>REPLACE(INDEX(GroupVertices[Group],MATCH(Edges[[#This Row],[Vertex 2]],GroupVertices[Vertex],0)),1,1,"")</f>
        <v>6</v>
      </c>
      <c r="BD135" s="48"/>
      <c r="BE135" s="49"/>
      <c r="BF135" s="48"/>
      <c r="BG135" s="49"/>
      <c r="BH135" s="48"/>
      <c r="BI135" s="49"/>
      <c r="BJ135" s="48"/>
      <c r="BK135" s="49"/>
      <c r="BL135" s="48"/>
    </row>
    <row r="136" spans="1:64" ht="15">
      <c r="A136" s="64" t="s">
        <v>218</v>
      </c>
      <c r="B136" s="64" t="s">
        <v>230</v>
      </c>
      <c r="C136" s="65" t="s">
        <v>2748</v>
      </c>
      <c r="D136" s="66">
        <v>3</v>
      </c>
      <c r="E136" s="67" t="s">
        <v>132</v>
      </c>
      <c r="F136" s="68">
        <v>32</v>
      </c>
      <c r="G136" s="65"/>
      <c r="H136" s="69"/>
      <c r="I136" s="70"/>
      <c r="J136" s="70"/>
      <c r="K136" s="34" t="s">
        <v>65</v>
      </c>
      <c r="L136" s="77">
        <v>136</v>
      </c>
      <c r="M136" s="77"/>
      <c r="N136" s="72"/>
      <c r="O136" s="79" t="s">
        <v>335</v>
      </c>
      <c r="P136" s="81">
        <v>43624.0512962963</v>
      </c>
      <c r="Q136" s="79" t="s">
        <v>345</v>
      </c>
      <c r="R136" s="79"/>
      <c r="S136" s="79"/>
      <c r="T136" s="79" t="s">
        <v>494</v>
      </c>
      <c r="U136" s="82" t="s">
        <v>532</v>
      </c>
      <c r="V136" s="82" t="s">
        <v>532</v>
      </c>
      <c r="W136" s="81">
        <v>43624.0512962963</v>
      </c>
      <c r="X136" s="82" t="s">
        <v>633</v>
      </c>
      <c r="Y136" s="79"/>
      <c r="Z136" s="79"/>
      <c r="AA136" s="85" t="s">
        <v>779</v>
      </c>
      <c r="AB136" s="85" t="s">
        <v>918</v>
      </c>
      <c r="AC136" s="79" t="b">
        <v>0</v>
      </c>
      <c r="AD136" s="79">
        <v>3</v>
      </c>
      <c r="AE136" s="85" t="s">
        <v>944</v>
      </c>
      <c r="AF136" s="79" t="b">
        <v>0</v>
      </c>
      <c r="AG136" s="79" t="s">
        <v>963</v>
      </c>
      <c r="AH136" s="79"/>
      <c r="AI136" s="85" t="s">
        <v>940</v>
      </c>
      <c r="AJ136" s="79" t="b">
        <v>0</v>
      </c>
      <c r="AK136" s="79">
        <v>0</v>
      </c>
      <c r="AL136" s="85" t="s">
        <v>940</v>
      </c>
      <c r="AM136" s="79" t="s">
        <v>967</v>
      </c>
      <c r="AN136" s="79" t="b">
        <v>0</v>
      </c>
      <c r="AO136" s="85" t="s">
        <v>918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c r="BE136" s="49"/>
      <c r="BF136" s="48"/>
      <c r="BG136" s="49"/>
      <c r="BH136" s="48"/>
      <c r="BI136" s="49"/>
      <c r="BJ136" s="48"/>
      <c r="BK136" s="49"/>
      <c r="BL136" s="48"/>
    </row>
    <row r="137" spans="1:64" ht="15">
      <c r="A137" s="64" t="s">
        <v>218</v>
      </c>
      <c r="B137" s="64" t="s">
        <v>228</v>
      </c>
      <c r="C137" s="65" t="s">
        <v>2748</v>
      </c>
      <c r="D137" s="66">
        <v>3</v>
      </c>
      <c r="E137" s="67" t="s">
        <v>132</v>
      </c>
      <c r="F137" s="68">
        <v>32</v>
      </c>
      <c r="G137" s="65"/>
      <c r="H137" s="69"/>
      <c r="I137" s="70"/>
      <c r="J137" s="70"/>
      <c r="K137" s="34" t="s">
        <v>66</v>
      </c>
      <c r="L137" s="77">
        <v>137</v>
      </c>
      <c r="M137" s="77"/>
      <c r="N137" s="72"/>
      <c r="O137" s="79" t="s">
        <v>336</v>
      </c>
      <c r="P137" s="81">
        <v>43624.0512962963</v>
      </c>
      <c r="Q137" s="79" t="s">
        <v>345</v>
      </c>
      <c r="R137" s="79"/>
      <c r="S137" s="79"/>
      <c r="T137" s="79" t="s">
        <v>494</v>
      </c>
      <c r="U137" s="82" t="s">
        <v>532</v>
      </c>
      <c r="V137" s="82" t="s">
        <v>532</v>
      </c>
      <c r="W137" s="81">
        <v>43624.0512962963</v>
      </c>
      <c r="X137" s="82" t="s">
        <v>633</v>
      </c>
      <c r="Y137" s="79"/>
      <c r="Z137" s="79"/>
      <c r="AA137" s="85" t="s">
        <v>779</v>
      </c>
      <c r="AB137" s="85" t="s">
        <v>918</v>
      </c>
      <c r="AC137" s="79" t="b">
        <v>0</v>
      </c>
      <c r="AD137" s="79">
        <v>3</v>
      </c>
      <c r="AE137" s="85" t="s">
        <v>944</v>
      </c>
      <c r="AF137" s="79" t="b">
        <v>0</v>
      </c>
      <c r="AG137" s="79" t="s">
        <v>963</v>
      </c>
      <c r="AH137" s="79"/>
      <c r="AI137" s="85" t="s">
        <v>940</v>
      </c>
      <c r="AJ137" s="79" t="b">
        <v>0</v>
      </c>
      <c r="AK137" s="79">
        <v>0</v>
      </c>
      <c r="AL137" s="85" t="s">
        <v>940</v>
      </c>
      <c r="AM137" s="79" t="s">
        <v>967</v>
      </c>
      <c r="AN137" s="79" t="b">
        <v>0</v>
      </c>
      <c r="AO137" s="85" t="s">
        <v>918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c r="BE137" s="49"/>
      <c r="BF137" s="48"/>
      <c r="BG137" s="49"/>
      <c r="BH137" s="48"/>
      <c r="BI137" s="49"/>
      <c r="BJ137" s="48"/>
      <c r="BK137" s="49"/>
      <c r="BL137" s="48"/>
    </row>
    <row r="138" spans="1:64" ht="15">
      <c r="A138" s="64" t="s">
        <v>218</v>
      </c>
      <c r="B138" s="64" t="s">
        <v>266</v>
      </c>
      <c r="C138" s="65" t="s">
        <v>2748</v>
      </c>
      <c r="D138" s="66">
        <v>3</v>
      </c>
      <c r="E138" s="67" t="s">
        <v>132</v>
      </c>
      <c r="F138" s="68">
        <v>32</v>
      </c>
      <c r="G138" s="65"/>
      <c r="H138" s="69"/>
      <c r="I138" s="70"/>
      <c r="J138" s="70"/>
      <c r="K138" s="34" t="s">
        <v>65</v>
      </c>
      <c r="L138" s="77">
        <v>138</v>
      </c>
      <c r="M138" s="77"/>
      <c r="N138" s="72"/>
      <c r="O138" s="79" t="s">
        <v>335</v>
      </c>
      <c r="P138" s="81">
        <v>43627.712916666664</v>
      </c>
      <c r="Q138" s="79" t="s">
        <v>346</v>
      </c>
      <c r="R138" s="79"/>
      <c r="S138" s="79"/>
      <c r="T138" s="79" t="s">
        <v>492</v>
      </c>
      <c r="U138" s="82" t="s">
        <v>533</v>
      </c>
      <c r="V138" s="82" t="s">
        <v>533</v>
      </c>
      <c r="W138" s="81">
        <v>43627.712916666664</v>
      </c>
      <c r="X138" s="82" t="s">
        <v>634</v>
      </c>
      <c r="Y138" s="79"/>
      <c r="Z138" s="79"/>
      <c r="AA138" s="85" t="s">
        <v>780</v>
      </c>
      <c r="AB138" s="85" t="s">
        <v>886</v>
      </c>
      <c r="AC138" s="79" t="b">
        <v>0</v>
      </c>
      <c r="AD138" s="79">
        <v>7</v>
      </c>
      <c r="AE138" s="85" t="s">
        <v>945</v>
      </c>
      <c r="AF138" s="79" t="b">
        <v>0</v>
      </c>
      <c r="AG138" s="79" t="s">
        <v>963</v>
      </c>
      <c r="AH138" s="79"/>
      <c r="AI138" s="85" t="s">
        <v>940</v>
      </c>
      <c r="AJ138" s="79" t="b">
        <v>0</v>
      </c>
      <c r="AK138" s="79">
        <v>0</v>
      </c>
      <c r="AL138" s="85" t="s">
        <v>940</v>
      </c>
      <c r="AM138" s="79" t="s">
        <v>967</v>
      </c>
      <c r="AN138" s="79" t="b">
        <v>0</v>
      </c>
      <c r="AO138" s="85" t="s">
        <v>886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3</v>
      </c>
      <c r="BD138" s="48"/>
      <c r="BE138" s="49"/>
      <c r="BF138" s="48"/>
      <c r="BG138" s="49"/>
      <c r="BH138" s="48"/>
      <c r="BI138" s="49"/>
      <c r="BJ138" s="48"/>
      <c r="BK138" s="49"/>
      <c r="BL138" s="48"/>
    </row>
    <row r="139" spans="1:64" ht="15">
      <c r="A139" s="64" t="s">
        <v>218</v>
      </c>
      <c r="B139" s="64" t="s">
        <v>267</v>
      </c>
      <c r="C139" s="65" t="s">
        <v>2748</v>
      </c>
      <c r="D139" s="66">
        <v>3</v>
      </c>
      <c r="E139" s="67" t="s">
        <v>132</v>
      </c>
      <c r="F139" s="68">
        <v>32</v>
      </c>
      <c r="G139" s="65"/>
      <c r="H139" s="69"/>
      <c r="I139" s="70"/>
      <c r="J139" s="70"/>
      <c r="K139" s="34" t="s">
        <v>65</v>
      </c>
      <c r="L139" s="77">
        <v>139</v>
      </c>
      <c r="M139" s="77"/>
      <c r="N139" s="72"/>
      <c r="O139" s="79" t="s">
        <v>335</v>
      </c>
      <c r="P139" s="81">
        <v>43627.712916666664</v>
      </c>
      <c r="Q139" s="79" t="s">
        <v>346</v>
      </c>
      <c r="R139" s="79"/>
      <c r="S139" s="79"/>
      <c r="T139" s="79" t="s">
        <v>492</v>
      </c>
      <c r="U139" s="82" t="s">
        <v>533</v>
      </c>
      <c r="V139" s="82" t="s">
        <v>533</v>
      </c>
      <c r="W139" s="81">
        <v>43627.712916666664</v>
      </c>
      <c r="X139" s="82" t="s">
        <v>634</v>
      </c>
      <c r="Y139" s="79"/>
      <c r="Z139" s="79"/>
      <c r="AA139" s="85" t="s">
        <v>780</v>
      </c>
      <c r="AB139" s="85" t="s">
        <v>886</v>
      </c>
      <c r="AC139" s="79" t="b">
        <v>0</v>
      </c>
      <c r="AD139" s="79">
        <v>7</v>
      </c>
      <c r="AE139" s="85" t="s">
        <v>945</v>
      </c>
      <c r="AF139" s="79" t="b">
        <v>0</v>
      </c>
      <c r="AG139" s="79" t="s">
        <v>963</v>
      </c>
      <c r="AH139" s="79"/>
      <c r="AI139" s="85" t="s">
        <v>940</v>
      </c>
      <c r="AJ139" s="79" t="b">
        <v>0</v>
      </c>
      <c r="AK139" s="79">
        <v>0</v>
      </c>
      <c r="AL139" s="85" t="s">
        <v>940</v>
      </c>
      <c r="AM139" s="79" t="s">
        <v>967</v>
      </c>
      <c r="AN139" s="79" t="b">
        <v>0</v>
      </c>
      <c r="AO139" s="85" t="s">
        <v>886</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3</v>
      </c>
      <c r="BD139" s="48"/>
      <c r="BE139" s="49"/>
      <c r="BF139" s="48"/>
      <c r="BG139" s="49"/>
      <c r="BH139" s="48"/>
      <c r="BI139" s="49"/>
      <c r="BJ139" s="48"/>
      <c r="BK139" s="49"/>
      <c r="BL139" s="48"/>
    </row>
    <row r="140" spans="1:64" ht="15">
      <c r="A140" s="64" t="s">
        <v>218</v>
      </c>
      <c r="B140" s="64" t="s">
        <v>255</v>
      </c>
      <c r="C140" s="65" t="s">
        <v>2748</v>
      </c>
      <c r="D140" s="66">
        <v>3</v>
      </c>
      <c r="E140" s="67" t="s">
        <v>132</v>
      </c>
      <c r="F140" s="68">
        <v>32</v>
      </c>
      <c r="G140" s="65"/>
      <c r="H140" s="69"/>
      <c r="I140" s="70"/>
      <c r="J140" s="70"/>
      <c r="K140" s="34" t="s">
        <v>65</v>
      </c>
      <c r="L140" s="77">
        <v>140</v>
      </c>
      <c r="M140" s="77"/>
      <c r="N140" s="72"/>
      <c r="O140" s="79" t="s">
        <v>335</v>
      </c>
      <c r="P140" s="81">
        <v>43627.712916666664</v>
      </c>
      <c r="Q140" s="79" t="s">
        <v>346</v>
      </c>
      <c r="R140" s="79"/>
      <c r="S140" s="79"/>
      <c r="T140" s="79" t="s">
        <v>492</v>
      </c>
      <c r="U140" s="82" t="s">
        <v>533</v>
      </c>
      <c r="V140" s="82" t="s">
        <v>533</v>
      </c>
      <c r="W140" s="81">
        <v>43627.712916666664</v>
      </c>
      <c r="X140" s="82" t="s">
        <v>634</v>
      </c>
      <c r="Y140" s="79"/>
      <c r="Z140" s="79"/>
      <c r="AA140" s="85" t="s">
        <v>780</v>
      </c>
      <c r="AB140" s="85" t="s">
        <v>886</v>
      </c>
      <c r="AC140" s="79" t="b">
        <v>0</v>
      </c>
      <c r="AD140" s="79">
        <v>7</v>
      </c>
      <c r="AE140" s="85" t="s">
        <v>945</v>
      </c>
      <c r="AF140" s="79" t="b">
        <v>0</v>
      </c>
      <c r="AG140" s="79" t="s">
        <v>963</v>
      </c>
      <c r="AH140" s="79"/>
      <c r="AI140" s="85" t="s">
        <v>940</v>
      </c>
      <c r="AJ140" s="79" t="b">
        <v>0</v>
      </c>
      <c r="AK140" s="79">
        <v>0</v>
      </c>
      <c r="AL140" s="85" t="s">
        <v>940</v>
      </c>
      <c r="AM140" s="79" t="s">
        <v>967</v>
      </c>
      <c r="AN140" s="79" t="b">
        <v>0</v>
      </c>
      <c r="AO140" s="85" t="s">
        <v>886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3</v>
      </c>
      <c r="BD140" s="48"/>
      <c r="BE140" s="49"/>
      <c r="BF140" s="48"/>
      <c r="BG140" s="49"/>
      <c r="BH140" s="48"/>
      <c r="BI140" s="49"/>
      <c r="BJ140" s="48"/>
      <c r="BK140" s="49"/>
      <c r="BL140" s="48"/>
    </row>
    <row r="141" spans="1:64" ht="15">
      <c r="A141" s="64" t="s">
        <v>218</v>
      </c>
      <c r="B141" s="64" t="s">
        <v>253</v>
      </c>
      <c r="C141" s="65" t="s">
        <v>2748</v>
      </c>
      <c r="D141" s="66">
        <v>3</v>
      </c>
      <c r="E141" s="67" t="s">
        <v>132</v>
      </c>
      <c r="F141" s="68">
        <v>32</v>
      </c>
      <c r="G141" s="65"/>
      <c r="H141" s="69"/>
      <c r="I141" s="70"/>
      <c r="J141" s="70"/>
      <c r="K141" s="34" t="s">
        <v>65</v>
      </c>
      <c r="L141" s="77">
        <v>141</v>
      </c>
      <c r="M141" s="77"/>
      <c r="N141" s="72"/>
      <c r="O141" s="79" t="s">
        <v>335</v>
      </c>
      <c r="P141" s="81">
        <v>43627.712916666664</v>
      </c>
      <c r="Q141" s="79" t="s">
        <v>346</v>
      </c>
      <c r="R141" s="79"/>
      <c r="S141" s="79"/>
      <c r="T141" s="79" t="s">
        <v>492</v>
      </c>
      <c r="U141" s="82" t="s">
        <v>533</v>
      </c>
      <c r="V141" s="82" t="s">
        <v>533</v>
      </c>
      <c r="W141" s="81">
        <v>43627.712916666664</v>
      </c>
      <c r="X141" s="82" t="s">
        <v>634</v>
      </c>
      <c r="Y141" s="79"/>
      <c r="Z141" s="79"/>
      <c r="AA141" s="85" t="s">
        <v>780</v>
      </c>
      <c r="AB141" s="85" t="s">
        <v>886</v>
      </c>
      <c r="AC141" s="79" t="b">
        <v>0</v>
      </c>
      <c r="AD141" s="79">
        <v>7</v>
      </c>
      <c r="AE141" s="85" t="s">
        <v>945</v>
      </c>
      <c r="AF141" s="79" t="b">
        <v>0</v>
      </c>
      <c r="AG141" s="79" t="s">
        <v>963</v>
      </c>
      <c r="AH141" s="79"/>
      <c r="AI141" s="85" t="s">
        <v>940</v>
      </c>
      <c r="AJ141" s="79" t="b">
        <v>0</v>
      </c>
      <c r="AK141" s="79">
        <v>0</v>
      </c>
      <c r="AL141" s="85" t="s">
        <v>940</v>
      </c>
      <c r="AM141" s="79" t="s">
        <v>967</v>
      </c>
      <c r="AN141" s="79" t="b">
        <v>0</v>
      </c>
      <c r="AO141" s="85" t="s">
        <v>886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3</v>
      </c>
      <c r="BD141" s="48"/>
      <c r="BE141" s="49"/>
      <c r="BF141" s="48"/>
      <c r="BG141" s="49"/>
      <c r="BH141" s="48"/>
      <c r="BI141" s="49"/>
      <c r="BJ141" s="48"/>
      <c r="BK141" s="49"/>
      <c r="BL141" s="48"/>
    </row>
    <row r="142" spans="1:64" ht="15">
      <c r="A142" s="64" t="s">
        <v>218</v>
      </c>
      <c r="B142" s="64" t="s">
        <v>304</v>
      </c>
      <c r="C142" s="65" t="s">
        <v>2748</v>
      </c>
      <c r="D142" s="66">
        <v>3</v>
      </c>
      <c r="E142" s="67" t="s">
        <v>132</v>
      </c>
      <c r="F142" s="68">
        <v>32</v>
      </c>
      <c r="G142" s="65"/>
      <c r="H142" s="69"/>
      <c r="I142" s="70"/>
      <c r="J142" s="70"/>
      <c r="K142" s="34" t="s">
        <v>65</v>
      </c>
      <c r="L142" s="77">
        <v>142</v>
      </c>
      <c r="M142" s="77"/>
      <c r="N142" s="72"/>
      <c r="O142" s="79" t="s">
        <v>335</v>
      </c>
      <c r="P142" s="81">
        <v>43627.712916666664</v>
      </c>
      <c r="Q142" s="79" t="s">
        <v>346</v>
      </c>
      <c r="R142" s="79"/>
      <c r="S142" s="79"/>
      <c r="T142" s="79" t="s">
        <v>492</v>
      </c>
      <c r="U142" s="82" t="s">
        <v>533</v>
      </c>
      <c r="V142" s="82" t="s">
        <v>533</v>
      </c>
      <c r="W142" s="81">
        <v>43627.712916666664</v>
      </c>
      <c r="X142" s="82" t="s">
        <v>634</v>
      </c>
      <c r="Y142" s="79"/>
      <c r="Z142" s="79"/>
      <c r="AA142" s="85" t="s">
        <v>780</v>
      </c>
      <c r="AB142" s="85" t="s">
        <v>886</v>
      </c>
      <c r="AC142" s="79" t="b">
        <v>0</v>
      </c>
      <c r="AD142" s="79">
        <v>7</v>
      </c>
      <c r="AE142" s="85" t="s">
        <v>945</v>
      </c>
      <c r="AF142" s="79" t="b">
        <v>0</v>
      </c>
      <c r="AG142" s="79" t="s">
        <v>963</v>
      </c>
      <c r="AH142" s="79"/>
      <c r="AI142" s="85" t="s">
        <v>940</v>
      </c>
      <c r="AJ142" s="79" t="b">
        <v>0</v>
      </c>
      <c r="AK142" s="79">
        <v>0</v>
      </c>
      <c r="AL142" s="85" t="s">
        <v>940</v>
      </c>
      <c r="AM142" s="79" t="s">
        <v>967</v>
      </c>
      <c r="AN142" s="79" t="b">
        <v>0</v>
      </c>
      <c r="AO142" s="85" t="s">
        <v>886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218</v>
      </c>
      <c r="B143" s="64" t="s">
        <v>265</v>
      </c>
      <c r="C143" s="65" t="s">
        <v>2748</v>
      </c>
      <c r="D143" s="66">
        <v>3</v>
      </c>
      <c r="E143" s="67" t="s">
        <v>132</v>
      </c>
      <c r="F143" s="68">
        <v>32</v>
      </c>
      <c r="G143" s="65"/>
      <c r="H143" s="69"/>
      <c r="I143" s="70"/>
      <c r="J143" s="70"/>
      <c r="K143" s="34" t="s">
        <v>65</v>
      </c>
      <c r="L143" s="77">
        <v>143</v>
      </c>
      <c r="M143" s="77"/>
      <c r="N143" s="72"/>
      <c r="O143" s="79" t="s">
        <v>335</v>
      </c>
      <c r="P143" s="81">
        <v>43627.712916666664</v>
      </c>
      <c r="Q143" s="79" t="s">
        <v>346</v>
      </c>
      <c r="R143" s="79"/>
      <c r="S143" s="79"/>
      <c r="T143" s="79" t="s">
        <v>492</v>
      </c>
      <c r="U143" s="82" t="s">
        <v>533</v>
      </c>
      <c r="V143" s="82" t="s">
        <v>533</v>
      </c>
      <c r="W143" s="81">
        <v>43627.712916666664</v>
      </c>
      <c r="X143" s="82" t="s">
        <v>634</v>
      </c>
      <c r="Y143" s="79"/>
      <c r="Z143" s="79"/>
      <c r="AA143" s="85" t="s">
        <v>780</v>
      </c>
      <c r="AB143" s="85" t="s">
        <v>886</v>
      </c>
      <c r="AC143" s="79" t="b">
        <v>0</v>
      </c>
      <c r="AD143" s="79">
        <v>7</v>
      </c>
      <c r="AE143" s="85" t="s">
        <v>945</v>
      </c>
      <c r="AF143" s="79" t="b">
        <v>0</v>
      </c>
      <c r="AG143" s="79" t="s">
        <v>963</v>
      </c>
      <c r="AH143" s="79"/>
      <c r="AI143" s="85" t="s">
        <v>940</v>
      </c>
      <c r="AJ143" s="79" t="b">
        <v>0</v>
      </c>
      <c r="AK143" s="79">
        <v>0</v>
      </c>
      <c r="AL143" s="85" t="s">
        <v>940</v>
      </c>
      <c r="AM143" s="79" t="s">
        <v>967</v>
      </c>
      <c r="AN143" s="79" t="b">
        <v>0</v>
      </c>
      <c r="AO143" s="85" t="s">
        <v>886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218</v>
      </c>
      <c r="B144" s="64" t="s">
        <v>305</v>
      </c>
      <c r="C144" s="65" t="s">
        <v>2748</v>
      </c>
      <c r="D144" s="66">
        <v>3</v>
      </c>
      <c r="E144" s="67" t="s">
        <v>132</v>
      </c>
      <c r="F144" s="68">
        <v>32</v>
      </c>
      <c r="G144" s="65"/>
      <c r="H144" s="69"/>
      <c r="I144" s="70"/>
      <c r="J144" s="70"/>
      <c r="K144" s="34" t="s">
        <v>65</v>
      </c>
      <c r="L144" s="77">
        <v>144</v>
      </c>
      <c r="M144" s="77"/>
      <c r="N144" s="72"/>
      <c r="O144" s="79" t="s">
        <v>335</v>
      </c>
      <c r="P144" s="81">
        <v>43627.712916666664</v>
      </c>
      <c r="Q144" s="79" t="s">
        <v>346</v>
      </c>
      <c r="R144" s="79"/>
      <c r="S144" s="79"/>
      <c r="T144" s="79" t="s">
        <v>492</v>
      </c>
      <c r="U144" s="82" t="s">
        <v>533</v>
      </c>
      <c r="V144" s="82" t="s">
        <v>533</v>
      </c>
      <c r="W144" s="81">
        <v>43627.712916666664</v>
      </c>
      <c r="X144" s="82" t="s">
        <v>634</v>
      </c>
      <c r="Y144" s="79"/>
      <c r="Z144" s="79"/>
      <c r="AA144" s="85" t="s">
        <v>780</v>
      </c>
      <c r="AB144" s="85" t="s">
        <v>886</v>
      </c>
      <c r="AC144" s="79" t="b">
        <v>0</v>
      </c>
      <c r="AD144" s="79">
        <v>7</v>
      </c>
      <c r="AE144" s="85" t="s">
        <v>945</v>
      </c>
      <c r="AF144" s="79" t="b">
        <v>0</v>
      </c>
      <c r="AG144" s="79" t="s">
        <v>963</v>
      </c>
      <c r="AH144" s="79"/>
      <c r="AI144" s="85" t="s">
        <v>940</v>
      </c>
      <c r="AJ144" s="79" t="b">
        <v>0</v>
      </c>
      <c r="AK144" s="79">
        <v>0</v>
      </c>
      <c r="AL144" s="85" t="s">
        <v>940</v>
      </c>
      <c r="AM144" s="79" t="s">
        <v>967</v>
      </c>
      <c r="AN144" s="79" t="b">
        <v>0</v>
      </c>
      <c r="AO144" s="85" t="s">
        <v>886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7</v>
      </c>
      <c r="BD144" s="48"/>
      <c r="BE144" s="49"/>
      <c r="BF144" s="48"/>
      <c r="BG144" s="49"/>
      <c r="BH144" s="48"/>
      <c r="BI144" s="49"/>
      <c r="BJ144" s="48"/>
      <c r="BK144" s="49"/>
      <c r="BL144" s="48"/>
    </row>
    <row r="145" spans="1:64" ht="15">
      <c r="A145" s="64" t="s">
        <v>218</v>
      </c>
      <c r="B145" s="64" t="s">
        <v>306</v>
      </c>
      <c r="C145" s="65" t="s">
        <v>2748</v>
      </c>
      <c r="D145" s="66">
        <v>3</v>
      </c>
      <c r="E145" s="67" t="s">
        <v>132</v>
      </c>
      <c r="F145" s="68">
        <v>32</v>
      </c>
      <c r="G145" s="65"/>
      <c r="H145" s="69"/>
      <c r="I145" s="70"/>
      <c r="J145" s="70"/>
      <c r="K145" s="34" t="s">
        <v>65</v>
      </c>
      <c r="L145" s="77">
        <v>145</v>
      </c>
      <c r="M145" s="77"/>
      <c r="N145" s="72"/>
      <c r="O145" s="79" t="s">
        <v>335</v>
      </c>
      <c r="P145" s="81">
        <v>43627.712916666664</v>
      </c>
      <c r="Q145" s="79" t="s">
        <v>346</v>
      </c>
      <c r="R145" s="79"/>
      <c r="S145" s="79"/>
      <c r="T145" s="79" t="s">
        <v>492</v>
      </c>
      <c r="U145" s="82" t="s">
        <v>533</v>
      </c>
      <c r="V145" s="82" t="s">
        <v>533</v>
      </c>
      <c r="W145" s="81">
        <v>43627.712916666664</v>
      </c>
      <c r="X145" s="82" t="s">
        <v>634</v>
      </c>
      <c r="Y145" s="79"/>
      <c r="Z145" s="79"/>
      <c r="AA145" s="85" t="s">
        <v>780</v>
      </c>
      <c r="AB145" s="85" t="s">
        <v>886</v>
      </c>
      <c r="AC145" s="79" t="b">
        <v>0</v>
      </c>
      <c r="AD145" s="79">
        <v>7</v>
      </c>
      <c r="AE145" s="85" t="s">
        <v>945</v>
      </c>
      <c r="AF145" s="79" t="b">
        <v>0</v>
      </c>
      <c r="AG145" s="79" t="s">
        <v>963</v>
      </c>
      <c r="AH145" s="79"/>
      <c r="AI145" s="85" t="s">
        <v>940</v>
      </c>
      <c r="AJ145" s="79" t="b">
        <v>0</v>
      </c>
      <c r="AK145" s="79">
        <v>0</v>
      </c>
      <c r="AL145" s="85" t="s">
        <v>940</v>
      </c>
      <c r="AM145" s="79" t="s">
        <v>967</v>
      </c>
      <c r="AN145" s="79" t="b">
        <v>0</v>
      </c>
      <c r="AO145" s="85" t="s">
        <v>886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7</v>
      </c>
      <c r="BD145" s="48"/>
      <c r="BE145" s="49"/>
      <c r="BF145" s="48"/>
      <c r="BG145" s="49"/>
      <c r="BH145" s="48"/>
      <c r="BI145" s="49"/>
      <c r="BJ145" s="48"/>
      <c r="BK145" s="49"/>
      <c r="BL145" s="48"/>
    </row>
    <row r="146" spans="1:64" ht="15">
      <c r="A146" s="64" t="s">
        <v>218</v>
      </c>
      <c r="B146" s="64" t="s">
        <v>242</v>
      </c>
      <c r="C146" s="65" t="s">
        <v>2748</v>
      </c>
      <c r="D146" s="66">
        <v>3</v>
      </c>
      <c r="E146" s="67" t="s">
        <v>132</v>
      </c>
      <c r="F146" s="68">
        <v>32</v>
      </c>
      <c r="G146" s="65"/>
      <c r="H146" s="69"/>
      <c r="I146" s="70"/>
      <c r="J146" s="70"/>
      <c r="K146" s="34" t="s">
        <v>65</v>
      </c>
      <c r="L146" s="77">
        <v>146</v>
      </c>
      <c r="M146" s="77"/>
      <c r="N146" s="72"/>
      <c r="O146" s="79" t="s">
        <v>335</v>
      </c>
      <c r="P146" s="81">
        <v>43627.712916666664</v>
      </c>
      <c r="Q146" s="79" t="s">
        <v>346</v>
      </c>
      <c r="R146" s="79"/>
      <c r="S146" s="79"/>
      <c r="T146" s="79" t="s">
        <v>492</v>
      </c>
      <c r="U146" s="82" t="s">
        <v>533</v>
      </c>
      <c r="V146" s="82" t="s">
        <v>533</v>
      </c>
      <c r="W146" s="81">
        <v>43627.712916666664</v>
      </c>
      <c r="X146" s="82" t="s">
        <v>634</v>
      </c>
      <c r="Y146" s="79"/>
      <c r="Z146" s="79"/>
      <c r="AA146" s="85" t="s">
        <v>780</v>
      </c>
      <c r="AB146" s="85" t="s">
        <v>886</v>
      </c>
      <c r="AC146" s="79" t="b">
        <v>0</v>
      </c>
      <c r="AD146" s="79">
        <v>7</v>
      </c>
      <c r="AE146" s="85" t="s">
        <v>945</v>
      </c>
      <c r="AF146" s="79" t="b">
        <v>0</v>
      </c>
      <c r="AG146" s="79" t="s">
        <v>963</v>
      </c>
      <c r="AH146" s="79"/>
      <c r="AI146" s="85" t="s">
        <v>940</v>
      </c>
      <c r="AJ146" s="79" t="b">
        <v>0</v>
      </c>
      <c r="AK146" s="79">
        <v>0</v>
      </c>
      <c r="AL146" s="85" t="s">
        <v>940</v>
      </c>
      <c r="AM146" s="79" t="s">
        <v>967</v>
      </c>
      <c r="AN146" s="79" t="b">
        <v>0</v>
      </c>
      <c r="AO146" s="85" t="s">
        <v>886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3</v>
      </c>
      <c r="BD146" s="48">
        <v>0</v>
      </c>
      <c r="BE146" s="49">
        <v>0</v>
      </c>
      <c r="BF146" s="48">
        <v>1</v>
      </c>
      <c r="BG146" s="49">
        <v>6.25</v>
      </c>
      <c r="BH146" s="48">
        <v>0</v>
      </c>
      <c r="BI146" s="49">
        <v>0</v>
      </c>
      <c r="BJ146" s="48">
        <v>15</v>
      </c>
      <c r="BK146" s="49">
        <v>93.75</v>
      </c>
      <c r="BL146" s="48">
        <v>16</v>
      </c>
    </row>
    <row r="147" spans="1:64" ht="15">
      <c r="A147" s="64" t="s">
        <v>218</v>
      </c>
      <c r="B147" s="64" t="s">
        <v>257</v>
      </c>
      <c r="C147" s="65" t="s">
        <v>2748</v>
      </c>
      <c r="D147" s="66">
        <v>3</v>
      </c>
      <c r="E147" s="67" t="s">
        <v>132</v>
      </c>
      <c r="F147" s="68">
        <v>32</v>
      </c>
      <c r="G147" s="65"/>
      <c r="H147" s="69"/>
      <c r="I147" s="70"/>
      <c r="J147" s="70"/>
      <c r="K147" s="34" t="s">
        <v>65</v>
      </c>
      <c r="L147" s="77">
        <v>147</v>
      </c>
      <c r="M147" s="77"/>
      <c r="N147" s="72"/>
      <c r="O147" s="79" t="s">
        <v>336</v>
      </c>
      <c r="P147" s="81">
        <v>43627.712916666664</v>
      </c>
      <c r="Q147" s="79" t="s">
        <v>346</v>
      </c>
      <c r="R147" s="79"/>
      <c r="S147" s="79"/>
      <c r="T147" s="79" t="s">
        <v>492</v>
      </c>
      <c r="U147" s="82" t="s">
        <v>533</v>
      </c>
      <c r="V147" s="82" t="s">
        <v>533</v>
      </c>
      <c r="W147" s="81">
        <v>43627.712916666664</v>
      </c>
      <c r="X147" s="82" t="s">
        <v>634</v>
      </c>
      <c r="Y147" s="79"/>
      <c r="Z147" s="79"/>
      <c r="AA147" s="85" t="s">
        <v>780</v>
      </c>
      <c r="AB147" s="85" t="s">
        <v>886</v>
      </c>
      <c r="AC147" s="79" t="b">
        <v>0</v>
      </c>
      <c r="AD147" s="79">
        <v>7</v>
      </c>
      <c r="AE147" s="85" t="s">
        <v>945</v>
      </c>
      <c r="AF147" s="79" t="b">
        <v>0</v>
      </c>
      <c r="AG147" s="79" t="s">
        <v>963</v>
      </c>
      <c r="AH147" s="79"/>
      <c r="AI147" s="85" t="s">
        <v>940</v>
      </c>
      <c r="AJ147" s="79" t="b">
        <v>0</v>
      </c>
      <c r="AK147" s="79">
        <v>0</v>
      </c>
      <c r="AL147" s="85" t="s">
        <v>940</v>
      </c>
      <c r="AM147" s="79" t="s">
        <v>967</v>
      </c>
      <c r="AN147" s="79" t="b">
        <v>0</v>
      </c>
      <c r="AO147" s="85" t="s">
        <v>886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1</v>
      </c>
      <c r="BD147" s="48"/>
      <c r="BE147" s="49"/>
      <c r="BF147" s="48"/>
      <c r="BG147" s="49"/>
      <c r="BH147" s="48"/>
      <c r="BI147" s="49"/>
      <c r="BJ147" s="48"/>
      <c r="BK147" s="49"/>
      <c r="BL147" s="48"/>
    </row>
    <row r="148" spans="1:64" ht="15">
      <c r="A148" s="64" t="s">
        <v>228</v>
      </c>
      <c r="B148" s="64" t="s">
        <v>218</v>
      </c>
      <c r="C148" s="65" t="s">
        <v>2748</v>
      </c>
      <c r="D148" s="66">
        <v>3</v>
      </c>
      <c r="E148" s="67" t="s">
        <v>132</v>
      </c>
      <c r="F148" s="68">
        <v>32</v>
      </c>
      <c r="G148" s="65"/>
      <c r="H148" s="69"/>
      <c r="I148" s="70"/>
      <c r="J148" s="70"/>
      <c r="K148" s="34" t="s">
        <v>66</v>
      </c>
      <c r="L148" s="77">
        <v>148</v>
      </c>
      <c r="M148" s="77"/>
      <c r="N148" s="72"/>
      <c r="O148" s="79" t="s">
        <v>335</v>
      </c>
      <c r="P148" s="81">
        <v>43627.07164351852</v>
      </c>
      <c r="Q148" s="79" t="s">
        <v>364</v>
      </c>
      <c r="R148" s="79"/>
      <c r="S148" s="79"/>
      <c r="T148" s="79" t="s">
        <v>492</v>
      </c>
      <c r="U148" s="79"/>
      <c r="V148" s="82" t="s">
        <v>584</v>
      </c>
      <c r="W148" s="81">
        <v>43627.07164351852</v>
      </c>
      <c r="X148" s="82" t="s">
        <v>654</v>
      </c>
      <c r="Y148" s="79"/>
      <c r="Z148" s="79"/>
      <c r="AA148" s="85" t="s">
        <v>800</v>
      </c>
      <c r="AB148" s="85" t="s">
        <v>922</v>
      </c>
      <c r="AC148" s="79" t="b">
        <v>0</v>
      </c>
      <c r="AD148" s="79">
        <v>2</v>
      </c>
      <c r="AE148" s="85" t="s">
        <v>945</v>
      </c>
      <c r="AF148" s="79" t="b">
        <v>0</v>
      </c>
      <c r="AG148" s="79" t="s">
        <v>963</v>
      </c>
      <c r="AH148" s="79"/>
      <c r="AI148" s="85" t="s">
        <v>940</v>
      </c>
      <c r="AJ148" s="79" t="b">
        <v>0</v>
      </c>
      <c r="AK148" s="79">
        <v>0</v>
      </c>
      <c r="AL148" s="85" t="s">
        <v>940</v>
      </c>
      <c r="AM148" s="79" t="s">
        <v>967</v>
      </c>
      <c r="AN148" s="79" t="b">
        <v>0</v>
      </c>
      <c r="AO148" s="85" t="s">
        <v>922</v>
      </c>
      <c r="AP148" s="79" t="s">
        <v>176</v>
      </c>
      <c r="AQ148" s="79">
        <v>0</v>
      </c>
      <c r="AR148" s="79">
        <v>0</v>
      </c>
      <c r="AS148" s="79" t="s">
        <v>980</v>
      </c>
      <c r="AT148" s="79" t="s">
        <v>986</v>
      </c>
      <c r="AU148" s="79" t="s">
        <v>989</v>
      </c>
      <c r="AV148" s="79" t="s">
        <v>996</v>
      </c>
      <c r="AW148" s="79" t="s">
        <v>1006</v>
      </c>
      <c r="AX148" s="79" t="s">
        <v>1016</v>
      </c>
      <c r="AY148" s="79" t="s">
        <v>1022</v>
      </c>
      <c r="AZ148" s="82" t="s">
        <v>1028</v>
      </c>
      <c r="BA148">
        <v>1</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240</v>
      </c>
      <c r="B149" s="64" t="s">
        <v>218</v>
      </c>
      <c r="C149" s="65" t="s">
        <v>2748</v>
      </c>
      <c r="D149" s="66">
        <v>3</v>
      </c>
      <c r="E149" s="67" t="s">
        <v>132</v>
      </c>
      <c r="F149" s="68">
        <v>32</v>
      </c>
      <c r="G149" s="65"/>
      <c r="H149" s="69"/>
      <c r="I149" s="70"/>
      <c r="J149" s="70"/>
      <c r="K149" s="34" t="s">
        <v>65</v>
      </c>
      <c r="L149" s="77">
        <v>149</v>
      </c>
      <c r="M149" s="77"/>
      <c r="N149" s="72"/>
      <c r="O149" s="79" t="s">
        <v>335</v>
      </c>
      <c r="P149" s="81">
        <v>43627.319189814814</v>
      </c>
      <c r="Q149" s="79" t="s">
        <v>377</v>
      </c>
      <c r="R149" s="79"/>
      <c r="S149" s="79"/>
      <c r="T149" s="79" t="s">
        <v>505</v>
      </c>
      <c r="U149" s="82" t="s">
        <v>541</v>
      </c>
      <c r="V149" s="82" t="s">
        <v>541</v>
      </c>
      <c r="W149" s="81">
        <v>43627.319189814814</v>
      </c>
      <c r="X149" s="82" t="s">
        <v>669</v>
      </c>
      <c r="Y149" s="79"/>
      <c r="Z149" s="79"/>
      <c r="AA149" s="85" t="s">
        <v>815</v>
      </c>
      <c r="AB149" s="85" t="s">
        <v>926</v>
      </c>
      <c r="AC149" s="79" t="b">
        <v>0</v>
      </c>
      <c r="AD149" s="79">
        <v>3</v>
      </c>
      <c r="AE149" s="85" t="s">
        <v>953</v>
      </c>
      <c r="AF149" s="79" t="b">
        <v>0</v>
      </c>
      <c r="AG149" s="79" t="s">
        <v>963</v>
      </c>
      <c r="AH149" s="79"/>
      <c r="AI149" s="85" t="s">
        <v>940</v>
      </c>
      <c r="AJ149" s="79" t="b">
        <v>0</v>
      </c>
      <c r="AK149" s="79">
        <v>0</v>
      </c>
      <c r="AL149" s="85" t="s">
        <v>940</v>
      </c>
      <c r="AM149" s="79" t="s">
        <v>968</v>
      </c>
      <c r="AN149" s="79" t="b">
        <v>0</v>
      </c>
      <c r="AO149" s="85" t="s">
        <v>926</v>
      </c>
      <c r="AP149" s="79" t="s">
        <v>176</v>
      </c>
      <c r="AQ149" s="79">
        <v>0</v>
      </c>
      <c r="AR149" s="79">
        <v>0</v>
      </c>
      <c r="AS149" s="79" t="s">
        <v>981</v>
      </c>
      <c r="AT149" s="79" t="s">
        <v>987</v>
      </c>
      <c r="AU149" s="79" t="s">
        <v>990</v>
      </c>
      <c r="AV149" s="79" t="s">
        <v>997</v>
      </c>
      <c r="AW149" s="79" t="s">
        <v>1007</v>
      </c>
      <c r="AX149" s="79" t="s">
        <v>1017</v>
      </c>
      <c r="AY149" s="79" t="s">
        <v>1022</v>
      </c>
      <c r="AZ149" s="82" t="s">
        <v>1029</v>
      </c>
      <c r="BA149">
        <v>1</v>
      </c>
      <c r="BB149" s="78" t="str">
        <f>REPLACE(INDEX(GroupVertices[Group],MATCH(Edges[[#This Row],[Vertex 1]],GroupVertices[Vertex],0)),1,1,"")</f>
        <v>1</v>
      </c>
      <c r="BC149" s="78" t="str">
        <f>REPLACE(INDEX(GroupVertices[Group],MATCH(Edges[[#This Row],[Vertex 2]],GroupVertices[Vertex],0)),1,1,"")</f>
        <v>4</v>
      </c>
      <c r="BD149" s="48"/>
      <c r="BE149" s="49"/>
      <c r="BF149" s="48"/>
      <c r="BG149" s="49"/>
      <c r="BH149" s="48"/>
      <c r="BI149" s="49"/>
      <c r="BJ149" s="48"/>
      <c r="BK149" s="49"/>
      <c r="BL149" s="48"/>
    </row>
    <row r="150" spans="1:64" ht="15">
      <c r="A150" s="64" t="s">
        <v>240</v>
      </c>
      <c r="B150" s="64" t="s">
        <v>307</v>
      </c>
      <c r="C150" s="65" t="s">
        <v>2748</v>
      </c>
      <c r="D150" s="66">
        <v>3</v>
      </c>
      <c r="E150" s="67" t="s">
        <v>132</v>
      </c>
      <c r="F150" s="68">
        <v>32</v>
      </c>
      <c r="G150" s="65"/>
      <c r="H150" s="69"/>
      <c r="I150" s="70"/>
      <c r="J150" s="70"/>
      <c r="K150" s="34" t="s">
        <v>65</v>
      </c>
      <c r="L150" s="77">
        <v>150</v>
      </c>
      <c r="M150" s="77"/>
      <c r="N150" s="72"/>
      <c r="O150" s="79" t="s">
        <v>335</v>
      </c>
      <c r="P150" s="81">
        <v>43627.319189814814</v>
      </c>
      <c r="Q150" s="79" t="s">
        <v>377</v>
      </c>
      <c r="R150" s="79"/>
      <c r="S150" s="79"/>
      <c r="T150" s="79" t="s">
        <v>505</v>
      </c>
      <c r="U150" s="82" t="s">
        <v>541</v>
      </c>
      <c r="V150" s="82" t="s">
        <v>541</v>
      </c>
      <c r="W150" s="81">
        <v>43627.319189814814</v>
      </c>
      <c r="X150" s="82" t="s">
        <v>669</v>
      </c>
      <c r="Y150" s="79"/>
      <c r="Z150" s="79"/>
      <c r="AA150" s="85" t="s">
        <v>815</v>
      </c>
      <c r="AB150" s="85" t="s">
        <v>926</v>
      </c>
      <c r="AC150" s="79" t="b">
        <v>0</v>
      </c>
      <c r="AD150" s="79">
        <v>3</v>
      </c>
      <c r="AE150" s="85" t="s">
        <v>953</v>
      </c>
      <c r="AF150" s="79" t="b">
        <v>0</v>
      </c>
      <c r="AG150" s="79" t="s">
        <v>963</v>
      </c>
      <c r="AH150" s="79"/>
      <c r="AI150" s="85" t="s">
        <v>940</v>
      </c>
      <c r="AJ150" s="79" t="b">
        <v>0</v>
      </c>
      <c r="AK150" s="79">
        <v>0</v>
      </c>
      <c r="AL150" s="85" t="s">
        <v>940</v>
      </c>
      <c r="AM150" s="79" t="s">
        <v>968</v>
      </c>
      <c r="AN150" s="79" t="b">
        <v>0</v>
      </c>
      <c r="AO150" s="85" t="s">
        <v>926</v>
      </c>
      <c r="AP150" s="79" t="s">
        <v>176</v>
      </c>
      <c r="AQ150" s="79">
        <v>0</v>
      </c>
      <c r="AR150" s="79">
        <v>0</v>
      </c>
      <c r="AS150" s="79" t="s">
        <v>981</v>
      </c>
      <c r="AT150" s="79" t="s">
        <v>987</v>
      </c>
      <c r="AU150" s="79" t="s">
        <v>990</v>
      </c>
      <c r="AV150" s="79" t="s">
        <v>997</v>
      </c>
      <c r="AW150" s="79" t="s">
        <v>1007</v>
      </c>
      <c r="AX150" s="79" t="s">
        <v>1017</v>
      </c>
      <c r="AY150" s="79" t="s">
        <v>1022</v>
      </c>
      <c r="AZ150" s="82" t="s">
        <v>1029</v>
      </c>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240</v>
      </c>
      <c r="B151" s="64" t="s">
        <v>308</v>
      </c>
      <c r="C151" s="65" t="s">
        <v>2748</v>
      </c>
      <c r="D151" s="66">
        <v>3</v>
      </c>
      <c r="E151" s="67" t="s">
        <v>132</v>
      </c>
      <c r="F151" s="68">
        <v>32</v>
      </c>
      <c r="G151" s="65"/>
      <c r="H151" s="69"/>
      <c r="I151" s="70"/>
      <c r="J151" s="70"/>
      <c r="K151" s="34" t="s">
        <v>65</v>
      </c>
      <c r="L151" s="77">
        <v>151</v>
      </c>
      <c r="M151" s="77"/>
      <c r="N151" s="72"/>
      <c r="O151" s="79" t="s">
        <v>335</v>
      </c>
      <c r="P151" s="81">
        <v>43627.319189814814</v>
      </c>
      <c r="Q151" s="79" t="s">
        <v>377</v>
      </c>
      <c r="R151" s="79"/>
      <c r="S151" s="79"/>
      <c r="T151" s="79" t="s">
        <v>505</v>
      </c>
      <c r="U151" s="82" t="s">
        <v>541</v>
      </c>
      <c r="V151" s="82" t="s">
        <v>541</v>
      </c>
      <c r="W151" s="81">
        <v>43627.319189814814</v>
      </c>
      <c r="X151" s="82" t="s">
        <v>669</v>
      </c>
      <c r="Y151" s="79"/>
      <c r="Z151" s="79"/>
      <c r="AA151" s="85" t="s">
        <v>815</v>
      </c>
      <c r="AB151" s="85" t="s">
        <v>926</v>
      </c>
      <c r="AC151" s="79" t="b">
        <v>0</v>
      </c>
      <c r="AD151" s="79">
        <v>3</v>
      </c>
      <c r="AE151" s="85" t="s">
        <v>953</v>
      </c>
      <c r="AF151" s="79" t="b">
        <v>0</v>
      </c>
      <c r="AG151" s="79" t="s">
        <v>963</v>
      </c>
      <c r="AH151" s="79"/>
      <c r="AI151" s="85" t="s">
        <v>940</v>
      </c>
      <c r="AJ151" s="79" t="b">
        <v>0</v>
      </c>
      <c r="AK151" s="79">
        <v>0</v>
      </c>
      <c r="AL151" s="85" t="s">
        <v>940</v>
      </c>
      <c r="AM151" s="79" t="s">
        <v>968</v>
      </c>
      <c r="AN151" s="79" t="b">
        <v>0</v>
      </c>
      <c r="AO151" s="85" t="s">
        <v>926</v>
      </c>
      <c r="AP151" s="79" t="s">
        <v>176</v>
      </c>
      <c r="AQ151" s="79">
        <v>0</v>
      </c>
      <c r="AR151" s="79">
        <v>0</v>
      </c>
      <c r="AS151" s="79" t="s">
        <v>981</v>
      </c>
      <c r="AT151" s="79" t="s">
        <v>987</v>
      </c>
      <c r="AU151" s="79" t="s">
        <v>990</v>
      </c>
      <c r="AV151" s="79" t="s">
        <v>997</v>
      </c>
      <c r="AW151" s="79" t="s">
        <v>1007</v>
      </c>
      <c r="AX151" s="79" t="s">
        <v>1017</v>
      </c>
      <c r="AY151" s="79" t="s">
        <v>1022</v>
      </c>
      <c r="AZ151" s="82" t="s">
        <v>1029</v>
      </c>
      <c r="BA151">
        <v>1</v>
      </c>
      <c r="BB151" s="78" t="str">
        <f>REPLACE(INDEX(GroupVertices[Group],MATCH(Edges[[#This Row],[Vertex 1]],GroupVertices[Vertex],0)),1,1,"")</f>
        <v>1</v>
      </c>
      <c r="BC151" s="78" t="str">
        <f>REPLACE(INDEX(GroupVertices[Group],MATCH(Edges[[#This Row],[Vertex 2]],GroupVertices[Vertex],0)),1,1,"")</f>
        <v>1</v>
      </c>
      <c r="BD151" s="48">
        <v>3</v>
      </c>
      <c r="BE151" s="49">
        <v>6.666666666666667</v>
      </c>
      <c r="BF151" s="48">
        <v>1</v>
      </c>
      <c r="BG151" s="49">
        <v>2.2222222222222223</v>
      </c>
      <c r="BH151" s="48">
        <v>0</v>
      </c>
      <c r="BI151" s="49">
        <v>0</v>
      </c>
      <c r="BJ151" s="48">
        <v>41</v>
      </c>
      <c r="BK151" s="49">
        <v>91.11111111111111</v>
      </c>
      <c r="BL151" s="48">
        <v>45</v>
      </c>
    </row>
    <row r="152" spans="1:64" ht="15">
      <c r="A152" s="64" t="s">
        <v>233</v>
      </c>
      <c r="B152" s="64" t="s">
        <v>240</v>
      </c>
      <c r="C152" s="65" t="s">
        <v>2748</v>
      </c>
      <c r="D152" s="66">
        <v>3</v>
      </c>
      <c r="E152" s="67" t="s">
        <v>132</v>
      </c>
      <c r="F152" s="68">
        <v>32</v>
      </c>
      <c r="G152" s="65"/>
      <c r="H152" s="69"/>
      <c r="I152" s="70"/>
      <c r="J152" s="70"/>
      <c r="K152" s="34" t="s">
        <v>66</v>
      </c>
      <c r="L152" s="77">
        <v>152</v>
      </c>
      <c r="M152" s="77"/>
      <c r="N152" s="72"/>
      <c r="O152" s="79" t="s">
        <v>336</v>
      </c>
      <c r="P152" s="81">
        <v>43629.73650462963</v>
      </c>
      <c r="Q152" s="79" t="s">
        <v>369</v>
      </c>
      <c r="R152" s="79"/>
      <c r="S152" s="79"/>
      <c r="T152" s="79" t="s">
        <v>499</v>
      </c>
      <c r="U152" s="79"/>
      <c r="V152" s="82" t="s">
        <v>588</v>
      </c>
      <c r="W152" s="81">
        <v>43629.73650462963</v>
      </c>
      <c r="X152" s="82" t="s">
        <v>661</v>
      </c>
      <c r="Y152" s="79"/>
      <c r="Z152" s="79"/>
      <c r="AA152" s="85" t="s">
        <v>807</v>
      </c>
      <c r="AB152" s="85" t="s">
        <v>925</v>
      </c>
      <c r="AC152" s="79" t="b">
        <v>0</v>
      </c>
      <c r="AD152" s="79">
        <v>3</v>
      </c>
      <c r="AE152" s="85" t="s">
        <v>952</v>
      </c>
      <c r="AF152" s="79" t="b">
        <v>0</v>
      </c>
      <c r="AG152" s="79" t="s">
        <v>963</v>
      </c>
      <c r="AH152" s="79"/>
      <c r="AI152" s="85" t="s">
        <v>940</v>
      </c>
      <c r="AJ152" s="79" t="b">
        <v>0</v>
      </c>
      <c r="AK152" s="79">
        <v>0</v>
      </c>
      <c r="AL152" s="85" t="s">
        <v>940</v>
      </c>
      <c r="AM152" s="79" t="s">
        <v>966</v>
      </c>
      <c r="AN152" s="79" t="b">
        <v>0</v>
      </c>
      <c r="AO152" s="85" t="s">
        <v>925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1</v>
      </c>
      <c r="BD152" s="48"/>
      <c r="BE152" s="49"/>
      <c r="BF152" s="48"/>
      <c r="BG152" s="49"/>
      <c r="BH152" s="48"/>
      <c r="BI152" s="49"/>
      <c r="BJ152" s="48"/>
      <c r="BK152" s="49"/>
      <c r="BL152" s="48"/>
    </row>
    <row r="153" spans="1:64" ht="15">
      <c r="A153" s="64" t="s">
        <v>240</v>
      </c>
      <c r="B153" s="64" t="s">
        <v>233</v>
      </c>
      <c r="C153" s="65" t="s">
        <v>2748</v>
      </c>
      <c r="D153" s="66">
        <v>3</v>
      </c>
      <c r="E153" s="67" t="s">
        <v>132</v>
      </c>
      <c r="F153" s="68">
        <v>32</v>
      </c>
      <c r="G153" s="65"/>
      <c r="H153" s="69"/>
      <c r="I153" s="70"/>
      <c r="J153" s="70"/>
      <c r="K153" s="34" t="s">
        <v>66</v>
      </c>
      <c r="L153" s="77">
        <v>153</v>
      </c>
      <c r="M153" s="77"/>
      <c r="N153" s="72"/>
      <c r="O153" s="79" t="s">
        <v>336</v>
      </c>
      <c r="P153" s="81">
        <v>43627.319189814814</v>
      </c>
      <c r="Q153" s="79" t="s">
        <v>377</v>
      </c>
      <c r="R153" s="79"/>
      <c r="S153" s="79"/>
      <c r="T153" s="79" t="s">
        <v>505</v>
      </c>
      <c r="U153" s="82" t="s">
        <v>541</v>
      </c>
      <c r="V153" s="82" t="s">
        <v>541</v>
      </c>
      <c r="W153" s="81">
        <v>43627.319189814814</v>
      </c>
      <c r="X153" s="82" t="s">
        <v>669</v>
      </c>
      <c r="Y153" s="79"/>
      <c r="Z153" s="79"/>
      <c r="AA153" s="85" t="s">
        <v>815</v>
      </c>
      <c r="AB153" s="85" t="s">
        <v>926</v>
      </c>
      <c r="AC153" s="79" t="b">
        <v>0</v>
      </c>
      <c r="AD153" s="79">
        <v>3</v>
      </c>
      <c r="AE153" s="85" t="s">
        <v>953</v>
      </c>
      <c r="AF153" s="79" t="b">
        <v>0</v>
      </c>
      <c r="AG153" s="79" t="s">
        <v>963</v>
      </c>
      <c r="AH153" s="79"/>
      <c r="AI153" s="85" t="s">
        <v>940</v>
      </c>
      <c r="AJ153" s="79" t="b">
        <v>0</v>
      </c>
      <c r="AK153" s="79">
        <v>0</v>
      </c>
      <c r="AL153" s="85" t="s">
        <v>940</v>
      </c>
      <c r="AM153" s="79" t="s">
        <v>968</v>
      </c>
      <c r="AN153" s="79" t="b">
        <v>0</v>
      </c>
      <c r="AO153" s="85" t="s">
        <v>926</v>
      </c>
      <c r="AP153" s="79" t="s">
        <v>176</v>
      </c>
      <c r="AQ153" s="79">
        <v>0</v>
      </c>
      <c r="AR153" s="79">
        <v>0</v>
      </c>
      <c r="AS153" s="79" t="s">
        <v>981</v>
      </c>
      <c r="AT153" s="79" t="s">
        <v>987</v>
      </c>
      <c r="AU153" s="79" t="s">
        <v>990</v>
      </c>
      <c r="AV153" s="79" t="s">
        <v>997</v>
      </c>
      <c r="AW153" s="79" t="s">
        <v>1007</v>
      </c>
      <c r="AX153" s="79" t="s">
        <v>1017</v>
      </c>
      <c r="AY153" s="79" t="s">
        <v>1022</v>
      </c>
      <c r="AZ153" s="82" t="s">
        <v>1029</v>
      </c>
      <c r="BA153">
        <v>1</v>
      </c>
      <c r="BB153" s="78" t="str">
        <f>REPLACE(INDEX(GroupVertices[Group],MATCH(Edges[[#This Row],[Vertex 1]],GroupVertices[Vertex],0)),1,1,"")</f>
        <v>1</v>
      </c>
      <c r="BC153" s="78" t="str">
        <f>REPLACE(INDEX(GroupVertices[Group],MATCH(Edges[[#This Row],[Vertex 2]],GroupVertices[Vertex],0)),1,1,"")</f>
        <v>2</v>
      </c>
      <c r="BD153" s="48"/>
      <c r="BE153" s="49"/>
      <c r="BF153" s="48"/>
      <c r="BG153" s="49"/>
      <c r="BH153" s="48"/>
      <c r="BI153" s="49"/>
      <c r="BJ153" s="48"/>
      <c r="BK153" s="49"/>
      <c r="BL153" s="48"/>
    </row>
    <row r="154" spans="1:64" ht="15">
      <c r="A154" s="64" t="s">
        <v>240</v>
      </c>
      <c r="B154" s="64" t="s">
        <v>309</v>
      </c>
      <c r="C154" s="65" t="s">
        <v>2748</v>
      </c>
      <c r="D154" s="66">
        <v>3</v>
      </c>
      <c r="E154" s="67" t="s">
        <v>132</v>
      </c>
      <c r="F154" s="68">
        <v>32</v>
      </c>
      <c r="G154" s="65"/>
      <c r="H154" s="69"/>
      <c r="I154" s="70"/>
      <c r="J154" s="70"/>
      <c r="K154" s="34" t="s">
        <v>65</v>
      </c>
      <c r="L154" s="77">
        <v>154</v>
      </c>
      <c r="M154" s="77"/>
      <c r="N154" s="72"/>
      <c r="O154" s="79" t="s">
        <v>336</v>
      </c>
      <c r="P154" s="81">
        <v>43627.35648148148</v>
      </c>
      <c r="Q154" s="79" t="s">
        <v>378</v>
      </c>
      <c r="R154" s="79"/>
      <c r="S154" s="79"/>
      <c r="T154" s="79" t="s">
        <v>506</v>
      </c>
      <c r="U154" s="82" t="s">
        <v>542</v>
      </c>
      <c r="V154" s="82" t="s">
        <v>542</v>
      </c>
      <c r="W154" s="81">
        <v>43627.35648148148</v>
      </c>
      <c r="X154" s="82" t="s">
        <v>670</v>
      </c>
      <c r="Y154" s="79"/>
      <c r="Z154" s="79"/>
      <c r="AA154" s="85" t="s">
        <v>816</v>
      </c>
      <c r="AB154" s="85" t="s">
        <v>927</v>
      </c>
      <c r="AC154" s="79" t="b">
        <v>0</v>
      </c>
      <c r="AD154" s="79">
        <v>1</v>
      </c>
      <c r="AE154" s="85" t="s">
        <v>954</v>
      </c>
      <c r="AF154" s="79" t="b">
        <v>0</v>
      </c>
      <c r="AG154" s="79" t="s">
        <v>963</v>
      </c>
      <c r="AH154" s="79"/>
      <c r="AI154" s="85" t="s">
        <v>940</v>
      </c>
      <c r="AJ154" s="79" t="b">
        <v>0</v>
      </c>
      <c r="AK154" s="79">
        <v>0</v>
      </c>
      <c r="AL154" s="85" t="s">
        <v>940</v>
      </c>
      <c r="AM154" s="79" t="s">
        <v>968</v>
      </c>
      <c r="AN154" s="79" t="b">
        <v>0</v>
      </c>
      <c r="AO154" s="85" t="s">
        <v>927</v>
      </c>
      <c r="AP154" s="79" t="s">
        <v>176</v>
      </c>
      <c r="AQ154" s="79">
        <v>0</v>
      </c>
      <c r="AR154" s="79">
        <v>0</v>
      </c>
      <c r="AS154" s="79" t="s">
        <v>981</v>
      </c>
      <c r="AT154" s="79" t="s">
        <v>987</v>
      </c>
      <c r="AU154" s="79" t="s">
        <v>990</v>
      </c>
      <c r="AV154" s="79" t="s">
        <v>997</v>
      </c>
      <c r="AW154" s="79" t="s">
        <v>1007</v>
      </c>
      <c r="AX154" s="79" t="s">
        <v>1017</v>
      </c>
      <c r="AY154" s="79" t="s">
        <v>1022</v>
      </c>
      <c r="AZ154" s="82" t="s">
        <v>1029</v>
      </c>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16</v>
      </c>
      <c r="BK154" s="49">
        <v>100</v>
      </c>
      <c r="BL154" s="48">
        <v>16</v>
      </c>
    </row>
    <row r="155" spans="1:64" ht="15">
      <c r="A155" s="64" t="s">
        <v>240</v>
      </c>
      <c r="B155" s="64" t="s">
        <v>310</v>
      </c>
      <c r="C155" s="65" t="s">
        <v>2748</v>
      </c>
      <c r="D155" s="66">
        <v>3</v>
      </c>
      <c r="E155" s="67" t="s">
        <v>132</v>
      </c>
      <c r="F155" s="68">
        <v>32</v>
      </c>
      <c r="G155" s="65"/>
      <c r="H155" s="69"/>
      <c r="I155" s="70"/>
      <c r="J155" s="70"/>
      <c r="K155" s="34" t="s">
        <v>65</v>
      </c>
      <c r="L155" s="77">
        <v>155</v>
      </c>
      <c r="M155" s="77"/>
      <c r="N155" s="72"/>
      <c r="O155" s="79" t="s">
        <v>336</v>
      </c>
      <c r="P155" s="81">
        <v>43627.708333333336</v>
      </c>
      <c r="Q155" s="79" t="s">
        <v>379</v>
      </c>
      <c r="R155" s="79"/>
      <c r="S155" s="79"/>
      <c r="T155" s="79" t="s">
        <v>507</v>
      </c>
      <c r="U155" s="82" t="s">
        <v>543</v>
      </c>
      <c r="V155" s="82" t="s">
        <v>543</v>
      </c>
      <c r="W155" s="81">
        <v>43627.708333333336</v>
      </c>
      <c r="X155" s="82" t="s">
        <v>671</v>
      </c>
      <c r="Y155" s="79"/>
      <c r="Z155" s="79"/>
      <c r="AA155" s="85" t="s">
        <v>817</v>
      </c>
      <c r="AB155" s="85" t="s">
        <v>928</v>
      </c>
      <c r="AC155" s="79" t="b">
        <v>0</v>
      </c>
      <c r="AD155" s="79">
        <v>3</v>
      </c>
      <c r="AE155" s="85" t="s">
        <v>955</v>
      </c>
      <c r="AF155" s="79" t="b">
        <v>0</v>
      </c>
      <c r="AG155" s="79" t="s">
        <v>963</v>
      </c>
      <c r="AH155" s="79"/>
      <c r="AI155" s="85" t="s">
        <v>940</v>
      </c>
      <c r="AJ155" s="79" t="b">
        <v>0</v>
      </c>
      <c r="AK155" s="79">
        <v>0</v>
      </c>
      <c r="AL155" s="85" t="s">
        <v>940</v>
      </c>
      <c r="AM155" s="79" t="s">
        <v>968</v>
      </c>
      <c r="AN155" s="79" t="b">
        <v>0</v>
      </c>
      <c r="AO155" s="85" t="s">
        <v>928</v>
      </c>
      <c r="AP155" s="79" t="s">
        <v>176</v>
      </c>
      <c r="AQ155" s="79">
        <v>0</v>
      </c>
      <c r="AR155" s="79">
        <v>0</v>
      </c>
      <c r="AS155" s="79" t="s">
        <v>981</v>
      </c>
      <c r="AT155" s="79" t="s">
        <v>987</v>
      </c>
      <c r="AU155" s="79" t="s">
        <v>990</v>
      </c>
      <c r="AV155" s="79" t="s">
        <v>997</v>
      </c>
      <c r="AW155" s="79" t="s">
        <v>1007</v>
      </c>
      <c r="AX155" s="79" t="s">
        <v>1017</v>
      </c>
      <c r="AY155" s="79" t="s">
        <v>1022</v>
      </c>
      <c r="AZ155" s="82" t="s">
        <v>1029</v>
      </c>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240</v>
      </c>
      <c r="B156" s="64" t="s">
        <v>311</v>
      </c>
      <c r="C156" s="65" t="s">
        <v>2749</v>
      </c>
      <c r="D156" s="66">
        <v>10</v>
      </c>
      <c r="E156" s="67" t="s">
        <v>136</v>
      </c>
      <c r="F156" s="68">
        <v>26.8</v>
      </c>
      <c r="G156" s="65"/>
      <c r="H156" s="69"/>
      <c r="I156" s="70"/>
      <c r="J156" s="70"/>
      <c r="K156" s="34" t="s">
        <v>65</v>
      </c>
      <c r="L156" s="77">
        <v>156</v>
      </c>
      <c r="M156" s="77"/>
      <c r="N156" s="72"/>
      <c r="O156" s="79" t="s">
        <v>335</v>
      </c>
      <c r="P156" s="81">
        <v>43622.38494212963</v>
      </c>
      <c r="Q156" s="79" t="s">
        <v>380</v>
      </c>
      <c r="R156" s="79"/>
      <c r="S156" s="79"/>
      <c r="T156" s="79" t="s">
        <v>508</v>
      </c>
      <c r="U156" s="82" t="s">
        <v>544</v>
      </c>
      <c r="V156" s="82" t="s">
        <v>544</v>
      </c>
      <c r="W156" s="81">
        <v>43622.38494212963</v>
      </c>
      <c r="X156" s="82" t="s">
        <v>672</v>
      </c>
      <c r="Y156" s="79">
        <v>47.2068848</v>
      </c>
      <c r="Z156" s="79">
        <v>-1.5622703</v>
      </c>
      <c r="AA156" s="85" t="s">
        <v>818</v>
      </c>
      <c r="AB156" s="79"/>
      <c r="AC156" s="79" t="b">
        <v>0</v>
      </c>
      <c r="AD156" s="79">
        <v>2</v>
      </c>
      <c r="AE156" s="85" t="s">
        <v>940</v>
      </c>
      <c r="AF156" s="79" t="b">
        <v>0</v>
      </c>
      <c r="AG156" s="79" t="s">
        <v>963</v>
      </c>
      <c r="AH156" s="79"/>
      <c r="AI156" s="85" t="s">
        <v>940</v>
      </c>
      <c r="AJ156" s="79" t="b">
        <v>0</v>
      </c>
      <c r="AK156" s="79">
        <v>0</v>
      </c>
      <c r="AL156" s="85" t="s">
        <v>940</v>
      </c>
      <c r="AM156" s="79" t="s">
        <v>965</v>
      </c>
      <c r="AN156" s="79" t="b">
        <v>0</v>
      </c>
      <c r="AO156" s="85" t="s">
        <v>818</v>
      </c>
      <c r="AP156" s="79" t="s">
        <v>176</v>
      </c>
      <c r="AQ156" s="79">
        <v>0</v>
      </c>
      <c r="AR156" s="79">
        <v>0</v>
      </c>
      <c r="AS156" s="79" t="s">
        <v>982</v>
      </c>
      <c r="AT156" s="79" t="s">
        <v>988</v>
      </c>
      <c r="AU156" s="79" t="s">
        <v>991</v>
      </c>
      <c r="AV156" s="79" t="s">
        <v>998</v>
      </c>
      <c r="AW156" s="79" t="s">
        <v>1008</v>
      </c>
      <c r="AX156" s="79" t="s">
        <v>1018</v>
      </c>
      <c r="AY156" s="79" t="s">
        <v>1022</v>
      </c>
      <c r="AZ156" s="82" t="s">
        <v>1030</v>
      </c>
      <c r="BA156">
        <v>2</v>
      </c>
      <c r="BB156" s="78" t="str">
        <f>REPLACE(INDEX(GroupVertices[Group],MATCH(Edges[[#This Row],[Vertex 1]],GroupVertices[Vertex],0)),1,1,"")</f>
        <v>1</v>
      </c>
      <c r="BC156" s="78" t="str">
        <f>REPLACE(INDEX(GroupVertices[Group],MATCH(Edges[[#This Row],[Vertex 2]],GroupVertices[Vertex],0)),1,1,"")</f>
        <v>1</v>
      </c>
      <c r="BD156" s="48">
        <v>3</v>
      </c>
      <c r="BE156" s="49">
        <v>11.11111111111111</v>
      </c>
      <c r="BF156" s="48">
        <v>0</v>
      </c>
      <c r="BG156" s="49">
        <v>0</v>
      </c>
      <c r="BH156" s="48">
        <v>0</v>
      </c>
      <c r="BI156" s="49">
        <v>0</v>
      </c>
      <c r="BJ156" s="48">
        <v>24</v>
      </c>
      <c r="BK156" s="49">
        <v>88.88888888888889</v>
      </c>
      <c r="BL156" s="48">
        <v>27</v>
      </c>
    </row>
    <row r="157" spans="1:64" ht="15">
      <c r="A157" s="64" t="s">
        <v>240</v>
      </c>
      <c r="B157" s="64" t="s">
        <v>311</v>
      </c>
      <c r="C157" s="65" t="s">
        <v>2749</v>
      </c>
      <c r="D157" s="66">
        <v>10</v>
      </c>
      <c r="E157" s="67" t="s">
        <v>136</v>
      </c>
      <c r="F157" s="68">
        <v>26.8</v>
      </c>
      <c r="G157" s="65"/>
      <c r="H157" s="69"/>
      <c r="I157" s="70"/>
      <c r="J157" s="70"/>
      <c r="K157" s="34" t="s">
        <v>65</v>
      </c>
      <c r="L157" s="77">
        <v>157</v>
      </c>
      <c r="M157" s="77"/>
      <c r="N157" s="72"/>
      <c r="O157" s="79" t="s">
        <v>335</v>
      </c>
      <c r="P157" s="81">
        <v>43627.79280092593</v>
      </c>
      <c r="Q157" s="79" t="s">
        <v>381</v>
      </c>
      <c r="R157" s="79"/>
      <c r="S157" s="79"/>
      <c r="T157" s="79" t="s">
        <v>509</v>
      </c>
      <c r="U157" s="82" t="s">
        <v>545</v>
      </c>
      <c r="V157" s="82" t="s">
        <v>545</v>
      </c>
      <c r="W157" s="81">
        <v>43627.79280092593</v>
      </c>
      <c r="X157" s="82" t="s">
        <v>673</v>
      </c>
      <c r="Y157" s="79"/>
      <c r="Z157" s="79"/>
      <c r="AA157" s="85" t="s">
        <v>819</v>
      </c>
      <c r="AB157" s="85" t="s">
        <v>929</v>
      </c>
      <c r="AC157" s="79" t="b">
        <v>0</v>
      </c>
      <c r="AD157" s="79">
        <v>2</v>
      </c>
      <c r="AE157" s="85" t="s">
        <v>956</v>
      </c>
      <c r="AF157" s="79" t="b">
        <v>0</v>
      </c>
      <c r="AG157" s="79" t="s">
        <v>963</v>
      </c>
      <c r="AH157" s="79"/>
      <c r="AI157" s="85" t="s">
        <v>940</v>
      </c>
      <c r="AJ157" s="79" t="b">
        <v>0</v>
      </c>
      <c r="AK157" s="79">
        <v>0</v>
      </c>
      <c r="AL157" s="85" t="s">
        <v>940</v>
      </c>
      <c r="AM157" s="79" t="s">
        <v>968</v>
      </c>
      <c r="AN157" s="79" t="b">
        <v>0</v>
      </c>
      <c r="AO157" s="85" t="s">
        <v>929</v>
      </c>
      <c r="AP157" s="79" t="s">
        <v>176</v>
      </c>
      <c r="AQ157" s="79">
        <v>0</v>
      </c>
      <c r="AR157" s="79">
        <v>0</v>
      </c>
      <c r="AS157" s="79" t="s">
        <v>981</v>
      </c>
      <c r="AT157" s="79" t="s">
        <v>987</v>
      </c>
      <c r="AU157" s="79" t="s">
        <v>990</v>
      </c>
      <c r="AV157" s="79" t="s">
        <v>997</v>
      </c>
      <c r="AW157" s="79" t="s">
        <v>1007</v>
      </c>
      <c r="AX157" s="79" t="s">
        <v>1017</v>
      </c>
      <c r="AY157" s="79" t="s">
        <v>1022</v>
      </c>
      <c r="AZ157" s="82" t="s">
        <v>1029</v>
      </c>
      <c r="BA157">
        <v>2</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240</v>
      </c>
      <c r="B158" s="64" t="s">
        <v>312</v>
      </c>
      <c r="C158" s="65" t="s">
        <v>2748</v>
      </c>
      <c r="D158" s="66">
        <v>3</v>
      </c>
      <c r="E158" s="67" t="s">
        <v>132</v>
      </c>
      <c r="F158" s="68">
        <v>32</v>
      </c>
      <c r="G158" s="65"/>
      <c r="H158" s="69"/>
      <c r="I158" s="70"/>
      <c r="J158" s="70"/>
      <c r="K158" s="34" t="s">
        <v>65</v>
      </c>
      <c r="L158" s="77">
        <v>158</v>
      </c>
      <c r="M158" s="77"/>
      <c r="N158" s="72"/>
      <c r="O158" s="79" t="s">
        <v>336</v>
      </c>
      <c r="P158" s="81">
        <v>43627.79280092593</v>
      </c>
      <c r="Q158" s="79" t="s">
        <v>381</v>
      </c>
      <c r="R158" s="79"/>
      <c r="S158" s="79"/>
      <c r="T158" s="79" t="s">
        <v>509</v>
      </c>
      <c r="U158" s="82" t="s">
        <v>545</v>
      </c>
      <c r="V158" s="82" t="s">
        <v>545</v>
      </c>
      <c r="W158" s="81">
        <v>43627.79280092593</v>
      </c>
      <c r="X158" s="82" t="s">
        <v>673</v>
      </c>
      <c r="Y158" s="79"/>
      <c r="Z158" s="79"/>
      <c r="AA158" s="85" t="s">
        <v>819</v>
      </c>
      <c r="AB158" s="85" t="s">
        <v>929</v>
      </c>
      <c r="AC158" s="79" t="b">
        <v>0</v>
      </c>
      <c r="AD158" s="79">
        <v>2</v>
      </c>
      <c r="AE158" s="85" t="s">
        <v>956</v>
      </c>
      <c r="AF158" s="79" t="b">
        <v>0</v>
      </c>
      <c r="AG158" s="79" t="s">
        <v>963</v>
      </c>
      <c r="AH158" s="79"/>
      <c r="AI158" s="85" t="s">
        <v>940</v>
      </c>
      <c r="AJ158" s="79" t="b">
        <v>0</v>
      </c>
      <c r="AK158" s="79">
        <v>0</v>
      </c>
      <c r="AL158" s="85" t="s">
        <v>940</v>
      </c>
      <c r="AM158" s="79" t="s">
        <v>968</v>
      </c>
      <c r="AN158" s="79" t="b">
        <v>0</v>
      </c>
      <c r="AO158" s="85" t="s">
        <v>929</v>
      </c>
      <c r="AP158" s="79" t="s">
        <v>176</v>
      </c>
      <c r="AQ158" s="79">
        <v>0</v>
      </c>
      <c r="AR158" s="79">
        <v>0</v>
      </c>
      <c r="AS158" s="79" t="s">
        <v>981</v>
      </c>
      <c r="AT158" s="79" t="s">
        <v>987</v>
      </c>
      <c r="AU158" s="79" t="s">
        <v>990</v>
      </c>
      <c r="AV158" s="79" t="s">
        <v>997</v>
      </c>
      <c r="AW158" s="79" t="s">
        <v>1007</v>
      </c>
      <c r="AX158" s="79" t="s">
        <v>1017</v>
      </c>
      <c r="AY158" s="79" t="s">
        <v>1022</v>
      </c>
      <c r="AZ158" s="82" t="s">
        <v>1029</v>
      </c>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240</v>
      </c>
      <c r="B159" s="64" t="s">
        <v>313</v>
      </c>
      <c r="C159" s="65" t="s">
        <v>2748</v>
      </c>
      <c r="D159" s="66">
        <v>3</v>
      </c>
      <c r="E159" s="67" t="s">
        <v>132</v>
      </c>
      <c r="F159" s="68">
        <v>32</v>
      </c>
      <c r="G159" s="65"/>
      <c r="H159" s="69"/>
      <c r="I159" s="70"/>
      <c r="J159" s="70"/>
      <c r="K159" s="34" t="s">
        <v>65</v>
      </c>
      <c r="L159" s="77">
        <v>159</v>
      </c>
      <c r="M159" s="77"/>
      <c r="N159" s="72"/>
      <c r="O159" s="79" t="s">
        <v>335</v>
      </c>
      <c r="P159" s="81">
        <v>43627.79883101852</v>
      </c>
      <c r="Q159" s="79" t="s">
        <v>382</v>
      </c>
      <c r="R159" s="79"/>
      <c r="S159" s="79"/>
      <c r="T159" s="79" t="s">
        <v>492</v>
      </c>
      <c r="U159" s="82" t="s">
        <v>546</v>
      </c>
      <c r="V159" s="82" t="s">
        <v>546</v>
      </c>
      <c r="W159" s="81">
        <v>43627.79883101852</v>
      </c>
      <c r="X159" s="82" t="s">
        <v>674</v>
      </c>
      <c r="Y159" s="79"/>
      <c r="Z159" s="79"/>
      <c r="AA159" s="85" t="s">
        <v>820</v>
      </c>
      <c r="AB159" s="85" t="s">
        <v>930</v>
      </c>
      <c r="AC159" s="79" t="b">
        <v>0</v>
      </c>
      <c r="AD159" s="79">
        <v>0</v>
      </c>
      <c r="AE159" s="85" t="s">
        <v>957</v>
      </c>
      <c r="AF159" s="79" t="b">
        <v>0</v>
      </c>
      <c r="AG159" s="79" t="s">
        <v>963</v>
      </c>
      <c r="AH159" s="79"/>
      <c r="AI159" s="85" t="s">
        <v>940</v>
      </c>
      <c r="AJ159" s="79" t="b">
        <v>0</v>
      </c>
      <c r="AK159" s="79">
        <v>0</v>
      </c>
      <c r="AL159" s="85" t="s">
        <v>940</v>
      </c>
      <c r="AM159" s="79" t="s">
        <v>968</v>
      </c>
      <c r="AN159" s="79" t="b">
        <v>0</v>
      </c>
      <c r="AO159" s="85" t="s">
        <v>930</v>
      </c>
      <c r="AP159" s="79" t="s">
        <v>176</v>
      </c>
      <c r="AQ159" s="79">
        <v>0</v>
      </c>
      <c r="AR159" s="79">
        <v>0</v>
      </c>
      <c r="AS159" s="79" t="s">
        <v>981</v>
      </c>
      <c r="AT159" s="79" t="s">
        <v>987</v>
      </c>
      <c r="AU159" s="79" t="s">
        <v>990</v>
      </c>
      <c r="AV159" s="79" t="s">
        <v>997</v>
      </c>
      <c r="AW159" s="79" t="s">
        <v>1007</v>
      </c>
      <c r="AX159" s="79" t="s">
        <v>1017</v>
      </c>
      <c r="AY159" s="79" t="s">
        <v>1022</v>
      </c>
      <c r="AZ159" s="82" t="s">
        <v>1029</v>
      </c>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241</v>
      </c>
      <c r="B160" s="64" t="s">
        <v>314</v>
      </c>
      <c r="C160" s="65" t="s">
        <v>2748</v>
      </c>
      <c r="D160" s="66">
        <v>3</v>
      </c>
      <c r="E160" s="67" t="s">
        <v>132</v>
      </c>
      <c r="F160" s="68">
        <v>32</v>
      </c>
      <c r="G160" s="65"/>
      <c r="H160" s="69"/>
      <c r="I160" s="70"/>
      <c r="J160" s="70"/>
      <c r="K160" s="34" t="s">
        <v>65</v>
      </c>
      <c r="L160" s="77">
        <v>160</v>
      </c>
      <c r="M160" s="77"/>
      <c r="N160" s="72"/>
      <c r="O160" s="79" t="s">
        <v>335</v>
      </c>
      <c r="P160" s="81">
        <v>43629.69175925926</v>
      </c>
      <c r="Q160" s="79" t="s">
        <v>383</v>
      </c>
      <c r="R160" s="79"/>
      <c r="S160" s="79"/>
      <c r="T160" s="79" t="s">
        <v>492</v>
      </c>
      <c r="U160" s="79"/>
      <c r="V160" s="82" t="s">
        <v>595</v>
      </c>
      <c r="W160" s="81">
        <v>43629.69175925926</v>
      </c>
      <c r="X160" s="82" t="s">
        <v>675</v>
      </c>
      <c r="Y160" s="79"/>
      <c r="Z160" s="79"/>
      <c r="AA160" s="85" t="s">
        <v>821</v>
      </c>
      <c r="AB160" s="85" t="s">
        <v>931</v>
      </c>
      <c r="AC160" s="79" t="b">
        <v>0</v>
      </c>
      <c r="AD160" s="79">
        <v>1</v>
      </c>
      <c r="AE160" s="85" t="s">
        <v>944</v>
      </c>
      <c r="AF160" s="79" t="b">
        <v>0</v>
      </c>
      <c r="AG160" s="79" t="s">
        <v>963</v>
      </c>
      <c r="AH160" s="79"/>
      <c r="AI160" s="85" t="s">
        <v>940</v>
      </c>
      <c r="AJ160" s="79" t="b">
        <v>0</v>
      </c>
      <c r="AK160" s="79">
        <v>0</v>
      </c>
      <c r="AL160" s="85" t="s">
        <v>940</v>
      </c>
      <c r="AM160" s="79" t="s">
        <v>967</v>
      </c>
      <c r="AN160" s="79" t="b">
        <v>0</v>
      </c>
      <c r="AO160" s="85" t="s">
        <v>931</v>
      </c>
      <c r="AP160" s="79" t="s">
        <v>176</v>
      </c>
      <c r="AQ160" s="79">
        <v>0</v>
      </c>
      <c r="AR160" s="79">
        <v>0</v>
      </c>
      <c r="AS160" s="79" t="s">
        <v>983</v>
      </c>
      <c r="AT160" s="79" t="s">
        <v>986</v>
      </c>
      <c r="AU160" s="79" t="s">
        <v>989</v>
      </c>
      <c r="AV160" s="79" t="s">
        <v>999</v>
      </c>
      <c r="AW160" s="79" t="s">
        <v>1009</v>
      </c>
      <c r="AX160" s="79" t="s">
        <v>1019</v>
      </c>
      <c r="AY160" s="79" t="s">
        <v>1022</v>
      </c>
      <c r="AZ160" s="82" t="s">
        <v>1031</v>
      </c>
      <c r="BA160">
        <v>1</v>
      </c>
      <c r="BB160" s="78" t="str">
        <f>REPLACE(INDEX(GroupVertices[Group],MATCH(Edges[[#This Row],[Vertex 1]],GroupVertices[Vertex],0)),1,1,"")</f>
        <v>9</v>
      </c>
      <c r="BC160" s="78" t="str">
        <f>REPLACE(INDEX(GroupVertices[Group],MATCH(Edges[[#This Row],[Vertex 2]],GroupVertices[Vertex],0)),1,1,"")</f>
        <v>9</v>
      </c>
      <c r="BD160" s="48"/>
      <c r="BE160" s="49"/>
      <c r="BF160" s="48"/>
      <c r="BG160" s="49"/>
      <c r="BH160" s="48"/>
      <c r="BI160" s="49"/>
      <c r="BJ160" s="48"/>
      <c r="BK160" s="49"/>
      <c r="BL160" s="48"/>
    </row>
    <row r="161" spans="1:64" ht="15">
      <c r="A161" s="64" t="s">
        <v>241</v>
      </c>
      <c r="B161" s="64" t="s">
        <v>315</v>
      </c>
      <c r="C161" s="65" t="s">
        <v>2748</v>
      </c>
      <c r="D161" s="66">
        <v>3</v>
      </c>
      <c r="E161" s="67" t="s">
        <v>132</v>
      </c>
      <c r="F161" s="68">
        <v>32</v>
      </c>
      <c r="G161" s="65"/>
      <c r="H161" s="69"/>
      <c r="I161" s="70"/>
      <c r="J161" s="70"/>
      <c r="K161" s="34" t="s">
        <v>65</v>
      </c>
      <c r="L161" s="77">
        <v>161</v>
      </c>
      <c r="M161" s="77"/>
      <c r="N161" s="72"/>
      <c r="O161" s="79" t="s">
        <v>335</v>
      </c>
      <c r="P161" s="81">
        <v>43629.69175925926</v>
      </c>
      <c r="Q161" s="79" t="s">
        <v>383</v>
      </c>
      <c r="R161" s="79"/>
      <c r="S161" s="79"/>
      <c r="T161" s="79" t="s">
        <v>492</v>
      </c>
      <c r="U161" s="79"/>
      <c r="V161" s="82" t="s">
        <v>595</v>
      </c>
      <c r="W161" s="81">
        <v>43629.69175925926</v>
      </c>
      <c r="X161" s="82" t="s">
        <v>675</v>
      </c>
      <c r="Y161" s="79"/>
      <c r="Z161" s="79"/>
      <c r="AA161" s="85" t="s">
        <v>821</v>
      </c>
      <c r="AB161" s="85" t="s">
        <v>931</v>
      </c>
      <c r="AC161" s="79" t="b">
        <v>0</v>
      </c>
      <c r="AD161" s="79">
        <v>1</v>
      </c>
      <c r="AE161" s="85" t="s">
        <v>944</v>
      </c>
      <c r="AF161" s="79" t="b">
        <v>0</v>
      </c>
      <c r="AG161" s="79" t="s">
        <v>963</v>
      </c>
      <c r="AH161" s="79"/>
      <c r="AI161" s="85" t="s">
        <v>940</v>
      </c>
      <c r="AJ161" s="79" t="b">
        <v>0</v>
      </c>
      <c r="AK161" s="79">
        <v>0</v>
      </c>
      <c r="AL161" s="85" t="s">
        <v>940</v>
      </c>
      <c r="AM161" s="79" t="s">
        <v>967</v>
      </c>
      <c r="AN161" s="79" t="b">
        <v>0</v>
      </c>
      <c r="AO161" s="85" t="s">
        <v>931</v>
      </c>
      <c r="AP161" s="79" t="s">
        <v>176</v>
      </c>
      <c r="AQ161" s="79">
        <v>0</v>
      </c>
      <c r="AR161" s="79">
        <v>0</v>
      </c>
      <c r="AS161" s="79" t="s">
        <v>983</v>
      </c>
      <c r="AT161" s="79" t="s">
        <v>986</v>
      </c>
      <c r="AU161" s="79" t="s">
        <v>989</v>
      </c>
      <c r="AV161" s="79" t="s">
        <v>999</v>
      </c>
      <c r="AW161" s="79" t="s">
        <v>1009</v>
      </c>
      <c r="AX161" s="79" t="s">
        <v>1019</v>
      </c>
      <c r="AY161" s="79" t="s">
        <v>1022</v>
      </c>
      <c r="AZ161" s="82" t="s">
        <v>1031</v>
      </c>
      <c r="BA161">
        <v>1</v>
      </c>
      <c r="BB161" s="78" t="str">
        <f>REPLACE(INDEX(GroupVertices[Group],MATCH(Edges[[#This Row],[Vertex 1]],GroupVertices[Vertex],0)),1,1,"")</f>
        <v>9</v>
      </c>
      <c r="BC161" s="78" t="str">
        <f>REPLACE(INDEX(GroupVertices[Group],MATCH(Edges[[#This Row],[Vertex 2]],GroupVertices[Vertex],0)),1,1,"")</f>
        <v>9</v>
      </c>
      <c r="BD161" s="48">
        <v>1</v>
      </c>
      <c r="BE161" s="49">
        <v>6.666666666666667</v>
      </c>
      <c r="BF161" s="48">
        <v>0</v>
      </c>
      <c r="BG161" s="49">
        <v>0</v>
      </c>
      <c r="BH161" s="48">
        <v>0</v>
      </c>
      <c r="BI161" s="49">
        <v>0</v>
      </c>
      <c r="BJ161" s="48">
        <v>14</v>
      </c>
      <c r="BK161" s="49">
        <v>93.33333333333333</v>
      </c>
      <c r="BL161" s="48">
        <v>15</v>
      </c>
    </row>
    <row r="162" spans="1:64" ht="15">
      <c r="A162" s="64" t="s">
        <v>242</v>
      </c>
      <c r="B162" s="64" t="s">
        <v>241</v>
      </c>
      <c r="C162" s="65" t="s">
        <v>2748</v>
      </c>
      <c r="D162" s="66">
        <v>3</v>
      </c>
      <c r="E162" s="67" t="s">
        <v>132</v>
      </c>
      <c r="F162" s="68">
        <v>32</v>
      </c>
      <c r="G162" s="65"/>
      <c r="H162" s="69"/>
      <c r="I162" s="70"/>
      <c r="J162" s="70"/>
      <c r="K162" s="34" t="s">
        <v>65</v>
      </c>
      <c r="L162" s="77">
        <v>162</v>
      </c>
      <c r="M162" s="77"/>
      <c r="N162" s="72"/>
      <c r="O162" s="79" t="s">
        <v>336</v>
      </c>
      <c r="P162" s="81">
        <v>43627.86545138889</v>
      </c>
      <c r="Q162" s="79" t="s">
        <v>384</v>
      </c>
      <c r="R162" s="79"/>
      <c r="S162" s="79"/>
      <c r="T162" s="79" t="s">
        <v>492</v>
      </c>
      <c r="U162" s="79"/>
      <c r="V162" s="82" t="s">
        <v>596</v>
      </c>
      <c r="W162" s="81">
        <v>43627.86545138889</v>
      </c>
      <c r="X162" s="82" t="s">
        <v>676</v>
      </c>
      <c r="Y162" s="79"/>
      <c r="Z162" s="79"/>
      <c r="AA162" s="85" t="s">
        <v>822</v>
      </c>
      <c r="AB162" s="85" t="s">
        <v>932</v>
      </c>
      <c r="AC162" s="79" t="b">
        <v>0</v>
      </c>
      <c r="AD162" s="79">
        <v>1</v>
      </c>
      <c r="AE162" s="85" t="s">
        <v>958</v>
      </c>
      <c r="AF162" s="79" t="b">
        <v>0</v>
      </c>
      <c r="AG162" s="79" t="s">
        <v>963</v>
      </c>
      <c r="AH162" s="79"/>
      <c r="AI162" s="85" t="s">
        <v>940</v>
      </c>
      <c r="AJ162" s="79" t="b">
        <v>0</v>
      </c>
      <c r="AK162" s="79">
        <v>0</v>
      </c>
      <c r="AL162" s="85" t="s">
        <v>940</v>
      </c>
      <c r="AM162" s="79" t="s">
        <v>967</v>
      </c>
      <c r="AN162" s="79" t="b">
        <v>0</v>
      </c>
      <c r="AO162" s="85" t="s">
        <v>932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9</v>
      </c>
      <c r="BD162" s="48">
        <v>0</v>
      </c>
      <c r="BE162" s="49">
        <v>0</v>
      </c>
      <c r="BF162" s="48">
        <v>0</v>
      </c>
      <c r="BG162" s="49">
        <v>0</v>
      </c>
      <c r="BH162" s="48">
        <v>0</v>
      </c>
      <c r="BI162" s="49">
        <v>0</v>
      </c>
      <c r="BJ162" s="48">
        <v>10</v>
      </c>
      <c r="BK162" s="49">
        <v>100</v>
      </c>
      <c r="BL162" s="48">
        <v>10</v>
      </c>
    </row>
    <row r="163" spans="1:64" ht="15">
      <c r="A163" s="64" t="s">
        <v>241</v>
      </c>
      <c r="B163" s="64" t="s">
        <v>228</v>
      </c>
      <c r="C163" s="65" t="s">
        <v>2748</v>
      </c>
      <c r="D163" s="66">
        <v>3</v>
      </c>
      <c r="E163" s="67" t="s">
        <v>132</v>
      </c>
      <c r="F163" s="68">
        <v>32</v>
      </c>
      <c r="G163" s="65"/>
      <c r="H163" s="69"/>
      <c r="I163" s="70"/>
      <c r="J163" s="70"/>
      <c r="K163" s="34" t="s">
        <v>65</v>
      </c>
      <c r="L163" s="77">
        <v>163</v>
      </c>
      <c r="M163" s="77"/>
      <c r="N163" s="72"/>
      <c r="O163" s="79" t="s">
        <v>336</v>
      </c>
      <c r="P163" s="81">
        <v>43629.69175925926</v>
      </c>
      <c r="Q163" s="79" t="s">
        <v>383</v>
      </c>
      <c r="R163" s="79"/>
      <c r="S163" s="79"/>
      <c r="T163" s="79" t="s">
        <v>492</v>
      </c>
      <c r="U163" s="79"/>
      <c r="V163" s="82" t="s">
        <v>595</v>
      </c>
      <c r="W163" s="81">
        <v>43629.69175925926</v>
      </c>
      <c r="X163" s="82" t="s">
        <v>675</v>
      </c>
      <c r="Y163" s="79"/>
      <c r="Z163" s="79"/>
      <c r="AA163" s="85" t="s">
        <v>821</v>
      </c>
      <c r="AB163" s="85" t="s">
        <v>931</v>
      </c>
      <c r="AC163" s="79" t="b">
        <v>0</v>
      </c>
      <c r="AD163" s="79">
        <v>1</v>
      </c>
      <c r="AE163" s="85" t="s">
        <v>944</v>
      </c>
      <c r="AF163" s="79" t="b">
        <v>0</v>
      </c>
      <c r="AG163" s="79" t="s">
        <v>963</v>
      </c>
      <c r="AH163" s="79"/>
      <c r="AI163" s="85" t="s">
        <v>940</v>
      </c>
      <c r="AJ163" s="79" t="b">
        <v>0</v>
      </c>
      <c r="AK163" s="79">
        <v>0</v>
      </c>
      <c r="AL163" s="85" t="s">
        <v>940</v>
      </c>
      <c r="AM163" s="79" t="s">
        <v>967</v>
      </c>
      <c r="AN163" s="79" t="b">
        <v>0</v>
      </c>
      <c r="AO163" s="85" t="s">
        <v>931</v>
      </c>
      <c r="AP163" s="79" t="s">
        <v>176</v>
      </c>
      <c r="AQ163" s="79">
        <v>0</v>
      </c>
      <c r="AR163" s="79">
        <v>0</v>
      </c>
      <c r="AS163" s="79" t="s">
        <v>983</v>
      </c>
      <c r="AT163" s="79" t="s">
        <v>986</v>
      </c>
      <c r="AU163" s="79" t="s">
        <v>989</v>
      </c>
      <c r="AV163" s="79" t="s">
        <v>999</v>
      </c>
      <c r="AW163" s="79" t="s">
        <v>1009</v>
      </c>
      <c r="AX163" s="79" t="s">
        <v>1019</v>
      </c>
      <c r="AY163" s="79" t="s">
        <v>1022</v>
      </c>
      <c r="AZ163" s="82" t="s">
        <v>1031</v>
      </c>
      <c r="BA163">
        <v>1</v>
      </c>
      <c r="BB163" s="78" t="str">
        <f>REPLACE(INDEX(GroupVertices[Group],MATCH(Edges[[#This Row],[Vertex 1]],GroupVertices[Vertex],0)),1,1,"")</f>
        <v>9</v>
      </c>
      <c r="BC163" s="78" t="str">
        <f>REPLACE(INDEX(GroupVertices[Group],MATCH(Edges[[#This Row],[Vertex 2]],GroupVertices[Vertex],0)),1,1,"")</f>
        <v>4</v>
      </c>
      <c r="BD163" s="48"/>
      <c r="BE163" s="49"/>
      <c r="BF163" s="48"/>
      <c r="BG163" s="49"/>
      <c r="BH163" s="48"/>
      <c r="BI163" s="49"/>
      <c r="BJ163" s="48"/>
      <c r="BK163" s="49"/>
      <c r="BL163" s="48"/>
    </row>
    <row r="164" spans="1:64" ht="15">
      <c r="A164" s="64" t="s">
        <v>241</v>
      </c>
      <c r="B164" s="64" t="s">
        <v>259</v>
      </c>
      <c r="C164" s="65" t="s">
        <v>2748</v>
      </c>
      <c r="D164" s="66">
        <v>3</v>
      </c>
      <c r="E164" s="67" t="s">
        <v>132</v>
      </c>
      <c r="F164" s="68">
        <v>32</v>
      </c>
      <c r="G164" s="65"/>
      <c r="H164" s="69"/>
      <c r="I164" s="70"/>
      <c r="J164" s="70"/>
      <c r="K164" s="34" t="s">
        <v>65</v>
      </c>
      <c r="L164" s="77">
        <v>164</v>
      </c>
      <c r="M164" s="77"/>
      <c r="N164" s="72"/>
      <c r="O164" s="79" t="s">
        <v>335</v>
      </c>
      <c r="P164" s="81">
        <v>43630.64072916667</v>
      </c>
      <c r="Q164" s="79" t="s">
        <v>385</v>
      </c>
      <c r="R164" s="79"/>
      <c r="S164" s="79"/>
      <c r="T164" s="79" t="s">
        <v>510</v>
      </c>
      <c r="U164" s="79"/>
      <c r="V164" s="82" t="s">
        <v>595</v>
      </c>
      <c r="W164" s="81">
        <v>43630.64072916667</v>
      </c>
      <c r="X164" s="82" t="s">
        <v>677</v>
      </c>
      <c r="Y164" s="79"/>
      <c r="Z164" s="79"/>
      <c r="AA164" s="85" t="s">
        <v>823</v>
      </c>
      <c r="AB164" s="79"/>
      <c r="AC164" s="79" t="b">
        <v>0</v>
      </c>
      <c r="AD164" s="79">
        <v>0</v>
      </c>
      <c r="AE164" s="85" t="s">
        <v>940</v>
      </c>
      <c r="AF164" s="79" t="b">
        <v>1</v>
      </c>
      <c r="AG164" s="79" t="s">
        <v>963</v>
      </c>
      <c r="AH164" s="79"/>
      <c r="AI164" s="85" t="s">
        <v>847</v>
      </c>
      <c r="AJ164" s="79" t="b">
        <v>0</v>
      </c>
      <c r="AK164" s="79">
        <v>4</v>
      </c>
      <c r="AL164" s="85" t="s">
        <v>911</v>
      </c>
      <c r="AM164" s="79" t="s">
        <v>967</v>
      </c>
      <c r="AN164" s="79" t="b">
        <v>0</v>
      </c>
      <c r="AO164" s="85" t="s">
        <v>911</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9</v>
      </c>
      <c r="BC164" s="78" t="str">
        <f>REPLACE(INDEX(GroupVertices[Group],MATCH(Edges[[#This Row],[Vertex 2]],GroupVertices[Vertex],0)),1,1,"")</f>
        <v>1</v>
      </c>
      <c r="BD164" s="48">
        <v>0</v>
      </c>
      <c r="BE164" s="49">
        <v>0</v>
      </c>
      <c r="BF164" s="48">
        <v>0</v>
      </c>
      <c r="BG164" s="49">
        <v>0</v>
      </c>
      <c r="BH164" s="48">
        <v>0</v>
      </c>
      <c r="BI164" s="49">
        <v>0</v>
      </c>
      <c r="BJ164" s="48">
        <v>26</v>
      </c>
      <c r="BK164" s="49">
        <v>100</v>
      </c>
      <c r="BL164" s="48">
        <v>26</v>
      </c>
    </row>
    <row r="165" spans="1:64" ht="15">
      <c r="A165" s="64" t="s">
        <v>243</v>
      </c>
      <c r="B165" s="64" t="s">
        <v>303</v>
      </c>
      <c r="C165" s="65" t="s">
        <v>2748</v>
      </c>
      <c r="D165" s="66">
        <v>3</v>
      </c>
      <c r="E165" s="67" t="s">
        <v>132</v>
      </c>
      <c r="F165" s="68">
        <v>32</v>
      </c>
      <c r="G165" s="65"/>
      <c r="H165" s="69"/>
      <c r="I165" s="70"/>
      <c r="J165" s="70"/>
      <c r="K165" s="34" t="s">
        <v>65</v>
      </c>
      <c r="L165" s="77">
        <v>165</v>
      </c>
      <c r="M165" s="77"/>
      <c r="N165" s="72"/>
      <c r="O165" s="79" t="s">
        <v>335</v>
      </c>
      <c r="P165" s="81">
        <v>43630.643113425926</v>
      </c>
      <c r="Q165" s="79" t="s">
        <v>386</v>
      </c>
      <c r="R165" s="82" t="s">
        <v>459</v>
      </c>
      <c r="S165" s="79" t="s">
        <v>484</v>
      </c>
      <c r="T165" s="79" t="s">
        <v>504</v>
      </c>
      <c r="U165" s="79"/>
      <c r="V165" s="82" t="s">
        <v>597</v>
      </c>
      <c r="W165" s="81">
        <v>43630.643113425926</v>
      </c>
      <c r="X165" s="82" t="s">
        <v>678</v>
      </c>
      <c r="Y165" s="79"/>
      <c r="Z165" s="79"/>
      <c r="AA165" s="85" t="s">
        <v>824</v>
      </c>
      <c r="AB165" s="79"/>
      <c r="AC165" s="79" t="b">
        <v>0</v>
      </c>
      <c r="AD165" s="79">
        <v>1</v>
      </c>
      <c r="AE165" s="85" t="s">
        <v>940</v>
      </c>
      <c r="AF165" s="79" t="b">
        <v>0</v>
      </c>
      <c r="AG165" s="79" t="s">
        <v>963</v>
      </c>
      <c r="AH165" s="79"/>
      <c r="AI165" s="85" t="s">
        <v>940</v>
      </c>
      <c r="AJ165" s="79" t="b">
        <v>0</v>
      </c>
      <c r="AK165" s="79">
        <v>0</v>
      </c>
      <c r="AL165" s="85" t="s">
        <v>940</v>
      </c>
      <c r="AM165" s="79" t="s">
        <v>971</v>
      </c>
      <c r="AN165" s="79" t="b">
        <v>0</v>
      </c>
      <c r="AO165" s="85" t="s">
        <v>824</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5</v>
      </c>
      <c r="BC165" s="78" t="str">
        <f>REPLACE(INDEX(GroupVertices[Group],MATCH(Edges[[#This Row],[Vertex 2]],GroupVertices[Vertex],0)),1,1,"")</f>
        <v>5</v>
      </c>
      <c r="BD165" s="48">
        <v>1</v>
      </c>
      <c r="BE165" s="49">
        <v>6.25</v>
      </c>
      <c r="BF165" s="48">
        <v>0</v>
      </c>
      <c r="BG165" s="49">
        <v>0</v>
      </c>
      <c r="BH165" s="48">
        <v>0</v>
      </c>
      <c r="BI165" s="49">
        <v>0</v>
      </c>
      <c r="BJ165" s="48">
        <v>15</v>
      </c>
      <c r="BK165" s="49">
        <v>93.75</v>
      </c>
      <c r="BL165" s="48">
        <v>16</v>
      </c>
    </row>
    <row r="166" spans="1:64" ht="15">
      <c r="A166" s="64" t="s">
        <v>244</v>
      </c>
      <c r="B166" s="64" t="s">
        <v>259</v>
      </c>
      <c r="C166" s="65" t="s">
        <v>2748</v>
      </c>
      <c r="D166" s="66">
        <v>3</v>
      </c>
      <c r="E166" s="67" t="s">
        <v>132</v>
      </c>
      <c r="F166" s="68">
        <v>32</v>
      </c>
      <c r="G166" s="65"/>
      <c r="H166" s="69"/>
      <c r="I166" s="70"/>
      <c r="J166" s="70"/>
      <c r="K166" s="34" t="s">
        <v>65</v>
      </c>
      <c r="L166" s="77">
        <v>166</v>
      </c>
      <c r="M166" s="77"/>
      <c r="N166" s="72"/>
      <c r="O166" s="79" t="s">
        <v>335</v>
      </c>
      <c r="P166" s="81">
        <v>43630.650659722225</v>
      </c>
      <c r="Q166" s="79" t="s">
        <v>385</v>
      </c>
      <c r="R166" s="79"/>
      <c r="S166" s="79"/>
      <c r="T166" s="79" t="s">
        <v>510</v>
      </c>
      <c r="U166" s="79"/>
      <c r="V166" s="82" t="s">
        <v>598</v>
      </c>
      <c r="W166" s="81">
        <v>43630.650659722225</v>
      </c>
      <c r="X166" s="82" t="s">
        <v>679</v>
      </c>
      <c r="Y166" s="79"/>
      <c r="Z166" s="79"/>
      <c r="AA166" s="85" t="s">
        <v>825</v>
      </c>
      <c r="AB166" s="79"/>
      <c r="AC166" s="79" t="b">
        <v>0</v>
      </c>
      <c r="AD166" s="79">
        <v>0</v>
      </c>
      <c r="AE166" s="85" t="s">
        <v>940</v>
      </c>
      <c r="AF166" s="79" t="b">
        <v>1</v>
      </c>
      <c r="AG166" s="79" t="s">
        <v>963</v>
      </c>
      <c r="AH166" s="79"/>
      <c r="AI166" s="85" t="s">
        <v>847</v>
      </c>
      <c r="AJ166" s="79" t="b">
        <v>0</v>
      </c>
      <c r="AK166" s="79">
        <v>4</v>
      </c>
      <c r="AL166" s="85" t="s">
        <v>911</v>
      </c>
      <c r="AM166" s="79" t="s">
        <v>971</v>
      </c>
      <c r="AN166" s="79" t="b">
        <v>0</v>
      </c>
      <c r="AO166" s="85" t="s">
        <v>911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26</v>
      </c>
      <c r="BK166" s="49">
        <v>100</v>
      </c>
      <c r="BL166" s="48">
        <v>26</v>
      </c>
    </row>
    <row r="167" spans="1:64" ht="15">
      <c r="A167" s="64" t="s">
        <v>245</v>
      </c>
      <c r="B167" s="64" t="s">
        <v>303</v>
      </c>
      <c r="C167" s="65" t="s">
        <v>2748</v>
      </c>
      <c r="D167" s="66">
        <v>3</v>
      </c>
      <c r="E167" s="67" t="s">
        <v>132</v>
      </c>
      <c r="F167" s="68">
        <v>32</v>
      </c>
      <c r="G167" s="65"/>
      <c r="H167" s="69"/>
      <c r="I167" s="70"/>
      <c r="J167" s="70"/>
      <c r="K167" s="34" t="s">
        <v>65</v>
      </c>
      <c r="L167" s="77">
        <v>167</v>
      </c>
      <c r="M167" s="77"/>
      <c r="N167" s="72"/>
      <c r="O167" s="79" t="s">
        <v>335</v>
      </c>
      <c r="P167" s="81">
        <v>43630.667766203704</v>
      </c>
      <c r="Q167" s="79" t="s">
        <v>387</v>
      </c>
      <c r="R167" s="82" t="s">
        <v>459</v>
      </c>
      <c r="S167" s="79" t="s">
        <v>484</v>
      </c>
      <c r="T167" s="79" t="s">
        <v>504</v>
      </c>
      <c r="U167" s="79"/>
      <c r="V167" s="82" t="s">
        <v>599</v>
      </c>
      <c r="W167" s="81">
        <v>43630.667766203704</v>
      </c>
      <c r="X167" s="82" t="s">
        <v>680</v>
      </c>
      <c r="Y167" s="79"/>
      <c r="Z167" s="79"/>
      <c r="AA167" s="85" t="s">
        <v>826</v>
      </c>
      <c r="AB167" s="79"/>
      <c r="AC167" s="79" t="b">
        <v>0</v>
      </c>
      <c r="AD167" s="79">
        <v>1</v>
      </c>
      <c r="AE167" s="85" t="s">
        <v>940</v>
      </c>
      <c r="AF167" s="79" t="b">
        <v>0</v>
      </c>
      <c r="AG167" s="79" t="s">
        <v>963</v>
      </c>
      <c r="AH167" s="79"/>
      <c r="AI167" s="85" t="s">
        <v>940</v>
      </c>
      <c r="AJ167" s="79" t="b">
        <v>0</v>
      </c>
      <c r="AK167" s="79">
        <v>0</v>
      </c>
      <c r="AL167" s="85" t="s">
        <v>940</v>
      </c>
      <c r="AM167" s="79" t="s">
        <v>968</v>
      </c>
      <c r="AN167" s="79" t="b">
        <v>0</v>
      </c>
      <c r="AO167" s="85" t="s">
        <v>826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5</v>
      </c>
      <c r="BC167" s="78" t="str">
        <f>REPLACE(INDEX(GroupVertices[Group],MATCH(Edges[[#This Row],[Vertex 2]],GroupVertices[Vertex],0)),1,1,"")</f>
        <v>5</v>
      </c>
      <c r="BD167" s="48">
        <v>1</v>
      </c>
      <c r="BE167" s="49">
        <v>6.25</v>
      </c>
      <c r="BF167" s="48">
        <v>0</v>
      </c>
      <c r="BG167" s="49">
        <v>0</v>
      </c>
      <c r="BH167" s="48">
        <v>0</v>
      </c>
      <c r="BI167" s="49">
        <v>0</v>
      </c>
      <c r="BJ167" s="48">
        <v>15</v>
      </c>
      <c r="BK167" s="49">
        <v>93.75</v>
      </c>
      <c r="BL167" s="48">
        <v>16</v>
      </c>
    </row>
    <row r="168" spans="1:64" ht="15">
      <c r="A168" s="64" t="s">
        <v>246</v>
      </c>
      <c r="B168" s="64" t="s">
        <v>303</v>
      </c>
      <c r="C168" s="65" t="s">
        <v>2748</v>
      </c>
      <c r="D168" s="66">
        <v>3</v>
      </c>
      <c r="E168" s="67" t="s">
        <v>132</v>
      </c>
      <c r="F168" s="68">
        <v>32</v>
      </c>
      <c r="G168" s="65"/>
      <c r="H168" s="69"/>
      <c r="I168" s="70"/>
      <c r="J168" s="70"/>
      <c r="K168" s="34" t="s">
        <v>65</v>
      </c>
      <c r="L168" s="77">
        <v>168</v>
      </c>
      <c r="M168" s="77"/>
      <c r="N168" s="72"/>
      <c r="O168" s="79" t="s">
        <v>335</v>
      </c>
      <c r="P168" s="81">
        <v>43630.69121527778</v>
      </c>
      <c r="Q168" s="79" t="s">
        <v>388</v>
      </c>
      <c r="R168" s="82" t="s">
        <v>459</v>
      </c>
      <c r="S168" s="79" t="s">
        <v>484</v>
      </c>
      <c r="T168" s="79" t="s">
        <v>504</v>
      </c>
      <c r="U168" s="79"/>
      <c r="V168" s="82" t="s">
        <v>600</v>
      </c>
      <c r="W168" s="81">
        <v>43630.69121527778</v>
      </c>
      <c r="X168" s="82" t="s">
        <v>681</v>
      </c>
      <c r="Y168" s="79"/>
      <c r="Z168" s="79"/>
      <c r="AA168" s="85" t="s">
        <v>827</v>
      </c>
      <c r="AB168" s="79"/>
      <c r="AC168" s="79" t="b">
        <v>0</v>
      </c>
      <c r="AD168" s="79">
        <v>2</v>
      </c>
      <c r="AE168" s="85" t="s">
        <v>940</v>
      </c>
      <c r="AF168" s="79" t="b">
        <v>0</v>
      </c>
      <c r="AG168" s="79" t="s">
        <v>963</v>
      </c>
      <c r="AH168" s="79"/>
      <c r="AI168" s="85" t="s">
        <v>940</v>
      </c>
      <c r="AJ168" s="79" t="b">
        <v>0</v>
      </c>
      <c r="AK168" s="79">
        <v>0</v>
      </c>
      <c r="AL168" s="85" t="s">
        <v>940</v>
      </c>
      <c r="AM168" s="79" t="s">
        <v>971</v>
      </c>
      <c r="AN168" s="79" t="b">
        <v>0</v>
      </c>
      <c r="AO168" s="85" t="s">
        <v>827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5</v>
      </c>
      <c r="BC168" s="78" t="str">
        <f>REPLACE(INDEX(GroupVertices[Group],MATCH(Edges[[#This Row],[Vertex 2]],GroupVertices[Vertex],0)),1,1,"")</f>
        <v>5</v>
      </c>
      <c r="BD168" s="48">
        <v>1</v>
      </c>
      <c r="BE168" s="49">
        <v>6.25</v>
      </c>
      <c r="BF168" s="48">
        <v>0</v>
      </c>
      <c r="BG168" s="49">
        <v>0</v>
      </c>
      <c r="BH168" s="48">
        <v>0</v>
      </c>
      <c r="BI168" s="49">
        <v>0</v>
      </c>
      <c r="BJ168" s="48">
        <v>15</v>
      </c>
      <c r="BK168" s="49">
        <v>93.75</v>
      </c>
      <c r="BL168" s="48">
        <v>16</v>
      </c>
    </row>
    <row r="169" spans="1:64" ht="15">
      <c r="A169" s="64" t="s">
        <v>247</v>
      </c>
      <c r="B169" s="64" t="s">
        <v>303</v>
      </c>
      <c r="C169" s="65" t="s">
        <v>2748</v>
      </c>
      <c r="D169" s="66">
        <v>3</v>
      </c>
      <c r="E169" s="67" t="s">
        <v>132</v>
      </c>
      <c r="F169" s="68">
        <v>32</v>
      </c>
      <c r="G169" s="65"/>
      <c r="H169" s="69"/>
      <c r="I169" s="70"/>
      <c r="J169" s="70"/>
      <c r="K169" s="34" t="s">
        <v>65</v>
      </c>
      <c r="L169" s="77">
        <v>169</v>
      </c>
      <c r="M169" s="77"/>
      <c r="N169" s="72"/>
      <c r="O169" s="79" t="s">
        <v>335</v>
      </c>
      <c r="P169" s="81">
        <v>43630.76001157407</v>
      </c>
      <c r="Q169" s="79" t="s">
        <v>389</v>
      </c>
      <c r="R169" s="82" t="s">
        <v>459</v>
      </c>
      <c r="S169" s="79" t="s">
        <v>484</v>
      </c>
      <c r="T169" s="79" t="s">
        <v>504</v>
      </c>
      <c r="U169" s="79"/>
      <c r="V169" s="82" t="s">
        <v>601</v>
      </c>
      <c r="W169" s="81">
        <v>43630.76001157407</v>
      </c>
      <c r="X169" s="82" t="s">
        <v>682</v>
      </c>
      <c r="Y169" s="79"/>
      <c r="Z169" s="79"/>
      <c r="AA169" s="85" t="s">
        <v>828</v>
      </c>
      <c r="AB169" s="79"/>
      <c r="AC169" s="79" t="b">
        <v>0</v>
      </c>
      <c r="AD169" s="79">
        <v>1</v>
      </c>
      <c r="AE169" s="85" t="s">
        <v>940</v>
      </c>
      <c r="AF169" s="79" t="b">
        <v>0</v>
      </c>
      <c r="AG169" s="79" t="s">
        <v>963</v>
      </c>
      <c r="AH169" s="79"/>
      <c r="AI169" s="85" t="s">
        <v>940</v>
      </c>
      <c r="AJ169" s="79" t="b">
        <v>0</v>
      </c>
      <c r="AK169" s="79">
        <v>0</v>
      </c>
      <c r="AL169" s="85" t="s">
        <v>940</v>
      </c>
      <c r="AM169" s="79" t="s">
        <v>971</v>
      </c>
      <c r="AN169" s="79" t="b">
        <v>0</v>
      </c>
      <c r="AO169" s="85" t="s">
        <v>828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5</v>
      </c>
      <c r="BC169" s="78" t="str">
        <f>REPLACE(INDEX(GroupVertices[Group],MATCH(Edges[[#This Row],[Vertex 2]],GroupVertices[Vertex],0)),1,1,"")</f>
        <v>5</v>
      </c>
      <c r="BD169" s="48">
        <v>1</v>
      </c>
      <c r="BE169" s="49">
        <v>6.25</v>
      </c>
      <c r="BF169" s="48">
        <v>0</v>
      </c>
      <c r="BG169" s="49">
        <v>0</v>
      </c>
      <c r="BH169" s="48">
        <v>0</v>
      </c>
      <c r="BI169" s="49">
        <v>0</v>
      </c>
      <c r="BJ169" s="48">
        <v>15</v>
      </c>
      <c r="BK169" s="49">
        <v>93.75</v>
      </c>
      <c r="BL169" s="48">
        <v>16</v>
      </c>
    </row>
    <row r="170" spans="1:64" ht="15">
      <c r="A170" s="64" t="s">
        <v>248</v>
      </c>
      <c r="B170" s="64" t="s">
        <v>303</v>
      </c>
      <c r="C170" s="65" t="s">
        <v>2748</v>
      </c>
      <c r="D170" s="66">
        <v>3</v>
      </c>
      <c r="E170" s="67" t="s">
        <v>132</v>
      </c>
      <c r="F170" s="68">
        <v>32</v>
      </c>
      <c r="G170" s="65"/>
      <c r="H170" s="69"/>
      <c r="I170" s="70"/>
      <c r="J170" s="70"/>
      <c r="K170" s="34" t="s">
        <v>65</v>
      </c>
      <c r="L170" s="77">
        <v>170</v>
      </c>
      <c r="M170" s="77"/>
      <c r="N170" s="72"/>
      <c r="O170" s="79" t="s">
        <v>335</v>
      </c>
      <c r="P170" s="81">
        <v>43630.779756944445</v>
      </c>
      <c r="Q170" s="79" t="s">
        <v>390</v>
      </c>
      <c r="R170" s="82" t="s">
        <v>459</v>
      </c>
      <c r="S170" s="79" t="s">
        <v>484</v>
      </c>
      <c r="T170" s="79" t="s">
        <v>504</v>
      </c>
      <c r="U170" s="79"/>
      <c r="V170" s="82" t="s">
        <v>602</v>
      </c>
      <c r="W170" s="81">
        <v>43630.779756944445</v>
      </c>
      <c r="X170" s="82" t="s">
        <v>683</v>
      </c>
      <c r="Y170" s="79"/>
      <c r="Z170" s="79"/>
      <c r="AA170" s="85" t="s">
        <v>829</v>
      </c>
      <c r="AB170" s="79"/>
      <c r="AC170" s="79" t="b">
        <v>0</v>
      </c>
      <c r="AD170" s="79">
        <v>1</v>
      </c>
      <c r="AE170" s="85" t="s">
        <v>940</v>
      </c>
      <c r="AF170" s="79" t="b">
        <v>0</v>
      </c>
      <c r="AG170" s="79" t="s">
        <v>963</v>
      </c>
      <c r="AH170" s="79"/>
      <c r="AI170" s="85" t="s">
        <v>940</v>
      </c>
      <c r="AJ170" s="79" t="b">
        <v>0</v>
      </c>
      <c r="AK170" s="79">
        <v>0</v>
      </c>
      <c r="AL170" s="85" t="s">
        <v>940</v>
      </c>
      <c r="AM170" s="79" t="s">
        <v>968</v>
      </c>
      <c r="AN170" s="79" t="b">
        <v>0</v>
      </c>
      <c r="AO170" s="85" t="s">
        <v>829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5</v>
      </c>
      <c r="BD170" s="48">
        <v>1</v>
      </c>
      <c r="BE170" s="49">
        <v>6.25</v>
      </c>
      <c r="BF170" s="48">
        <v>0</v>
      </c>
      <c r="BG170" s="49">
        <v>0</v>
      </c>
      <c r="BH170" s="48">
        <v>0</v>
      </c>
      <c r="BI170" s="49">
        <v>0</v>
      </c>
      <c r="BJ170" s="48">
        <v>15</v>
      </c>
      <c r="BK170" s="49">
        <v>93.75</v>
      </c>
      <c r="BL170" s="48">
        <v>16</v>
      </c>
    </row>
    <row r="171" spans="1:64" ht="15">
      <c r="A171" s="64" t="s">
        <v>249</v>
      </c>
      <c r="B171" s="64" t="s">
        <v>257</v>
      </c>
      <c r="C171" s="65" t="s">
        <v>2748</v>
      </c>
      <c r="D171" s="66">
        <v>3</v>
      </c>
      <c r="E171" s="67" t="s">
        <v>132</v>
      </c>
      <c r="F171" s="68">
        <v>32</v>
      </c>
      <c r="G171" s="65"/>
      <c r="H171" s="69"/>
      <c r="I171" s="70"/>
      <c r="J171" s="70"/>
      <c r="K171" s="34" t="s">
        <v>65</v>
      </c>
      <c r="L171" s="77">
        <v>171</v>
      </c>
      <c r="M171" s="77"/>
      <c r="N171" s="72"/>
      <c r="O171" s="79" t="s">
        <v>335</v>
      </c>
      <c r="P171" s="81">
        <v>43628.56601851852</v>
      </c>
      <c r="Q171" s="79" t="s">
        <v>348</v>
      </c>
      <c r="R171" s="79"/>
      <c r="S171" s="79"/>
      <c r="T171" s="79" t="s">
        <v>492</v>
      </c>
      <c r="U171" s="79"/>
      <c r="V171" s="82" t="s">
        <v>603</v>
      </c>
      <c r="W171" s="81">
        <v>43628.56601851852</v>
      </c>
      <c r="X171" s="82" t="s">
        <v>684</v>
      </c>
      <c r="Y171" s="79"/>
      <c r="Z171" s="79"/>
      <c r="AA171" s="85" t="s">
        <v>830</v>
      </c>
      <c r="AB171" s="79"/>
      <c r="AC171" s="79" t="b">
        <v>0</v>
      </c>
      <c r="AD171" s="79">
        <v>0</v>
      </c>
      <c r="AE171" s="85" t="s">
        <v>940</v>
      </c>
      <c r="AF171" s="79" t="b">
        <v>0</v>
      </c>
      <c r="AG171" s="79" t="s">
        <v>963</v>
      </c>
      <c r="AH171" s="79"/>
      <c r="AI171" s="85" t="s">
        <v>940</v>
      </c>
      <c r="AJ171" s="79" t="b">
        <v>0</v>
      </c>
      <c r="AK171" s="79">
        <v>6</v>
      </c>
      <c r="AL171" s="85" t="s">
        <v>886</v>
      </c>
      <c r="AM171" s="79" t="s">
        <v>968</v>
      </c>
      <c r="AN171" s="79" t="b">
        <v>0</v>
      </c>
      <c r="AO171" s="85" t="s">
        <v>886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26</v>
      </c>
      <c r="BK171" s="49">
        <v>100</v>
      </c>
      <c r="BL171" s="48">
        <v>26</v>
      </c>
    </row>
    <row r="172" spans="1:64" ht="15">
      <c r="A172" s="64" t="s">
        <v>249</v>
      </c>
      <c r="B172" s="64" t="s">
        <v>259</v>
      </c>
      <c r="C172" s="65" t="s">
        <v>2748</v>
      </c>
      <c r="D172" s="66">
        <v>3</v>
      </c>
      <c r="E172" s="67" t="s">
        <v>132</v>
      </c>
      <c r="F172" s="68">
        <v>32</v>
      </c>
      <c r="G172" s="65"/>
      <c r="H172" s="69"/>
      <c r="I172" s="70"/>
      <c r="J172" s="70"/>
      <c r="K172" s="34" t="s">
        <v>65</v>
      </c>
      <c r="L172" s="77">
        <v>172</v>
      </c>
      <c r="M172" s="77"/>
      <c r="N172" s="72"/>
      <c r="O172" s="79" t="s">
        <v>335</v>
      </c>
      <c r="P172" s="81">
        <v>43630.866111111114</v>
      </c>
      <c r="Q172" s="79" t="s">
        <v>385</v>
      </c>
      <c r="R172" s="79"/>
      <c r="S172" s="79"/>
      <c r="T172" s="79" t="s">
        <v>510</v>
      </c>
      <c r="U172" s="79"/>
      <c r="V172" s="82" t="s">
        <v>603</v>
      </c>
      <c r="W172" s="81">
        <v>43630.866111111114</v>
      </c>
      <c r="X172" s="82" t="s">
        <v>685</v>
      </c>
      <c r="Y172" s="79"/>
      <c r="Z172" s="79"/>
      <c r="AA172" s="85" t="s">
        <v>831</v>
      </c>
      <c r="AB172" s="79"/>
      <c r="AC172" s="79" t="b">
        <v>0</v>
      </c>
      <c r="AD172" s="79">
        <v>0</v>
      </c>
      <c r="AE172" s="85" t="s">
        <v>940</v>
      </c>
      <c r="AF172" s="79" t="b">
        <v>1</v>
      </c>
      <c r="AG172" s="79" t="s">
        <v>963</v>
      </c>
      <c r="AH172" s="79"/>
      <c r="AI172" s="85" t="s">
        <v>847</v>
      </c>
      <c r="AJ172" s="79" t="b">
        <v>0</v>
      </c>
      <c r="AK172" s="79">
        <v>4</v>
      </c>
      <c r="AL172" s="85" t="s">
        <v>911</v>
      </c>
      <c r="AM172" s="79" t="s">
        <v>967</v>
      </c>
      <c r="AN172" s="79" t="b">
        <v>0</v>
      </c>
      <c r="AO172" s="85" t="s">
        <v>911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26</v>
      </c>
      <c r="BK172" s="49">
        <v>100</v>
      </c>
      <c r="BL172" s="48">
        <v>26</v>
      </c>
    </row>
    <row r="173" spans="1:64" ht="15">
      <c r="A173" s="64" t="s">
        <v>250</v>
      </c>
      <c r="B173" s="64" t="s">
        <v>316</v>
      </c>
      <c r="C173" s="65" t="s">
        <v>2748</v>
      </c>
      <c r="D173" s="66">
        <v>3</v>
      </c>
      <c r="E173" s="67" t="s">
        <v>132</v>
      </c>
      <c r="F173" s="68">
        <v>32</v>
      </c>
      <c r="G173" s="65"/>
      <c r="H173" s="69"/>
      <c r="I173" s="70"/>
      <c r="J173" s="70"/>
      <c r="K173" s="34" t="s">
        <v>65</v>
      </c>
      <c r="L173" s="77">
        <v>173</v>
      </c>
      <c r="M173" s="77"/>
      <c r="N173" s="72"/>
      <c r="O173" s="79" t="s">
        <v>335</v>
      </c>
      <c r="P173" s="81">
        <v>43630.89945601852</v>
      </c>
      <c r="Q173" s="79" t="s">
        <v>391</v>
      </c>
      <c r="R173" s="82" t="s">
        <v>460</v>
      </c>
      <c r="S173" s="79" t="s">
        <v>484</v>
      </c>
      <c r="T173" s="79" t="s">
        <v>504</v>
      </c>
      <c r="U173" s="79"/>
      <c r="V173" s="82" t="s">
        <v>604</v>
      </c>
      <c r="W173" s="81">
        <v>43630.89945601852</v>
      </c>
      <c r="X173" s="82" t="s">
        <v>686</v>
      </c>
      <c r="Y173" s="79"/>
      <c r="Z173" s="79"/>
      <c r="AA173" s="85" t="s">
        <v>832</v>
      </c>
      <c r="AB173" s="79"/>
      <c r="AC173" s="79" t="b">
        <v>0</v>
      </c>
      <c r="AD173" s="79">
        <v>2</v>
      </c>
      <c r="AE173" s="85" t="s">
        <v>940</v>
      </c>
      <c r="AF173" s="79" t="b">
        <v>0</v>
      </c>
      <c r="AG173" s="79" t="s">
        <v>963</v>
      </c>
      <c r="AH173" s="79"/>
      <c r="AI173" s="85" t="s">
        <v>940</v>
      </c>
      <c r="AJ173" s="79" t="b">
        <v>0</v>
      </c>
      <c r="AK173" s="79">
        <v>0</v>
      </c>
      <c r="AL173" s="85" t="s">
        <v>940</v>
      </c>
      <c r="AM173" s="79" t="s">
        <v>971</v>
      </c>
      <c r="AN173" s="79" t="b">
        <v>0</v>
      </c>
      <c r="AO173" s="85" t="s">
        <v>832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1</v>
      </c>
      <c r="BE173" s="49">
        <v>6.666666666666667</v>
      </c>
      <c r="BF173" s="48">
        <v>0</v>
      </c>
      <c r="BG173" s="49">
        <v>0</v>
      </c>
      <c r="BH173" s="48">
        <v>0</v>
      </c>
      <c r="BI173" s="49">
        <v>0</v>
      </c>
      <c r="BJ173" s="48">
        <v>14</v>
      </c>
      <c r="BK173" s="49">
        <v>93.33333333333333</v>
      </c>
      <c r="BL173" s="48">
        <v>15</v>
      </c>
    </row>
    <row r="174" spans="1:64" ht="15">
      <c r="A174" s="64" t="s">
        <v>250</v>
      </c>
      <c r="B174" s="64" t="s">
        <v>300</v>
      </c>
      <c r="C174" s="65" t="s">
        <v>2748</v>
      </c>
      <c r="D174" s="66">
        <v>3</v>
      </c>
      <c r="E174" s="67" t="s">
        <v>132</v>
      </c>
      <c r="F174" s="68">
        <v>32</v>
      </c>
      <c r="G174" s="65"/>
      <c r="H174" s="69"/>
      <c r="I174" s="70"/>
      <c r="J174" s="70"/>
      <c r="K174" s="34" t="s">
        <v>65</v>
      </c>
      <c r="L174" s="77">
        <v>174</v>
      </c>
      <c r="M174" s="77"/>
      <c r="N174" s="72"/>
      <c r="O174" s="79" t="s">
        <v>335</v>
      </c>
      <c r="P174" s="81">
        <v>43630.89945601852</v>
      </c>
      <c r="Q174" s="79" t="s">
        <v>391</v>
      </c>
      <c r="R174" s="82" t="s">
        <v>460</v>
      </c>
      <c r="S174" s="79" t="s">
        <v>484</v>
      </c>
      <c r="T174" s="79" t="s">
        <v>504</v>
      </c>
      <c r="U174" s="79"/>
      <c r="V174" s="82" t="s">
        <v>604</v>
      </c>
      <c r="W174" s="81">
        <v>43630.89945601852</v>
      </c>
      <c r="X174" s="82" t="s">
        <v>686</v>
      </c>
      <c r="Y174" s="79"/>
      <c r="Z174" s="79"/>
      <c r="AA174" s="85" t="s">
        <v>832</v>
      </c>
      <c r="AB174" s="79"/>
      <c r="AC174" s="79" t="b">
        <v>0</v>
      </c>
      <c r="AD174" s="79">
        <v>2</v>
      </c>
      <c r="AE174" s="85" t="s">
        <v>940</v>
      </c>
      <c r="AF174" s="79" t="b">
        <v>0</v>
      </c>
      <c r="AG174" s="79" t="s">
        <v>963</v>
      </c>
      <c r="AH174" s="79"/>
      <c r="AI174" s="85" t="s">
        <v>940</v>
      </c>
      <c r="AJ174" s="79" t="b">
        <v>0</v>
      </c>
      <c r="AK174" s="79">
        <v>0</v>
      </c>
      <c r="AL174" s="85" t="s">
        <v>940</v>
      </c>
      <c r="AM174" s="79" t="s">
        <v>971</v>
      </c>
      <c r="AN174" s="79" t="b">
        <v>0</v>
      </c>
      <c r="AO174" s="85" t="s">
        <v>832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251</v>
      </c>
      <c r="B175" s="64" t="s">
        <v>303</v>
      </c>
      <c r="C175" s="65" t="s">
        <v>2748</v>
      </c>
      <c r="D175" s="66">
        <v>3</v>
      </c>
      <c r="E175" s="67" t="s">
        <v>132</v>
      </c>
      <c r="F175" s="68">
        <v>32</v>
      </c>
      <c r="G175" s="65"/>
      <c r="H175" s="69"/>
      <c r="I175" s="70"/>
      <c r="J175" s="70"/>
      <c r="K175" s="34" t="s">
        <v>65</v>
      </c>
      <c r="L175" s="77">
        <v>175</v>
      </c>
      <c r="M175" s="77"/>
      <c r="N175" s="72"/>
      <c r="O175" s="79" t="s">
        <v>335</v>
      </c>
      <c r="P175" s="81">
        <v>43630.948275462964</v>
      </c>
      <c r="Q175" s="79" t="s">
        <v>392</v>
      </c>
      <c r="R175" s="82" t="s">
        <v>459</v>
      </c>
      <c r="S175" s="79" t="s">
        <v>484</v>
      </c>
      <c r="T175" s="79" t="s">
        <v>511</v>
      </c>
      <c r="U175" s="79"/>
      <c r="V175" s="82" t="s">
        <v>605</v>
      </c>
      <c r="W175" s="81">
        <v>43630.948275462964</v>
      </c>
      <c r="X175" s="82" t="s">
        <v>687</v>
      </c>
      <c r="Y175" s="79"/>
      <c r="Z175" s="79"/>
      <c r="AA175" s="85" t="s">
        <v>833</v>
      </c>
      <c r="AB175" s="79"/>
      <c r="AC175" s="79" t="b">
        <v>0</v>
      </c>
      <c r="AD175" s="79">
        <v>1</v>
      </c>
      <c r="AE175" s="85" t="s">
        <v>940</v>
      </c>
      <c r="AF175" s="79" t="b">
        <v>0</v>
      </c>
      <c r="AG175" s="79" t="s">
        <v>963</v>
      </c>
      <c r="AH175" s="79"/>
      <c r="AI175" s="85" t="s">
        <v>940</v>
      </c>
      <c r="AJ175" s="79" t="b">
        <v>0</v>
      </c>
      <c r="AK175" s="79">
        <v>0</v>
      </c>
      <c r="AL175" s="85" t="s">
        <v>940</v>
      </c>
      <c r="AM175" s="79" t="s">
        <v>968</v>
      </c>
      <c r="AN175" s="79" t="b">
        <v>0</v>
      </c>
      <c r="AO175" s="85" t="s">
        <v>833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5</v>
      </c>
      <c r="BC175" s="78" t="str">
        <f>REPLACE(INDEX(GroupVertices[Group],MATCH(Edges[[#This Row],[Vertex 2]],GroupVertices[Vertex],0)),1,1,"")</f>
        <v>5</v>
      </c>
      <c r="BD175" s="48">
        <v>1</v>
      </c>
      <c r="BE175" s="49">
        <v>5</v>
      </c>
      <c r="BF175" s="48">
        <v>0</v>
      </c>
      <c r="BG175" s="49">
        <v>0</v>
      </c>
      <c r="BH175" s="48">
        <v>0</v>
      </c>
      <c r="BI175" s="49">
        <v>0</v>
      </c>
      <c r="BJ175" s="48">
        <v>19</v>
      </c>
      <c r="BK175" s="49">
        <v>95</v>
      </c>
      <c r="BL175" s="48">
        <v>20</v>
      </c>
    </row>
    <row r="176" spans="1:64" ht="15">
      <c r="A176" s="64" t="s">
        <v>252</v>
      </c>
      <c r="B176" s="64" t="s">
        <v>254</v>
      </c>
      <c r="C176" s="65" t="s">
        <v>2748</v>
      </c>
      <c r="D176" s="66">
        <v>3</v>
      </c>
      <c r="E176" s="67" t="s">
        <v>132</v>
      </c>
      <c r="F176" s="68">
        <v>32</v>
      </c>
      <c r="G176" s="65"/>
      <c r="H176" s="69"/>
      <c r="I176" s="70"/>
      <c r="J176" s="70"/>
      <c r="K176" s="34" t="s">
        <v>65</v>
      </c>
      <c r="L176" s="77">
        <v>176</v>
      </c>
      <c r="M176" s="77"/>
      <c r="N176" s="72"/>
      <c r="O176" s="79" t="s">
        <v>335</v>
      </c>
      <c r="P176" s="81">
        <v>43626.61087962963</v>
      </c>
      <c r="Q176" s="79" t="s">
        <v>393</v>
      </c>
      <c r="R176" s="79"/>
      <c r="S176" s="79"/>
      <c r="T176" s="79" t="s">
        <v>512</v>
      </c>
      <c r="U176" s="79"/>
      <c r="V176" s="82" t="s">
        <v>606</v>
      </c>
      <c r="W176" s="81">
        <v>43626.61087962963</v>
      </c>
      <c r="X176" s="82" t="s">
        <v>688</v>
      </c>
      <c r="Y176" s="79"/>
      <c r="Z176" s="79"/>
      <c r="AA176" s="85" t="s">
        <v>834</v>
      </c>
      <c r="AB176" s="79"/>
      <c r="AC176" s="79" t="b">
        <v>0</v>
      </c>
      <c r="AD176" s="79">
        <v>0</v>
      </c>
      <c r="AE176" s="85" t="s">
        <v>940</v>
      </c>
      <c r="AF176" s="79" t="b">
        <v>0</v>
      </c>
      <c r="AG176" s="79" t="s">
        <v>963</v>
      </c>
      <c r="AH176" s="79"/>
      <c r="AI176" s="85" t="s">
        <v>940</v>
      </c>
      <c r="AJ176" s="79" t="b">
        <v>0</v>
      </c>
      <c r="AK176" s="79">
        <v>3</v>
      </c>
      <c r="AL176" s="85" t="s">
        <v>835</v>
      </c>
      <c r="AM176" s="79" t="s">
        <v>967</v>
      </c>
      <c r="AN176" s="79" t="b">
        <v>0</v>
      </c>
      <c r="AO176" s="85" t="s">
        <v>835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1</v>
      </c>
      <c r="BE176" s="49">
        <v>5</v>
      </c>
      <c r="BF176" s="48">
        <v>0</v>
      </c>
      <c r="BG176" s="49">
        <v>0</v>
      </c>
      <c r="BH176" s="48">
        <v>0</v>
      </c>
      <c r="BI176" s="49">
        <v>0</v>
      </c>
      <c r="BJ176" s="48">
        <v>19</v>
      </c>
      <c r="BK176" s="49">
        <v>95</v>
      </c>
      <c r="BL176" s="48">
        <v>20</v>
      </c>
    </row>
    <row r="177" spans="1:64" ht="15">
      <c r="A177" s="64" t="s">
        <v>252</v>
      </c>
      <c r="B177" s="64" t="s">
        <v>253</v>
      </c>
      <c r="C177" s="65" t="s">
        <v>2748</v>
      </c>
      <c r="D177" s="66">
        <v>3</v>
      </c>
      <c r="E177" s="67" t="s">
        <v>132</v>
      </c>
      <c r="F177" s="68">
        <v>32</v>
      </c>
      <c r="G177" s="65"/>
      <c r="H177" s="69"/>
      <c r="I177" s="70"/>
      <c r="J177" s="70"/>
      <c r="K177" s="34" t="s">
        <v>66</v>
      </c>
      <c r="L177" s="77">
        <v>177</v>
      </c>
      <c r="M177" s="77"/>
      <c r="N177" s="72"/>
      <c r="O177" s="79" t="s">
        <v>335</v>
      </c>
      <c r="P177" s="81">
        <v>43626.61087962963</v>
      </c>
      <c r="Q177" s="79" t="s">
        <v>393</v>
      </c>
      <c r="R177" s="79"/>
      <c r="S177" s="79"/>
      <c r="T177" s="79" t="s">
        <v>512</v>
      </c>
      <c r="U177" s="79"/>
      <c r="V177" s="82" t="s">
        <v>606</v>
      </c>
      <c r="W177" s="81">
        <v>43626.61087962963</v>
      </c>
      <c r="X177" s="82" t="s">
        <v>688</v>
      </c>
      <c r="Y177" s="79"/>
      <c r="Z177" s="79"/>
      <c r="AA177" s="85" t="s">
        <v>834</v>
      </c>
      <c r="AB177" s="79"/>
      <c r="AC177" s="79" t="b">
        <v>0</v>
      </c>
      <c r="AD177" s="79">
        <v>0</v>
      </c>
      <c r="AE177" s="85" t="s">
        <v>940</v>
      </c>
      <c r="AF177" s="79" t="b">
        <v>0</v>
      </c>
      <c r="AG177" s="79" t="s">
        <v>963</v>
      </c>
      <c r="AH177" s="79"/>
      <c r="AI177" s="85" t="s">
        <v>940</v>
      </c>
      <c r="AJ177" s="79" t="b">
        <v>0</v>
      </c>
      <c r="AK177" s="79">
        <v>3</v>
      </c>
      <c r="AL177" s="85" t="s">
        <v>835</v>
      </c>
      <c r="AM177" s="79" t="s">
        <v>967</v>
      </c>
      <c r="AN177" s="79" t="b">
        <v>0</v>
      </c>
      <c r="AO177" s="85" t="s">
        <v>835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c r="BE177" s="49"/>
      <c r="BF177" s="48"/>
      <c r="BG177" s="49"/>
      <c r="BH177" s="48"/>
      <c r="BI177" s="49"/>
      <c r="BJ177" s="48"/>
      <c r="BK177" s="49"/>
      <c r="BL177" s="48"/>
    </row>
    <row r="178" spans="1:64" ht="15">
      <c r="A178" s="64" t="s">
        <v>253</v>
      </c>
      <c r="B178" s="64" t="s">
        <v>252</v>
      </c>
      <c r="C178" s="65" t="s">
        <v>2748</v>
      </c>
      <c r="D178" s="66">
        <v>3</v>
      </c>
      <c r="E178" s="67" t="s">
        <v>132</v>
      </c>
      <c r="F178" s="68">
        <v>32</v>
      </c>
      <c r="G178" s="65"/>
      <c r="H178" s="69"/>
      <c r="I178" s="70"/>
      <c r="J178" s="70"/>
      <c r="K178" s="34" t="s">
        <v>66</v>
      </c>
      <c r="L178" s="77">
        <v>178</v>
      </c>
      <c r="M178" s="77"/>
      <c r="N178" s="72"/>
      <c r="O178" s="79" t="s">
        <v>335</v>
      </c>
      <c r="P178" s="81">
        <v>43626.52884259259</v>
      </c>
      <c r="Q178" s="79" t="s">
        <v>394</v>
      </c>
      <c r="R178" s="82" t="s">
        <v>461</v>
      </c>
      <c r="S178" s="79" t="s">
        <v>484</v>
      </c>
      <c r="T178" s="79" t="s">
        <v>513</v>
      </c>
      <c r="U178" s="82" t="s">
        <v>547</v>
      </c>
      <c r="V178" s="82" t="s">
        <v>547</v>
      </c>
      <c r="W178" s="81">
        <v>43626.52884259259</v>
      </c>
      <c r="X178" s="82" t="s">
        <v>689</v>
      </c>
      <c r="Y178" s="79"/>
      <c r="Z178" s="79"/>
      <c r="AA178" s="85" t="s">
        <v>835</v>
      </c>
      <c r="AB178" s="79"/>
      <c r="AC178" s="79" t="b">
        <v>0</v>
      </c>
      <c r="AD178" s="79">
        <v>3</v>
      </c>
      <c r="AE178" s="85" t="s">
        <v>940</v>
      </c>
      <c r="AF178" s="79" t="b">
        <v>0</v>
      </c>
      <c r="AG178" s="79" t="s">
        <v>963</v>
      </c>
      <c r="AH178" s="79"/>
      <c r="AI178" s="85" t="s">
        <v>940</v>
      </c>
      <c r="AJ178" s="79" t="b">
        <v>0</v>
      </c>
      <c r="AK178" s="79">
        <v>3</v>
      </c>
      <c r="AL178" s="85" t="s">
        <v>940</v>
      </c>
      <c r="AM178" s="79" t="s">
        <v>967</v>
      </c>
      <c r="AN178" s="79" t="b">
        <v>0</v>
      </c>
      <c r="AO178" s="85" t="s">
        <v>835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c r="BE178" s="49"/>
      <c r="BF178" s="48"/>
      <c r="BG178" s="49"/>
      <c r="BH178" s="48"/>
      <c r="BI178" s="49"/>
      <c r="BJ178" s="48"/>
      <c r="BK178" s="49"/>
      <c r="BL178" s="48"/>
    </row>
    <row r="179" spans="1:64" ht="15">
      <c r="A179" s="64" t="s">
        <v>253</v>
      </c>
      <c r="B179" s="64" t="s">
        <v>317</v>
      </c>
      <c r="C179" s="65" t="s">
        <v>2749</v>
      </c>
      <c r="D179" s="66">
        <v>10</v>
      </c>
      <c r="E179" s="67" t="s">
        <v>136</v>
      </c>
      <c r="F179" s="68">
        <v>26.8</v>
      </c>
      <c r="G179" s="65"/>
      <c r="H179" s="69"/>
      <c r="I179" s="70"/>
      <c r="J179" s="70"/>
      <c r="K179" s="34" t="s">
        <v>65</v>
      </c>
      <c r="L179" s="77">
        <v>179</v>
      </c>
      <c r="M179" s="77"/>
      <c r="N179" s="72"/>
      <c r="O179" s="79" t="s">
        <v>335</v>
      </c>
      <c r="P179" s="81">
        <v>43626.52884259259</v>
      </c>
      <c r="Q179" s="79" t="s">
        <v>394</v>
      </c>
      <c r="R179" s="82" t="s">
        <v>461</v>
      </c>
      <c r="S179" s="79" t="s">
        <v>484</v>
      </c>
      <c r="T179" s="79" t="s">
        <v>513</v>
      </c>
      <c r="U179" s="82" t="s">
        <v>547</v>
      </c>
      <c r="V179" s="82" t="s">
        <v>547</v>
      </c>
      <c r="W179" s="81">
        <v>43626.52884259259</v>
      </c>
      <c r="X179" s="82" t="s">
        <v>689</v>
      </c>
      <c r="Y179" s="79"/>
      <c r="Z179" s="79"/>
      <c r="AA179" s="85" t="s">
        <v>835</v>
      </c>
      <c r="AB179" s="79"/>
      <c r="AC179" s="79" t="b">
        <v>0</v>
      </c>
      <c r="AD179" s="79">
        <v>3</v>
      </c>
      <c r="AE179" s="85" t="s">
        <v>940</v>
      </c>
      <c r="AF179" s="79" t="b">
        <v>0</v>
      </c>
      <c r="AG179" s="79" t="s">
        <v>963</v>
      </c>
      <c r="AH179" s="79"/>
      <c r="AI179" s="85" t="s">
        <v>940</v>
      </c>
      <c r="AJ179" s="79" t="b">
        <v>0</v>
      </c>
      <c r="AK179" s="79">
        <v>3</v>
      </c>
      <c r="AL179" s="85" t="s">
        <v>940</v>
      </c>
      <c r="AM179" s="79" t="s">
        <v>967</v>
      </c>
      <c r="AN179" s="79" t="b">
        <v>0</v>
      </c>
      <c r="AO179" s="85" t="s">
        <v>835</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3</v>
      </c>
      <c r="BC179" s="78" t="str">
        <f>REPLACE(INDEX(GroupVertices[Group],MATCH(Edges[[#This Row],[Vertex 2]],GroupVertices[Vertex],0)),1,1,"")</f>
        <v>3</v>
      </c>
      <c r="BD179" s="48">
        <v>1</v>
      </c>
      <c r="BE179" s="49">
        <v>3.0303030303030303</v>
      </c>
      <c r="BF179" s="48">
        <v>0</v>
      </c>
      <c r="BG179" s="49">
        <v>0</v>
      </c>
      <c r="BH179" s="48">
        <v>0</v>
      </c>
      <c r="BI179" s="49">
        <v>0</v>
      </c>
      <c r="BJ179" s="48">
        <v>32</v>
      </c>
      <c r="BK179" s="49">
        <v>96.96969696969697</v>
      </c>
      <c r="BL179" s="48">
        <v>33</v>
      </c>
    </row>
    <row r="180" spans="1:64" ht="15">
      <c r="A180" s="64" t="s">
        <v>253</v>
      </c>
      <c r="B180" s="64" t="s">
        <v>317</v>
      </c>
      <c r="C180" s="65" t="s">
        <v>2749</v>
      </c>
      <c r="D180" s="66">
        <v>10</v>
      </c>
      <c r="E180" s="67" t="s">
        <v>136</v>
      </c>
      <c r="F180" s="68">
        <v>26.8</v>
      </c>
      <c r="G180" s="65"/>
      <c r="H180" s="69"/>
      <c r="I180" s="70"/>
      <c r="J180" s="70"/>
      <c r="K180" s="34" t="s">
        <v>65</v>
      </c>
      <c r="L180" s="77">
        <v>180</v>
      </c>
      <c r="M180" s="77"/>
      <c r="N180" s="72"/>
      <c r="O180" s="79" t="s">
        <v>335</v>
      </c>
      <c r="P180" s="81">
        <v>43627.640810185185</v>
      </c>
      <c r="Q180" s="79" t="s">
        <v>395</v>
      </c>
      <c r="R180" s="82" t="s">
        <v>461</v>
      </c>
      <c r="S180" s="79" t="s">
        <v>484</v>
      </c>
      <c r="T180" s="79" t="s">
        <v>514</v>
      </c>
      <c r="U180" s="82" t="s">
        <v>548</v>
      </c>
      <c r="V180" s="82" t="s">
        <v>548</v>
      </c>
      <c r="W180" s="81">
        <v>43627.640810185185</v>
      </c>
      <c r="X180" s="82" t="s">
        <v>690</v>
      </c>
      <c r="Y180" s="79"/>
      <c r="Z180" s="79"/>
      <c r="AA180" s="85" t="s">
        <v>836</v>
      </c>
      <c r="AB180" s="79"/>
      <c r="AC180" s="79" t="b">
        <v>0</v>
      </c>
      <c r="AD180" s="79">
        <v>9</v>
      </c>
      <c r="AE180" s="85" t="s">
        <v>940</v>
      </c>
      <c r="AF180" s="79" t="b">
        <v>0</v>
      </c>
      <c r="AG180" s="79" t="s">
        <v>963</v>
      </c>
      <c r="AH180" s="79"/>
      <c r="AI180" s="85" t="s">
        <v>940</v>
      </c>
      <c r="AJ180" s="79" t="b">
        <v>0</v>
      </c>
      <c r="AK180" s="79">
        <v>4</v>
      </c>
      <c r="AL180" s="85" t="s">
        <v>940</v>
      </c>
      <c r="AM180" s="79" t="s">
        <v>967</v>
      </c>
      <c r="AN180" s="79" t="b">
        <v>0</v>
      </c>
      <c r="AO180" s="85" t="s">
        <v>836</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254</v>
      </c>
      <c r="B181" s="64" t="s">
        <v>253</v>
      </c>
      <c r="C181" s="65" t="s">
        <v>2748</v>
      </c>
      <c r="D181" s="66">
        <v>3</v>
      </c>
      <c r="E181" s="67" t="s">
        <v>132</v>
      </c>
      <c r="F181" s="68">
        <v>32</v>
      </c>
      <c r="G181" s="65"/>
      <c r="H181" s="69"/>
      <c r="I181" s="70"/>
      <c r="J181" s="70"/>
      <c r="K181" s="34" t="s">
        <v>66</v>
      </c>
      <c r="L181" s="77">
        <v>181</v>
      </c>
      <c r="M181" s="77"/>
      <c r="N181" s="72"/>
      <c r="O181" s="79" t="s">
        <v>335</v>
      </c>
      <c r="P181" s="81">
        <v>43626.734826388885</v>
      </c>
      <c r="Q181" s="79" t="s">
        <v>393</v>
      </c>
      <c r="R181" s="79"/>
      <c r="S181" s="79"/>
      <c r="T181" s="79" t="s">
        <v>512</v>
      </c>
      <c r="U181" s="79"/>
      <c r="V181" s="82" t="s">
        <v>607</v>
      </c>
      <c r="W181" s="81">
        <v>43626.734826388885</v>
      </c>
      <c r="X181" s="82" t="s">
        <v>691</v>
      </c>
      <c r="Y181" s="79"/>
      <c r="Z181" s="79"/>
      <c r="AA181" s="85" t="s">
        <v>837</v>
      </c>
      <c r="AB181" s="79"/>
      <c r="AC181" s="79" t="b">
        <v>0</v>
      </c>
      <c r="AD181" s="79">
        <v>0</v>
      </c>
      <c r="AE181" s="85" t="s">
        <v>940</v>
      </c>
      <c r="AF181" s="79" t="b">
        <v>0</v>
      </c>
      <c r="AG181" s="79" t="s">
        <v>963</v>
      </c>
      <c r="AH181" s="79"/>
      <c r="AI181" s="85" t="s">
        <v>940</v>
      </c>
      <c r="AJ181" s="79" t="b">
        <v>0</v>
      </c>
      <c r="AK181" s="79">
        <v>3</v>
      </c>
      <c r="AL181" s="85" t="s">
        <v>835</v>
      </c>
      <c r="AM181" s="79" t="s">
        <v>967</v>
      </c>
      <c r="AN181" s="79" t="b">
        <v>0</v>
      </c>
      <c r="AO181" s="85" t="s">
        <v>835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3</v>
      </c>
      <c r="BC181" s="78" t="str">
        <f>REPLACE(INDEX(GroupVertices[Group],MATCH(Edges[[#This Row],[Vertex 2]],GroupVertices[Vertex],0)),1,1,"")</f>
        <v>3</v>
      </c>
      <c r="BD181" s="48">
        <v>1</v>
      </c>
      <c r="BE181" s="49">
        <v>5</v>
      </c>
      <c r="BF181" s="48">
        <v>0</v>
      </c>
      <c r="BG181" s="49">
        <v>0</v>
      </c>
      <c r="BH181" s="48">
        <v>0</v>
      </c>
      <c r="BI181" s="49">
        <v>0</v>
      </c>
      <c r="BJ181" s="48">
        <v>19</v>
      </c>
      <c r="BK181" s="49">
        <v>95</v>
      </c>
      <c r="BL181" s="48">
        <v>20</v>
      </c>
    </row>
    <row r="182" spans="1:64" ht="15">
      <c r="A182" s="64" t="s">
        <v>255</v>
      </c>
      <c r="B182" s="64" t="s">
        <v>254</v>
      </c>
      <c r="C182" s="65" t="s">
        <v>2748</v>
      </c>
      <c r="D182" s="66">
        <v>3</v>
      </c>
      <c r="E182" s="67" t="s">
        <v>132</v>
      </c>
      <c r="F182" s="68">
        <v>32</v>
      </c>
      <c r="G182" s="65"/>
      <c r="H182" s="69"/>
      <c r="I182" s="70"/>
      <c r="J182" s="70"/>
      <c r="K182" s="34" t="s">
        <v>65</v>
      </c>
      <c r="L182" s="77">
        <v>182</v>
      </c>
      <c r="M182" s="77"/>
      <c r="N182" s="72"/>
      <c r="O182" s="79" t="s">
        <v>335</v>
      </c>
      <c r="P182" s="81">
        <v>43626.60953703704</v>
      </c>
      <c r="Q182" s="79" t="s">
        <v>393</v>
      </c>
      <c r="R182" s="79"/>
      <c r="S182" s="79"/>
      <c r="T182" s="79" t="s">
        <v>512</v>
      </c>
      <c r="U182" s="79"/>
      <c r="V182" s="82" t="s">
        <v>608</v>
      </c>
      <c r="W182" s="81">
        <v>43626.60953703704</v>
      </c>
      <c r="X182" s="82" t="s">
        <v>692</v>
      </c>
      <c r="Y182" s="79"/>
      <c r="Z182" s="79"/>
      <c r="AA182" s="85" t="s">
        <v>838</v>
      </c>
      <c r="AB182" s="79"/>
      <c r="AC182" s="79" t="b">
        <v>0</v>
      </c>
      <c r="AD182" s="79">
        <v>0</v>
      </c>
      <c r="AE182" s="85" t="s">
        <v>940</v>
      </c>
      <c r="AF182" s="79" t="b">
        <v>0</v>
      </c>
      <c r="AG182" s="79" t="s">
        <v>963</v>
      </c>
      <c r="AH182" s="79"/>
      <c r="AI182" s="85" t="s">
        <v>940</v>
      </c>
      <c r="AJ182" s="79" t="b">
        <v>0</v>
      </c>
      <c r="AK182" s="79">
        <v>3</v>
      </c>
      <c r="AL182" s="85" t="s">
        <v>835</v>
      </c>
      <c r="AM182" s="79" t="s">
        <v>967</v>
      </c>
      <c r="AN182" s="79" t="b">
        <v>0</v>
      </c>
      <c r="AO182" s="85" t="s">
        <v>835</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3</v>
      </c>
      <c r="BC182" s="78" t="str">
        <f>REPLACE(INDEX(GroupVertices[Group],MATCH(Edges[[#This Row],[Vertex 2]],GroupVertices[Vertex],0)),1,1,"")</f>
        <v>3</v>
      </c>
      <c r="BD182" s="48">
        <v>1</v>
      </c>
      <c r="BE182" s="49">
        <v>5</v>
      </c>
      <c r="BF182" s="48">
        <v>0</v>
      </c>
      <c r="BG182" s="49">
        <v>0</v>
      </c>
      <c r="BH182" s="48">
        <v>0</v>
      </c>
      <c r="BI182" s="49">
        <v>0</v>
      </c>
      <c r="BJ182" s="48">
        <v>19</v>
      </c>
      <c r="BK182" s="49">
        <v>95</v>
      </c>
      <c r="BL182" s="48">
        <v>20</v>
      </c>
    </row>
    <row r="183" spans="1:64" ht="15">
      <c r="A183" s="64" t="s">
        <v>253</v>
      </c>
      <c r="B183" s="64" t="s">
        <v>254</v>
      </c>
      <c r="C183" s="65" t="s">
        <v>2749</v>
      </c>
      <c r="D183" s="66">
        <v>10</v>
      </c>
      <c r="E183" s="67" t="s">
        <v>136</v>
      </c>
      <c r="F183" s="68">
        <v>26.8</v>
      </c>
      <c r="G183" s="65"/>
      <c r="H183" s="69"/>
      <c r="I183" s="70"/>
      <c r="J183" s="70"/>
      <c r="K183" s="34" t="s">
        <v>66</v>
      </c>
      <c r="L183" s="77">
        <v>183</v>
      </c>
      <c r="M183" s="77"/>
      <c r="N183" s="72"/>
      <c r="O183" s="79" t="s">
        <v>335</v>
      </c>
      <c r="P183" s="81">
        <v>43626.52884259259</v>
      </c>
      <c r="Q183" s="79" t="s">
        <v>394</v>
      </c>
      <c r="R183" s="82" t="s">
        <v>461</v>
      </c>
      <c r="S183" s="79" t="s">
        <v>484</v>
      </c>
      <c r="T183" s="79" t="s">
        <v>513</v>
      </c>
      <c r="U183" s="82" t="s">
        <v>547</v>
      </c>
      <c r="V183" s="82" t="s">
        <v>547</v>
      </c>
      <c r="W183" s="81">
        <v>43626.52884259259</v>
      </c>
      <c r="X183" s="82" t="s">
        <v>689</v>
      </c>
      <c r="Y183" s="79"/>
      <c r="Z183" s="79"/>
      <c r="AA183" s="85" t="s">
        <v>835</v>
      </c>
      <c r="AB183" s="79"/>
      <c r="AC183" s="79" t="b">
        <v>0</v>
      </c>
      <c r="AD183" s="79">
        <v>3</v>
      </c>
      <c r="AE183" s="85" t="s">
        <v>940</v>
      </c>
      <c r="AF183" s="79" t="b">
        <v>0</v>
      </c>
      <c r="AG183" s="79" t="s">
        <v>963</v>
      </c>
      <c r="AH183" s="79"/>
      <c r="AI183" s="85" t="s">
        <v>940</v>
      </c>
      <c r="AJ183" s="79" t="b">
        <v>0</v>
      </c>
      <c r="AK183" s="79">
        <v>3</v>
      </c>
      <c r="AL183" s="85" t="s">
        <v>940</v>
      </c>
      <c r="AM183" s="79" t="s">
        <v>967</v>
      </c>
      <c r="AN183" s="79" t="b">
        <v>0</v>
      </c>
      <c r="AO183" s="85" t="s">
        <v>835</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3</v>
      </c>
      <c r="BC183" s="78" t="str">
        <f>REPLACE(INDEX(GroupVertices[Group],MATCH(Edges[[#This Row],[Vertex 2]],GroupVertices[Vertex],0)),1,1,"")</f>
        <v>3</v>
      </c>
      <c r="BD183" s="48"/>
      <c r="BE183" s="49"/>
      <c r="BF183" s="48"/>
      <c r="BG183" s="49"/>
      <c r="BH183" s="48"/>
      <c r="BI183" s="49"/>
      <c r="BJ183" s="48"/>
      <c r="BK183" s="49"/>
      <c r="BL183" s="48"/>
    </row>
    <row r="184" spans="1:64" ht="15">
      <c r="A184" s="64" t="s">
        <v>253</v>
      </c>
      <c r="B184" s="64" t="s">
        <v>254</v>
      </c>
      <c r="C184" s="65" t="s">
        <v>2749</v>
      </c>
      <c r="D184" s="66">
        <v>10</v>
      </c>
      <c r="E184" s="67" t="s">
        <v>136</v>
      </c>
      <c r="F184" s="68">
        <v>26.8</v>
      </c>
      <c r="G184" s="65"/>
      <c r="H184" s="69"/>
      <c r="I184" s="70"/>
      <c r="J184" s="70"/>
      <c r="K184" s="34" t="s">
        <v>66</v>
      </c>
      <c r="L184" s="77">
        <v>184</v>
      </c>
      <c r="M184" s="77"/>
      <c r="N184" s="72"/>
      <c r="O184" s="79" t="s">
        <v>335</v>
      </c>
      <c r="P184" s="81">
        <v>43627.640810185185</v>
      </c>
      <c r="Q184" s="79" t="s">
        <v>395</v>
      </c>
      <c r="R184" s="82" t="s">
        <v>461</v>
      </c>
      <c r="S184" s="79" t="s">
        <v>484</v>
      </c>
      <c r="T184" s="79" t="s">
        <v>514</v>
      </c>
      <c r="U184" s="82" t="s">
        <v>548</v>
      </c>
      <c r="V184" s="82" t="s">
        <v>548</v>
      </c>
      <c r="W184" s="81">
        <v>43627.640810185185</v>
      </c>
      <c r="X184" s="82" t="s">
        <v>690</v>
      </c>
      <c r="Y184" s="79"/>
      <c r="Z184" s="79"/>
      <c r="AA184" s="85" t="s">
        <v>836</v>
      </c>
      <c r="AB184" s="79"/>
      <c r="AC184" s="79" t="b">
        <v>0</v>
      </c>
      <c r="AD184" s="79">
        <v>9</v>
      </c>
      <c r="AE184" s="85" t="s">
        <v>940</v>
      </c>
      <c r="AF184" s="79" t="b">
        <v>0</v>
      </c>
      <c r="AG184" s="79" t="s">
        <v>963</v>
      </c>
      <c r="AH184" s="79"/>
      <c r="AI184" s="85" t="s">
        <v>940</v>
      </c>
      <c r="AJ184" s="79" t="b">
        <v>0</v>
      </c>
      <c r="AK184" s="79">
        <v>4</v>
      </c>
      <c r="AL184" s="85" t="s">
        <v>940</v>
      </c>
      <c r="AM184" s="79" t="s">
        <v>967</v>
      </c>
      <c r="AN184" s="79" t="b">
        <v>0</v>
      </c>
      <c r="AO184" s="85" t="s">
        <v>836</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3</v>
      </c>
      <c r="BC184" s="78" t="str">
        <f>REPLACE(INDEX(GroupVertices[Group],MATCH(Edges[[#This Row],[Vertex 2]],GroupVertices[Vertex],0)),1,1,"")</f>
        <v>3</v>
      </c>
      <c r="BD184" s="48"/>
      <c r="BE184" s="49"/>
      <c r="BF184" s="48"/>
      <c r="BG184" s="49"/>
      <c r="BH184" s="48"/>
      <c r="BI184" s="49"/>
      <c r="BJ184" s="48"/>
      <c r="BK184" s="49"/>
      <c r="BL184" s="48"/>
    </row>
    <row r="185" spans="1:64" ht="15">
      <c r="A185" s="64" t="s">
        <v>253</v>
      </c>
      <c r="B185" s="64" t="s">
        <v>318</v>
      </c>
      <c r="C185" s="65" t="s">
        <v>2748</v>
      </c>
      <c r="D185" s="66">
        <v>3</v>
      </c>
      <c r="E185" s="67" t="s">
        <v>132</v>
      </c>
      <c r="F185" s="68">
        <v>32</v>
      </c>
      <c r="G185" s="65"/>
      <c r="H185" s="69"/>
      <c r="I185" s="70"/>
      <c r="J185" s="70"/>
      <c r="K185" s="34" t="s">
        <v>65</v>
      </c>
      <c r="L185" s="77">
        <v>185</v>
      </c>
      <c r="M185" s="77"/>
      <c r="N185" s="72"/>
      <c r="O185" s="79" t="s">
        <v>335</v>
      </c>
      <c r="P185" s="81">
        <v>43631.13332175926</v>
      </c>
      <c r="Q185" s="79" t="s">
        <v>396</v>
      </c>
      <c r="R185" s="82" t="s">
        <v>462</v>
      </c>
      <c r="S185" s="79" t="s">
        <v>485</v>
      </c>
      <c r="T185" s="79" t="s">
        <v>515</v>
      </c>
      <c r="U185" s="82" t="s">
        <v>549</v>
      </c>
      <c r="V185" s="82" t="s">
        <v>549</v>
      </c>
      <c r="W185" s="81">
        <v>43631.13332175926</v>
      </c>
      <c r="X185" s="82" t="s">
        <v>693</v>
      </c>
      <c r="Y185" s="79"/>
      <c r="Z185" s="79"/>
      <c r="AA185" s="85" t="s">
        <v>839</v>
      </c>
      <c r="AB185" s="79"/>
      <c r="AC185" s="79" t="b">
        <v>0</v>
      </c>
      <c r="AD185" s="79">
        <v>4</v>
      </c>
      <c r="AE185" s="85" t="s">
        <v>940</v>
      </c>
      <c r="AF185" s="79" t="b">
        <v>0</v>
      </c>
      <c r="AG185" s="79" t="s">
        <v>963</v>
      </c>
      <c r="AH185" s="79"/>
      <c r="AI185" s="85" t="s">
        <v>940</v>
      </c>
      <c r="AJ185" s="79" t="b">
        <v>0</v>
      </c>
      <c r="AK185" s="79">
        <v>2</v>
      </c>
      <c r="AL185" s="85" t="s">
        <v>940</v>
      </c>
      <c r="AM185" s="79" t="s">
        <v>971</v>
      </c>
      <c r="AN185" s="79" t="b">
        <v>0</v>
      </c>
      <c r="AO185" s="85" t="s">
        <v>839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c r="BE185" s="49"/>
      <c r="BF185" s="48"/>
      <c r="BG185" s="49"/>
      <c r="BH185" s="48"/>
      <c r="BI185" s="49"/>
      <c r="BJ185" s="48"/>
      <c r="BK185" s="49"/>
      <c r="BL185" s="48"/>
    </row>
    <row r="186" spans="1:64" ht="15">
      <c r="A186" s="64" t="s">
        <v>256</v>
      </c>
      <c r="B186" s="64" t="s">
        <v>319</v>
      </c>
      <c r="C186" s="65" t="s">
        <v>2748</v>
      </c>
      <c r="D186" s="66">
        <v>3</v>
      </c>
      <c r="E186" s="67" t="s">
        <v>132</v>
      </c>
      <c r="F186" s="68">
        <v>32</v>
      </c>
      <c r="G186" s="65"/>
      <c r="H186" s="69"/>
      <c r="I186" s="70"/>
      <c r="J186" s="70"/>
      <c r="K186" s="34" t="s">
        <v>65</v>
      </c>
      <c r="L186" s="77">
        <v>186</v>
      </c>
      <c r="M186" s="77"/>
      <c r="N186" s="72"/>
      <c r="O186" s="79" t="s">
        <v>335</v>
      </c>
      <c r="P186" s="81">
        <v>43629.95778935185</v>
      </c>
      <c r="Q186" s="79" t="s">
        <v>397</v>
      </c>
      <c r="R186" s="82" t="s">
        <v>463</v>
      </c>
      <c r="S186" s="79" t="s">
        <v>482</v>
      </c>
      <c r="T186" s="79" t="s">
        <v>492</v>
      </c>
      <c r="U186" s="82" t="s">
        <v>550</v>
      </c>
      <c r="V186" s="82" t="s">
        <v>550</v>
      </c>
      <c r="W186" s="81">
        <v>43629.95778935185</v>
      </c>
      <c r="X186" s="82" t="s">
        <v>694</v>
      </c>
      <c r="Y186" s="79"/>
      <c r="Z186" s="79"/>
      <c r="AA186" s="85" t="s">
        <v>840</v>
      </c>
      <c r="AB186" s="79"/>
      <c r="AC186" s="79" t="b">
        <v>0</v>
      </c>
      <c r="AD186" s="79">
        <v>1</v>
      </c>
      <c r="AE186" s="85" t="s">
        <v>940</v>
      </c>
      <c r="AF186" s="79" t="b">
        <v>0</v>
      </c>
      <c r="AG186" s="79" t="s">
        <v>963</v>
      </c>
      <c r="AH186" s="79"/>
      <c r="AI186" s="85" t="s">
        <v>940</v>
      </c>
      <c r="AJ186" s="79" t="b">
        <v>0</v>
      </c>
      <c r="AK186" s="79">
        <v>0</v>
      </c>
      <c r="AL186" s="85" t="s">
        <v>940</v>
      </c>
      <c r="AM186" s="79" t="s">
        <v>971</v>
      </c>
      <c r="AN186" s="79" t="b">
        <v>0</v>
      </c>
      <c r="AO186" s="85" t="s">
        <v>840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8</v>
      </c>
      <c r="BC186" s="78" t="str">
        <f>REPLACE(INDEX(GroupVertices[Group],MATCH(Edges[[#This Row],[Vertex 2]],GroupVertices[Vertex],0)),1,1,"")</f>
        <v>8</v>
      </c>
      <c r="BD186" s="48">
        <v>2</v>
      </c>
      <c r="BE186" s="49">
        <v>4.3478260869565215</v>
      </c>
      <c r="BF186" s="48">
        <v>1</v>
      </c>
      <c r="BG186" s="49">
        <v>2.1739130434782608</v>
      </c>
      <c r="BH186" s="48">
        <v>0</v>
      </c>
      <c r="BI186" s="49">
        <v>0</v>
      </c>
      <c r="BJ186" s="48">
        <v>43</v>
      </c>
      <c r="BK186" s="49">
        <v>93.47826086956522</v>
      </c>
      <c r="BL186" s="48">
        <v>46</v>
      </c>
    </row>
    <row r="187" spans="1:64" ht="15">
      <c r="A187" s="64" t="s">
        <v>256</v>
      </c>
      <c r="B187" s="64" t="s">
        <v>320</v>
      </c>
      <c r="C187" s="65" t="s">
        <v>2748</v>
      </c>
      <c r="D187" s="66">
        <v>3</v>
      </c>
      <c r="E187" s="67" t="s">
        <v>132</v>
      </c>
      <c r="F187" s="68">
        <v>32</v>
      </c>
      <c r="G187" s="65"/>
      <c r="H187" s="69"/>
      <c r="I187" s="70"/>
      <c r="J187" s="70"/>
      <c r="K187" s="34" t="s">
        <v>65</v>
      </c>
      <c r="L187" s="77">
        <v>187</v>
      </c>
      <c r="M187" s="77"/>
      <c r="N187" s="72"/>
      <c r="O187" s="79" t="s">
        <v>335</v>
      </c>
      <c r="P187" s="81">
        <v>43631.17355324074</v>
      </c>
      <c r="Q187" s="79" t="s">
        <v>398</v>
      </c>
      <c r="R187" s="82" t="s">
        <v>464</v>
      </c>
      <c r="S187" s="79" t="s">
        <v>486</v>
      </c>
      <c r="T187" s="79" t="s">
        <v>516</v>
      </c>
      <c r="U187" s="82" t="s">
        <v>551</v>
      </c>
      <c r="V187" s="82" t="s">
        <v>551</v>
      </c>
      <c r="W187" s="81">
        <v>43631.17355324074</v>
      </c>
      <c r="X187" s="82" t="s">
        <v>695</v>
      </c>
      <c r="Y187" s="79"/>
      <c r="Z187" s="79"/>
      <c r="AA187" s="85" t="s">
        <v>841</v>
      </c>
      <c r="AB187" s="79"/>
      <c r="AC187" s="79" t="b">
        <v>0</v>
      </c>
      <c r="AD187" s="79">
        <v>1</v>
      </c>
      <c r="AE187" s="85" t="s">
        <v>940</v>
      </c>
      <c r="AF187" s="79" t="b">
        <v>0</v>
      </c>
      <c r="AG187" s="79" t="s">
        <v>963</v>
      </c>
      <c r="AH187" s="79"/>
      <c r="AI187" s="85" t="s">
        <v>940</v>
      </c>
      <c r="AJ187" s="79" t="b">
        <v>0</v>
      </c>
      <c r="AK187" s="79">
        <v>1</v>
      </c>
      <c r="AL187" s="85" t="s">
        <v>940</v>
      </c>
      <c r="AM187" s="79" t="s">
        <v>965</v>
      </c>
      <c r="AN187" s="79" t="b">
        <v>0</v>
      </c>
      <c r="AO187" s="85" t="s">
        <v>841</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8</v>
      </c>
      <c r="BC187" s="78" t="str">
        <f>REPLACE(INDEX(GroupVertices[Group],MATCH(Edges[[#This Row],[Vertex 2]],GroupVertices[Vertex],0)),1,1,"")</f>
        <v>8</v>
      </c>
      <c r="BD187" s="48"/>
      <c r="BE187" s="49"/>
      <c r="BF187" s="48"/>
      <c r="BG187" s="49"/>
      <c r="BH187" s="48"/>
      <c r="BI187" s="49"/>
      <c r="BJ187" s="48"/>
      <c r="BK187" s="49"/>
      <c r="BL187" s="48"/>
    </row>
    <row r="188" spans="1:64" ht="15">
      <c r="A188" s="64" t="s">
        <v>257</v>
      </c>
      <c r="B188" s="64" t="s">
        <v>321</v>
      </c>
      <c r="C188" s="65" t="s">
        <v>2748</v>
      </c>
      <c r="D188" s="66">
        <v>3</v>
      </c>
      <c r="E188" s="67" t="s">
        <v>132</v>
      </c>
      <c r="F188" s="68">
        <v>32</v>
      </c>
      <c r="G188" s="65"/>
      <c r="H188" s="69"/>
      <c r="I188" s="70"/>
      <c r="J188" s="70"/>
      <c r="K188" s="34" t="s">
        <v>65</v>
      </c>
      <c r="L188" s="77">
        <v>188</v>
      </c>
      <c r="M188" s="77"/>
      <c r="N188" s="72"/>
      <c r="O188" s="79" t="s">
        <v>336</v>
      </c>
      <c r="P188" s="81">
        <v>43628.06783564815</v>
      </c>
      <c r="Q188" s="79" t="s">
        <v>399</v>
      </c>
      <c r="R188" s="79"/>
      <c r="S188" s="79"/>
      <c r="T188" s="79" t="s">
        <v>492</v>
      </c>
      <c r="U188" s="79"/>
      <c r="V188" s="82" t="s">
        <v>609</v>
      </c>
      <c r="W188" s="81">
        <v>43628.06783564815</v>
      </c>
      <c r="X188" s="82" t="s">
        <v>696</v>
      </c>
      <c r="Y188" s="79"/>
      <c r="Z188" s="79"/>
      <c r="AA188" s="85" t="s">
        <v>842</v>
      </c>
      <c r="AB188" s="85" t="s">
        <v>933</v>
      </c>
      <c r="AC188" s="79" t="b">
        <v>0</v>
      </c>
      <c r="AD188" s="79">
        <v>2</v>
      </c>
      <c r="AE188" s="85" t="s">
        <v>959</v>
      </c>
      <c r="AF188" s="79" t="b">
        <v>0</v>
      </c>
      <c r="AG188" s="79" t="s">
        <v>963</v>
      </c>
      <c r="AH188" s="79"/>
      <c r="AI188" s="85" t="s">
        <v>940</v>
      </c>
      <c r="AJ188" s="79" t="b">
        <v>0</v>
      </c>
      <c r="AK188" s="79">
        <v>0</v>
      </c>
      <c r="AL188" s="85" t="s">
        <v>940</v>
      </c>
      <c r="AM188" s="79" t="s">
        <v>967</v>
      </c>
      <c r="AN188" s="79" t="b">
        <v>0</v>
      </c>
      <c r="AO188" s="85" t="s">
        <v>933</v>
      </c>
      <c r="AP188" s="79" t="s">
        <v>176</v>
      </c>
      <c r="AQ188" s="79">
        <v>0</v>
      </c>
      <c r="AR188" s="79">
        <v>0</v>
      </c>
      <c r="AS188" s="79" t="s">
        <v>984</v>
      </c>
      <c r="AT188" s="79" t="s">
        <v>986</v>
      </c>
      <c r="AU188" s="79" t="s">
        <v>989</v>
      </c>
      <c r="AV188" s="79" t="s">
        <v>1000</v>
      </c>
      <c r="AW188" s="79" t="s">
        <v>1010</v>
      </c>
      <c r="AX188" s="79" t="s">
        <v>1020</v>
      </c>
      <c r="AY188" s="79" t="s">
        <v>1022</v>
      </c>
      <c r="AZ188" s="82" t="s">
        <v>1032</v>
      </c>
      <c r="BA188">
        <v>1</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258</v>
      </c>
      <c r="B189" s="64" t="s">
        <v>322</v>
      </c>
      <c r="C189" s="65" t="s">
        <v>2748</v>
      </c>
      <c r="D189" s="66">
        <v>3</v>
      </c>
      <c r="E189" s="67" t="s">
        <v>132</v>
      </c>
      <c r="F189" s="68">
        <v>32</v>
      </c>
      <c r="G189" s="65"/>
      <c r="H189" s="69"/>
      <c r="I189" s="70"/>
      <c r="J189" s="70"/>
      <c r="K189" s="34" t="s">
        <v>65</v>
      </c>
      <c r="L189" s="77">
        <v>189</v>
      </c>
      <c r="M189" s="77"/>
      <c r="N189" s="72"/>
      <c r="O189" s="79" t="s">
        <v>335</v>
      </c>
      <c r="P189" s="81">
        <v>43627.710335648146</v>
      </c>
      <c r="Q189" s="79" t="s">
        <v>400</v>
      </c>
      <c r="R189" s="79"/>
      <c r="S189" s="79"/>
      <c r="T189" s="79" t="s">
        <v>492</v>
      </c>
      <c r="U189" s="79"/>
      <c r="V189" s="82" t="s">
        <v>610</v>
      </c>
      <c r="W189" s="81">
        <v>43627.710335648146</v>
      </c>
      <c r="X189" s="82" t="s">
        <v>697</v>
      </c>
      <c r="Y189" s="79"/>
      <c r="Z189" s="79"/>
      <c r="AA189" s="85" t="s">
        <v>843</v>
      </c>
      <c r="AB189" s="79"/>
      <c r="AC189" s="79" t="b">
        <v>0</v>
      </c>
      <c r="AD189" s="79">
        <v>0</v>
      </c>
      <c r="AE189" s="85" t="s">
        <v>940</v>
      </c>
      <c r="AF189" s="79" t="b">
        <v>0</v>
      </c>
      <c r="AG189" s="79" t="s">
        <v>963</v>
      </c>
      <c r="AH189" s="79"/>
      <c r="AI189" s="85" t="s">
        <v>940</v>
      </c>
      <c r="AJ189" s="79" t="b">
        <v>0</v>
      </c>
      <c r="AK189" s="79">
        <v>2</v>
      </c>
      <c r="AL189" s="85" t="s">
        <v>865</v>
      </c>
      <c r="AM189" s="79" t="s">
        <v>968</v>
      </c>
      <c r="AN189" s="79" t="b">
        <v>0</v>
      </c>
      <c r="AO189" s="85" t="s">
        <v>865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257</v>
      </c>
      <c r="B190" s="64" t="s">
        <v>322</v>
      </c>
      <c r="C190" s="65" t="s">
        <v>2748</v>
      </c>
      <c r="D190" s="66">
        <v>3</v>
      </c>
      <c r="E190" s="67" t="s">
        <v>132</v>
      </c>
      <c r="F190" s="68">
        <v>32</v>
      </c>
      <c r="G190" s="65"/>
      <c r="H190" s="69"/>
      <c r="I190" s="70"/>
      <c r="J190" s="70"/>
      <c r="K190" s="34" t="s">
        <v>65</v>
      </c>
      <c r="L190" s="77">
        <v>190</v>
      </c>
      <c r="M190" s="77"/>
      <c r="N190" s="72"/>
      <c r="O190" s="79" t="s">
        <v>335</v>
      </c>
      <c r="P190" s="81">
        <v>43628.068564814814</v>
      </c>
      <c r="Q190" s="79" t="s">
        <v>400</v>
      </c>
      <c r="R190" s="79"/>
      <c r="S190" s="79"/>
      <c r="T190" s="79" t="s">
        <v>492</v>
      </c>
      <c r="U190" s="79"/>
      <c r="V190" s="82" t="s">
        <v>609</v>
      </c>
      <c r="W190" s="81">
        <v>43628.068564814814</v>
      </c>
      <c r="X190" s="82" t="s">
        <v>698</v>
      </c>
      <c r="Y190" s="79"/>
      <c r="Z190" s="79"/>
      <c r="AA190" s="85" t="s">
        <v>844</v>
      </c>
      <c r="AB190" s="79"/>
      <c r="AC190" s="79" t="b">
        <v>0</v>
      </c>
      <c r="AD190" s="79">
        <v>0</v>
      </c>
      <c r="AE190" s="85" t="s">
        <v>940</v>
      </c>
      <c r="AF190" s="79" t="b">
        <v>0</v>
      </c>
      <c r="AG190" s="79" t="s">
        <v>963</v>
      </c>
      <c r="AH190" s="79"/>
      <c r="AI190" s="85" t="s">
        <v>940</v>
      </c>
      <c r="AJ190" s="79" t="b">
        <v>0</v>
      </c>
      <c r="AK190" s="79">
        <v>2</v>
      </c>
      <c r="AL190" s="85" t="s">
        <v>865</v>
      </c>
      <c r="AM190" s="79" t="s">
        <v>967</v>
      </c>
      <c r="AN190" s="79" t="b">
        <v>0</v>
      </c>
      <c r="AO190" s="85" t="s">
        <v>865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259</v>
      </c>
      <c r="B191" s="64" t="s">
        <v>302</v>
      </c>
      <c r="C191" s="65" t="s">
        <v>2748</v>
      </c>
      <c r="D191" s="66">
        <v>3</v>
      </c>
      <c r="E191" s="67" t="s">
        <v>132</v>
      </c>
      <c r="F191" s="68">
        <v>32</v>
      </c>
      <c r="G191" s="65"/>
      <c r="H191" s="69"/>
      <c r="I191" s="70"/>
      <c r="J191" s="70"/>
      <c r="K191" s="34" t="s">
        <v>65</v>
      </c>
      <c r="L191" s="77">
        <v>191</v>
      </c>
      <c r="M191" s="77"/>
      <c r="N191" s="72"/>
      <c r="O191" s="79" t="s">
        <v>335</v>
      </c>
      <c r="P191" s="81">
        <v>43630.87268518518</v>
      </c>
      <c r="Q191" s="79" t="s">
        <v>401</v>
      </c>
      <c r="R191" s="79"/>
      <c r="S191" s="79"/>
      <c r="T191" s="79" t="s">
        <v>510</v>
      </c>
      <c r="U191" s="79"/>
      <c r="V191" s="82" t="s">
        <v>611</v>
      </c>
      <c r="W191" s="81">
        <v>43630.87268518518</v>
      </c>
      <c r="X191" s="82" t="s">
        <v>699</v>
      </c>
      <c r="Y191" s="79"/>
      <c r="Z191" s="79"/>
      <c r="AA191" s="85" t="s">
        <v>845</v>
      </c>
      <c r="AB191" s="85" t="s">
        <v>847</v>
      </c>
      <c r="AC191" s="79" t="b">
        <v>0</v>
      </c>
      <c r="AD191" s="79">
        <v>2</v>
      </c>
      <c r="AE191" s="85" t="s">
        <v>945</v>
      </c>
      <c r="AF191" s="79" t="b">
        <v>0</v>
      </c>
      <c r="AG191" s="79" t="s">
        <v>963</v>
      </c>
      <c r="AH191" s="79"/>
      <c r="AI191" s="85" t="s">
        <v>940</v>
      </c>
      <c r="AJ191" s="79" t="b">
        <v>0</v>
      </c>
      <c r="AK191" s="79">
        <v>1</v>
      </c>
      <c r="AL191" s="85" t="s">
        <v>940</v>
      </c>
      <c r="AM191" s="79" t="s">
        <v>968</v>
      </c>
      <c r="AN191" s="79" t="b">
        <v>0</v>
      </c>
      <c r="AO191" s="85" t="s">
        <v>847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253</v>
      </c>
      <c r="B192" s="64" t="s">
        <v>302</v>
      </c>
      <c r="C192" s="65" t="s">
        <v>2748</v>
      </c>
      <c r="D192" s="66">
        <v>3</v>
      </c>
      <c r="E192" s="67" t="s">
        <v>132</v>
      </c>
      <c r="F192" s="68">
        <v>32</v>
      </c>
      <c r="G192" s="65"/>
      <c r="H192" s="69"/>
      <c r="I192" s="70"/>
      <c r="J192" s="70"/>
      <c r="K192" s="34" t="s">
        <v>65</v>
      </c>
      <c r="L192" s="77">
        <v>192</v>
      </c>
      <c r="M192" s="77"/>
      <c r="N192" s="72"/>
      <c r="O192" s="79" t="s">
        <v>335</v>
      </c>
      <c r="P192" s="81">
        <v>43629.73327546296</v>
      </c>
      <c r="Q192" s="79" t="s">
        <v>402</v>
      </c>
      <c r="R192" s="82" t="s">
        <v>465</v>
      </c>
      <c r="S192" s="79" t="s">
        <v>483</v>
      </c>
      <c r="T192" s="79" t="s">
        <v>504</v>
      </c>
      <c r="U192" s="79"/>
      <c r="V192" s="82" t="s">
        <v>612</v>
      </c>
      <c r="W192" s="81">
        <v>43629.73327546296</v>
      </c>
      <c r="X192" s="82" t="s">
        <v>700</v>
      </c>
      <c r="Y192" s="79"/>
      <c r="Z192" s="79"/>
      <c r="AA192" s="85" t="s">
        <v>846</v>
      </c>
      <c r="AB192" s="79"/>
      <c r="AC192" s="79" t="b">
        <v>0</v>
      </c>
      <c r="AD192" s="79">
        <v>1</v>
      </c>
      <c r="AE192" s="85" t="s">
        <v>940</v>
      </c>
      <c r="AF192" s="79" t="b">
        <v>1</v>
      </c>
      <c r="AG192" s="79" t="s">
        <v>963</v>
      </c>
      <c r="AH192" s="79"/>
      <c r="AI192" s="85" t="s">
        <v>847</v>
      </c>
      <c r="AJ192" s="79" t="b">
        <v>0</v>
      </c>
      <c r="AK192" s="79">
        <v>0</v>
      </c>
      <c r="AL192" s="85" t="s">
        <v>940</v>
      </c>
      <c r="AM192" s="79" t="s">
        <v>971</v>
      </c>
      <c r="AN192" s="79" t="b">
        <v>0</v>
      </c>
      <c r="AO192" s="85" t="s">
        <v>846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1</v>
      </c>
      <c r="BD192" s="48">
        <v>2</v>
      </c>
      <c r="BE192" s="49">
        <v>22.22222222222222</v>
      </c>
      <c r="BF192" s="48">
        <v>0</v>
      </c>
      <c r="BG192" s="49">
        <v>0</v>
      </c>
      <c r="BH192" s="48">
        <v>0</v>
      </c>
      <c r="BI192" s="49">
        <v>0</v>
      </c>
      <c r="BJ192" s="48">
        <v>7</v>
      </c>
      <c r="BK192" s="49">
        <v>77.77777777777777</v>
      </c>
      <c r="BL192" s="48">
        <v>9</v>
      </c>
    </row>
    <row r="193" spans="1:64" ht="15">
      <c r="A193" s="64" t="s">
        <v>257</v>
      </c>
      <c r="B193" s="64" t="s">
        <v>302</v>
      </c>
      <c r="C193" s="65" t="s">
        <v>2748</v>
      </c>
      <c r="D193" s="66">
        <v>3</v>
      </c>
      <c r="E193" s="67" t="s">
        <v>132</v>
      </c>
      <c r="F193" s="68">
        <v>32</v>
      </c>
      <c r="G193" s="65"/>
      <c r="H193" s="69"/>
      <c r="I193" s="70"/>
      <c r="J193" s="70"/>
      <c r="K193" s="34" t="s">
        <v>65</v>
      </c>
      <c r="L193" s="77">
        <v>193</v>
      </c>
      <c r="M193" s="77"/>
      <c r="N193" s="72"/>
      <c r="O193" s="79" t="s">
        <v>335</v>
      </c>
      <c r="P193" s="81">
        <v>43629.49202546296</v>
      </c>
      <c r="Q193" s="79" t="s">
        <v>403</v>
      </c>
      <c r="R193" s="82" t="s">
        <v>466</v>
      </c>
      <c r="S193" s="79" t="s">
        <v>487</v>
      </c>
      <c r="T193" s="79" t="s">
        <v>504</v>
      </c>
      <c r="U193" s="82" t="s">
        <v>552</v>
      </c>
      <c r="V193" s="82" t="s">
        <v>552</v>
      </c>
      <c r="W193" s="81">
        <v>43629.49202546296</v>
      </c>
      <c r="X193" s="82" t="s">
        <v>701</v>
      </c>
      <c r="Y193" s="79"/>
      <c r="Z193" s="79"/>
      <c r="AA193" s="85" t="s">
        <v>847</v>
      </c>
      <c r="AB193" s="79"/>
      <c r="AC193" s="79" t="b">
        <v>0</v>
      </c>
      <c r="AD193" s="79">
        <v>16</v>
      </c>
      <c r="AE193" s="85" t="s">
        <v>940</v>
      </c>
      <c r="AF193" s="79" t="b">
        <v>0</v>
      </c>
      <c r="AG193" s="79" t="s">
        <v>963</v>
      </c>
      <c r="AH193" s="79"/>
      <c r="AI193" s="85" t="s">
        <v>940</v>
      </c>
      <c r="AJ193" s="79" t="b">
        <v>0</v>
      </c>
      <c r="AK193" s="79">
        <v>1</v>
      </c>
      <c r="AL193" s="85" t="s">
        <v>940</v>
      </c>
      <c r="AM193" s="79" t="s">
        <v>967</v>
      </c>
      <c r="AN193" s="79" t="b">
        <v>0</v>
      </c>
      <c r="AO193" s="85" t="s">
        <v>847</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1</v>
      </c>
      <c r="BE193" s="49">
        <v>5.555555555555555</v>
      </c>
      <c r="BF193" s="48">
        <v>0</v>
      </c>
      <c r="BG193" s="49">
        <v>0</v>
      </c>
      <c r="BH193" s="48">
        <v>0</v>
      </c>
      <c r="BI193" s="49">
        <v>0</v>
      </c>
      <c r="BJ193" s="48">
        <v>17</v>
      </c>
      <c r="BK193" s="49">
        <v>94.44444444444444</v>
      </c>
      <c r="BL193" s="48">
        <v>18</v>
      </c>
    </row>
    <row r="194" spans="1:64" ht="15">
      <c r="A194" s="64" t="s">
        <v>229</v>
      </c>
      <c r="B194" s="64" t="s">
        <v>228</v>
      </c>
      <c r="C194" s="65" t="s">
        <v>2748</v>
      </c>
      <c r="D194" s="66">
        <v>3</v>
      </c>
      <c r="E194" s="67" t="s">
        <v>132</v>
      </c>
      <c r="F194" s="68">
        <v>32</v>
      </c>
      <c r="G194" s="65"/>
      <c r="H194" s="69"/>
      <c r="I194" s="70"/>
      <c r="J194" s="70"/>
      <c r="K194" s="34" t="s">
        <v>66</v>
      </c>
      <c r="L194" s="77">
        <v>194</v>
      </c>
      <c r="M194" s="77"/>
      <c r="N194" s="72"/>
      <c r="O194" s="79" t="s">
        <v>335</v>
      </c>
      <c r="P194" s="81">
        <v>43623.87505787037</v>
      </c>
      <c r="Q194" s="79" t="s">
        <v>337</v>
      </c>
      <c r="R194" s="79"/>
      <c r="S194" s="79"/>
      <c r="T194" s="79" t="s">
        <v>492</v>
      </c>
      <c r="U194" s="79"/>
      <c r="V194" s="82" t="s">
        <v>585</v>
      </c>
      <c r="W194" s="81">
        <v>43623.87505787037</v>
      </c>
      <c r="X194" s="82" t="s">
        <v>649</v>
      </c>
      <c r="Y194" s="79"/>
      <c r="Z194" s="79"/>
      <c r="AA194" s="85" t="s">
        <v>795</v>
      </c>
      <c r="AB194" s="79"/>
      <c r="AC194" s="79" t="b">
        <v>0</v>
      </c>
      <c r="AD194" s="79">
        <v>0</v>
      </c>
      <c r="AE194" s="85" t="s">
        <v>940</v>
      </c>
      <c r="AF194" s="79" t="b">
        <v>0</v>
      </c>
      <c r="AG194" s="79" t="s">
        <v>963</v>
      </c>
      <c r="AH194" s="79"/>
      <c r="AI194" s="85" t="s">
        <v>940</v>
      </c>
      <c r="AJ194" s="79" t="b">
        <v>0</v>
      </c>
      <c r="AK194" s="79">
        <v>3</v>
      </c>
      <c r="AL194" s="85" t="s">
        <v>798</v>
      </c>
      <c r="AM194" s="79" t="s">
        <v>968</v>
      </c>
      <c r="AN194" s="79" t="b">
        <v>0</v>
      </c>
      <c r="AO194" s="85" t="s">
        <v>798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4</v>
      </c>
      <c r="BC194" s="78" t="str">
        <f>REPLACE(INDEX(GroupVertices[Group],MATCH(Edges[[#This Row],[Vertex 2]],GroupVertices[Vertex],0)),1,1,"")</f>
        <v>4</v>
      </c>
      <c r="BD194" s="48">
        <v>1</v>
      </c>
      <c r="BE194" s="49">
        <v>3.8461538461538463</v>
      </c>
      <c r="BF194" s="48">
        <v>0</v>
      </c>
      <c r="BG194" s="49">
        <v>0</v>
      </c>
      <c r="BH194" s="48">
        <v>0</v>
      </c>
      <c r="BI194" s="49">
        <v>0</v>
      </c>
      <c r="BJ194" s="48">
        <v>25</v>
      </c>
      <c r="BK194" s="49">
        <v>96.15384615384616</v>
      </c>
      <c r="BL194" s="48">
        <v>26</v>
      </c>
    </row>
    <row r="195" spans="1:64" ht="15">
      <c r="A195" s="64" t="s">
        <v>228</v>
      </c>
      <c r="B195" s="64" t="s">
        <v>229</v>
      </c>
      <c r="C195" s="65" t="s">
        <v>2748</v>
      </c>
      <c r="D195" s="66">
        <v>3</v>
      </c>
      <c r="E195" s="67" t="s">
        <v>132</v>
      </c>
      <c r="F195" s="68">
        <v>32</v>
      </c>
      <c r="G195" s="65"/>
      <c r="H195" s="69"/>
      <c r="I195" s="70"/>
      <c r="J195" s="70"/>
      <c r="K195" s="34" t="s">
        <v>66</v>
      </c>
      <c r="L195" s="77">
        <v>195</v>
      </c>
      <c r="M195" s="77"/>
      <c r="N195" s="72"/>
      <c r="O195" s="79" t="s">
        <v>335</v>
      </c>
      <c r="P195" s="81">
        <v>43623.806550925925</v>
      </c>
      <c r="Q195" s="79" t="s">
        <v>363</v>
      </c>
      <c r="R195" s="82" t="s">
        <v>456</v>
      </c>
      <c r="S195" s="79" t="s">
        <v>482</v>
      </c>
      <c r="T195" s="79" t="s">
        <v>492</v>
      </c>
      <c r="U195" s="82" t="s">
        <v>539</v>
      </c>
      <c r="V195" s="82" t="s">
        <v>539</v>
      </c>
      <c r="W195" s="81">
        <v>43623.806550925925</v>
      </c>
      <c r="X195" s="82" t="s">
        <v>652</v>
      </c>
      <c r="Y195" s="79"/>
      <c r="Z195" s="79"/>
      <c r="AA195" s="85" t="s">
        <v>798</v>
      </c>
      <c r="AB195" s="79"/>
      <c r="AC195" s="79" t="b">
        <v>0</v>
      </c>
      <c r="AD195" s="79">
        <v>5</v>
      </c>
      <c r="AE195" s="85" t="s">
        <v>940</v>
      </c>
      <c r="AF195" s="79" t="b">
        <v>0</v>
      </c>
      <c r="AG195" s="79" t="s">
        <v>963</v>
      </c>
      <c r="AH195" s="79"/>
      <c r="AI195" s="85" t="s">
        <v>940</v>
      </c>
      <c r="AJ195" s="79" t="b">
        <v>0</v>
      </c>
      <c r="AK195" s="79">
        <v>3</v>
      </c>
      <c r="AL195" s="85" t="s">
        <v>940</v>
      </c>
      <c r="AM195" s="79" t="s">
        <v>966</v>
      </c>
      <c r="AN195" s="79" t="b">
        <v>0</v>
      </c>
      <c r="AO195" s="85" t="s">
        <v>798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4</v>
      </c>
      <c r="BC195" s="78" t="str">
        <f>REPLACE(INDEX(GroupVertices[Group],MATCH(Edges[[#This Row],[Vertex 2]],GroupVertices[Vertex],0)),1,1,"")</f>
        <v>4</v>
      </c>
      <c r="BD195" s="48"/>
      <c r="BE195" s="49"/>
      <c r="BF195" s="48"/>
      <c r="BG195" s="49"/>
      <c r="BH195" s="48"/>
      <c r="BI195" s="49"/>
      <c r="BJ195" s="48"/>
      <c r="BK195" s="49"/>
      <c r="BL195" s="48"/>
    </row>
    <row r="196" spans="1:64" ht="15">
      <c r="A196" s="64" t="s">
        <v>257</v>
      </c>
      <c r="B196" s="64" t="s">
        <v>229</v>
      </c>
      <c r="C196" s="65" t="s">
        <v>2748</v>
      </c>
      <c r="D196" s="66">
        <v>3</v>
      </c>
      <c r="E196" s="67" t="s">
        <v>132</v>
      </c>
      <c r="F196" s="68">
        <v>32</v>
      </c>
      <c r="G196" s="65"/>
      <c r="H196" s="69"/>
      <c r="I196" s="70"/>
      <c r="J196" s="70"/>
      <c r="K196" s="34" t="s">
        <v>65</v>
      </c>
      <c r="L196" s="77">
        <v>196</v>
      </c>
      <c r="M196" s="77"/>
      <c r="N196" s="72"/>
      <c r="O196" s="79" t="s">
        <v>335</v>
      </c>
      <c r="P196" s="81">
        <v>43629.77678240741</v>
      </c>
      <c r="Q196" s="79" t="s">
        <v>404</v>
      </c>
      <c r="R196" s="79"/>
      <c r="S196" s="79"/>
      <c r="T196" s="79" t="s">
        <v>492</v>
      </c>
      <c r="U196" s="79"/>
      <c r="V196" s="82" t="s">
        <v>609</v>
      </c>
      <c r="W196" s="81">
        <v>43629.77678240741</v>
      </c>
      <c r="X196" s="82" t="s">
        <v>702</v>
      </c>
      <c r="Y196" s="79"/>
      <c r="Z196" s="79"/>
      <c r="AA196" s="85" t="s">
        <v>848</v>
      </c>
      <c r="AB196" s="85" t="s">
        <v>934</v>
      </c>
      <c r="AC196" s="79" t="b">
        <v>0</v>
      </c>
      <c r="AD196" s="79">
        <v>3</v>
      </c>
      <c r="AE196" s="85" t="s">
        <v>952</v>
      </c>
      <c r="AF196" s="79" t="b">
        <v>0</v>
      </c>
      <c r="AG196" s="79" t="s">
        <v>963</v>
      </c>
      <c r="AH196" s="79"/>
      <c r="AI196" s="85" t="s">
        <v>940</v>
      </c>
      <c r="AJ196" s="79" t="b">
        <v>0</v>
      </c>
      <c r="AK196" s="79">
        <v>0</v>
      </c>
      <c r="AL196" s="85" t="s">
        <v>940</v>
      </c>
      <c r="AM196" s="79" t="s">
        <v>967</v>
      </c>
      <c r="AN196" s="79" t="b">
        <v>0</v>
      </c>
      <c r="AO196" s="85" t="s">
        <v>934</v>
      </c>
      <c r="AP196" s="79" t="s">
        <v>176</v>
      </c>
      <c r="AQ196" s="79">
        <v>0</v>
      </c>
      <c r="AR196" s="79">
        <v>0</v>
      </c>
      <c r="AS196" s="79" t="s">
        <v>985</v>
      </c>
      <c r="AT196" s="79" t="s">
        <v>986</v>
      </c>
      <c r="AU196" s="79" t="s">
        <v>989</v>
      </c>
      <c r="AV196" s="79" t="s">
        <v>1001</v>
      </c>
      <c r="AW196" s="79" t="s">
        <v>1011</v>
      </c>
      <c r="AX196" s="79" t="s">
        <v>1021</v>
      </c>
      <c r="AY196" s="79" t="s">
        <v>1022</v>
      </c>
      <c r="AZ196" s="82" t="s">
        <v>1033</v>
      </c>
      <c r="BA196">
        <v>1</v>
      </c>
      <c r="BB196" s="78" t="str">
        <f>REPLACE(INDEX(GroupVertices[Group],MATCH(Edges[[#This Row],[Vertex 1]],GroupVertices[Vertex],0)),1,1,"")</f>
        <v>1</v>
      </c>
      <c r="BC196" s="78" t="str">
        <f>REPLACE(INDEX(GroupVertices[Group],MATCH(Edges[[#This Row],[Vertex 2]],GroupVertices[Vertex],0)),1,1,"")</f>
        <v>4</v>
      </c>
      <c r="BD196" s="48"/>
      <c r="BE196" s="49"/>
      <c r="BF196" s="48"/>
      <c r="BG196" s="49"/>
      <c r="BH196" s="48"/>
      <c r="BI196" s="49"/>
      <c r="BJ196" s="48"/>
      <c r="BK196" s="49"/>
      <c r="BL196" s="48"/>
    </row>
    <row r="197" spans="1:64" ht="15">
      <c r="A197" s="64" t="s">
        <v>240</v>
      </c>
      <c r="B197" s="64" t="s">
        <v>323</v>
      </c>
      <c r="C197" s="65" t="s">
        <v>2748</v>
      </c>
      <c r="D197" s="66">
        <v>3</v>
      </c>
      <c r="E197" s="67" t="s">
        <v>132</v>
      </c>
      <c r="F197" s="68">
        <v>32</v>
      </c>
      <c r="G197" s="65"/>
      <c r="H197" s="69"/>
      <c r="I197" s="70"/>
      <c r="J197" s="70"/>
      <c r="K197" s="34" t="s">
        <v>65</v>
      </c>
      <c r="L197" s="77">
        <v>197</v>
      </c>
      <c r="M197" s="77"/>
      <c r="N197" s="72"/>
      <c r="O197" s="79" t="s">
        <v>335</v>
      </c>
      <c r="P197" s="81">
        <v>43627.632789351854</v>
      </c>
      <c r="Q197" s="79" t="s">
        <v>405</v>
      </c>
      <c r="R197" s="82" t="s">
        <v>467</v>
      </c>
      <c r="S197" s="79" t="s">
        <v>488</v>
      </c>
      <c r="T197" s="79" t="s">
        <v>517</v>
      </c>
      <c r="U197" s="79"/>
      <c r="V197" s="82" t="s">
        <v>613</v>
      </c>
      <c r="W197" s="81">
        <v>43627.632789351854</v>
      </c>
      <c r="X197" s="82" t="s">
        <v>703</v>
      </c>
      <c r="Y197" s="79"/>
      <c r="Z197" s="79"/>
      <c r="AA197" s="85" t="s">
        <v>849</v>
      </c>
      <c r="AB197" s="79"/>
      <c r="AC197" s="79" t="b">
        <v>0</v>
      </c>
      <c r="AD197" s="79">
        <v>3</v>
      </c>
      <c r="AE197" s="85" t="s">
        <v>940</v>
      </c>
      <c r="AF197" s="79" t="b">
        <v>0</v>
      </c>
      <c r="AG197" s="79" t="s">
        <v>963</v>
      </c>
      <c r="AH197" s="79"/>
      <c r="AI197" s="85" t="s">
        <v>940</v>
      </c>
      <c r="AJ197" s="79" t="b">
        <v>0</v>
      </c>
      <c r="AK197" s="79">
        <v>0</v>
      </c>
      <c r="AL197" s="85" t="s">
        <v>940</v>
      </c>
      <c r="AM197" s="79" t="s">
        <v>968</v>
      </c>
      <c r="AN197" s="79" t="b">
        <v>0</v>
      </c>
      <c r="AO197" s="85" t="s">
        <v>849</v>
      </c>
      <c r="AP197" s="79" t="s">
        <v>176</v>
      </c>
      <c r="AQ197" s="79">
        <v>0</v>
      </c>
      <c r="AR197" s="79">
        <v>0</v>
      </c>
      <c r="AS197" s="79" t="s">
        <v>981</v>
      </c>
      <c r="AT197" s="79" t="s">
        <v>987</v>
      </c>
      <c r="AU197" s="79" t="s">
        <v>990</v>
      </c>
      <c r="AV197" s="79" t="s">
        <v>997</v>
      </c>
      <c r="AW197" s="79" t="s">
        <v>1007</v>
      </c>
      <c r="AX197" s="79" t="s">
        <v>1017</v>
      </c>
      <c r="AY197" s="79" t="s">
        <v>1022</v>
      </c>
      <c r="AZ197" s="82" t="s">
        <v>1029</v>
      </c>
      <c r="BA197">
        <v>1</v>
      </c>
      <c r="BB197" s="78" t="str">
        <f>REPLACE(INDEX(GroupVertices[Group],MATCH(Edges[[#This Row],[Vertex 1]],GroupVertices[Vertex],0)),1,1,"")</f>
        <v>1</v>
      </c>
      <c r="BC197" s="78" t="str">
        <f>REPLACE(INDEX(GroupVertices[Group],MATCH(Edges[[#This Row],[Vertex 2]],GroupVertices[Vertex],0)),1,1,"")</f>
        <v>1</v>
      </c>
      <c r="BD197" s="48">
        <v>2</v>
      </c>
      <c r="BE197" s="49">
        <v>5</v>
      </c>
      <c r="BF197" s="48">
        <v>0</v>
      </c>
      <c r="BG197" s="49">
        <v>0</v>
      </c>
      <c r="BH197" s="48">
        <v>0</v>
      </c>
      <c r="BI197" s="49">
        <v>0</v>
      </c>
      <c r="BJ197" s="48">
        <v>38</v>
      </c>
      <c r="BK197" s="49">
        <v>95</v>
      </c>
      <c r="BL197" s="48">
        <v>40</v>
      </c>
    </row>
    <row r="198" spans="1:64" ht="15">
      <c r="A198" s="64" t="s">
        <v>257</v>
      </c>
      <c r="B198" s="64" t="s">
        <v>323</v>
      </c>
      <c r="C198" s="65" t="s">
        <v>2748</v>
      </c>
      <c r="D198" s="66">
        <v>3</v>
      </c>
      <c r="E198" s="67" t="s">
        <v>132</v>
      </c>
      <c r="F198" s="68">
        <v>32</v>
      </c>
      <c r="G198" s="65"/>
      <c r="H198" s="69"/>
      <c r="I198" s="70"/>
      <c r="J198" s="70"/>
      <c r="K198" s="34" t="s">
        <v>65</v>
      </c>
      <c r="L198" s="77">
        <v>198</v>
      </c>
      <c r="M198" s="77"/>
      <c r="N198" s="72"/>
      <c r="O198" s="79" t="s">
        <v>335</v>
      </c>
      <c r="P198" s="81">
        <v>43629.77678240741</v>
      </c>
      <c r="Q198" s="79" t="s">
        <v>404</v>
      </c>
      <c r="R198" s="79"/>
      <c r="S198" s="79"/>
      <c r="T198" s="79" t="s">
        <v>492</v>
      </c>
      <c r="U198" s="79"/>
      <c r="V198" s="82" t="s">
        <v>609</v>
      </c>
      <c r="W198" s="81">
        <v>43629.77678240741</v>
      </c>
      <c r="X198" s="82" t="s">
        <v>702</v>
      </c>
      <c r="Y198" s="79"/>
      <c r="Z198" s="79"/>
      <c r="AA198" s="85" t="s">
        <v>848</v>
      </c>
      <c r="AB198" s="85" t="s">
        <v>934</v>
      </c>
      <c r="AC198" s="79" t="b">
        <v>0</v>
      </c>
      <c r="AD198" s="79">
        <v>3</v>
      </c>
      <c r="AE198" s="85" t="s">
        <v>952</v>
      </c>
      <c r="AF198" s="79" t="b">
        <v>0</v>
      </c>
      <c r="AG198" s="79" t="s">
        <v>963</v>
      </c>
      <c r="AH198" s="79"/>
      <c r="AI198" s="85" t="s">
        <v>940</v>
      </c>
      <c r="AJ198" s="79" t="b">
        <v>0</v>
      </c>
      <c r="AK198" s="79">
        <v>0</v>
      </c>
      <c r="AL198" s="85" t="s">
        <v>940</v>
      </c>
      <c r="AM198" s="79" t="s">
        <v>967</v>
      </c>
      <c r="AN198" s="79" t="b">
        <v>0</v>
      </c>
      <c r="AO198" s="85" t="s">
        <v>934</v>
      </c>
      <c r="AP198" s="79" t="s">
        <v>176</v>
      </c>
      <c r="AQ198" s="79">
        <v>0</v>
      </c>
      <c r="AR198" s="79">
        <v>0</v>
      </c>
      <c r="AS198" s="79" t="s">
        <v>985</v>
      </c>
      <c r="AT198" s="79" t="s">
        <v>986</v>
      </c>
      <c r="AU198" s="79" t="s">
        <v>989</v>
      </c>
      <c r="AV198" s="79" t="s">
        <v>1001</v>
      </c>
      <c r="AW198" s="79" t="s">
        <v>1011</v>
      </c>
      <c r="AX198" s="79" t="s">
        <v>1021</v>
      </c>
      <c r="AY198" s="79" t="s">
        <v>1022</v>
      </c>
      <c r="AZ198" s="82" t="s">
        <v>1033</v>
      </c>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257</v>
      </c>
      <c r="B199" s="64" t="s">
        <v>324</v>
      </c>
      <c r="C199" s="65" t="s">
        <v>2748</v>
      </c>
      <c r="D199" s="66">
        <v>3</v>
      </c>
      <c r="E199" s="67" t="s">
        <v>132</v>
      </c>
      <c r="F199" s="68">
        <v>32</v>
      </c>
      <c r="G199" s="65"/>
      <c r="H199" s="69"/>
      <c r="I199" s="70"/>
      <c r="J199" s="70"/>
      <c r="K199" s="34" t="s">
        <v>65</v>
      </c>
      <c r="L199" s="77">
        <v>199</v>
      </c>
      <c r="M199" s="77"/>
      <c r="N199" s="72"/>
      <c r="O199" s="79" t="s">
        <v>335</v>
      </c>
      <c r="P199" s="81">
        <v>43629.77678240741</v>
      </c>
      <c r="Q199" s="79" t="s">
        <v>404</v>
      </c>
      <c r="R199" s="79"/>
      <c r="S199" s="79"/>
      <c r="T199" s="79" t="s">
        <v>492</v>
      </c>
      <c r="U199" s="79"/>
      <c r="V199" s="82" t="s">
        <v>609</v>
      </c>
      <c r="W199" s="81">
        <v>43629.77678240741</v>
      </c>
      <c r="X199" s="82" t="s">
        <v>702</v>
      </c>
      <c r="Y199" s="79"/>
      <c r="Z199" s="79"/>
      <c r="AA199" s="85" t="s">
        <v>848</v>
      </c>
      <c r="AB199" s="85" t="s">
        <v>934</v>
      </c>
      <c r="AC199" s="79" t="b">
        <v>0</v>
      </c>
      <c r="AD199" s="79">
        <v>3</v>
      </c>
      <c r="AE199" s="85" t="s">
        <v>952</v>
      </c>
      <c r="AF199" s="79" t="b">
        <v>0</v>
      </c>
      <c r="AG199" s="79" t="s">
        <v>963</v>
      </c>
      <c r="AH199" s="79"/>
      <c r="AI199" s="85" t="s">
        <v>940</v>
      </c>
      <c r="AJ199" s="79" t="b">
        <v>0</v>
      </c>
      <c r="AK199" s="79">
        <v>0</v>
      </c>
      <c r="AL199" s="85" t="s">
        <v>940</v>
      </c>
      <c r="AM199" s="79" t="s">
        <v>967</v>
      </c>
      <c r="AN199" s="79" t="b">
        <v>0</v>
      </c>
      <c r="AO199" s="85" t="s">
        <v>934</v>
      </c>
      <c r="AP199" s="79" t="s">
        <v>176</v>
      </c>
      <c r="AQ199" s="79">
        <v>0</v>
      </c>
      <c r="AR199" s="79">
        <v>0</v>
      </c>
      <c r="AS199" s="79" t="s">
        <v>985</v>
      </c>
      <c r="AT199" s="79" t="s">
        <v>986</v>
      </c>
      <c r="AU199" s="79" t="s">
        <v>989</v>
      </c>
      <c r="AV199" s="79" t="s">
        <v>1001</v>
      </c>
      <c r="AW199" s="79" t="s">
        <v>1011</v>
      </c>
      <c r="AX199" s="79" t="s">
        <v>1021</v>
      </c>
      <c r="AY199" s="79" t="s">
        <v>1022</v>
      </c>
      <c r="AZ199" s="82" t="s">
        <v>1033</v>
      </c>
      <c r="BA199">
        <v>1</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257</v>
      </c>
      <c r="B200" s="64" t="s">
        <v>325</v>
      </c>
      <c r="C200" s="65" t="s">
        <v>2748</v>
      </c>
      <c r="D200" s="66">
        <v>3</v>
      </c>
      <c r="E200" s="67" t="s">
        <v>132</v>
      </c>
      <c r="F200" s="68">
        <v>32</v>
      </c>
      <c r="G200" s="65"/>
      <c r="H200" s="69"/>
      <c r="I200" s="70"/>
      <c r="J200" s="70"/>
      <c r="K200" s="34" t="s">
        <v>65</v>
      </c>
      <c r="L200" s="77">
        <v>200</v>
      </c>
      <c r="M200" s="77"/>
      <c r="N200" s="72"/>
      <c r="O200" s="79" t="s">
        <v>335</v>
      </c>
      <c r="P200" s="81">
        <v>43629.77678240741</v>
      </c>
      <c r="Q200" s="79" t="s">
        <v>404</v>
      </c>
      <c r="R200" s="79"/>
      <c r="S200" s="79"/>
      <c r="T200" s="79" t="s">
        <v>492</v>
      </c>
      <c r="U200" s="79"/>
      <c r="V200" s="82" t="s">
        <v>609</v>
      </c>
      <c r="W200" s="81">
        <v>43629.77678240741</v>
      </c>
      <c r="X200" s="82" t="s">
        <v>702</v>
      </c>
      <c r="Y200" s="79"/>
      <c r="Z200" s="79"/>
      <c r="AA200" s="85" t="s">
        <v>848</v>
      </c>
      <c r="AB200" s="85" t="s">
        <v>934</v>
      </c>
      <c r="AC200" s="79" t="b">
        <v>0</v>
      </c>
      <c r="AD200" s="79">
        <v>3</v>
      </c>
      <c r="AE200" s="85" t="s">
        <v>952</v>
      </c>
      <c r="AF200" s="79" t="b">
        <v>0</v>
      </c>
      <c r="AG200" s="79" t="s">
        <v>963</v>
      </c>
      <c r="AH200" s="79"/>
      <c r="AI200" s="85" t="s">
        <v>940</v>
      </c>
      <c r="AJ200" s="79" t="b">
        <v>0</v>
      </c>
      <c r="AK200" s="79">
        <v>0</v>
      </c>
      <c r="AL200" s="85" t="s">
        <v>940</v>
      </c>
      <c r="AM200" s="79" t="s">
        <v>967</v>
      </c>
      <c r="AN200" s="79" t="b">
        <v>0</v>
      </c>
      <c r="AO200" s="85" t="s">
        <v>934</v>
      </c>
      <c r="AP200" s="79" t="s">
        <v>176</v>
      </c>
      <c r="AQ200" s="79">
        <v>0</v>
      </c>
      <c r="AR200" s="79">
        <v>0</v>
      </c>
      <c r="AS200" s="79" t="s">
        <v>985</v>
      </c>
      <c r="AT200" s="79" t="s">
        <v>986</v>
      </c>
      <c r="AU200" s="79" t="s">
        <v>989</v>
      </c>
      <c r="AV200" s="79" t="s">
        <v>1001</v>
      </c>
      <c r="AW200" s="79" t="s">
        <v>1011</v>
      </c>
      <c r="AX200" s="79" t="s">
        <v>1021</v>
      </c>
      <c r="AY200" s="79" t="s">
        <v>1022</v>
      </c>
      <c r="AZ200" s="82" t="s">
        <v>1033</v>
      </c>
      <c r="BA200">
        <v>1</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240</v>
      </c>
      <c r="B201" s="64" t="s">
        <v>326</v>
      </c>
      <c r="C201" s="65" t="s">
        <v>2748</v>
      </c>
      <c r="D201" s="66">
        <v>3</v>
      </c>
      <c r="E201" s="67" t="s">
        <v>132</v>
      </c>
      <c r="F201" s="68">
        <v>32</v>
      </c>
      <c r="G201" s="65"/>
      <c r="H201" s="69"/>
      <c r="I201" s="70"/>
      <c r="J201" s="70"/>
      <c r="K201" s="34" t="s">
        <v>65</v>
      </c>
      <c r="L201" s="77">
        <v>201</v>
      </c>
      <c r="M201" s="77"/>
      <c r="N201" s="72"/>
      <c r="O201" s="79" t="s">
        <v>335</v>
      </c>
      <c r="P201" s="81">
        <v>43629.551469907405</v>
      </c>
      <c r="Q201" s="79" t="s">
        <v>406</v>
      </c>
      <c r="R201" s="79"/>
      <c r="S201" s="79"/>
      <c r="T201" s="79" t="s">
        <v>518</v>
      </c>
      <c r="U201" s="82" t="s">
        <v>553</v>
      </c>
      <c r="V201" s="82" t="s">
        <v>553</v>
      </c>
      <c r="W201" s="81">
        <v>43629.551469907405</v>
      </c>
      <c r="X201" s="82" t="s">
        <v>704</v>
      </c>
      <c r="Y201" s="79"/>
      <c r="Z201" s="79"/>
      <c r="AA201" s="85" t="s">
        <v>850</v>
      </c>
      <c r="AB201" s="85" t="s">
        <v>935</v>
      </c>
      <c r="AC201" s="79" t="b">
        <v>0</v>
      </c>
      <c r="AD201" s="79">
        <v>8</v>
      </c>
      <c r="AE201" s="85" t="s">
        <v>960</v>
      </c>
      <c r="AF201" s="79" t="b">
        <v>0</v>
      </c>
      <c r="AG201" s="79" t="s">
        <v>963</v>
      </c>
      <c r="AH201" s="79"/>
      <c r="AI201" s="85" t="s">
        <v>940</v>
      </c>
      <c r="AJ201" s="79" t="b">
        <v>0</v>
      </c>
      <c r="AK201" s="79">
        <v>0</v>
      </c>
      <c r="AL201" s="85" t="s">
        <v>940</v>
      </c>
      <c r="AM201" s="79" t="s">
        <v>968</v>
      </c>
      <c r="AN201" s="79" t="b">
        <v>0</v>
      </c>
      <c r="AO201" s="85" t="s">
        <v>935</v>
      </c>
      <c r="AP201" s="79" t="s">
        <v>176</v>
      </c>
      <c r="AQ201" s="79">
        <v>0</v>
      </c>
      <c r="AR201" s="79">
        <v>0</v>
      </c>
      <c r="AS201" s="79" t="s">
        <v>981</v>
      </c>
      <c r="AT201" s="79" t="s">
        <v>987</v>
      </c>
      <c r="AU201" s="79" t="s">
        <v>990</v>
      </c>
      <c r="AV201" s="79" t="s">
        <v>997</v>
      </c>
      <c r="AW201" s="79" t="s">
        <v>1007</v>
      </c>
      <c r="AX201" s="79" t="s">
        <v>1017</v>
      </c>
      <c r="AY201" s="79" t="s">
        <v>1022</v>
      </c>
      <c r="AZ201" s="82" t="s">
        <v>1029</v>
      </c>
      <c r="BA201">
        <v>1</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257</v>
      </c>
      <c r="B202" s="64" t="s">
        <v>326</v>
      </c>
      <c r="C202" s="65" t="s">
        <v>2748</v>
      </c>
      <c r="D202" s="66">
        <v>3</v>
      </c>
      <c r="E202" s="67" t="s">
        <v>132</v>
      </c>
      <c r="F202" s="68">
        <v>32</v>
      </c>
      <c r="G202" s="65"/>
      <c r="H202" s="69"/>
      <c r="I202" s="70"/>
      <c r="J202" s="70"/>
      <c r="K202" s="34" t="s">
        <v>65</v>
      </c>
      <c r="L202" s="77">
        <v>202</v>
      </c>
      <c r="M202" s="77"/>
      <c r="N202" s="72"/>
      <c r="O202" s="79" t="s">
        <v>335</v>
      </c>
      <c r="P202" s="81">
        <v>43629.77678240741</v>
      </c>
      <c r="Q202" s="79" t="s">
        <v>404</v>
      </c>
      <c r="R202" s="79"/>
      <c r="S202" s="79"/>
      <c r="T202" s="79" t="s">
        <v>492</v>
      </c>
      <c r="U202" s="79"/>
      <c r="V202" s="82" t="s">
        <v>609</v>
      </c>
      <c r="W202" s="81">
        <v>43629.77678240741</v>
      </c>
      <c r="X202" s="82" t="s">
        <v>702</v>
      </c>
      <c r="Y202" s="79"/>
      <c r="Z202" s="79"/>
      <c r="AA202" s="85" t="s">
        <v>848</v>
      </c>
      <c r="AB202" s="85" t="s">
        <v>934</v>
      </c>
      <c r="AC202" s="79" t="b">
        <v>0</v>
      </c>
      <c r="AD202" s="79">
        <v>3</v>
      </c>
      <c r="AE202" s="85" t="s">
        <v>952</v>
      </c>
      <c r="AF202" s="79" t="b">
        <v>0</v>
      </c>
      <c r="AG202" s="79" t="s">
        <v>963</v>
      </c>
      <c r="AH202" s="79"/>
      <c r="AI202" s="85" t="s">
        <v>940</v>
      </c>
      <c r="AJ202" s="79" t="b">
        <v>0</v>
      </c>
      <c r="AK202" s="79">
        <v>0</v>
      </c>
      <c r="AL202" s="85" t="s">
        <v>940</v>
      </c>
      <c r="AM202" s="79" t="s">
        <v>967</v>
      </c>
      <c r="AN202" s="79" t="b">
        <v>0</v>
      </c>
      <c r="AO202" s="85" t="s">
        <v>934</v>
      </c>
      <c r="AP202" s="79" t="s">
        <v>176</v>
      </c>
      <c r="AQ202" s="79">
        <v>0</v>
      </c>
      <c r="AR202" s="79">
        <v>0</v>
      </c>
      <c r="AS202" s="79" t="s">
        <v>985</v>
      </c>
      <c r="AT202" s="79" t="s">
        <v>986</v>
      </c>
      <c r="AU202" s="79" t="s">
        <v>989</v>
      </c>
      <c r="AV202" s="79" t="s">
        <v>1001</v>
      </c>
      <c r="AW202" s="79" t="s">
        <v>1011</v>
      </c>
      <c r="AX202" s="79" t="s">
        <v>1021</v>
      </c>
      <c r="AY202" s="79" t="s">
        <v>1022</v>
      </c>
      <c r="AZ202" s="82" t="s">
        <v>1033</v>
      </c>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240</v>
      </c>
      <c r="B203" s="64" t="s">
        <v>327</v>
      </c>
      <c r="C203" s="65" t="s">
        <v>2748</v>
      </c>
      <c r="D203" s="66">
        <v>3</v>
      </c>
      <c r="E203" s="67" t="s">
        <v>132</v>
      </c>
      <c r="F203" s="68">
        <v>32</v>
      </c>
      <c r="G203" s="65"/>
      <c r="H203" s="69"/>
      <c r="I203" s="70"/>
      <c r="J203" s="70"/>
      <c r="K203" s="34" t="s">
        <v>65</v>
      </c>
      <c r="L203" s="77">
        <v>203</v>
      </c>
      <c r="M203" s="77"/>
      <c r="N203" s="72"/>
      <c r="O203" s="79" t="s">
        <v>335</v>
      </c>
      <c r="P203" s="81">
        <v>43629.551469907405</v>
      </c>
      <c r="Q203" s="79" t="s">
        <v>406</v>
      </c>
      <c r="R203" s="79"/>
      <c r="S203" s="79"/>
      <c r="T203" s="79" t="s">
        <v>518</v>
      </c>
      <c r="U203" s="82" t="s">
        <v>553</v>
      </c>
      <c r="V203" s="82" t="s">
        <v>553</v>
      </c>
      <c r="W203" s="81">
        <v>43629.551469907405</v>
      </c>
      <c r="X203" s="82" t="s">
        <v>704</v>
      </c>
      <c r="Y203" s="79"/>
      <c r="Z203" s="79"/>
      <c r="AA203" s="85" t="s">
        <v>850</v>
      </c>
      <c r="AB203" s="85" t="s">
        <v>935</v>
      </c>
      <c r="AC203" s="79" t="b">
        <v>0</v>
      </c>
      <c r="AD203" s="79">
        <v>8</v>
      </c>
      <c r="AE203" s="85" t="s">
        <v>960</v>
      </c>
      <c r="AF203" s="79" t="b">
        <v>0</v>
      </c>
      <c r="AG203" s="79" t="s">
        <v>963</v>
      </c>
      <c r="AH203" s="79"/>
      <c r="AI203" s="85" t="s">
        <v>940</v>
      </c>
      <c r="AJ203" s="79" t="b">
        <v>0</v>
      </c>
      <c r="AK203" s="79">
        <v>0</v>
      </c>
      <c r="AL203" s="85" t="s">
        <v>940</v>
      </c>
      <c r="AM203" s="79" t="s">
        <v>968</v>
      </c>
      <c r="AN203" s="79" t="b">
        <v>0</v>
      </c>
      <c r="AO203" s="85" t="s">
        <v>935</v>
      </c>
      <c r="AP203" s="79" t="s">
        <v>176</v>
      </c>
      <c r="AQ203" s="79">
        <v>0</v>
      </c>
      <c r="AR203" s="79">
        <v>0</v>
      </c>
      <c r="AS203" s="79" t="s">
        <v>981</v>
      </c>
      <c r="AT203" s="79" t="s">
        <v>987</v>
      </c>
      <c r="AU203" s="79" t="s">
        <v>990</v>
      </c>
      <c r="AV203" s="79" t="s">
        <v>997</v>
      </c>
      <c r="AW203" s="79" t="s">
        <v>1007</v>
      </c>
      <c r="AX203" s="79" t="s">
        <v>1017</v>
      </c>
      <c r="AY203" s="79" t="s">
        <v>1022</v>
      </c>
      <c r="AZ203" s="82" t="s">
        <v>1029</v>
      </c>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257</v>
      </c>
      <c r="B204" s="64" t="s">
        <v>327</v>
      </c>
      <c r="C204" s="65" t="s">
        <v>2748</v>
      </c>
      <c r="D204" s="66">
        <v>3</v>
      </c>
      <c r="E204" s="67" t="s">
        <v>132</v>
      </c>
      <c r="F204" s="68">
        <v>32</v>
      </c>
      <c r="G204" s="65"/>
      <c r="H204" s="69"/>
      <c r="I204" s="70"/>
      <c r="J204" s="70"/>
      <c r="K204" s="34" t="s">
        <v>65</v>
      </c>
      <c r="L204" s="77">
        <v>204</v>
      </c>
      <c r="M204" s="77"/>
      <c r="N204" s="72"/>
      <c r="O204" s="79" t="s">
        <v>335</v>
      </c>
      <c r="P204" s="81">
        <v>43629.77678240741</v>
      </c>
      <c r="Q204" s="79" t="s">
        <v>404</v>
      </c>
      <c r="R204" s="79"/>
      <c r="S204" s="79"/>
      <c r="T204" s="79" t="s">
        <v>492</v>
      </c>
      <c r="U204" s="79"/>
      <c r="V204" s="82" t="s">
        <v>609</v>
      </c>
      <c r="W204" s="81">
        <v>43629.77678240741</v>
      </c>
      <c r="X204" s="82" t="s">
        <v>702</v>
      </c>
      <c r="Y204" s="79"/>
      <c r="Z204" s="79"/>
      <c r="AA204" s="85" t="s">
        <v>848</v>
      </c>
      <c r="AB204" s="85" t="s">
        <v>934</v>
      </c>
      <c r="AC204" s="79" t="b">
        <v>0</v>
      </c>
      <c r="AD204" s="79">
        <v>3</v>
      </c>
      <c r="AE204" s="85" t="s">
        <v>952</v>
      </c>
      <c r="AF204" s="79" t="b">
        <v>0</v>
      </c>
      <c r="AG204" s="79" t="s">
        <v>963</v>
      </c>
      <c r="AH204" s="79"/>
      <c r="AI204" s="85" t="s">
        <v>940</v>
      </c>
      <c r="AJ204" s="79" t="b">
        <v>0</v>
      </c>
      <c r="AK204" s="79">
        <v>0</v>
      </c>
      <c r="AL204" s="85" t="s">
        <v>940</v>
      </c>
      <c r="AM204" s="79" t="s">
        <v>967</v>
      </c>
      <c r="AN204" s="79" t="b">
        <v>0</v>
      </c>
      <c r="AO204" s="85" t="s">
        <v>934</v>
      </c>
      <c r="AP204" s="79" t="s">
        <v>176</v>
      </c>
      <c r="AQ204" s="79">
        <v>0</v>
      </c>
      <c r="AR204" s="79">
        <v>0</v>
      </c>
      <c r="AS204" s="79" t="s">
        <v>985</v>
      </c>
      <c r="AT204" s="79" t="s">
        <v>986</v>
      </c>
      <c r="AU204" s="79" t="s">
        <v>989</v>
      </c>
      <c r="AV204" s="79" t="s">
        <v>1001</v>
      </c>
      <c r="AW204" s="79" t="s">
        <v>1011</v>
      </c>
      <c r="AX204" s="79" t="s">
        <v>1021</v>
      </c>
      <c r="AY204" s="79" t="s">
        <v>1022</v>
      </c>
      <c r="AZ204" s="82" t="s">
        <v>1033</v>
      </c>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240</v>
      </c>
      <c r="B205" s="64" t="s">
        <v>328</v>
      </c>
      <c r="C205" s="65" t="s">
        <v>2748</v>
      </c>
      <c r="D205" s="66">
        <v>3</v>
      </c>
      <c r="E205" s="67" t="s">
        <v>132</v>
      </c>
      <c r="F205" s="68">
        <v>32</v>
      </c>
      <c r="G205" s="65"/>
      <c r="H205" s="69"/>
      <c r="I205" s="70"/>
      <c r="J205" s="70"/>
      <c r="K205" s="34" t="s">
        <v>65</v>
      </c>
      <c r="L205" s="77">
        <v>205</v>
      </c>
      <c r="M205" s="77"/>
      <c r="N205" s="72"/>
      <c r="O205" s="79" t="s">
        <v>336</v>
      </c>
      <c r="P205" s="81">
        <v>43629.551469907405</v>
      </c>
      <c r="Q205" s="79" t="s">
        <v>406</v>
      </c>
      <c r="R205" s="79"/>
      <c r="S205" s="79"/>
      <c r="T205" s="79" t="s">
        <v>518</v>
      </c>
      <c r="U205" s="82" t="s">
        <v>553</v>
      </c>
      <c r="V205" s="82" t="s">
        <v>553</v>
      </c>
      <c r="W205" s="81">
        <v>43629.551469907405</v>
      </c>
      <c r="X205" s="82" t="s">
        <v>704</v>
      </c>
      <c r="Y205" s="79"/>
      <c r="Z205" s="79"/>
      <c r="AA205" s="85" t="s">
        <v>850</v>
      </c>
      <c r="AB205" s="85" t="s">
        <v>935</v>
      </c>
      <c r="AC205" s="79" t="b">
        <v>0</v>
      </c>
      <c r="AD205" s="79">
        <v>8</v>
      </c>
      <c r="AE205" s="85" t="s">
        <v>960</v>
      </c>
      <c r="AF205" s="79" t="b">
        <v>0</v>
      </c>
      <c r="AG205" s="79" t="s">
        <v>963</v>
      </c>
      <c r="AH205" s="79"/>
      <c r="AI205" s="85" t="s">
        <v>940</v>
      </c>
      <c r="AJ205" s="79" t="b">
        <v>0</v>
      </c>
      <c r="AK205" s="79">
        <v>0</v>
      </c>
      <c r="AL205" s="85" t="s">
        <v>940</v>
      </c>
      <c r="AM205" s="79" t="s">
        <v>968</v>
      </c>
      <c r="AN205" s="79" t="b">
        <v>0</v>
      </c>
      <c r="AO205" s="85" t="s">
        <v>935</v>
      </c>
      <c r="AP205" s="79" t="s">
        <v>176</v>
      </c>
      <c r="AQ205" s="79">
        <v>0</v>
      </c>
      <c r="AR205" s="79">
        <v>0</v>
      </c>
      <c r="AS205" s="79" t="s">
        <v>981</v>
      </c>
      <c r="AT205" s="79" t="s">
        <v>987</v>
      </c>
      <c r="AU205" s="79" t="s">
        <v>990</v>
      </c>
      <c r="AV205" s="79" t="s">
        <v>997</v>
      </c>
      <c r="AW205" s="79" t="s">
        <v>1007</v>
      </c>
      <c r="AX205" s="79" t="s">
        <v>1017</v>
      </c>
      <c r="AY205" s="79" t="s">
        <v>1022</v>
      </c>
      <c r="AZ205" s="82" t="s">
        <v>1029</v>
      </c>
      <c r="BA205">
        <v>1</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26</v>
      </c>
      <c r="BK205" s="49">
        <v>100</v>
      </c>
      <c r="BL205" s="48">
        <v>26</v>
      </c>
    </row>
    <row r="206" spans="1:64" ht="15">
      <c r="A206" s="64" t="s">
        <v>257</v>
      </c>
      <c r="B206" s="64" t="s">
        <v>328</v>
      </c>
      <c r="C206" s="65" t="s">
        <v>2748</v>
      </c>
      <c r="D206" s="66">
        <v>3</v>
      </c>
      <c r="E206" s="67" t="s">
        <v>132</v>
      </c>
      <c r="F206" s="68">
        <v>32</v>
      </c>
      <c r="G206" s="65"/>
      <c r="H206" s="69"/>
      <c r="I206" s="70"/>
      <c r="J206" s="70"/>
      <c r="K206" s="34" t="s">
        <v>65</v>
      </c>
      <c r="L206" s="77">
        <v>206</v>
      </c>
      <c r="M206" s="77"/>
      <c r="N206" s="72"/>
      <c r="O206" s="79" t="s">
        <v>335</v>
      </c>
      <c r="P206" s="81">
        <v>43629.77678240741</v>
      </c>
      <c r="Q206" s="79" t="s">
        <v>404</v>
      </c>
      <c r="R206" s="79"/>
      <c r="S206" s="79"/>
      <c r="T206" s="79" t="s">
        <v>492</v>
      </c>
      <c r="U206" s="79"/>
      <c r="V206" s="82" t="s">
        <v>609</v>
      </c>
      <c r="W206" s="81">
        <v>43629.77678240741</v>
      </c>
      <c r="X206" s="82" t="s">
        <v>702</v>
      </c>
      <c r="Y206" s="79"/>
      <c r="Z206" s="79"/>
      <c r="AA206" s="85" t="s">
        <v>848</v>
      </c>
      <c r="AB206" s="85" t="s">
        <v>934</v>
      </c>
      <c r="AC206" s="79" t="b">
        <v>0</v>
      </c>
      <c r="AD206" s="79">
        <v>3</v>
      </c>
      <c r="AE206" s="85" t="s">
        <v>952</v>
      </c>
      <c r="AF206" s="79" t="b">
        <v>0</v>
      </c>
      <c r="AG206" s="79" t="s">
        <v>963</v>
      </c>
      <c r="AH206" s="79"/>
      <c r="AI206" s="85" t="s">
        <v>940</v>
      </c>
      <c r="AJ206" s="79" t="b">
        <v>0</v>
      </c>
      <c r="AK206" s="79">
        <v>0</v>
      </c>
      <c r="AL206" s="85" t="s">
        <v>940</v>
      </c>
      <c r="AM206" s="79" t="s">
        <v>967</v>
      </c>
      <c r="AN206" s="79" t="b">
        <v>0</v>
      </c>
      <c r="AO206" s="85" t="s">
        <v>934</v>
      </c>
      <c r="AP206" s="79" t="s">
        <v>176</v>
      </c>
      <c r="AQ206" s="79">
        <v>0</v>
      </c>
      <c r="AR206" s="79">
        <v>0</v>
      </c>
      <c r="AS206" s="79" t="s">
        <v>985</v>
      </c>
      <c r="AT206" s="79" t="s">
        <v>986</v>
      </c>
      <c r="AU206" s="79" t="s">
        <v>989</v>
      </c>
      <c r="AV206" s="79" t="s">
        <v>1001</v>
      </c>
      <c r="AW206" s="79" t="s">
        <v>1011</v>
      </c>
      <c r="AX206" s="79" t="s">
        <v>1021</v>
      </c>
      <c r="AY206" s="79" t="s">
        <v>1022</v>
      </c>
      <c r="AZ206" s="82" t="s">
        <v>1033</v>
      </c>
      <c r="BA206">
        <v>1</v>
      </c>
      <c r="BB206" s="78" t="str">
        <f>REPLACE(INDEX(GroupVertices[Group],MATCH(Edges[[#This Row],[Vertex 1]],GroupVertices[Vertex],0)),1,1,"")</f>
        <v>1</v>
      </c>
      <c r="BC206" s="78" t="str">
        <f>REPLACE(INDEX(GroupVertices[Group],MATCH(Edges[[#This Row],[Vertex 2]],GroupVertices[Vertex],0)),1,1,"")</f>
        <v>1</v>
      </c>
      <c r="BD206" s="48">
        <v>1</v>
      </c>
      <c r="BE206" s="49">
        <v>4.761904761904762</v>
      </c>
      <c r="BF206" s="48">
        <v>0</v>
      </c>
      <c r="BG206" s="49">
        <v>0</v>
      </c>
      <c r="BH206" s="48">
        <v>0</v>
      </c>
      <c r="BI206" s="49">
        <v>0</v>
      </c>
      <c r="BJ206" s="48">
        <v>20</v>
      </c>
      <c r="BK206" s="49">
        <v>95.23809523809524</v>
      </c>
      <c r="BL206" s="48">
        <v>21</v>
      </c>
    </row>
    <row r="207" spans="1:64" ht="15">
      <c r="A207" s="64" t="s">
        <v>260</v>
      </c>
      <c r="B207" s="64" t="s">
        <v>303</v>
      </c>
      <c r="C207" s="65" t="s">
        <v>2748</v>
      </c>
      <c r="D207" s="66">
        <v>3</v>
      </c>
      <c r="E207" s="67" t="s">
        <v>132</v>
      </c>
      <c r="F207" s="68">
        <v>32</v>
      </c>
      <c r="G207" s="65"/>
      <c r="H207" s="69"/>
      <c r="I207" s="70"/>
      <c r="J207" s="70"/>
      <c r="K207" s="34" t="s">
        <v>65</v>
      </c>
      <c r="L207" s="77">
        <v>207</v>
      </c>
      <c r="M207" s="77"/>
      <c r="N207" s="72"/>
      <c r="O207" s="79" t="s">
        <v>335</v>
      </c>
      <c r="P207" s="81">
        <v>43631.06351851852</v>
      </c>
      <c r="Q207" s="79" t="s">
        <v>407</v>
      </c>
      <c r="R207" s="82" t="s">
        <v>459</v>
      </c>
      <c r="S207" s="79" t="s">
        <v>484</v>
      </c>
      <c r="T207" s="79" t="s">
        <v>504</v>
      </c>
      <c r="U207" s="79"/>
      <c r="V207" s="82" t="s">
        <v>614</v>
      </c>
      <c r="W207" s="81">
        <v>43631.06351851852</v>
      </c>
      <c r="X207" s="82" t="s">
        <v>705</v>
      </c>
      <c r="Y207" s="79"/>
      <c r="Z207" s="79"/>
      <c r="AA207" s="85" t="s">
        <v>851</v>
      </c>
      <c r="AB207" s="79"/>
      <c r="AC207" s="79" t="b">
        <v>0</v>
      </c>
      <c r="AD207" s="79">
        <v>1</v>
      </c>
      <c r="AE207" s="85" t="s">
        <v>940</v>
      </c>
      <c r="AF207" s="79" t="b">
        <v>0</v>
      </c>
      <c r="AG207" s="79" t="s">
        <v>963</v>
      </c>
      <c r="AH207" s="79"/>
      <c r="AI207" s="85" t="s">
        <v>940</v>
      </c>
      <c r="AJ207" s="79" t="b">
        <v>0</v>
      </c>
      <c r="AK207" s="79">
        <v>1</v>
      </c>
      <c r="AL207" s="85" t="s">
        <v>940</v>
      </c>
      <c r="AM207" s="79" t="s">
        <v>968</v>
      </c>
      <c r="AN207" s="79" t="b">
        <v>0</v>
      </c>
      <c r="AO207" s="85" t="s">
        <v>851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5</v>
      </c>
      <c r="BC207" s="78" t="str">
        <f>REPLACE(INDEX(GroupVertices[Group],MATCH(Edges[[#This Row],[Vertex 2]],GroupVertices[Vertex],0)),1,1,"")</f>
        <v>5</v>
      </c>
      <c r="BD207" s="48">
        <v>1</v>
      </c>
      <c r="BE207" s="49">
        <v>6.25</v>
      </c>
      <c r="BF207" s="48">
        <v>0</v>
      </c>
      <c r="BG207" s="49">
        <v>0</v>
      </c>
      <c r="BH207" s="48">
        <v>0</v>
      </c>
      <c r="BI207" s="49">
        <v>0</v>
      </c>
      <c r="BJ207" s="48">
        <v>15</v>
      </c>
      <c r="BK207" s="49">
        <v>93.75</v>
      </c>
      <c r="BL207" s="48">
        <v>16</v>
      </c>
    </row>
    <row r="208" spans="1:64" ht="15">
      <c r="A208" s="64" t="s">
        <v>257</v>
      </c>
      <c r="B208" s="64" t="s">
        <v>260</v>
      </c>
      <c r="C208" s="65" t="s">
        <v>2748</v>
      </c>
      <c r="D208" s="66">
        <v>3</v>
      </c>
      <c r="E208" s="67" t="s">
        <v>132</v>
      </c>
      <c r="F208" s="68">
        <v>32</v>
      </c>
      <c r="G208" s="65"/>
      <c r="H208" s="69"/>
      <c r="I208" s="70"/>
      <c r="J208" s="70"/>
      <c r="K208" s="34" t="s">
        <v>65</v>
      </c>
      <c r="L208" s="77">
        <v>208</v>
      </c>
      <c r="M208" s="77"/>
      <c r="N208" s="72"/>
      <c r="O208" s="79" t="s">
        <v>335</v>
      </c>
      <c r="P208" s="81">
        <v>43631.17023148148</v>
      </c>
      <c r="Q208" s="79" t="s">
        <v>408</v>
      </c>
      <c r="R208" s="79"/>
      <c r="S208" s="79"/>
      <c r="T208" s="79"/>
      <c r="U208" s="79"/>
      <c r="V208" s="82" t="s">
        <v>609</v>
      </c>
      <c r="W208" s="81">
        <v>43631.17023148148</v>
      </c>
      <c r="X208" s="82" t="s">
        <v>706</v>
      </c>
      <c r="Y208" s="79"/>
      <c r="Z208" s="79"/>
      <c r="AA208" s="85" t="s">
        <v>852</v>
      </c>
      <c r="AB208" s="79"/>
      <c r="AC208" s="79" t="b">
        <v>0</v>
      </c>
      <c r="AD208" s="79">
        <v>0</v>
      </c>
      <c r="AE208" s="85" t="s">
        <v>940</v>
      </c>
      <c r="AF208" s="79" t="b">
        <v>0</v>
      </c>
      <c r="AG208" s="79" t="s">
        <v>963</v>
      </c>
      <c r="AH208" s="79"/>
      <c r="AI208" s="85" t="s">
        <v>940</v>
      </c>
      <c r="AJ208" s="79" t="b">
        <v>0</v>
      </c>
      <c r="AK208" s="79">
        <v>1</v>
      </c>
      <c r="AL208" s="85" t="s">
        <v>851</v>
      </c>
      <c r="AM208" s="79" t="s">
        <v>967</v>
      </c>
      <c r="AN208" s="79" t="b">
        <v>0</v>
      </c>
      <c r="AO208" s="85" t="s">
        <v>851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5</v>
      </c>
      <c r="BD208" s="48">
        <v>1</v>
      </c>
      <c r="BE208" s="49">
        <v>6.25</v>
      </c>
      <c r="BF208" s="48">
        <v>0</v>
      </c>
      <c r="BG208" s="49">
        <v>0</v>
      </c>
      <c r="BH208" s="48">
        <v>0</v>
      </c>
      <c r="BI208" s="49">
        <v>0</v>
      </c>
      <c r="BJ208" s="48">
        <v>15</v>
      </c>
      <c r="BK208" s="49">
        <v>93.75</v>
      </c>
      <c r="BL208" s="48">
        <v>16</v>
      </c>
    </row>
    <row r="209" spans="1:64" ht="15">
      <c r="A209" s="64" t="s">
        <v>256</v>
      </c>
      <c r="B209" s="64" t="s">
        <v>256</v>
      </c>
      <c r="C209" s="65" t="s">
        <v>2749</v>
      </c>
      <c r="D209" s="66">
        <v>10</v>
      </c>
      <c r="E209" s="67" t="s">
        <v>136</v>
      </c>
      <c r="F209" s="68">
        <v>26.8</v>
      </c>
      <c r="G209" s="65"/>
      <c r="H209" s="69"/>
      <c r="I209" s="70"/>
      <c r="J209" s="70"/>
      <c r="K209" s="34" t="s">
        <v>65</v>
      </c>
      <c r="L209" s="77">
        <v>209</v>
      </c>
      <c r="M209" s="77"/>
      <c r="N209" s="72"/>
      <c r="O209" s="79" t="s">
        <v>176</v>
      </c>
      <c r="P209" s="81">
        <v>43626.85425925926</v>
      </c>
      <c r="Q209" s="79" t="s">
        <v>409</v>
      </c>
      <c r="R209" s="82" t="s">
        <v>463</v>
      </c>
      <c r="S209" s="79" t="s">
        <v>482</v>
      </c>
      <c r="T209" s="79" t="s">
        <v>492</v>
      </c>
      <c r="U209" s="79"/>
      <c r="V209" s="82" t="s">
        <v>615</v>
      </c>
      <c r="W209" s="81">
        <v>43626.85425925926</v>
      </c>
      <c r="X209" s="82" t="s">
        <v>707</v>
      </c>
      <c r="Y209" s="79"/>
      <c r="Z209" s="79"/>
      <c r="AA209" s="85" t="s">
        <v>853</v>
      </c>
      <c r="AB209" s="79"/>
      <c r="AC209" s="79" t="b">
        <v>0</v>
      </c>
      <c r="AD209" s="79">
        <v>3</v>
      </c>
      <c r="AE209" s="85" t="s">
        <v>940</v>
      </c>
      <c r="AF209" s="79" t="b">
        <v>0</v>
      </c>
      <c r="AG209" s="79" t="s">
        <v>963</v>
      </c>
      <c r="AH209" s="79"/>
      <c r="AI209" s="85" t="s">
        <v>940</v>
      </c>
      <c r="AJ209" s="79" t="b">
        <v>0</v>
      </c>
      <c r="AK209" s="79">
        <v>1</v>
      </c>
      <c r="AL209" s="85" t="s">
        <v>940</v>
      </c>
      <c r="AM209" s="79" t="s">
        <v>972</v>
      </c>
      <c r="AN209" s="79" t="b">
        <v>0</v>
      </c>
      <c r="AO209" s="85" t="s">
        <v>853</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8</v>
      </c>
      <c r="BC209" s="78" t="str">
        <f>REPLACE(INDEX(GroupVertices[Group],MATCH(Edges[[#This Row],[Vertex 2]],GroupVertices[Vertex],0)),1,1,"")</f>
        <v>8</v>
      </c>
      <c r="BD209" s="48">
        <v>3</v>
      </c>
      <c r="BE209" s="49">
        <v>8.333333333333334</v>
      </c>
      <c r="BF209" s="48">
        <v>0</v>
      </c>
      <c r="BG209" s="49">
        <v>0</v>
      </c>
      <c r="BH209" s="48">
        <v>0</v>
      </c>
      <c r="BI209" s="49">
        <v>0</v>
      </c>
      <c r="BJ209" s="48">
        <v>33</v>
      </c>
      <c r="BK209" s="49">
        <v>91.66666666666667</v>
      </c>
      <c r="BL209" s="48">
        <v>36</v>
      </c>
    </row>
    <row r="210" spans="1:64" ht="15">
      <c r="A210" s="64" t="s">
        <v>256</v>
      </c>
      <c r="B210" s="64" t="s">
        <v>256</v>
      </c>
      <c r="C210" s="65" t="s">
        <v>2749</v>
      </c>
      <c r="D210" s="66">
        <v>10</v>
      </c>
      <c r="E210" s="67" t="s">
        <v>136</v>
      </c>
      <c r="F210" s="68">
        <v>26.8</v>
      </c>
      <c r="G210" s="65"/>
      <c r="H210" s="69"/>
      <c r="I210" s="70"/>
      <c r="J210" s="70"/>
      <c r="K210" s="34" t="s">
        <v>65</v>
      </c>
      <c r="L210" s="77">
        <v>210</v>
      </c>
      <c r="M210" s="77"/>
      <c r="N210" s="72"/>
      <c r="O210" s="79" t="s">
        <v>176</v>
      </c>
      <c r="P210" s="81">
        <v>43631.120474537034</v>
      </c>
      <c r="Q210" s="79" t="s">
        <v>410</v>
      </c>
      <c r="R210" s="79"/>
      <c r="S210" s="79"/>
      <c r="T210" s="79" t="s">
        <v>492</v>
      </c>
      <c r="U210" s="82" t="s">
        <v>554</v>
      </c>
      <c r="V210" s="82" t="s">
        <v>554</v>
      </c>
      <c r="W210" s="81">
        <v>43631.120474537034</v>
      </c>
      <c r="X210" s="82" t="s">
        <v>708</v>
      </c>
      <c r="Y210" s="79"/>
      <c r="Z210" s="79"/>
      <c r="AA210" s="85" t="s">
        <v>854</v>
      </c>
      <c r="AB210" s="79"/>
      <c r="AC210" s="79" t="b">
        <v>0</v>
      </c>
      <c r="AD210" s="79">
        <v>2</v>
      </c>
      <c r="AE210" s="85" t="s">
        <v>940</v>
      </c>
      <c r="AF210" s="79" t="b">
        <v>0</v>
      </c>
      <c r="AG210" s="79" t="s">
        <v>963</v>
      </c>
      <c r="AH210" s="79"/>
      <c r="AI210" s="85" t="s">
        <v>940</v>
      </c>
      <c r="AJ210" s="79" t="b">
        <v>0</v>
      </c>
      <c r="AK210" s="79">
        <v>0</v>
      </c>
      <c r="AL210" s="85" t="s">
        <v>940</v>
      </c>
      <c r="AM210" s="79" t="s">
        <v>965</v>
      </c>
      <c r="AN210" s="79" t="b">
        <v>0</v>
      </c>
      <c r="AO210" s="85" t="s">
        <v>854</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8</v>
      </c>
      <c r="BC210" s="78" t="str">
        <f>REPLACE(INDEX(GroupVertices[Group],MATCH(Edges[[#This Row],[Vertex 2]],GroupVertices[Vertex],0)),1,1,"")</f>
        <v>8</v>
      </c>
      <c r="BD210" s="48">
        <v>2</v>
      </c>
      <c r="BE210" s="49">
        <v>4.081632653061225</v>
      </c>
      <c r="BF210" s="48">
        <v>0</v>
      </c>
      <c r="BG210" s="49">
        <v>0</v>
      </c>
      <c r="BH210" s="48">
        <v>0</v>
      </c>
      <c r="BI210" s="49">
        <v>0</v>
      </c>
      <c r="BJ210" s="48">
        <v>47</v>
      </c>
      <c r="BK210" s="49">
        <v>95.91836734693878</v>
      </c>
      <c r="BL210" s="48">
        <v>49</v>
      </c>
    </row>
    <row r="211" spans="1:64" ht="15">
      <c r="A211" s="64" t="s">
        <v>256</v>
      </c>
      <c r="B211" s="64" t="s">
        <v>261</v>
      </c>
      <c r="C211" s="65" t="s">
        <v>2748</v>
      </c>
      <c r="D211" s="66">
        <v>3</v>
      </c>
      <c r="E211" s="67" t="s">
        <v>132</v>
      </c>
      <c r="F211" s="68">
        <v>32</v>
      </c>
      <c r="G211" s="65"/>
      <c r="H211" s="69"/>
      <c r="I211" s="70"/>
      <c r="J211" s="70"/>
      <c r="K211" s="34" t="s">
        <v>66</v>
      </c>
      <c r="L211" s="77">
        <v>211</v>
      </c>
      <c r="M211" s="77"/>
      <c r="N211" s="72"/>
      <c r="O211" s="79" t="s">
        <v>335</v>
      </c>
      <c r="P211" s="81">
        <v>43631.17355324074</v>
      </c>
      <c r="Q211" s="79" t="s">
        <v>398</v>
      </c>
      <c r="R211" s="82" t="s">
        <v>464</v>
      </c>
      <c r="S211" s="79" t="s">
        <v>486</v>
      </c>
      <c r="T211" s="79" t="s">
        <v>516</v>
      </c>
      <c r="U211" s="82" t="s">
        <v>551</v>
      </c>
      <c r="V211" s="82" t="s">
        <v>551</v>
      </c>
      <c r="W211" s="81">
        <v>43631.17355324074</v>
      </c>
      <c r="X211" s="82" t="s">
        <v>695</v>
      </c>
      <c r="Y211" s="79"/>
      <c r="Z211" s="79"/>
      <c r="AA211" s="85" t="s">
        <v>841</v>
      </c>
      <c r="AB211" s="79"/>
      <c r="AC211" s="79" t="b">
        <v>0</v>
      </c>
      <c r="AD211" s="79">
        <v>1</v>
      </c>
      <c r="AE211" s="85" t="s">
        <v>940</v>
      </c>
      <c r="AF211" s="79" t="b">
        <v>0</v>
      </c>
      <c r="AG211" s="79" t="s">
        <v>963</v>
      </c>
      <c r="AH211" s="79"/>
      <c r="AI211" s="85" t="s">
        <v>940</v>
      </c>
      <c r="AJ211" s="79" t="b">
        <v>0</v>
      </c>
      <c r="AK211" s="79">
        <v>1</v>
      </c>
      <c r="AL211" s="85" t="s">
        <v>940</v>
      </c>
      <c r="AM211" s="79" t="s">
        <v>965</v>
      </c>
      <c r="AN211" s="79" t="b">
        <v>0</v>
      </c>
      <c r="AO211" s="85" t="s">
        <v>841</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8</v>
      </c>
      <c r="BC211" s="78" t="str">
        <f>REPLACE(INDEX(GroupVertices[Group],MATCH(Edges[[#This Row],[Vertex 2]],GroupVertices[Vertex],0)),1,1,"")</f>
        <v>8</v>
      </c>
      <c r="BD211" s="48">
        <v>1</v>
      </c>
      <c r="BE211" s="49">
        <v>2.4390243902439024</v>
      </c>
      <c r="BF211" s="48">
        <v>0</v>
      </c>
      <c r="BG211" s="49">
        <v>0</v>
      </c>
      <c r="BH211" s="48">
        <v>0</v>
      </c>
      <c r="BI211" s="49">
        <v>0</v>
      </c>
      <c r="BJ211" s="48">
        <v>40</v>
      </c>
      <c r="BK211" s="49">
        <v>97.5609756097561</v>
      </c>
      <c r="BL211" s="48">
        <v>41</v>
      </c>
    </row>
    <row r="212" spans="1:64" ht="15">
      <c r="A212" s="64" t="s">
        <v>261</v>
      </c>
      <c r="B212" s="64" t="s">
        <v>256</v>
      </c>
      <c r="C212" s="65" t="s">
        <v>2748</v>
      </c>
      <c r="D212" s="66">
        <v>3</v>
      </c>
      <c r="E212" s="67" t="s">
        <v>132</v>
      </c>
      <c r="F212" s="68">
        <v>32</v>
      </c>
      <c r="G212" s="65"/>
      <c r="H212" s="69"/>
      <c r="I212" s="70"/>
      <c r="J212" s="70"/>
      <c r="K212" s="34" t="s">
        <v>66</v>
      </c>
      <c r="L212" s="77">
        <v>212</v>
      </c>
      <c r="M212" s="77"/>
      <c r="N212" s="72"/>
      <c r="O212" s="79" t="s">
        <v>335</v>
      </c>
      <c r="P212" s="81">
        <v>43631.1762962963</v>
      </c>
      <c r="Q212" s="79" t="s">
        <v>411</v>
      </c>
      <c r="R212" s="79"/>
      <c r="S212" s="79"/>
      <c r="T212" s="79"/>
      <c r="U212" s="79"/>
      <c r="V212" s="82" t="s">
        <v>616</v>
      </c>
      <c r="W212" s="81">
        <v>43631.1762962963</v>
      </c>
      <c r="X212" s="82" t="s">
        <v>709</v>
      </c>
      <c r="Y212" s="79"/>
      <c r="Z212" s="79"/>
      <c r="AA212" s="85" t="s">
        <v>855</v>
      </c>
      <c r="AB212" s="79"/>
      <c r="AC212" s="79" t="b">
        <v>0</v>
      </c>
      <c r="AD212" s="79">
        <v>0</v>
      </c>
      <c r="AE212" s="85" t="s">
        <v>940</v>
      </c>
      <c r="AF212" s="79" t="b">
        <v>0</v>
      </c>
      <c r="AG212" s="79" t="s">
        <v>963</v>
      </c>
      <c r="AH212" s="79"/>
      <c r="AI212" s="85" t="s">
        <v>940</v>
      </c>
      <c r="AJ212" s="79" t="b">
        <v>0</v>
      </c>
      <c r="AK212" s="79">
        <v>1</v>
      </c>
      <c r="AL212" s="85" t="s">
        <v>841</v>
      </c>
      <c r="AM212" s="79" t="s">
        <v>965</v>
      </c>
      <c r="AN212" s="79" t="b">
        <v>0</v>
      </c>
      <c r="AO212" s="85" t="s">
        <v>841</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8</v>
      </c>
      <c r="BC212" s="78" t="str">
        <f>REPLACE(INDEX(GroupVertices[Group],MATCH(Edges[[#This Row],[Vertex 2]],GroupVertices[Vertex],0)),1,1,"")</f>
        <v>8</v>
      </c>
      <c r="BD212" s="48">
        <v>0</v>
      </c>
      <c r="BE212" s="49">
        <v>0</v>
      </c>
      <c r="BF212" s="48">
        <v>0</v>
      </c>
      <c r="BG212" s="49">
        <v>0</v>
      </c>
      <c r="BH212" s="48">
        <v>0</v>
      </c>
      <c r="BI212" s="49">
        <v>0</v>
      </c>
      <c r="BJ212" s="48">
        <v>26</v>
      </c>
      <c r="BK212" s="49">
        <v>100</v>
      </c>
      <c r="BL212" s="48">
        <v>26</v>
      </c>
    </row>
    <row r="213" spans="1:64" ht="15">
      <c r="A213" s="64" t="s">
        <v>257</v>
      </c>
      <c r="B213" s="64" t="s">
        <v>303</v>
      </c>
      <c r="C213" s="65" t="s">
        <v>2748</v>
      </c>
      <c r="D213" s="66">
        <v>3</v>
      </c>
      <c r="E213" s="67" t="s">
        <v>132</v>
      </c>
      <c r="F213" s="68">
        <v>32</v>
      </c>
      <c r="G213" s="65"/>
      <c r="H213" s="69"/>
      <c r="I213" s="70"/>
      <c r="J213" s="70"/>
      <c r="K213" s="34" t="s">
        <v>65</v>
      </c>
      <c r="L213" s="77">
        <v>213</v>
      </c>
      <c r="M213" s="77"/>
      <c r="N213" s="72"/>
      <c r="O213" s="79" t="s">
        <v>335</v>
      </c>
      <c r="P213" s="81">
        <v>43631.17023148148</v>
      </c>
      <c r="Q213" s="79" t="s">
        <v>408</v>
      </c>
      <c r="R213" s="79"/>
      <c r="S213" s="79"/>
      <c r="T213" s="79"/>
      <c r="U213" s="79"/>
      <c r="V213" s="82" t="s">
        <v>609</v>
      </c>
      <c r="W213" s="81">
        <v>43631.17023148148</v>
      </c>
      <c r="X213" s="82" t="s">
        <v>706</v>
      </c>
      <c r="Y213" s="79"/>
      <c r="Z213" s="79"/>
      <c r="AA213" s="85" t="s">
        <v>852</v>
      </c>
      <c r="AB213" s="79"/>
      <c r="AC213" s="79" t="b">
        <v>0</v>
      </c>
      <c r="AD213" s="79">
        <v>0</v>
      </c>
      <c r="AE213" s="85" t="s">
        <v>940</v>
      </c>
      <c r="AF213" s="79" t="b">
        <v>0</v>
      </c>
      <c r="AG213" s="79" t="s">
        <v>963</v>
      </c>
      <c r="AH213" s="79"/>
      <c r="AI213" s="85" t="s">
        <v>940</v>
      </c>
      <c r="AJ213" s="79" t="b">
        <v>0</v>
      </c>
      <c r="AK213" s="79">
        <v>1</v>
      </c>
      <c r="AL213" s="85" t="s">
        <v>851</v>
      </c>
      <c r="AM213" s="79" t="s">
        <v>967</v>
      </c>
      <c r="AN213" s="79" t="b">
        <v>0</v>
      </c>
      <c r="AO213" s="85" t="s">
        <v>851</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5</v>
      </c>
      <c r="BD213" s="48"/>
      <c r="BE213" s="49"/>
      <c r="BF213" s="48"/>
      <c r="BG213" s="49"/>
      <c r="BH213" s="48"/>
      <c r="BI213" s="49"/>
      <c r="BJ213" s="48"/>
      <c r="BK213" s="49"/>
      <c r="BL213" s="48"/>
    </row>
    <row r="214" spans="1:64" ht="15">
      <c r="A214" s="64" t="s">
        <v>262</v>
      </c>
      <c r="B214" s="64" t="s">
        <v>303</v>
      </c>
      <c r="C214" s="65" t="s">
        <v>2748</v>
      </c>
      <c r="D214" s="66">
        <v>3</v>
      </c>
      <c r="E214" s="67" t="s">
        <v>132</v>
      </c>
      <c r="F214" s="68">
        <v>32</v>
      </c>
      <c r="G214" s="65"/>
      <c r="H214" s="69"/>
      <c r="I214" s="70"/>
      <c r="J214" s="70"/>
      <c r="K214" s="34" t="s">
        <v>65</v>
      </c>
      <c r="L214" s="77">
        <v>214</v>
      </c>
      <c r="M214" s="77"/>
      <c r="N214" s="72"/>
      <c r="O214" s="79" t="s">
        <v>335</v>
      </c>
      <c r="P214" s="81">
        <v>43631.21570601852</v>
      </c>
      <c r="Q214" s="79" t="s">
        <v>412</v>
      </c>
      <c r="R214" s="82" t="s">
        <v>459</v>
      </c>
      <c r="S214" s="79" t="s">
        <v>484</v>
      </c>
      <c r="T214" s="79" t="s">
        <v>504</v>
      </c>
      <c r="U214" s="79"/>
      <c r="V214" s="82" t="s">
        <v>617</v>
      </c>
      <c r="W214" s="81">
        <v>43631.21570601852</v>
      </c>
      <c r="X214" s="82" t="s">
        <v>710</v>
      </c>
      <c r="Y214" s="79"/>
      <c r="Z214" s="79"/>
      <c r="AA214" s="85" t="s">
        <v>856</v>
      </c>
      <c r="AB214" s="79"/>
      <c r="AC214" s="79" t="b">
        <v>0</v>
      </c>
      <c r="AD214" s="79">
        <v>0</v>
      </c>
      <c r="AE214" s="85" t="s">
        <v>940</v>
      </c>
      <c r="AF214" s="79" t="b">
        <v>0</v>
      </c>
      <c r="AG214" s="79" t="s">
        <v>963</v>
      </c>
      <c r="AH214" s="79"/>
      <c r="AI214" s="85" t="s">
        <v>940</v>
      </c>
      <c r="AJ214" s="79" t="b">
        <v>0</v>
      </c>
      <c r="AK214" s="79">
        <v>0</v>
      </c>
      <c r="AL214" s="85" t="s">
        <v>940</v>
      </c>
      <c r="AM214" s="79" t="s">
        <v>968</v>
      </c>
      <c r="AN214" s="79" t="b">
        <v>0</v>
      </c>
      <c r="AO214" s="85" t="s">
        <v>856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5</v>
      </c>
      <c r="BC214" s="78" t="str">
        <f>REPLACE(INDEX(GroupVertices[Group],MATCH(Edges[[#This Row],[Vertex 2]],GroupVertices[Vertex],0)),1,1,"")</f>
        <v>5</v>
      </c>
      <c r="BD214" s="48">
        <v>1</v>
      </c>
      <c r="BE214" s="49">
        <v>6.25</v>
      </c>
      <c r="BF214" s="48">
        <v>0</v>
      </c>
      <c r="BG214" s="49">
        <v>0</v>
      </c>
      <c r="BH214" s="48">
        <v>0</v>
      </c>
      <c r="BI214" s="49">
        <v>0</v>
      </c>
      <c r="BJ214" s="48">
        <v>15</v>
      </c>
      <c r="BK214" s="49">
        <v>93.75</v>
      </c>
      <c r="BL214" s="48">
        <v>16</v>
      </c>
    </row>
    <row r="215" spans="1:64" ht="15">
      <c r="A215" s="64" t="s">
        <v>258</v>
      </c>
      <c r="B215" s="64" t="s">
        <v>257</v>
      </c>
      <c r="C215" s="65" t="s">
        <v>2752</v>
      </c>
      <c r="D215" s="66">
        <v>10</v>
      </c>
      <c r="E215" s="67" t="s">
        <v>136</v>
      </c>
      <c r="F215" s="68">
        <v>6</v>
      </c>
      <c r="G215" s="65"/>
      <c r="H215" s="69"/>
      <c r="I215" s="70"/>
      <c r="J215" s="70"/>
      <c r="K215" s="34" t="s">
        <v>66</v>
      </c>
      <c r="L215" s="77">
        <v>215</v>
      </c>
      <c r="M215" s="77"/>
      <c r="N215" s="72"/>
      <c r="O215" s="79" t="s">
        <v>335</v>
      </c>
      <c r="P215" s="81">
        <v>43627.64332175926</v>
      </c>
      <c r="Q215" s="79" t="s">
        <v>348</v>
      </c>
      <c r="R215" s="79"/>
      <c r="S215" s="79"/>
      <c r="T215" s="79" t="s">
        <v>492</v>
      </c>
      <c r="U215" s="79"/>
      <c r="V215" s="82" t="s">
        <v>610</v>
      </c>
      <c r="W215" s="81">
        <v>43627.64332175926</v>
      </c>
      <c r="X215" s="82" t="s">
        <v>711</v>
      </c>
      <c r="Y215" s="79"/>
      <c r="Z215" s="79"/>
      <c r="AA215" s="85" t="s">
        <v>857</v>
      </c>
      <c r="AB215" s="79"/>
      <c r="AC215" s="79" t="b">
        <v>0</v>
      </c>
      <c r="AD215" s="79">
        <v>0</v>
      </c>
      <c r="AE215" s="85" t="s">
        <v>940</v>
      </c>
      <c r="AF215" s="79" t="b">
        <v>0</v>
      </c>
      <c r="AG215" s="79" t="s">
        <v>963</v>
      </c>
      <c r="AH215" s="79"/>
      <c r="AI215" s="85" t="s">
        <v>940</v>
      </c>
      <c r="AJ215" s="79" t="b">
        <v>0</v>
      </c>
      <c r="AK215" s="79">
        <v>6</v>
      </c>
      <c r="AL215" s="85" t="s">
        <v>886</v>
      </c>
      <c r="AM215" s="79" t="s">
        <v>965</v>
      </c>
      <c r="AN215" s="79" t="b">
        <v>0</v>
      </c>
      <c r="AO215" s="85" t="s">
        <v>886</v>
      </c>
      <c r="AP215" s="79" t="s">
        <v>176</v>
      </c>
      <c r="AQ215" s="79">
        <v>0</v>
      </c>
      <c r="AR215" s="79">
        <v>0</v>
      </c>
      <c r="AS215" s="79"/>
      <c r="AT215" s="79"/>
      <c r="AU215" s="79"/>
      <c r="AV215" s="79"/>
      <c r="AW215" s="79"/>
      <c r="AX215" s="79"/>
      <c r="AY215" s="79"/>
      <c r="AZ215" s="79"/>
      <c r="BA215">
        <v>6</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26</v>
      </c>
      <c r="BK215" s="49">
        <v>100</v>
      </c>
      <c r="BL215" s="48">
        <v>26</v>
      </c>
    </row>
    <row r="216" spans="1:64" ht="15">
      <c r="A216" s="64" t="s">
        <v>258</v>
      </c>
      <c r="B216" s="64" t="s">
        <v>257</v>
      </c>
      <c r="C216" s="65" t="s">
        <v>2752</v>
      </c>
      <c r="D216" s="66">
        <v>10</v>
      </c>
      <c r="E216" s="67" t="s">
        <v>136</v>
      </c>
      <c r="F216" s="68">
        <v>6</v>
      </c>
      <c r="G216" s="65"/>
      <c r="H216" s="69"/>
      <c r="I216" s="70"/>
      <c r="J216" s="70"/>
      <c r="K216" s="34" t="s">
        <v>66</v>
      </c>
      <c r="L216" s="77">
        <v>216</v>
      </c>
      <c r="M216" s="77"/>
      <c r="N216" s="72"/>
      <c r="O216" s="79" t="s">
        <v>335</v>
      </c>
      <c r="P216" s="81">
        <v>43627.710335648146</v>
      </c>
      <c r="Q216" s="79" t="s">
        <v>400</v>
      </c>
      <c r="R216" s="79"/>
      <c r="S216" s="79"/>
      <c r="T216" s="79" t="s">
        <v>492</v>
      </c>
      <c r="U216" s="79"/>
      <c r="V216" s="82" t="s">
        <v>610</v>
      </c>
      <c r="W216" s="81">
        <v>43627.710335648146</v>
      </c>
      <c r="X216" s="82" t="s">
        <v>697</v>
      </c>
      <c r="Y216" s="79"/>
      <c r="Z216" s="79"/>
      <c r="AA216" s="85" t="s">
        <v>843</v>
      </c>
      <c r="AB216" s="79"/>
      <c r="AC216" s="79" t="b">
        <v>0</v>
      </c>
      <c r="AD216" s="79">
        <v>0</v>
      </c>
      <c r="AE216" s="85" t="s">
        <v>940</v>
      </c>
      <c r="AF216" s="79" t="b">
        <v>0</v>
      </c>
      <c r="AG216" s="79" t="s">
        <v>963</v>
      </c>
      <c r="AH216" s="79"/>
      <c r="AI216" s="85" t="s">
        <v>940</v>
      </c>
      <c r="AJ216" s="79" t="b">
        <v>0</v>
      </c>
      <c r="AK216" s="79">
        <v>2</v>
      </c>
      <c r="AL216" s="85" t="s">
        <v>865</v>
      </c>
      <c r="AM216" s="79" t="s">
        <v>968</v>
      </c>
      <c r="AN216" s="79" t="b">
        <v>0</v>
      </c>
      <c r="AO216" s="85" t="s">
        <v>865</v>
      </c>
      <c r="AP216" s="79" t="s">
        <v>176</v>
      </c>
      <c r="AQ216" s="79">
        <v>0</v>
      </c>
      <c r="AR216" s="79">
        <v>0</v>
      </c>
      <c r="AS216" s="79"/>
      <c r="AT216" s="79"/>
      <c r="AU216" s="79"/>
      <c r="AV216" s="79"/>
      <c r="AW216" s="79"/>
      <c r="AX216" s="79"/>
      <c r="AY216" s="79"/>
      <c r="AZ216" s="79"/>
      <c r="BA216">
        <v>6</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258</v>
      </c>
      <c r="B217" s="64" t="s">
        <v>263</v>
      </c>
      <c r="C217" s="65" t="s">
        <v>2748</v>
      </c>
      <c r="D217" s="66">
        <v>3</v>
      </c>
      <c r="E217" s="67" t="s">
        <v>132</v>
      </c>
      <c r="F217" s="68">
        <v>32</v>
      </c>
      <c r="G217" s="65"/>
      <c r="H217" s="69"/>
      <c r="I217" s="70"/>
      <c r="J217" s="70"/>
      <c r="K217" s="34" t="s">
        <v>66</v>
      </c>
      <c r="L217" s="77">
        <v>217</v>
      </c>
      <c r="M217" s="77"/>
      <c r="N217" s="72"/>
      <c r="O217" s="79" t="s">
        <v>335</v>
      </c>
      <c r="P217" s="81">
        <v>43627.710335648146</v>
      </c>
      <c r="Q217" s="79" t="s">
        <v>400</v>
      </c>
      <c r="R217" s="79"/>
      <c r="S217" s="79"/>
      <c r="T217" s="79" t="s">
        <v>492</v>
      </c>
      <c r="U217" s="79"/>
      <c r="V217" s="82" t="s">
        <v>610</v>
      </c>
      <c r="W217" s="81">
        <v>43627.710335648146</v>
      </c>
      <c r="X217" s="82" t="s">
        <v>697</v>
      </c>
      <c r="Y217" s="79"/>
      <c r="Z217" s="79"/>
      <c r="AA217" s="85" t="s">
        <v>843</v>
      </c>
      <c r="AB217" s="79"/>
      <c r="AC217" s="79" t="b">
        <v>0</v>
      </c>
      <c r="AD217" s="79">
        <v>0</v>
      </c>
      <c r="AE217" s="85" t="s">
        <v>940</v>
      </c>
      <c r="AF217" s="79" t="b">
        <v>0</v>
      </c>
      <c r="AG217" s="79" t="s">
        <v>963</v>
      </c>
      <c r="AH217" s="79"/>
      <c r="AI217" s="85" t="s">
        <v>940</v>
      </c>
      <c r="AJ217" s="79" t="b">
        <v>0</v>
      </c>
      <c r="AK217" s="79">
        <v>2</v>
      </c>
      <c r="AL217" s="85" t="s">
        <v>865</v>
      </c>
      <c r="AM217" s="79" t="s">
        <v>968</v>
      </c>
      <c r="AN217" s="79" t="b">
        <v>0</v>
      </c>
      <c r="AO217" s="85" t="s">
        <v>865</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3</v>
      </c>
      <c r="BD217" s="48">
        <v>1</v>
      </c>
      <c r="BE217" s="49">
        <v>4.3478260869565215</v>
      </c>
      <c r="BF217" s="48">
        <v>0</v>
      </c>
      <c r="BG217" s="49">
        <v>0</v>
      </c>
      <c r="BH217" s="48">
        <v>0</v>
      </c>
      <c r="BI217" s="49">
        <v>0</v>
      </c>
      <c r="BJ217" s="48">
        <v>22</v>
      </c>
      <c r="BK217" s="49">
        <v>95.65217391304348</v>
      </c>
      <c r="BL217" s="48">
        <v>23</v>
      </c>
    </row>
    <row r="218" spans="1:64" ht="15">
      <c r="A218" s="64" t="s">
        <v>258</v>
      </c>
      <c r="B218" s="64" t="s">
        <v>257</v>
      </c>
      <c r="C218" s="65" t="s">
        <v>2752</v>
      </c>
      <c r="D218" s="66">
        <v>10</v>
      </c>
      <c r="E218" s="67" t="s">
        <v>136</v>
      </c>
      <c r="F218" s="68">
        <v>6</v>
      </c>
      <c r="G218" s="65"/>
      <c r="H218" s="69"/>
      <c r="I218" s="70"/>
      <c r="J218" s="70"/>
      <c r="K218" s="34" t="s">
        <v>66</v>
      </c>
      <c r="L218" s="77">
        <v>218</v>
      </c>
      <c r="M218" s="77"/>
      <c r="N218" s="72"/>
      <c r="O218" s="79" t="s">
        <v>335</v>
      </c>
      <c r="P218" s="81">
        <v>43627.827997685185</v>
      </c>
      <c r="Q218" s="79" t="s">
        <v>413</v>
      </c>
      <c r="R218" s="79"/>
      <c r="S218" s="79"/>
      <c r="T218" s="79" t="s">
        <v>504</v>
      </c>
      <c r="U218" s="79"/>
      <c r="V218" s="82" t="s">
        <v>610</v>
      </c>
      <c r="W218" s="81">
        <v>43627.827997685185</v>
      </c>
      <c r="X218" s="82" t="s">
        <v>712</v>
      </c>
      <c r="Y218" s="79"/>
      <c r="Z218" s="79"/>
      <c r="AA218" s="85" t="s">
        <v>858</v>
      </c>
      <c r="AB218" s="79"/>
      <c r="AC218" s="79" t="b">
        <v>0</v>
      </c>
      <c r="AD218" s="79">
        <v>0</v>
      </c>
      <c r="AE218" s="85" t="s">
        <v>940</v>
      </c>
      <c r="AF218" s="79" t="b">
        <v>0</v>
      </c>
      <c r="AG218" s="79" t="s">
        <v>963</v>
      </c>
      <c r="AH218" s="79"/>
      <c r="AI218" s="85" t="s">
        <v>940</v>
      </c>
      <c r="AJ218" s="79" t="b">
        <v>0</v>
      </c>
      <c r="AK218" s="79">
        <v>2</v>
      </c>
      <c r="AL218" s="85" t="s">
        <v>887</v>
      </c>
      <c r="AM218" s="79" t="s">
        <v>965</v>
      </c>
      <c r="AN218" s="79" t="b">
        <v>0</v>
      </c>
      <c r="AO218" s="85" t="s">
        <v>887</v>
      </c>
      <c r="AP218" s="79" t="s">
        <v>176</v>
      </c>
      <c r="AQ218" s="79">
        <v>0</v>
      </c>
      <c r="AR218" s="79">
        <v>0</v>
      </c>
      <c r="AS218" s="79"/>
      <c r="AT218" s="79"/>
      <c r="AU218" s="79"/>
      <c r="AV218" s="79"/>
      <c r="AW218" s="79"/>
      <c r="AX218" s="79"/>
      <c r="AY218" s="79"/>
      <c r="AZ218" s="79"/>
      <c r="BA218">
        <v>6</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23</v>
      </c>
      <c r="BK218" s="49">
        <v>100</v>
      </c>
      <c r="BL218" s="48">
        <v>23</v>
      </c>
    </row>
    <row r="219" spans="1:64" ht="15">
      <c r="A219" s="64" t="s">
        <v>258</v>
      </c>
      <c r="B219" s="64" t="s">
        <v>242</v>
      </c>
      <c r="C219" s="65" t="s">
        <v>2748</v>
      </c>
      <c r="D219" s="66">
        <v>3</v>
      </c>
      <c r="E219" s="67" t="s">
        <v>132</v>
      </c>
      <c r="F219" s="68">
        <v>32</v>
      </c>
      <c r="G219" s="65"/>
      <c r="H219" s="69"/>
      <c r="I219" s="70"/>
      <c r="J219" s="70"/>
      <c r="K219" s="34" t="s">
        <v>65</v>
      </c>
      <c r="L219" s="77">
        <v>219</v>
      </c>
      <c r="M219" s="77"/>
      <c r="N219" s="72"/>
      <c r="O219" s="79" t="s">
        <v>335</v>
      </c>
      <c r="P219" s="81">
        <v>43627.87400462963</v>
      </c>
      <c r="Q219" s="79" t="s">
        <v>414</v>
      </c>
      <c r="R219" s="79"/>
      <c r="S219" s="79"/>
      <c r="T219" s="79" t="s">
        <v>492</v>
      </c>
      <c r="U219" s="79"/>
      <c r="V219" s="82" t="s">
        <v>610</v>
      </c>
      <c r="W219" s="81">
        <v>43627.87400462963</v>
      </c>
      <c r="X219" s="82" t="s">
        <v>713</v>
      </c>
      <c r="Y219" s="79"/>
      <c r="Z219" s="79"/>
      <c r="AA219" s="85" t="s">
        <v>859</v>
      </c>
      <c r="AB219" s="79"/>
      <c r="AC219" s="79" t="b">
        <v>0</v>
      </c>
      <c r="AD219" s="79">
        <v>0</v>
      </c>
      <c r="AE219" s="85" t="s">
        <v>940</v>
      </c>
      <c r="AF219" s="79" t="b">
        <v>0</v>
      </c>
      <c r="AG219" s="79" t="s">
        <v>963</v>
      </c>
      <c r="AH219" s="79"/>
      <c r="AI219" s="85" t="s">
        <v>940</v>
      </c>
      <c r="AJ219" s="79" t="b">
        <v>0</v>
      </c>
      <c r="AK219" s="79">
        <v>1</v>
      </c>
      <c r="AL219" s="85" t="s">
        <v>862</v>
      </c>
      <c r="AM219" s="79" t="s">
        <v>968</v>
      </c>
      <c r="AN219" s="79" t="b">
        <v>0</v>
      </c>
      <c r="AO219" s="85" t="s">
        <v>862</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3</v>
      </c>
      <c r="BD219" s="48"/>
      <c r="BE219" s="49"/>
      <c r="BF219" s="48"/>
      <c r="BG219" s="49"/>
      <c r="BH219" s="48"/>
      <c r="BI219" s="49"/>
      <c r="BJ219" s="48"/>
      <c r="BK219" s="49"/>
      <c r="BL219" s="48"/>
    </row>
    <row r="220" spans="1:64" ht="15">
      <c r="A220" s="64" t="s">
        <v>258</v>
      </c>
      <c r="B220" s="64" t="s">
        <v>271</v>
      </c>
      <c r="C220" s="65" t="s">
        <v>2748</v>
      </c>
      <c r="D220" s="66">
        <v>3</v>
      </c>
      <c r="E220" s="67" t="s">
        <v>132</v>
      </c>
      <c r="F220" s="68">
        <v>32</v>
      </c>
      <c r="G220" s="65"/>
      <c r="H220" s="69"/>
      <c r="I220" s="70"/>
      <c r="J220" s="70"/>
      <c r="K220" s="34" t="s">
        <v>65</v>
      </c>
      <c r="L220" s="77">
        <v>220</v>
      </c>
      <c r="M220" s="77"/>
      <c r="N220" s="72"/>
      <c r="O220" s="79" t="s">
        <v>335</v>
      </c>
      <c r="P220" s="81">
        <v>43627.87400462963</v>
      </c>
      <c r="Q220" s="79" t="s">
        <v>414</v>
      </c>
      <c r="R220" s="79"/>
      <c r="S220" s="79"/>
      <c r="T220" s="79" t="s">
        <v>492</v>
      </c>
      <c r="U220" s="79"/>
      <c r="V220" s="82" t="s">
        <v>610</v>
      </c>
      <c r="W220" s="81">
        <v>43627.87400462963</v>
      </c>
      <c r="X220" s="82" t="s">
        <v>713</v>
      </c>
      <c r="Y220" s="79"/>
      <c r="Z220" s="79"/>
      <c r="AA220" s="85" t="s">
        <v>859</v>
      </c>
      <c r="AB220" s="79"/>
      <c r="AC220" s="79" t="b">
        <v>0</v>
      </c>
      <c r="AD220" s="79">
        <v>0</v>
      </c>
      <c r="AE220" s="85" t="s">
        <v>940</v>
      </c>
      <c r="AF220" s="79" t="b">
        <v>0</v>
      </c>
      <c r="AG220" s="79" t="s">
        <v>963</v>
      </c>
      <c r="AH220" s="79"/>
      <c r="AI220" s="85" t="s">
        <v>940</v>
      </c>
      <c r="AJ220" s="79" t="b">
        <v>0</v>
      </c>
      <c r="AK220" s="79">
        <v>1</v>
      </c>
      <c r="AL220" s="85" t="s">
        <v>862</v>
      </c>
      <c r="AM220" s="79" t="s">
        <v>968</v>
      </c>
      <c r="AN220" s="79" t="b">
        <v>0</v>
      </c>
      <c r="AO220" s="85" t="s">
        <v>862</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3</v>
      </c>
      <c r="BD220" s="48">
        <v>0</v>
      </c>
      <c r="BE220" s="49">
        <v>0</v>
      </c>
      <c r="BF220" s="48">
        <v>0</v>
      </c>
      <c r="BG220" s="49">
        <v>0</v>
      </c>
      <c r="BH220" s="48">
        <v>0</v>
      </c>
      <c r="BI220" s="49">
        <v>0</v>
      </c>
      <c r="BJ220" s="48">
        <v>20</v>
      </c>
      <c r="BK220" s="49">
        <v>100</v>
      </c>
      <c r="BL220" s="48">
        <v>20</v>
      </c>
    </row>
    <row r="221" spans="1:64" ht="15">
      <c r="A221" s="64" t="s">
        <v>258</v>
      </c>
      <c r="B221" s="64" t="s">
        <v>257</v>
      </c>
      <c r="C221" s="65" t="s">
        <v>2752</v>
      </c>
      <c r="D221" s="66">
        <v>10</v>
      </c>
      <c r="E221" s="67" t="s">
        <v>136</v>
      </c>
      <c r="F221" s="68">
        <v>6</v>
      </c>
      <c r="G221" s="65"/>
      <c r="H221" s="69"/>
      <c r="I221" s="70"/>
      <c r="J221" s="70"/>
      <c r="K221" s="34" t="s">
        <v>66</v>
      </c>
      <c r="L221" s="77">
        <v>221</v>
      </c>
      <c r="M221" s="77"/>
      <c r="N221" s="72"/>
      <c r="O221" s="79" t="s">
        <v>335</v>
      </c>
      <c r="P221" s="81">
        <v>43627.87400462963</v>
      </c>
      <c r="Q221" s="79" t="s">
        <v>414</v>
      </c>
      <c r="R221" s="79"/>
      <c r="S221" s="79"/>
      <c r="T221" s="79" t="s">
        <v>492</v>
      </c>
      <c r="U221" s="79"/>
      <c r="V221" s="82" t="s">
        <v>610</v>
      </c>
      <c r="W221" s="81">
        <v>43627.87400462963</v>
      </c>
      <c r="X221" s="82" t="s">
        <v>713</v>
      </c>
      <c r="Y221" s="79"/>
      <c r="Z221" s="79"/>
      <c r="AA221" s="85" t="s">
        <v>859</v>
      </c>
      <c r="AB221" s="79"/>
      <c r="AC221" s="79" t="b">
        <v>0</v>
      </c>
      <c r="AD221" s="79">
        <v>0</v>
      </c>
      <c r="AE221" s="85" t="s">
        <v>940</v>
      </c>
      <c r="AF221" s="79" t="b">
        <v>0</v>
      </c>
      <c r="AG221" s="79" t="s">
        <v>963</v>
      </c>
      <c r="AH221" s="79"/>
      <c r="AI221" s="85" t="s">
        <v>940</v>
      </c>
      <c r="AJ221" s="79" t="b">
        <v>0</v>
      </c>
      <c r="AK221" s="79">
        <v>1</v>
      </c>
      <c r="AL221" s="85" t="s">
        <v>862</v>
      </c>
      <c r="AM221" s="79" t="s">
        <v>968</v>
      </c>
      <c r="AN221" s="79" t="b">
        <v>0</v>
      </c>
      <c r="AO221" s="85" t="s">
        <v>862</v>
      </c>
      <c r="AP221" s="79" t="s">
        <v>176</v>
      </c>
      <c r="AQ221" s="79">
        <v>0</v>
      </c>
      <c r="AR221" s="79">
        <v>0</v>
      </c>
      <c r="AS221" s="79"/>
      <c r="AT221" s="79"/>
      <c r="AU221" s="79"/>
      <c r="AV221" s="79"/>
      <c r="AW221" s="79"/>
      <c r="AX221" s="79"/>
      <c r="AY221" s="79"/>
      <c r="AZ221" s="79"/>
      <c r="BA221">
        <v>6</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258</v>
      </c>
      <c r="B222" s="64" t="s">
        <v>253</v>
      </c>
      <c r="C222" s="65" t="s">
        <v>2748</v>
      </c>
      <c r="D222" s="66">
        <v>3</v>
      </c>
      <c r="E222" s="67" t="s">
        <v>132</v>
      </c>
      <c r="F222" s="68">
        <v>32</v>
      </c>
      <c r="G222" s="65"/>
      <c r="H222" s="69"/>
      <c r="I222" s="70"/>
      <c r="J222" s="70"/>
      <c r="K222" s="34" t="s">
        <v>66</v>
      </c>
      <c r="L222" s="77">
        <v>222</v>
      </c>
      <c r="M222" s="77"/>
      <c r="N222" s="72"/>
      <c r="O222" s="79" t="s">
        <v>335</v>
      </c>
      <c r="P222" s="81">
        <v>43627.87400462963</v>
      </c>
      <c r="Q222" s="79" t="s">
        <v>414</v>
      </c>
      <c r="R222" s="79"/>
      <c r="S222" s="79"/>
      <c r="T222" s="79" t="s">
        <v>492</v>
      </c>
      <c r="U222" s="79"/>
      <c r="V222" s="82" t="s">
        <v>610</v>
      </c>
      <c r="W222" s="81">
        <v>43627.87400462963</v>
      </c>
      <c r="X222" s="82" t="s">
        <v>713</v>
      </c>
      <c r="Y222" s="79"/>
      <c r="Z222" s="79"/>
      <c r="AA222" s="85" t="s">
        <v>859</v>
      </c>
      <c r="AB222" s="79"/>
      <c r="AC222" s="79" t="b">
        <v>0</v>
      </c>
      <c r="AD222" s="79">
        <v>0</v>
      </c>
      <c r="AE222" s="85" t="s">
        <v>940</v>
      </c>
      <c r="AF222" s="79" t="b">
        <v>0</v>
      </c>
      <c r="AG222" s="79" t="s">
        <v>963</v>
      </c>
      <c r="AH222" s="79"/>
      <c r="AI222" s="85" t="s">
        <v>940</v>
      </c>
      <c r="AJ222" s="79" t="b">
        <v>0</v>
      </c>
      <c r="AK222" s="79">
        <v>1</v>
      </c>
      <c r="AL222" s="85" t="s">
        <v>862</v>
      </c>
      <c r="AM222" s="79" t="s">
        <v>968</v>
      </c>
      <c r="AN222" s="79" t="b">
        <v>0</v>
      </c>
      <c r="AO222" s="85" t="s">
        <v>862</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3</v>
      </c>
      <c r="BD222" s="48"/>
      <c r="BE222" s="49"/>
      <c r="BF222" s="48"/>
      <c r="BG222" s="49"/>
      <c r="BH222" s="48"/>
      <c r="BI222" s="49"/>
      <c r="BJ222" s="48"/>
      <c r="BK222" s="49"/>
      <c r="BL222" s="48"/>
    </row>
    <row r="223" spans="1:64" ht="15">
      <c r="A223" s="64" t="s">
        <v>258</v>
      </c>
      <c r="B223" s="64" t="s">
        <v>257</v>
      </c>
      <c r="C223" s="65" t="s">
        <v>2752</v>
      </c>
      <c r="D223" s="66">
        <v>10</v>
      </c>
      <c r="E223" s="67" t="s">
        <v>136</v>
      </c>
      <c r="F223" s="68">
        <v>6</v>
      </c>
      <c r="G223" s="65"/>
      <c r="H223" s="69"/>
      <c r="I223" s="70"/>
      <c r="J223" s="70"/>
      <c r="K223" s="34" t="s">
        <v>66</v>
      </c>
      <c r="L223" s="77">
        <v>223</v>
      </c>
      <c r="M223" s="77"/>
      <c r="N223" s="72"/>
      <c r="O223" s="79" t="s">
        <v>335</v>
      </c>
      <c r="P223" s="81">
        <v>43627.898981481485</v>
      </c>
      <c r="Q223" s="79" t="s">
        <v>415</v>
      </c>
      <c r="R223" s="79"/>
      <c r="S223" s="79"/>
      <c r="T223" s="79" t="s">
        <v>492</v>
      </c>
      <c r="U223" s="82" t="s">
        <v>555</v>
      </c>
      <c r="V223" s="82" t="s">
        <v>555</v>
      </c>
      <c r="W223" s="81">
        <v>43627.898981481485</v>
      </c>
      <c r="X223" s="82" t="s">
        <v>714</v>
      </c>
      <c r="Y223" s="79"/>
      <c r="Z223" s="79"/>
      <c r="AA223" s="85" t="s">
        <v>860</v>
      </c>
      <c r="AB223" s="79"/>
      <c r="AC223" s="79" t="b">
        <v>0</v>
      </c>
      <c r="AD223" s="79">
        <v>12</v>
      </c>
      <c r="AE223" s="85" t="s">
        <v>940</v>
      </c>
      <c r="AF223" s="79" t="b">
        <v>0</v>
      </c>
      <c r="AG223" s="79" t="s">
        <v>963</v>
      </c>
      <c r="AH223" s="79"/>
      <c r="AI223" s="85" t="s">
        <v>940</v>
      </c>
      <c r="AJ223" s="79" t="b">
        <v>0</v>
      </c>
      <c r="AK223" s="79">
        <v>1</v>
      </c>
      <c r="AL223" s="85" t="s">
        <v>940</v>
      </c>
      <c r="AM223" s="79" t="s">
        <v>968</v>
      </c>
      <c r="AN223" s="79" t="b">
        <v>0</v>
      </c>
      <c r="AO223" s="85" t="s">
        <v>860</v>
      </c>
      <c r="AP223" s="79" t="s">
        <v>176</v>
      </c>
      <c r="AQ223" s="79">
        <v>0</v>
      </c>
      <c r="AR223" s="79">
        <v>0</v>
      </c>
      <c r="AS223" s="79"/>
      <c r="AT223" s="79"/>
      <c r="AU223" s="79"/>
      <c r="AV223" s="79"/>
      <c r="AW223" s="79"/>
      <c r="AX223" s="79"/>
      <c r="AY223" s="79"/>
      <c r="AZ223" s="79"/>
      <c r="BA223">
        <v>6</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14</v>
      </c>
      <c r="BK223" s="49">
        <v>100</v>
      </c>
      <c r="BL223" s="48">
        <v>14</v>
      </c>
    </row>
    <row r="224" spans="1:64" ht="15">
      <c r="A224" s="64" t="s">
        <v>258</v>
      </c>
      <c r="B224" s="64" t="s">
        <v>257</v>
      </c>
      <c r="C224" s="65" t="s">
        <v>2752</v>
      </c>
      <c r="D224" s="66">
        <v>10</v>
      </c>
      <c r="E224" s="67" t="s">
        <v>136</v>
      </c>
      <c r="F224" s="68">
        <v>6</v>
      </c>
      <c r="G224" s="65"/>
      <c r="H224" s="69"/>
      <c r="I224" s="70"/>
      <c r="J224" s="70"/>
      <c r="K224" s="34" t="s">
        <v>66</v>
      </c>
      <c r="L224" s="77">
        <v>224</v>
      </c>
      <c r="M224" s="77"/>
      <c r="N224" s="72"/>
      <c r="O224" s="79" t="s">
        <v>335</v>
      </c>
      <c r="P224" s="81">
        <v>43628.08106481482</v>
      </c>
      <c r="Q224" s="79" t="s">
        <v>416</v>
      </c>
      <c r="R224" s="79"/>
      <c r="S224" s="79"/>
      <c r="T224" s="79" t="s">
        <v>492</v>
      </c>
      <c r="U224" s="79"/>
      <c r="V224" s="82" t="s">
        <v>610</v>
      </c>
      <c r="W224" s="81">
        <v>43628.08106481482</v>
      </c>
      <c r="X224" s="82" t="s">
        <v>715</v>
      </c>
      <c r="Y224" s="79"/>
      <c r="Z224" s="79"/>
      <c r="AA224" s="85" t="s">
        <v>861</v>
      </c>
      <c r="AB224" s="79"/>
      <c r="AC224" s="79" t="b">
        <v>0</v>
      </c>
      <c r="AD224" s="79">
        <v>0</v>
      </c>
      <c r="AE224" s="85" t="s">
        <v>940</v>
      </c>
      <c r="AF224" s="79" t="b">
        <v>0</v>
      </c>
      <c r="AG224" s="79" t="s">
        <v>963</v>
      </c>
      <c r="AH224" s="79"/>
      <c r="AI224" s="85" t="s">
        <v>940</v>
      </c>
      <c r="AJ224" s="79" t="b">
        <v>0</v>
      </c>
      <c r="AK224" s="79">
        <v>1</v>
      </c>
      <c r="AL224" s="85" t="s">
        <v>864</v>
      </c>
      <c r="AM224" s="79" t="s">
        <v>965</v>
      </c>
      <c r="AN224" s="79" t="b">
        <v>0</v>
      </c>
      <c r="AO224" s="85" t="s">
        <v>864</v>
      </c>
      <c r="AP224" s="79" t="s">
        <v>176</v>
      </c>
      <c r="AQ224" s="79">
        <v>0</v>
      </c>
      <c r="AR224" s="79">
        <v>0</v>
      </c>
      <c r="AS224" s="79"/>
      <c r="AT224" s="79"/>
      <c r="AU224" s="79"/>
      <c r="AV224" s="79"/>
      <c r="AW224" s="79"/>
      <c r="AX224" s="79"/>
      <c r="AY224" s="79"/>
      <c r="AZ224" s="79"/>
      <c r="BA224">
        <v>6</v>
      </c>
      <c r="BB224" s="78" t="str">
        <f>REPLACE(INDEX(GroupVertices[Group],MATCH(Edges[[#This Row],[Vertex 1]],GroupVertices[Vertex],0)),1,1,"")</f>
        <v>1</v>
      </c>
      <c r="BC224" s="78" t="str">
        <f>REPLACE(INDEX(GroupVertices[Group],MATCH(Edges[[#This Row],[Vertex 2]],GroupVertices[Vertex],0)),1,1,"")</f>
        <v>1</v>
      </c>
      <c r="BD224" s="48">
        <v>2</v>
      </c>
      <c r="BE224" s="49">
        <v>12.5</v>
      </c>
      <c r="BF224" s="48">
        <v>0</v>
      </c>
      <c r="BG224" s="49">
        <v>0</v>
      </c>
      <c r="BH224" s="48">
        <v>0</v>
      </c>
      <c r="BI224" s="49">
        <v>0</v>
      </c>
      <c r="BJ224" s="48">
        <v>14</v>
      </c>
      <c r="BK224" s="49">
        <v>87.5</v>
      </c>
      <c r="BL224" s="48">
        <v>16</v>
      </c>
    </row>
    <row r="225" spans="1:64" ht="15">
      <c r="A225" s="64" t="s">
        <v>253</v>
      </c>
      <c r="B225" s="64" t="s">
        <v>258</v>
      </c>
      <c r="C225" s="65" t="s">
        <v>2748</v>
      </c>
      <c r="D225" s="66">
        <v>3</v>
      </c>
      <c r="E225" s="67" t="s">
        <v>132</v>
      </c>
      <c r="F225" s="68">
        <v>32</v>
      </c>
      <c r="G225" s="65"/>
      <c r="H225" s="69"/>
      <c r="I225" s="70"/>
      <c r="J225" s="70"/>
      <c r="K225" s="34" t="s">
        <v>66</v>
      </c>
      <c r="L225" s="77">
        <v>225</v>
      </c>
      <c r="M225" s="77"/>
      <c r="N225" s="72"/>
      <c r="O225" s="79" t="s">
        <v>335</v>
      </c>
      <c r="P225" s="81">
        <v>43627.85290509259</v>
      </c>
      <c r="Q225" s="79" t="s">
        <v>417</v>
      </c>
      <c r="R225" s="82" t="s">
        <v>468</v>
      </c>
      <c r="S225" s="79" t="s">
        <v>484</v>
      </c>
      <c r="T225" s="79" t="s">
        <v>492</v>
      </c>
      <c r="U225" s="79"/>
      <c r="V225" s="82" t="s">
        <v>612</v>
      </c>
      <c r="W225" s="81">
        <v>43627.85290509259</v>
      </c>
      <c r="X225" s="82" t="s">
        <v>716</v>
      </c>
      <c r="Y225" s="79"/>
      <c r="Z225" s="79"/>
      <c r="AA225" s="85" t="s">
        <v>862</v>
      </c>
      <c r="AB225" s="79"/>
      <c r="AC225" s="79" t="b">
        <v>0</v>
      </c>
      <c r="AD225" s="79">
        <v>3</v>
      </c>
      <c r="AE225" s="85" t="s">
        <v>940</v>
      </c>
      <c r="AF225" s="79" t="b">
        <v>0</v>
      </c>
      <c r="AG225" s="79" t="s">
        <v>963</v>
      </c>
      <c r="AH225" s="79"/>
      <c r="AI225" s="85" t="s">
        <v>940</v>
      </c>
      <c r="AJ225" s="79" t="b">
        <v>0</v>
      </c>
      <c r="AK225" s="79">
        <v>1</v>
      </c>
      <c r="AL225" s="85" t="s">
        <v>940</v>
      </c>
      <c r="AM225" s="79" t="s">
        <v>971</v>
      </c>
      <c r="AN225" s="79" t="b">
        <v>0</v>
      </c>
      <c r="AO225" s="85" t="s">
        <v>862</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1</v>
      </c>
      <c r="BD225" s="48"/>
      <c r="BE225" s="49"/>
      <c r="BF225" s="48"/>
      <c r="BG225" s="49"/>
      <c r="BH225" s="48"/>
      <c r="BI225" s="49"/>
      <c r="BJ225" s="48"/>
      <c r="BK225" s="49"/>
      <c r="BL225" s="48"/>
    </row>
    <row r="226" spans="1:64" ht="15">
      <c r="A226" s="64" t="s">
        <v>257</v>
      </c>
      <c r="B226" s="64" t="s">
        <v>258</v>
      </c>
      <c r="C226" s="65" t="s">
        <v>2749</v>
      </c>
      <c r="D226" s="66">
        <v>10</v>
      </c>
      <c r="E226" s="67" t="s">
        <v>136</v>
      </c>
      <c r="F226" s="68">
        <v>26.8</v>
      </c>
      <c r="G226" s="65"/>
      <c r="H226" s="69"/>
      <c r="I226" s="70"/>
      <c r="J226" s="70"/>
      <c r="K226" s="34" t="s">
        <v>66</v>
      </c>
      <c r="L226" s="77">
        <v>226</v>
      </c>
      <c r="M226" s="77"/>
      <c r="N226" s="72"/>
      <c r="O226" s="79" t="s">
        <v>335</v>
      </c>
      <c r="P226" s="81">
        <v>43627.99670138889</v>
      </c>
      <c r="Q226" s="79" t="s">
        <v>418</v>
      </c>
      <c r="R226" s="79"/>
      <c r="S226" s="79"/>
      <c r="T226" s="79" t="s">
        <v>492</v>
      </c>
      <c r="U226" s="82" t="s">
        <v>555</v>
      </c>
      <c r="V226" s="82" t="s">
        <v>555</v>
      </c>
      <c r="W226" s="81">
        <v>43627.99670138889</v>
      </c>
      <c r="X226" s="82" t="s">
        <v>717</v>
      </c>
      <c r="Y226" s="79"/>
      <c r="Z226" s="79"/>
      <c r="AA226" s="85" t="s">
        <v>863</v>
      </c>
      <c r="AB226" s="79"/>
      <c r="AC226" s="79" t="b">
        <v>0</v>
      </c>
      <c r="AD226" s="79">
        <v>0</v>
      </c>
      <c r="AE226" s="85" t="s">
        <v>940</v>
      </c>
      <c r="AF226" s="79" t="b">
        <v>0</v>
      </c>
      <c r="AG226" s="79" t="s">
        <v>963</v>
      </c>
      <c r="AH226" s="79"/>
      <c r="AI226" s="85" t="s">
        <v>940</v>
      </c>
      <c r="AJ226" s="79" t="b">
        <v>0</v>
      </c>
      <c r="AK226" s="79">
        <v>1</v>
      </c>
      <c r="AL226" s="85" t="s">
        <v>860</v>
      </c>
      <c r="AM226" s="79" t="s">
        <v>967</v>
      </c>
      <c r="AN226" s="79" t="b">
        <v>0</v>
      </c>
      <c r="AO226" s="85" t="s">
        <v>860</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1</v>
      </c>
      <c r="BC226" s="78" t="str">
        <f>REPLACE(INDEX(GroupVertices[Group],MATCH(Edges[[#This Row],[Vertex 2]],GroupVertices[Vertex],0)),1,1,"")</f>
        <v>1</v>
      </c>
      <c r="BD226" s="48">
        <v>0</v>
      </c>
      <c r="BE226" s="49">
        <v>0</v>
      </c>
      <c r="BF226" s="48">
        <v>0</v>
      </c>
      <c r="BG226" s="49">
        <v>0</v>
      </c>
      <c r="BH226" s="48">
        <v>0</v>
      </c>
      <c r="BI226" s="49">
        <v>0</v>
      </c>
      <c r="BJ226" s="48">
        <v>16</v>
      </c>
      <c r="BK226" s="49">
        <v>100</v>
      </c>
      <c r="BL226" s="48">
        <v>16</v>
      </c>
    </row>
    <row r="227" spans="1:64" ht="15">
      <c r="A227" s="64" t="s">
        <v>257</v>
      </c>
      <c r="B227" s="64" t="s">
        <v>258</v>
      </c>
      <c r="C227" s="65" t="s">
        <v>2748</v>
      </c>
      <c r="D227" s="66">
        <v>3</v>
      </c>
      <c r="E227" s="67" t="s">
        <v>132</v>
      </c>
      <c r="F227" s="68">
        <v>32</v>
      </c>
      <c r="G227" s="65"/>
      <c r="H227" s="69"/>
      <c r="I227" s="70"/>
      <c r="J227" s="70"/>
      <c r="K227" s="34" t="s">
        <v>66</v>
      </c>
      <c r="L227" s="77">
        <v>227</v>
      </c>
      <c r="M227" s="77"/>
      <c r="N227" s="72"/>
      <c r="O227" s="79" t="s">
        <v>336</v>
      </c>
      <c r="P227" s="81">
        <v>43628.067094907405</v>
      </c>
      <c r="Q227" s="79" t="s">
        <v>419</v>
      </c>
      <c r="R227" s="79"/>
      <c r="S227" s="79"/>
      <c r="T227" s="79" t="s">
        <v>492</v>
      </c>
      <c r="U227" s="79"/>
      <c r="V227" s="82" t="s">
        <v>609</v>
      </c>
      <c r="W227" s="81">
        <v>43628.067094907405</v>
      </c>
      <c r="X227" s="82" t="s">
        <v>718</v>
      </c>
      <c r="Y227" s="79"/>
      <c r="Z227" s="79"/>
      <c r="AA227" s="85" t="s">
        <v>864</v>
      </c>
      <c r="AB227" s="85" t="s">
        <v>860</v>
      </c>
      <c r="AC227" s="79" t="b">
        <v>0</v>
      </c>
      <c r="AD227" s="79">
        <v>2</v>
      </c>
      <c r="AE227" s="85" t="s">
        <v>961</v>
      </c>
      <c r="AF227" s="79" t="b">
        <v>0</v>
      </c>
      <c r="AG227" s="79" t="s">
        <v>963</v>
      </c>
      <c r="AH227" s="79"/>
      <c r="AI227" s="85" t="s">
        <v>940</v>
      </c>
      <c r="AJ227" s="79" t="b">
        <v>0</v>
      </c>
      <c r="AK227" s="79">
        <v>1</v>
      </c>
      <c r="AL227" s="85" t="s">
        <v>940</v>
      </c>
      <c r="AM227" s="79" t="s">
        <v>967</v>
      </c>
      <c r="AN227" s="79" t="b">
        <v>0</v>
      </c>
      <c r="AO227" s="85" t="s">
        <v>860</v>
      </c>
      <c r="AP227" s="79" t="s">
        <v>176</v>
      </c>
      <c r="AQ227" s="79">
        <v>0</v>
      </c>
      <c r="AR227" s="79">
        <v>0</v>
      </c>
      <c r="AS227" s="79" t="s">
        <v>985</v>
      </c>
      <c r="AT227" s="79" t="s">
        <v>986</v>
      </c>
      <c r="AU227" s="79" t="s">
        <v>989</v>
      </c>
      <c r="AV227" s="79" t="s">
        <v>1001</v>
      </c>
      <c r="AW227" s="79" t="s">
        <v>1011</v>
      </c>
      <c r="AX227" s="79" t="s">
        <v>1021</v>
      </c>
      <c r="AY227" s="79" t="s">
        <v>1022</v>
      </c>
      <c r="AZ227" s="82" t="s">
        <v>1033</v>
      </c>
      <c r="BA227">
        <v>1</v>
      </c>
      <c r="BB227" s="78" t="str">
        <f>REPLACE(INDEX(GroupVertices[Group],MATCH(Edges[[#This Row],[Vertex 1]],GroupVertices[Vertex],0)),1,1,"")</f>
        <v>1</v>
      </c>
      <c r="BC227" s="78" t="str">
        <f>REPLACE(INDEX(GroupVertices[Group],MATCH(Edges[[#This Row],[Vertex 2]],GroupVertices[Vertex],0)),1,1,"")</f>
        <v>1</v>
      </c>
      <c r="BD227" s="48">
        <v>2</v>
      </c>
      <c r="BE227" s="49">
        <v>14.285714285714286</v>
      </c>
      <c r="BF227" s="48">
        <v>0</v>
      </c>
      <c r="BG227" s="49">
        <v>0</v>
      </c>
      <c r="BH227" s="48">
        <v>0</v>
      </c>
      <c r="BI227" s="49">
        <v>0</v>
      </c>
      <c r="BJ227" s="48">
        <v>12</v>
      </c>
      <c r="BK227" s="49">
        <v>85.71428571428571</v>
      </c>
      <c r="BL227" s="48">
        <v>14</v>
      </c>
    </row>
    <row r="228" spans="1:64" ht="15">
      <c r="A228" s="64" t="s">
        <v>257</v>
      </c>
      <c r="B228" s="64" t="s">
        <v>258</v>
      </c>
      <c r="C228" s="65" t="s">
        <v>2749</v>
      </c>
      <c r="D228" s="66">
        <v>10</v>
      </c>
      <c r="E228" s="67" t="s">
        <v>136</v>
      </c>
      <c r="F228" s="68">
        <v>26.8</v>
      </c>
      <c r="G228" s="65"/>
      <c r="H228" s="69"/>
      <c r="I228" s="70"/>
      <c r="J228" s="70"/>
      <c r="K228" s="34" t="s">
        <v>66</v>
      </c>
      <c r="L228" s="77">
        <v>228</v>
      </c>
      <c r="M228" s="77"/>
      <c r="N228" s="72"/>
      <c r="O228" s="79" t="s">
        <v>335</v>
      </c>
      <c r="P228" s="81">
        <v>43628.06783564815</v>
      </c>
      <c r="Q228" s="79" t="s">
        <v>399</v>
      </c>
      <c r="R228" s="79"/>
      <c r="S228" s="79"/>
      <c r="T228" s="79" t="s">
        <v>492</v>
      </c>
      <c r="U228" s="79"/>
      <c r="V228" s="82" t="s">
        <v>609</v>
      </c>
      <c r="W228" s="81">
        <v>43628.06783564815</v>
      </c>
      <c r="X228" s="82" t="s">
        <v>696</v>
      </c>
      <c r="Y228" s="79"/>
      <c r="Z228" s="79"/>
      <c r="AA228" s="85" t="s">
        <v>842</v>
      </c>
      <c r="AB228" s="85" t="s">
        <v>933</v>
      </c>
      <c r="AC228" s="79" t="b">
        <v>0</v>
      </c>
      <c r="AD228" s="79">
        <v>2</v>
      </c>
      <c r="AE228" s="85" t="s">
        <v>959</v>
      </c>
      <c r="AF228" s="79" t="b">
        <v>0</v>
      </c>
      <c r="AG228" s="79" t="s">
        <v>963</v>
      </c>
      <c r="AH228" s="79"/>
      <c r="AI228" s="85" t="s">
        <v>940</v>
      </c>
      <c r="AJ228" s="79" t="b">
        <v>0</v>
      </c>
      <c r="AK228" s="79">
        <v>0</v>
      </c>
      <c r="AL228" s="85" t="s">
        <v>940</v>
      </c>
      <c r="AM228" s="79" t="s">
        <v>967</v>
      </c>
      <c r="AN228" s="79" t="b">
        <v>0</v>
      </c>
      <c r="AO228" s="85" t="s">
        <v>933</v>
      </c>
      <c r="AP228" s="79" t="s">
        <v>176</v>
      </c>
      <c r="AQ228" s="79">
        <v>0</v>
      </c>
      <c r="AR228" s="79">
        <v>0</v>
      </c>
      <c r="AS228" s="79" t="s">
        <v>984</v>
      </c>
      <c r="AT228" s="79" t="s">
        <v>986</v>
      </c>
      <c r="AU228" s="79" t="s">
        <v>989</v>
      </c>
      <c r="AV228" s="79" t="s">
        <v>1000</v>
      </c>
      <c r="AW228" s="79" t="s">
        <v>1010</v>
      </c>
      <c r="AX228" s="79" t="s">
        <v>1020</v>
      </c>
      <c r="AY228" s="79" t="s">
        <v>1022</v>
      </c>
      <c r="AZ228" s="82" t="s">
        <v>1032</v>
      </c>
      <c r="BA228">
        <v>2</v>
      </c>
      <c r="BB228" s="78" t="str">
        <f>REPLACE(INDEX(GroupVertices[Group],MATCH(Edges[[#This Row],[Vertex 1]],GroupVertices[Vertex],0)),1,1,"")</f>
        <v>1</v>
      </c>
      <c r="BC228" s="78" t="str">
        <f>REPLACE(INDEX(GroupVertices[Group],MATCH(Edges[[#This Row],[Vertex 2]],GroupVertices[Vertex],0)),1,1,"")</f>
        <v>1</v>
      </c>
      <c r="BD228" s="48">
        <v>1</v>
      </c>
      <c r="BE228" s="49">
        <v>5.882352941176471</v>
      </c>
      <c r="BF228" s="48">
        <v>0</v>
      </c>
      <c r="BG228" s="49">
        <v>0</v>
      </c>
      <c r="BH228" s="48">
        <v>0</v>
      </c>
      <c r="BI228" s="49">
        <v>0</v>
      </c>
      <c r="BJ228" s="48">
        <v>16</v>
      </c>
      <c r="BK228" s="49">
        <v>94.11764705882354</v>
      </c>
      <c r="BL228" s="48">
        <v>17</v>
      </c>
    </row>
    <row r="229" spans="1:64" ht="15">
      <c r="A229" s="64" t="s">
        <v>263</v>
      </c>
      <c r="B229" s="64" t="s">
        <v>258</v>
      </c>
      <c r="C229" s="65" t="s">
        <v>2748</v>
      </c>
      <c r="D229" s="66">
        <v>3</v>
      </c>
      <c r="E229" s="67" t="s">
        <v>132</v>
      </c>
      <c r="F229" s="68">
        <v>32</v>
      </c>
      <c r="G229" s="65"/>
      <c r="H229" s="69"/>
      <c r="I229" s="70"/>
      <c r="J229" s="70"/>
      <c r="K229" s="34" t="s">
        <v>66</v>
      </c>
      <c r="L229" s="77">
        <v>229</v>
      </c>
      <c r="M229" s="77"/>
      <c r="N229" s="72"/>
      <c r="O229" s="79" t="s">
        <v>335</v>
      </c>
      <c r="P229" s="81">
        <v>43627.6428125</v>
      </c>
      <c r="Q229" s="79" t="s">
        <v>420</v>
      </c>
      <c r="R229" s="82" t="s">
        <v>469</v>
      </c>
      <c r="S229" s="79" t="s">
        <v>484</v>
      </c>
      <c r="T229" s="79" t="s">
        <v>492</v>
      </c>
      <c r="U229" s="82" t="s">
        <v>556</v>
      </c>
      <c r="V229" s="82" t="s">
        <v>556</v>
      </c>
      <c r="W229" s="81">
        <v>43627.6428125</v>
      </c>
      <c r="X229" s="82" t="s">
        <v>719</v>
      </c>
      <c r="Y229" s="79"/>
      <c r="Z229" s="79"/>
      <c r="AA229" s="85" t="s">
        <v>865</v>
      </c>
      <c r="AB229" s="79"/>
      <c r="AC229" s="79" t="b">
        <v>0</v>
      </c>
      <c r="AD229" s="79">
        <v>4</v>
      </c>
      <c r="AE229" s="85" t="s">
        <v>940</v>
      </c>
      <c r="AF229" s="79" t="b">
        <v>0</v>
      </c>
      <c r="AG229" s="79" t="s">
        <v>963</v>
      </c>
      <c r="AH229" s="79"/>
      <c r="AI229" s="85" t="s">
        <v>940</v>
      </c>
      <c r="AJ229" s="79" t="b">
        <v>0</v>
      </c>
      <c r="AK229" s="79">
        <v>2</v>
      </c>
      <c r="AL229" s="85" t="s">
        <v>940</v>
      </c>
      <c r="AM229" s="79" t="s">
        <v>967</v>
      </c>
      <c r="AN229" s="79" t="b">
        <v>0</v>
      </c>
      <c r="AO229" s="85" t="s">
        <v>865</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1</v>
      </c>
      <c r="BD229" s="48"/>
      <c r="BE229" s="49"/>
      <c r="BF229" s="48"/>
      <c r="BG229" s="49"/>
      <c r="BH229" s="48"/>
      <c r="BI229" s="49"/>
      <c r="BJ229" s="48"/>
      <c r="BK229" s="49"/>
      <c r="BL229" s="48"/>
    </row>
    <row r="230" spans="1:64" ht="15">
      <c r="A230" s="64" t="s">
        <v>264</v>
      </c>
      <c r="B230" s="64" t="s">
        <v>264</v>
      </c>
      <c r="C230" s="65" t="s">
        <v>2749</v>
      </c>
      <c r="D230" s="66">
        <v>10</v>
      </c>
      <c r="E230" s="67" t="s">
        <v>136</v>
      </c>
      <c r="F230" s="68">
        <v>26.8</v>
      </c>
      <c r="G230" s="65"/>
      <c r="H230" s="69"/>
      <c r="I230" s="70"/>
      <c r="J230" s="70"/>
      <c r="K230" s="34" t="s">
        <v>65</v>
      </c>
      <c r="L230" s="77">
        <v>230</v>
      </c>
      <c r="M230" s="77"/>
      <c r="N230" s="72"/>
      <c r="O230" s="79" t="s">
        <v>176</v>
      </c>
      <c r="P230" s="81">
        <v>43627.70884259259</v>
      </c>
      <c r="Q230" s="79" t="s">
        <v>421</v>
      </c>
      <c r="R230" s="79" t="s">
        <v>470</v>
      </c>
      <c r="S230" s="79" t="s">
        <v>480</v>
      </c>
      <c r="T230" s="79" t="s">
        <v>495</v>
      </c>
      <c r="U230" s="79"/>
      <c r="V230" s="82" t="s">
        <v>618</v>
      </c>
      <c r="W230" s="81">
        <v>43627.70884259259</v>
      </c>
      <c r="X230" s="82" t="s">
        <v>720</v>
      </c>
      <c r="Y230" s="79"/>
      <c r="Z230" s="79"/>
      <c r="AA230" s="85" t="s">
        <v>866</v>
      </c>
      <c r="AB230" s="79"/>
      <c r="AC230" s="79" t="b">
        <v>0</v>
      </c>
      <c r="AD230" s="79">
        <v>1</v>
      </c>
      <c r="AE230" s="85" t="s">
        <v>940</v>
      </c>
      <c r="AF230" s="79" t="b">
        <v>1</v>
      </c>
      <c r="AG230" s="79" t="s">
        <v>963</v>
      </c>
      <c r="AH230" s="79"/>
      <c r="AI230" s="85" t="s">
        <v>865</v>
      </c>
      <c r="AJ230" s="79" t="b">
        <v>0</v>
      </c>
      <c r="AK230" s="79">
        <v>0</v>
      </c>
      <c r="AL230" s="85" t="s">
        <v>940</v>
      </c>
      <c r="AM230" s="79" t="s">
        <v>968</v>
      </c>
      <c r="AN230" s="79" t="b">
        <v>0</v>
      </c>
      <c r="AO230" s="85" t="s">
        <v>866</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4</v>
      </c>
      <c r="BC230" s="78" t="str">
        <f>REPLACE(INDEX(GroupVertices[Group],MATCH(Edges[[#This Row],[Vertex 2]],GroupVertices[Vertex],0)),1,1,"")</f>
        <v>4</v>
      </c>
      <c r="BD230" s="48">
        <v>1</v>
      </c>
      <c r="BE230" s="49">
        <v>2.6315789473684212</v>
      </c>
      <c r="BF230" s="48">
        <v>0</v>
      </c>
      <c r="BG230" s="49">
        <v>0</v>
      </c>
      <c r="BH230" s="48">
        <v>0</v>
      </c>
      <c r="BI230" s="49">
        <v>0</v>
      </c>
      <c r="BJ230" s="48">
        <v>37</v>
      </c>
      <c r="BK230" s="49">
        <v>97.36842105263158</v>
      </c>
      <c r="BL230" s="48">
        <v>38</v>
      </c>
    </row>
    <row r="231" spans="1:64" ht="15">
      <c r="A231" s="64" t="s">
        <v>264</v>
      </c>
      <c r="B231" s="64" t="s">
        <v>264</v>
      </c>
      <c r="C231" s="65" t="s">
        <v>2749</v>
      </c>
      <c r="D231" s="66">
        <v>10</v>
      </c>
      <c r="E231" s="67" t="s">
        <v>136</v>
      </c>
      <c r="F231" s="68">
        <v>26.8</v>
      </c>
      <c r="G231" s="65"/>
      <c r="H231" s="69"/>
      <c r="I231" s="70"/>
      <c r="J231" s="70"/>
      <c r="K231" s="34" t="s">
        <v>65</v>
      </c>
      <c r="L231" s="77">
        <v>231</v>
      </c>
      <c r="M231" s="77"/>
      <c r="N231" s="72"/>
      <c r="O231" s="79" t="s">
        <v>176</v>
      </c>
      <c r="P231" s="81">
        <v>43627.82511574074</v>
      </c>
      <c r="Q231" s="79" t="s">
        <v>422</v>
      </c>
      <c r="R231" s="79"/>
      <c r="S231" s="79"/>
      <c r="T231" s="79" t="s">
        <v>492</v>
      </c>
      <c r="U231" s="82" t="s">
        <v>557</v>
      </c>
      <c r="V231" s="82" t="s">
        <v>557</v>
      </c>
      <c r="W231" s="81">
        <v>43627.82511574074</v>
      </c>
      <c r="X231" s="82" t="s">
        <v>721</v>
      </c>
      <c r="Y231" s="79"/>
      <c r="Z231" s="79"/>
      <c r="AA231" s="85" t="s">
        <v>867</v>
      </c>
      <c r="AB231" s="79"/>
      <c r="AC231" s="79" t="b">
        <v>0</v>
      </c>
      <c r="AD231" s="79">
        <v>6</v>
      </c>
      <c r="AE231" s="85" t="s">
        <v>940</v>
      </c>
      <c r="AF231" s="79" t="b">
        <v>0</v>
      </c>
      <c r="AG231" s="79" t="s">
        <v>963</v>
      </c>
      <c r="AH231" s="79"/>
      <c r="AI231" s="85" t="s">
        <v>940</v>
      </c>
      <c r="AJ231" s="79" t="b">
        <v>0</v>
      </c>
      <c r="AK231" s="79">
        <v>1</v>
      </c>
      <c r="AL231" s="85" t="s">
        <v>940</v>
      </c>
      <c r="AM231" s="79" t="s">
        <v>973</v>
      </c>
      <c r="AN231" s="79" t="b">
        <v>0</v>
      </c>
      <c r="AO231" s="85" t="s">
        <v>867</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4</v>
      </c>
      <c r="BC231" s="78" t="str">
        <f>REPLACE(INDEX(GroupVertices[Group],MATCH(Edges[[#This Row],[Vertex 2]],GroupVertices[Vertex],0)),1,1,"")</f>
        <v>4</v>
      </c>
      <c r="BD231" s="48">
        <v>1</v>
      </c>
      <c r="BE231" s="49">
        <v>1.9230769230769231</v>
      </c>
      <c r="BF231" s="48">
        <v>0</v>
      </c>
      <c r="BG231" s="49">
        <v>0</v>
      </c>
      <c r="BH231" s="48">
        <v>0</v>
      </c>
      <c r="BI231" s="49">
        <v>0</v>
      </c>
      <c r="BJ231" s="48">
        <v>51</v>
      </c>
      <c r="BK231" s="49">
        <v>98.07692307692308</v>
      </c>
      <c r="BL231" s="48">
        <v>52</v>
      </c>
    </row>
    <row r="232" spans="1:64" ht="15">
      <c r="A232" s="64" t="s">
        <v>228</v>
      </c>
      <c r="B232" s="64" t="s">
        <v>264</v>
      </c>
      <c r="C232" s="65" t="s">
        <v>2748</v>
      </c>
      <c r="D232" s="66">
        <v>3</v>
      </c>
      <c r="E232" s="67" t="s">
        <v>132</v>
      </c>
      <c r="F232" s="68">
        <v>32</v>
      </c>
      <c r="G232" s="65"/>
      <c r="H232" s="69"/>
      <c r="I232" s="70"/>
      <c r="J232" s="70"/>
      <c r="K232" s="34" t="s">
        <v>65</v>
      </c>
      <c r="L232" s="77">
        <v>232</v>
      </c>
      <c r="M232" s="77"/>
      <c r="N232" s="72"/>
      <c r="O232" s="79" t="s">
        <v>336</v>
      </c>
      <c r="P232" s="81">
        <v>43627.73688657407</v>
      </c>
      <c r="Q232" s="79" t="s">
        <v>365</v>
      </c>
      <c r="R232" s="79"/>
      <c r="S232" s="79"/>
      <c r="T232" s="79" t="s">
        <v>492</v>
      </c>
      <c r="U232" s="79"/>
      <c r="V232" s="82" t="s">
        <v>584</v>
      </c>
      <c r="W232" s="81">
        <v>43627.73688657407</v>
      </c>
      <c r="X232" s="82" t="s">
        <v>655</v>
      </c>
      <c r="Y232" s="79"/>
      <c r="Z232" s="79"/>
      <c r="AA232" s="85" t="s">
        <v>801</v>
      </c>
      <c r="AB232" s="85" t="s">
        <v>923</v>
      </c>
      <c r="AC232" s="79" t="b">
        <v>0</v>
      </c>
      <c r="AD232" s="79">
        <v>4</v>
      </c>
      <c r="AE232" s="85" t="s">
        <v>950</v>
      </c>
      <c r="AF232" s="79" t="b">
        <v>0</v>
      </c>
      <c r="AG232" s="79" t="s">
        <v>963</v>
      </c>
      <c r="AH232" s="79"/>
      <c r="AI232" s="85" t="s">
        <v>940</v>
      </c>
      <c r="AJ232" s="79" t="b">
        <v>0</v>
      </c>
      <c r="AK232" s="79">
        <v>0</v>
      </c>
      <c r="AL232" s="85" t="s">
        <v>940</v>
      </c>
      <c r="AM232" s="79" t="s">
        <v>966</v>
      </c>
      <c r="AN232" s="79" t="b">
        <v>0</v>
      </c>
      <c r="AO232" s="85" t="s">
        <v>923</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4</v>
      </c>
      <c r="BC232" s="78" t="str">
        <f>REPLACE(INDEX(GroupVertices[Group],MATCH(Edges[[#This Row],[Vertex 2]],GroupVertices[Vertex],0)),1,1,"")</f>
        <v>4</v>
      </c>
      <c r="BD232" s="48"/>
      <c r="BE232" s="49"/>
      <c r="BF232" s="48"/>
      <c r="BG232" s="49"/>
      <c r="BH232" s="48"/>
      <c r="BI232" s="49"/>
      <c r="BJ232" s="48"/>
      <c r="BK232" s="49"/>
      <c r="BL232" s="48"/>
    </row>
    <row r="233" spans="1:64" ht="15">
      <c r="A233" s="64" t="s">
        <v>257</v>
      </c>
      <c r="B233" s="64" t="s">
        <v>264</v>
      </c>
      <c r="C233" s="65" t="s">
        <v>2748</v>
      </c>
      <c r="D233" s="66">
        <v>3</v>
      </c>
      <c r="E233" s="67" t="s">
        <v>132</v>
      </c>
      <c r="F233" s="68">
        <v>32</v>
      </c>
      <c r="G233" s="65"/>
      <c r="H233" s="69"/>
      <c r="I233" s="70"/>
      <c r="J233" s="70"/>
      <c r="K233" s="34" t="s">
        <v>65</v>
      </c>
      <c r="L233" s="77">
        <v>233</v>
      </c>
      <c r="M233" s="77"/>
      <c r="N233" s="72"/>
      <c r="O233" s="79" t="s">
        <v>335</v>
      </c>
      <c r="P233" s="81">
        <v>43631.174409722225</v>
      </c>
      <c r="Q233" s="79" t="s">
        <v>423</v>
      </c>
      <c r="R233" s="79"/>
      <c r="S233" s="79"/>
      <c r="T233" s="79" t="s">
        <v>492</v>
      </c>
      <c r="U233" s="79"/>
      <c r="V233" s="82" t="s">
        <v>609</v>
      </c>
      <c r="W233" s="81">
        <v>43631.174409722225</v>
      </c>
      <c r="X233" s="82" t="s">
        <v>722</v>
      </c>
      <c r="Y233" s="79"/>
      <c r="Z233" s="79"/>
      <c r="AA233" s="85" t="s">
        <v>868</v>
      </c>
      <c r="AB233" s="79"/>
      <c r="AC233" s="79" t="b">
        <v>0</v>
      </c>
      <c r="AD233" s="79">
        <v>0</v>
      </c>
      <c r="AE233" s="85" t="s">
        <v>940</v>
      </c>
      <c r="AF233" s="79" t="b">
        <v>0</v>
      </c>
      <c r="AG233" s="79" t="s">
        <v>963</v>
      </c>
      <c r="AH233" s="79"/>
      <c r="AI233" s="85" t="s">
        <v>940</v>
      </c>
      <c r="AJ233" s="79" t="b">
        <v>0</v>
      </c>
      <c r="AK233" s="79">
        <v>1</v>
      </c>
      <c r="AL233" s="85" t="s">
        <v>867</v>
      </c>
      <c r="AM233" s="79" t="s">
        <v>967</v>
      </c>
      <c r="AN233" s="79" t="b">
        <v>0</v>
      </c>
      <c r="AO233" s="85" t="s">
        <v>867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4</v>
      </c>
      <c r="BD233" s="48">
        <v>1</v>
      </c>
      <c r="BE233" s="49">
        <v>3.8461538461538463</v>
      </c>
      <c r="BF233" s="48">
        <v>0</v>
      </c>
      <c r="BG233" s="49">
        <v>0</v>
      </c>
      <c r="BH233" s="48">
        <v>0</v>
      </c>
      <c r="BI233" s="49">
        <v>0</v>
      </c>
      <c r="BJ233" s="48">
        <v>25</v>
      </c>
      <c r="BK233" s="49">
        <v>96.15384615384616</v>
      </c>
      <c r="BL233" s="48">
        <v>26</v>
      </c>
    </row>
    <row r="234" spans="1:64" ht="15">
      <c r="A234" s="64" t="s">
        <v>263</v>
      </c>
      <c r="B234" s="64" t="s">
        <v>264</v>
      </c>
      <c r="C234" s="65" t="s">
        <v>2748</v>
      </c>
      <c r="D234" s="66">
        <v>3</v>
      </c>
      <c r="E234" s="67" t="s">
        <v>132</v>
      </c>
      <c r="F234" s="68">
        <v>32</v>
      </c>
      <c r="G234" s="65"/>
      <c r="H234" s="69"/>
      <c r="I234" s="70"/>
      <c r="J234" s="70"/>
      <c r="K234" s="34" t="s">
        <v>65</v>
      </c>
      <c r="L234" s="77">
        <v>234</v>
      </c>
      <c r="M234" s="77"/>
      <c r="N234" s="72"/>
      <c r="O234" s="79" t="s">
        <v>335</v>
      </c>
      <c r="P234" s="81">
        <v>43627.6428125</v>
      </c>
      <c r="Q234" s="79" t="s">
        <v>420</v>
      </c>
      <c r="R234" s="82" t="s">
        <v>469</v>
      </c>
      <c r="S234" s="79" t="s">
        <v>484</v>
      </c>
      <c r="T234" s="79" t="s">
        <v>492</v>
      </c>
      <c r="U234" s="82" t="s">
        <v>556</v>
      </c>
      <c r="V234" s="82" t="s">
        <v>556</v>
      </c>
      <c r="W234" s="81">
        <v>43627.6428125</v>
      </c>
      <c r="X234" s="82" t="s">
        <v>719</v>
      </c>
      <c r="Y234" s="79"/>
      <c r="Z234" s="79"/>
      <c r="AA234" s="85" t="s">
        <v>865</v>
      </c>
      <c r="AB234" s="79"/>
      <c r="AC234" s="79" t="b">
        <v>0</v>
      </c>
      <c r="AD234" s="79">
        <v>4</v>
      </c>
      <c r="AE234" s="85" t="s">
        <v>940</v>
      </c>
      <c r="AF234" s="79" t="b">
        <v>0</v>
      </c>
      <c r="AG234" s="79" t="s">
        <v>963</v>
      </c>
      <c r="AH234" s="79"/>
      <c r="AI234" s="85" t="s">
        <v>940</v>
      </c>
      <c r="AJ234" s="79" t="b">
        <v>0</v>
      </c>
      <c r="AK234" s="79">
        <v>2</v>
      </c>
      <c r="AL234" s="85" t="s">
        <v>940</v>
      </c>
      <c r="AM234" s="79" t="s">
        <v>967</v>
      </c>
      <c r="AN234" s="79" t="b">
        <v>0</v>
      </c>
      <c r="AO234" s="85" t="s">
        <v>865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4</v>
      </c>
      <c r="BD234" s="48"/>
      <c r="BE234" s="49"/>
      <c r="BF234" s="48"/>
      <c r="BG234" s="49"/>
      <c r="BH234" s="48"/>
      <c r="BI234" s="49"/>
      <c r="BJ234" s="48"/>
      <c r="BK234" s="49"/>
      <c r="BL234" s="48"/>
    </row>
    <row r="235" spans="1:64" ht="15">
      <c r="A235" s="64" t="s">
        <v>263</v>
      </c>
      <c r="B235" s="64" t="s">
        <v>304</v>
      </c>
      <c r="C235" s="65" t="s">
        <v>2748</v>
      </c>
      <c r="D235" s="66">
        <v>3</v>
      </c>
      <c r="E235" s="67" t="s">
        <v>132</v>
      </c>
      <c r="F235" s="68">
        <v>32</v>
      </c>
      <c r="G235" s="65"/>
      <c r="H235" s="69"/>
      <c r="I235" s="70"/>
      <c r="J235" s="70"/>
      <c r="K235" s="34" t="s">
        <v>65</v>
      </c>
      <c r="L235" s="77">
        <v>235</v>
      </c>
      <c r="M235" s="77"/>
      <c r="N235" s="72"/>
      <c r="O235" s="79" t="s">
        <v>335</v>
      </c>
      <c r="P235" s="81">
        <v>43627.6428125</v>
      </c>
      <c r="Q235" s="79" t="s">
        <v>420</v>
      </c>
      <c r="R235" s="82" t="s">
        <v>469</v>
      </c>
      <c r="S235" s="79" t="s">
        <v>484</v>
      </c>
      <c r="T235" s="79" t="s">
        <v>492</v>
      </c>
      <c r="U235" s="82" t="s">
        <v>556</v>
      </c>
      <c r="V235" s="82" t="s">
        <v>556</v>
      </c>
      <c r="W235" s="81">
        <v>43627.6428125</v>
      </c>
      <c r="X235" s="82" t="s">
        <v>719</v>
      </c>
      <c r="Y235" s="79"/>
      <c r="Z235" s="79"/>
      <c r="AA235" s="85" t="s">
        <v>865</v>
      </c>
      <c r="AB235" s="79"/>
      <c r="AC235" s="79" t="b">
        <v>0</v>
      </c>
      <c r="AD235" s="79">
        <v>4</v>
      </c>
      <c r="AE235" s="85" t="s">
        <v>940</v>
      </c>
      <c r="AF235" s="79" t="b">
        <v>0</v>
      </c>
      <c r="AG235" s="79" t="s">
        <v>963</v>
      </c>
      <c r="AH235" s="79"/>
      <c r="AI235" s="85" t="s">
        <v>940</v>
      </c>
      <c r="AJ235" s="79" t="b">
        <v>0</v>
      </c>
      <c r="AK235" s="79">
        <v>2</v>
      </c>
      <c r="AL235" s="85" t="s">
        <v>940</v>
      </c>
      <c r="AM235" s="79" t="s">
        <v>967</v>
      </c>
      <c r="AN235" s="79" t="b">
        <v>0</v>
      </c>
      <c r="AO235" s="85" t="s">
        <v>865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4</v>
      </c>
      <c r="BD235" s="48"/>
      <c r="BE235" s="49"/>
      <c r="BF235" s="48"/>
      <c r="BG235" s="49"/>
      <c r="BH235" s="48"/>
      <c r="BI235" s="49"/>
      <c r="BJ235" s="48"/>
      <c r="BK235" s="49"/>
      <c r="BL235" s="48"/>
    </row>
    <row r="236" spans="1:64" ht="15">
      <c r="A236" s="64" t="s">
        <v>242</v>
      </c>
      <c r="B236" s="64" t="s">
        <v>271</v>
      </c>
      <c r="C236" s="65" t="s">
        <v>2748</v>
      </c>
      <c r="D236" s="66">
        <v>3</v>
      </c>
      <c r="E236" s="67" t="s">
        <v>132</v>
      </c>
      <c r="F236" s="68">
        <v>32</v>
      </c>
      <c r="G236" s="65"/>
      <c r="H236" s="69"/>
      <c r="I236" s="70"/>
      <c r="J236" s="70"/>
      <c r="K236" s="34" t="s">
        <v>65</v>
      </c>
      <c r="L236" s="77">
        <v>236</v>
      </c>
      <c r="M236" s="77"/>
      <c r="N236" s="72"/>
      <c r="O236" s="79" t="s">
        <v>335</v>
      </c>
      <c r="P236" s="81">
        <v>43627.043703703705</v>
      </c>
      <c r="Q236" s="79" t="s">
        <v>424</v>
      </c>
      <c r="R236" s="79"/>
      <c r="S236" s="79"/>
      <c r="T236" s="79" t="s">
        <v>504</v>
      </c>
      <c r="U236" s="79"/>
      <c r="V236" s="82" t="s">
        <v>596</v>
      </c>
      <c r="W236" s="81">
        <v>43627.043703703705</v>
      </c>
      <c r="X236" s="82" t="s">
        <v>723</v>
      </c>
      <c r="Y236" s="79"/>
      <c r="Z236" s="79"/>
      <c r="AA236" s="85" t="s">
        <v>869</v>
      </c>
      <c r="AB236" s="79"/>
      <c r="AC236" s="79" t="b">
        <v>0</v>
      </c>
      <c r="AD236" s="79">
        <v>0</v>
      </c>
      <c r="AE236" s="85" t="s">
        <v>940</v>
      </c>
      <c r="AF236" s="79" t="b">
        <v>0</v>
      </c>
      <c r="AG236" s="79" t="s">
        <v>963</v>
      </c>
      <c r="AH236" s="79"/>
      <c r="AI236" s="85" t="s">
        <v>940</v>
      </c>
      <c r="AJ236" s="79" t="b">
        <v>0</v>
      </c>
      <c r="AK236" s="79">
        <v>2</v>
      </c>
      <c r="AL236" s="85" t="s">
        <v>915</v>
      </c>
      <c r="AM236" s="79" t="s">
        <v>967</v>
      </c>
      <c r="AN236" s="79" t="b">
        <v>0</v>
      </c>
      <c r="AO236" s="85" t="s">
        <v>915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v>0</v>
      </c>
      <c r="BE236" s="49">
        <v>0</v>
      </c>
      <c r="BF236" s="48">
        <v>0</v>
      </c>
      <c r="BG236" s="49">
        <v>0</v>
      </c>
      <c r="BH236" s="48">
        <v>0</v>
      </c>
      <c r="BI236" s="49">
        <v>0</v>
      </c>
      <c r="BJ236" s="48">
        <v>26</v>
      </c>
      <c r="BK236" s="49">
        <v>100</v>
      </c>
      <c r="BL236" s="48">
        <v>26</v>
      </c>
    </row>
    <row r="237" spans="1:64" ht="15">
      <c r="A237" s="64" t="s">
        <v>242</v>
      </c>
      <c r="B237" s="64" t="s">
        <v>242</v>
      </c>
      <c r="C237" s="65" t="s">
        <v>2749</v>
      </c>
      <c r="D237" s="66">
        <v>10</v>
      </c>
      <c r="E237" s="67" t="s">
        <v>136</v>
      </c>
      <c r="F237" s="68">
        <v>26.8</v>
      </c>
      <c r="G237" s="65"/>
      <c r="H237" s="69"/>
      <c r="I237" s="70"/>
      <c r="J237" s="70"/>
      <c r="K237" s="34" t="s">
        <v>65</v>
      </c>
      <c r="L237" s="77">
        <v>237</v>
      </c>
      <c r="M237" s="77"/>
      <c r="N237" s="72"/>
      <c r="O237" s="79" t="s">
        <v>176</v>
      </c>
      <c r="P237" s="81">
        <v>43627.80792824074</v>
      </c>
      <c r="Q237" s="79" t="s">
        <v>425</v>
      </c>
      <c r="R237" s="82" t="s">
        <v>468</v>
      </c>
      <c r="S237" s="79" t="s">
        <v>484</v>
      </c>
      <c r="T237" s="79" t="s">
        <v>504</v>
      </c>
      <c r="U237" s="82" t="s">
        <v>558</v>
      </c>
      <c r="V237" s="82" t="s">
        <v>558</v>
      </c>
      <c r="W237" s="81">
        <v>43627.80792824074</v>
      </c>
      <c r="X237" s="82" t="s">
        <v>724</v>
      </c>
      <c r="Y237" s="79"/>
      <c r="Z237" s="79"/>
      <c r="AA237" s="85" t="s">
        <v>870</v>
      </c>
      <c r="AB237" s="79"/>
      <c r="AC237" s="79" t="b">
        <v>0</v>
      </c>
      <c r="AD237" s="79">
        <v>1</v>
      </c>
      <c r="AE237" s="85" t="s">
        <v>940</v>
      </c>
      <c r="AF237" s="79" t="b">
        <v>0</v>
      </c>
      <c r="AG237" s="79" t="s">
        <v>963</v>
      </c>
      <c r="AH237" s="79"/>
      <c r="AI237" s="85" t="s">
        <v>940</v>
      </c>
      <c r="AJ237" s="79" t="b">
        <v>0</v>
      </c>
      <c r="AK237" s="79">
        <v>0</v>
      </c>
      <c r="AL237" s="85" t="s">
        <v>940</v>
      </c>
      <c r="AM237" s="79" t="s">
        <v>967</v>
      </c>
      <c r="AN237" s="79" t="b">
        <v>0</v>
      </c>
      <c r="AO237" s="85" t="s">
        <v>870</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3</v>
      </c>
      <c r="BC237" s="78" t="str">
        <f>REPLACE(INDEX(GroupVertices[Group],MATCH(Edges[[#This Row],[Vertex 2]],GroupVertices[Vertex],0)),1,1,"")</f>
        <v>3</v>
      </c>
      <c r="BD237" s="48">
        <v>0</v>
      </c>
      <c r="BE237" s="49">
        <v>0</v>
      </c>
      <c r="BF237" s="48">
        <v>0</v>
      </c>
      <c r="BG237" s="49">
        <v>0</v>
      </c>
      <c r="BH237" s="48">
        <v>0</v>
      </c>
      <c r="BI237" s="49">
        <v>0</v>
      </c>
      <c r="BJ237" s="48">
        <v>24</v>
      </c>
      <c r="BK237" s="49">
        <v>100</v>
      </c>
      <c r="BL237" s="48">
        <v>24</v>
      </c>
    </row>
    <row r="238" spans="1:64" ht="15">
      <c r="A238" s="64" t="s">
        <v>242</v>
      </c>
      <c r="B238" s="64" t="s">
        <v>242</v>
      </c>
      <c r="C238" s="65" t="s">
        <v>2749</v>
      </c>
      <c r="D238" s="66">
        <v>10</v>
      </c>
      <c r="E238" s="67" t="s">
        <v>136</v>
      </c>
      <c r="F238" s="68">
        <v>26.8</v>
      </c>
      <c r="G238" s="65"/>
      <c r="H238" s="69"/>
      <c r="I238" s="70"/>
      <c r="J238" s="70"/>
      <c r="K238" s="34" t="s">
        <v>65</v>
      </c>
      <c r="L238" s="77">
        <v>238</v>
      </c>
      <c r="M238" s="77"/>
      <c r="N238" s="72"/>
      <c r="O238" s="79" t="s">
        <v>176</v>
      </c>
      <c r="P238" s="81">
        <v>43627.874386574076</v>
      </c>
      <c r="Q238" s="79" t="s">
        <v>426</v>
      </c>
      <c r="R238" s="82" t="s">
        <v>471</v>
      </c>
      <c r="S238" s="79" t="s">
        <v>482</v>
      </c>
      <c r="T238" s="79" t="s">
        <v>492</v>
      </c>
      <c r="U238" s="82" t="s">
        <v>559</v>
      </c>
      <c r="V238" s="82" t="s">
        <v>559</v>
      </c>
      <c r="W238" s="81">
        <v>43627.874386574076</v>
      </c>
      <c r="X238" s="82" t="s">
        <v>725</v>
      </c>
      <c r="Y238" s="79"/>
      <c r="Z238" s="79"/>
      <c r="AA238" s="85" t="s">
        <v>871</v>
      </c>
      <c r="AB238" s="79"/>
      <c r="AC238" s="79" t="b">
        <v>0</v>
      </c>
      <c r="AD238" s="79">
        <v>1</v>
      </c>
      <c r="AE238" s="85" t="s">
        <v>940</v>
      </c>
      <c r="AF238" s="79" t="b">
        <v>0</v>
      </c>
      <c r="AG238" s="79" t="s">
        <v>963</v>
      </c>
      <c r="AH238" s="79"/>
      <c r="AI238" s="85" t="s">
        <v>940</v>
      </c>
      <c r="AJ238" s="79" t="b">
        <v>0</v>
      </c>
      <c r="AK238" s="79">
        <v>0</v>
      </c>
      <c r="AL238" s="85" t="s">
        <v>940</v>
      </c>
      <c r="AM238" s="79" t="s">
        <v>967</v>
      </c>
      <c r="AN238" s="79" t="b">
        <v>0</v>
      </c>
      <c r="AO238" s="85" t="s">
        <v>871</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3</v>
      </c>
      <c r="BC238" s="78" t="str">
        <f>REPLACE(INDEX(GroupVertices[Group],MATCH(Edges[[#This Row],[Vertex 2]],GroupVertices[Vertex],0)),1,1,"")</f>
        <v>3</v>
      </c>
      <c r="BD238" s="48">
        <v>1</v>
      </c>
      <c r="BE238" s="49">
        <v>5.882352941176471</v>
      </c>
      <c r="BF238" s="48">
        <v>0</v>
      </c>
      <c r="BG238" s="49">
        <v>0</v>
      </c>
      <c r="BH238" s="48">
        <v>0</v>
      </c>
      <c r="BI238" s="49">
        <v>0</v>
      </c>
      <c r="BJ238" s="48">
        <v>16</v>
      </c>
      <c r="BK238" s="49">
        <v>94.11764705882354</v>
      </c>
      <c r="BL238" s="48">
        <v>17</v>
      </c>
    </row>
    <row r="239" spans="1:64" ht="15">
      <c r="A239" s="64" t="s">
        <v>253</v>
      </c>
      <c r="B239" s="64" t="s">
        <v>242</v>
      </c>
      <c r="C239" s="65" t="s">
        <v>2748</v>
      </c>
      <c r="D239" s="66">
        <v>3</v>
      </c>
      <c r="E239" s="67" t="s">
        <v>132</v>
      </c>
      <c r="F239" s="68">
        <v>32</v>
      </c>
      <c r="G239" s="65"/>
      <c r="H239" s="69"/>
      <c r="I239" s="70"/>
      <c r="J239" s="70"/>
      <c r="K239" s="34" t="s">
        <v>65</v>
      </c>
      <c r="L239" s="77">
        <v>239</v>
      </c>
      <c r="M239" s="77"/>
      <c r="N239" s="72"/>
      <c r="O239" s="79" t="s">
        <v>335</v>
      </c>
      <c r="P239" s="81">
        <v>43627.85290509259</v>
      </c>
      <c r="Q239" s="79" t="s">
        <v>417</v>
      </c>
      <c r="R239" s="82" t="s">
        <v>468</v>
      </c>
      <c r="S239" s="79" t="s">
        <v>484</v>
      </c>
      <c r="T239" s="79" t="s">
        <v>492</v>
      </c>
      <c r="U239" s="79"/>
      <c r="V239" s="82" t="s">
        <v>612</v>
      </c>
      <c r="W239" s="81">
        <v>43627.85290509259</v>
      </c>
      <c r="X239" s="82" t="s">
        <v>716</v>
      </c>
      <c r="Y239" s="79"/>
      <c r="Z239" s="79"/>
      <c r="AA239" s="85" t="s">
        <v>862</v>
      </c>
      <c r="AB239" s="79"/>
      <c r="AC239" s="79" t="b">
        <v>0</v>
      </c>
      <c r="AD239" s="79">
        <v>3</v>
      </c>
      <c r="AE239" s="85" t="s">
        <v>940</v>
      </c>
      <c r="AF239" s="79" t="b">
        <v>0</v>
      </c>
      <c r="AG239" s="79" t="s">
        <v>963</v>
      </c>
      <c r="AH239" s="79"/>
      <c r="AI239" s="85" t="s">
        <v>940</v>
      </c>
      <c r="AJ239" s="79" t="b">
        <v>0</v>
      </c>
      <c r="AK239" s="79">
        <v>1</v>
      </c>
      <c r="AL239" s="85" t="s">
        <v>940</v>
      </c>
      <c r="AM239" s="79" t="s">
        <v>971</v>
      </c>
      <c r="AN239" s="79" t="b">
        <v>0</v>
      </c>
      <c r="AO239" s="85" t="s">
        <v>862</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c r="BE239" s="49"/>
      <c r="BF239" s="48"/>
      <c r="BG239" s="49"/>
      <c r="BH239" s="48"/>
      <c r="BI239" s="49"/>
      <c r="BJ239" s="48"/>
      <c r="BK239" s="49"/>
      <c r="BL239" s="48"/>
    </row>
    <row r="240" spans="1:64" ht="15">
      <c r="A240" s="64" t="s">
        <v>263</v>
      </c>
      <c r="B240" s="64" t="s">
        <v>242</v>
      </c>
      <c r="C240" s="65" t="s">
        <v>2748</v>
      </c>
      <c r="D240" s="66">
        <v>3</v>
      </c>
      <c r="E240" s="67" t="s">
        <v>132</v>
      </c>
      <c r="F240" s="68">
        <v>32</v>
      </c>
      <c r="G240" s="65"/>
      <c r="H240" s="69"/>
      <c r="I240" s="70"/>
      <c r="J240" s="70"/>
      <c r="K240" s="34" t="s">
        <v>65</v>
      </c>
      <c r="L240" s="77">
        <v>240</v>
      </c>
      <c r="M240" s="77"/>
      <c r="N240" s="72"/>
      <c r="O240" s="79" t="s">
        <v>335</v>
      </c>
      <c r="P240" s="81">
        <v>43627.6428125</v>
      </c>
      <c r="Q240" s="79" t="s">
        <v>420</v>
      </c>
      <c r="R240" s="82" t="s">
        <v>469</v>
      </c>
      <c r="S240" s="79" t="s">
        <v>484</v>
      </c>
      <c r="T240" s="79" t="s">
        <v>492</v>
      </c>
      <c r="U240" s="82" t="s">
        <v>556</v>
      </c>
      <c r="V240" s="82" t="s">
        <v>556</v>
      </c>
      <c r="W240" s="81">
        <v>43627.6428125</v>
      </c>
      <c r="X240" s="82" t="s">
        <v>719</v>
      </c>
      <c r="Y240" s="79"/>
      <c r="Z240" s="79"/>
      <c r="AA240" s="85" t="s">
        <v>865</v>
      </c>
      <c r="AB240" s="79"/>
      <c r="AC240" s="79" t="b">
        <v>0</v>
      </c>
      <c r="AD240" s="79">
        <v>4</v>
      </c>
      <c r="AE240" s="85" t="s">
        <v>940</v>
      </c>
      <c r="AF240" s="79" t="b">
        <v>0</v>
      </c>
      <c r="AG240" s="79" t="s">
        <v>963</v>
      </c>
      <c r="AH240" s="79"/>
      <c r="AI240" s="85" t="s">
        <v>940</v>
      </c>
      <c r="AJ240" s="79" t="b">
        <v>0</v>
      </c>
      <c r="AK240" s="79">
        <v>2</v>
      </c>
      <c r="AL240" s="85" t="s">
        <v>940</v>
      </c>
      <c r="AM240" s="79" t="s">
        <v>967</v>
      </c>
      <c r="AN240" s="79" t="b">
        <v>0</v>
      </c>
      <c r="AO240" s="85" t="s">
        <v>865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c r="BE240" s="49"/>
      <c r="BF240" s="48"/>
      <c r="BG240" s="49"/>
      <c r="BH240" s="48"/>
      <c r="BI240" s="49"/>
      <c r="BJ240" s="48"/>
      <c r="BK240" s="49"/>
      <c r="BL240" s="48"/>
    </row>
    <row r="241" spans="1:64" ht="15">
      <c r="A241" s="64" t="s">
        <v>255</v>
      </c>
      <c r="B241" s="64" t="s">
        <v>301</v>
      </c>
      <c r="C241" s="65" t="s">
        <v>2748</v>
      </c>
      <c r="D241" s="66">
        <v>3</v>
      </c>
      <c r="E241" s="67" t="s">
        <v>132</v>
      </c>
      <c r="F241" s="68">
        <v>32</v>
      </c>
      <c r="G241" s="65"/>
      <c r="H241" s="69"/>
      <c r="I241" s="70"/>
      <c r="J241" s="70"/>
      <c r="K241" s="34" t="s">
        <v>65</v>
      </c>
      <c r="L241" s="77">
        <v>241</v>
      </c>
      <c r="M241" s="77"/>
      <c r="N241" s="72"/>
      <c r="O241" s="79" t="s">
        <v>335</v>
      </c>
      <c r="P241" s="81">
        <v>43629.44805555556</v>
      </c>
      <c r="Q241" s="79" t="s">
        <v>371</v>
      </c>
      <c r="R241" s="82" t="s">
        <v>458</v>
      </c>
      <c r="S241" s="79" t="s">
        <v>484</v>
      </c>
      <c r="T241" s="79" t="s">
        <v>503</v>
      </c>
      <c r="U241" s="79"/>
      <c r="V241" s="82" t="s">
        <v>608</v>
      </c>
      <c r="W241" s="81">
        <v>43629.44805555556</v>
      </c>
      <c r="X241" s="82" t="s">
        <v>726</v>
      </c>
      <c r="Y241" s="79"/>
      <c r="Z241" s="79"/>
      <c r="AA241" s="85" t="s">
        <v>872</v>
      </c>
      <c r="AB241" s="79"/>
      <c r="AC241" s="79" t="b">
        <v>0</v>
      </c>
      <c r="AD241" s="79">
        <v>0</v>
      </c>
      <c r="AE241" s="85" t="s">
        <v>940</v>
      </c>
      <c r="AF241" s="79" t="b">
        <v>0</v>
      </c>
      <c r="AG241" s="79" t="s">
        <v>963</v>
      </c>
      <c r="AH241" s="79"/>
      <c r="AI241" s="85" t="s">
        <v>940</v>
      </c>
      <c r="AJ241" s="79" t="b">
        <v>0</v>
      </c>
      <c r="AK241" s="79">
        <v>2</v>
      </c>
      <c r="AL241" s="85" t="s">
        <v>874</v>
      </c>
      <c r="AM241" s="79" t="s">
        <v>967</v>
      </c>
      <c r="AN241" s="79" t="b">
        <v>0</v>
      </c>
      <c r="AO241" s="85" t="s">
        <v>874</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v>0</v>
      </c>
      <c r="BE241" s="49">
        <v>0</v>
      </c>
      <c r="BF241" s="48">
        <v>0</v>
      </c>
      <c r="BG241" s="49">
        <v>0</v>
      </c>
      <c r="BH241" s="48">
        <v>0</v>
      </c>
      <c r="BI241" s="49">
        <v>0</v>
      </c>
      <c r="BJ241" s="48">
        <v>13</v>
      </c>
      <c r="BK241" s="49">
        <v>100</v>
      </c>
      <c r="BL241" s="48">
        <v>13</v>
      </c>
    </row>
    <row r="242" spans="1:64" ht="15">
      <c r="A242" s="64" t="s">
        <v>253</v>
      </c>
      <c r="B242" s="64" t="s">
        <v>301</v>
      </c>
      <c r="C242" s="65" t="s">
        <v>2749</v>
      </c>
      <c r="D242" s="66">
        <v>10</v>
      </c>
      <c r="E242" s="67" t="s">
        <v>136</v>
      </c>
      <c r="F242" s="68">
        <v>26.8</v>
      </c>
      <c r="G242" s="65"/>
      <c r="H242" s="69"/>
      <c r="I242" s="70"/>
      <c r="J242" s="70"/>
      <c r="K242" s="34" t="s">
        <v>65</v>
      </c>
      <c r="L242" s="77">
        <v>242</v>
      </c>
      <c r="M242" s="77"/>
      <c r="N242" s="72"/>
      <c r="O242" s="79" t="s">
        <v>335</v>
      </c>
      <c r="P242" s="81">
        <v>43627.812314814815</v>
      </c>
      <c r="Q242" s="79" t="s">
        <v>427</v>
      </c>
      <c r="R242" s="82" t="s">
        <v>468</v>
      </c>
      <c r="S242" s="79" t="s">
        <v>484</v>
      </c>
      <c r="T242" s="79" t="s">
        <v>519</v>
      </c>
      <c r="U242" s="79"/>
      <c r="V242" s="82" t="s">
        <v>612</v>
      </c>
      <c r="W242" s="81">
        <v>43627.812314814815</v>
      </c>
      <c r="X242" s="82" t="s">
        <v>727</v>
      </c>
      <c r="Y242" s="79"/>
      <c r="Z242" s="79"/>
      <c r="AA242" s="85" t="s">
        <v>873</v>
      </c>
      <c r="AB242" s="79"/>
      <c r="AC242" s="79" t="b">
        <v>0</v>
      </c>
      <c r="AD242" s="79">
        <v>2</v>
      </c>
      <c r="AE242" s="85" t="s">
        <v>940</v>
      </c>
      <c r="AF242" s="79" t="b">
        <v>0</v>
      </c>
      <c r="AG242" s="79" t="s">
        <v>963</v>
      </c>
      <c r="AH242" s="79"/>
      <c r="AI242" s="85" t="s">
        <v>940</v>
      </c>
      <c r="AJ242" s="79" t="b">
        <v>0</v>
      </c>
      <c r="AK242" s="79">
        <v>0</v>
      </c>
      <c r="AL242" s="85" t="s">
        <v>940</v>
      </c>
      <c r="AM242" s="79" t="s">
        <v>971</v>
      </c>
      <c r="AN242" s="79" t="b">
        <v>0</v>
      </c>
      <c r="AO242" s="85" t="s">
        <v>873</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3</v>
      </c>
      <c r="BC242" s="78" t="str">
        <f>REPLACE(INDEX(GroupVertices[Group],MATCH(Edges[[#This Row],[Vertex 2]],GroupVertices[Vertex],0)),1,1,"")</f>
        <v>3</v>
      </c>
      <c r="BD242" s="48">
        <v>1</v>
      </c>
      <c r="BE242" s="49">
        <v>3.125</v>
      </c>
      <c r="BF242" s="48">
        <v>0</v>
      </c>
      <c r="BG242" s="49">
        <v>0</v>
      </c>
      <c r="BH242" s="48">
        <v>0</v>
      </c>
      <c r="BI242" s="49">
        <v>0</v>
      </c>
      <c r="BJ242" s="48">
        <v>31</v>
      </c>
      <c r="BK242" s="49">
        <v>96.875</v>
      </c>
      <c r="BL242" s="48">
        <v>32</v>
      </c>
    </row>
    <row r="243" spans="1:64" ht="15">
      <c r="A243" s="64" t="s">
        <v>253</v>
      </c>
      <c r="B243" s="64" t="s">
        <v>301</v>
      </c>
      <c r="C243" s="65" t="s">
        <v>2749</v>
      </c>
      <c r="D243" s="66">
        <v>10</v>
      </c>
      <c r="E243" s="67" t="s">
        <v>136</v>
      </c>
      <c r="F243" s="68">
        <v>26.8</v>
      </c>
      <c r="G243" s="65"/>
      <c r="H243" s="69"/>
      <c r="I243" s="70"/>
      <c r="J243" s="70"/>
      <c r="K243" s="34" t="s">
        <v>65</v>
      </c>
      <c r="L243" s="77">
        <v>243</v>
      </c>
      <c r="M243" s="77"/>
      <c r="N243" s="72"/>
      <c r="O243" s="79" t="s">
        <v>335</v>
      </c>
      <c r="P243" s="81">
        <v>43629.23039351852</v>
      </c>
      <c r="Q243" s="79" t="s">
        <v>428</v>
      </c>
      <c r="R243" s="82" t="s">
        <v>458</v>
      </c>
      <c r="S243" s="79" t="s">
        <v>484</v>
      </c>
      <c r="T243" s="79" t="s">
        <v>520</v>
      </c>
      <c r="U243" s="82" t="s">
        <v>560</v>
      </c>
      <c r="V243" s="82" t="s">
        <v>560</v>
      </c>
      <c r="W243" s="81">
        <v>43629.23039351852</v>
      </c>
      <c r="X243" s="82" t="s">
        <v>728</v>
      </c>
      <c r="Y243" s="79"/>
      <c r="Z243" s="79"/>
      <c r="AA243" s="85" t="s">
        <v>874</v>
      </c>
      <c r="AB243" s="79"/>
      <c r="AC243" s="79" t="b">
        <v>0</v>
      </c>
      <c r="AD243" s="79">
        <v>3</v>
      </c>
      <c r="AE243" s="85" t="s">
        <v>940</v>
      </c>
      <c r="AF243" s="79" t="b">
        <v>0</v>
      </c>
      <c r="AG243" s="79" t="s">
        <v>963</v>
      </c>
      <c r="AH243" s="79"/>
      <c r="AI243" s="85" t="s">
        <v>940</v>
      </c>
      <c r="AJ243" s="79" t="b">
        <v>0</v>
      </c>
      <c r="AK243" s="79">
        <v>2</v>
      </c>
      <c r="AL243" s="85" t="s">
        <v>940</v>
      </c>
      <c r="AM243" s="79" t="s">
        <v>967</v>
      </c>
      <c r="AN243" s="79" t="b">
        <v>0</v>
      </c>
      <c r="AO243" s="85" t="s">
        <v>874</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3</v>
      </c>
      <c r="BC243" s="78" t="str">
        <f>REPLACE(INDEX(GroupVertices[Group],MATCH(Edges[[#This Row],[Vertex 2]],GroupVertices[Vertex],0)),1,1,"")</f>
        <v>3</v>
      </c>
      <c r="BD243" s="48">
        <v>0</v>
      </c>
      <c r="BE243" s="49">
        <v>0</v>
      </c>
      <c r="BF243" s="48">
        <v>0</v>
      </c>
      <c r="BG243" s="49">
        <v>0</v>
      </c>
      <c r="BH243" s="48">
        <v>0</v>
      </c>
      <c r="BI243" s="49">
        <v>0</v>
      </c>
      <c r="BJ243" s="48">
        <v>13</v>
      </c>
      <c r="BK243" s="49">
        <v>100</v>
      </c>
      <c r="BL243" s="48">
        <v>13</v>
      </c>
    </row>
    <row r="244" spans="1:64" ht="15">
      <c r="A244" s="64" t="s">
        <v>263</v>
      </c>
      <c r="B244" s="64" t="s">
        <v>301</v>
      </c>
      <c r="C244" s="65" t="s">
        <v>2748</v>
      </c>
      <c r="D244" s="66">
        <v>3</v>
      </c>
      <c r="E244" s="67" t="s">
        <v>132</v>
      </c>
      <c r="F244" s="68">
        <v>32</v>
      </c>
      <c r="G244" s="65"/>
      <c r="H244" s="69"/>
      <c r="I244" s="70"/>
      <c r="J244" s="70"/>
      <c r="K244" s="34" t="s">
        <v>65</v>
      </c>
      <c r="L244" s="77">
        <v>244</v>
      </c>
      <c r="M244" s="77"/>
      <c r="N244" s="72"/>
      <c r="O244" s="79" t="s">
        <v>335</v>
      </c>
      <c r="P244" s="81">
        <v>43627.6428125</v>
      </c>
      <c r="Q244" s="79" t="s">
        <v>420</v>
      </c>
      <c r="R244" s="82" t="s">
        <v>469</v>
      </c>
      <c r="S244" s="79" t="s">
        <v>484</v>
      </c>
      <c r="T244" s="79" t="s">
        <v>492</v>
      </c>
      <c r="U244" s="82" t="s">
        <v>556</v>
      </c>
      <c r="V244" s="82" t="s">
        <v>556</v>
      </c>
      <c r="W244" s="81">
        <v>43627.6428125</v>
      </c>
      <c r="X244" s="82" t="s">
        <v>719</v>
      </c>
      <c r="Y244" s="79"/>
      <c r="Z244" s="79"/>
      <c r="AA244" s="85" t="s">
        <v>865</v>
      </c>
      <c r="AB244" s="79"/>
      <c r="AC244" s="79" t="b">
        <v>0</v>
      </c>
      <c r="AD244" s="79">
        <v>4</v>
      </c>
      <c r="AE244" s="85" t="s">
        <v>940</v>
      </c>
      <c r="AF244" s="79" t="b">
        <v>0</v>
      </c>
      <c r="AG244" s="79" t="s">
        <v>963</v>
      </c>
      <c r="AH244" s="79"/>
      <c r="AI244" s="85" t="s">
        <v>940</v>
      </c>
      <c r="AJ244" s="79" t="b">
        <v>0</v>
      </c>
      <c r="AK244" s="79">
        <v>2</v>
      </c>
      <c r="AL244" s="85" t="s">
        <v>940</v>
      </c>
      <c r="AM244" s="79" t="s">
        <v>967</v>
      </c>
      <c r="AN244" s="79" t="b">
        <v>0</v>
      </c>
      <c r="AO244" s="85" t="s">
        <v>865</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c r="BE244" s="49"/>
      <c r="BF244" s="48"/>
      <c r="BG244" s="49"/>
      <c r="BH244" s="48"/>
      <c r="BI244" s="49"/>
      <c r="BJ244" s="48"/>
      <c r="BK244" s="49"/>
      <c r="BL244" s="48"/>
    </row>
    <row r="245" spans="1:64" ht="15">
      <c r="A245" s="64" t="s">
        <v>265</v>
      </c>
      <c r="B245" s="64" t="s">
        <v>257</v>
      </c>
      <c r="C245" s="65" t="s">
        <v>2748</v>
      </c>
      <c r="D245" s="66">
        <v>3</v>
      </c>
      <c r="E245" s="67" t="s">
        <v>132</v>
      </c>
      <c r="F245" s="68">
        <v>32</v>
      </c>
      <c r="G245" s="65"/>
      <c r="H245" s="69"/>
      <c r="I245" s="70"/>
      <c r="J245" s="70"/>
      <c r="K245" s="34" t="s">
        <v>65</v>
      </c>
      <c r="L245" s="77">
        <v>245</v>
      </c>
      <c r="M245" s="77"/>
      <c r="N245" s="72"/>
      <c r="O245" s="79" t="s">
        <v>335</v>
      </c>
      <c r="P245" s="81">
        <v>43627.88181712963</v>
      </c>
      <c r="Q245" s="79" t="s">
        <v>413</v>
      </c>
      <c r="R245" s="79"/>
      <c r="S245" s="79"/>
      <c r="T245" s="79" t="s">
        <v>504</v>
      </c>
      <c r="U245" s="79"/>
      <c r="V245" s="82" t="s">
        <v>619</v>
      </c>
      <c r="W245" s="81">
        <v>43627.88181712963</v>
      </c>
      <c r="X245" s="82" t="s">
        <v>729</v>
      </c>
      <c r="Y245" s="79"/>
      <c r="Z245" s="79"/>
      <c r="AA245" s="85" t="s">
        <v>875</v>
      </c>
      <c r="AB245" s="79"/>
      <c r="AC245" s="79" t="b">
        <v>0</v>
      </c>
      <c r="AD245" s="79">
        <v>0</v>
      </c>
      <c r="AE245" s="85" t="s">
        <v>940</v>
      </c>
      <c r="AF245" s="79" t="b">
        <v>0</v>
      </c>
      <c r="AG245" s="79" t="s">
        <v>963</v>
      </c>
      <c r="AH245" s="79"/>
      <c r="AI245" s="85" t="s">
        <v>940</v>
      </c>
      <c r="AJ245" s="79" t="b">
        <v>0</v>
      </c>
      <c r="AK245" s="79">
        <v>2</v>
      </c>
      <c r="AL245" s="85" t="s">
        <v>887</v>
      </c>
      <c r="AM245" s="79" t="s">
        <v>968</v>
      </c>
      <c r="AN245" s="79" t="b">
        <v>0</v>
      </c>
      <c r="AO245" s="85" t="s">
        <v>887</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4</v>
      </c>
      <c r="BC245" s="78" t="str">
        <f>REPLACE(INDEX(GroupVertices[Group],MATCH(Edges[[#This Row],[Vertex 2]],GroupVertices[Vertex],0)),1,1,"")</f>
        <v>1</v>
      </c>
      <c r="BD245" s="48">
        <v>0</v>
      </c>
      <c r="BE245" s="49">
        <v>0</v>
      </c>
      <c r="BF245" s="48">
        <v>0</v>
      </c>
      <c r="BG245" s="49">
        <v>0</v>
      </c>
      <c r="BH245" s="48">
        <v>0</v>
      </c>
      <c r="BI245" s="49">
        <v>0</v>
      </c>
      <c r="BJ245" s="48">
        <v>23</v>
      </c>
      <c r="BK245" s="49">
        <v>100</v>
      </c>
      <c r="BL245" s="48">
        <v>23</v>
      </c>
    </row>
    <row r="246" spans="1:64" ht="15">
      <c r="A246" s="64" t="s">
        <v>228</v>
      </c>
      <c r="B246" s="64" t="s">
        <v>265</v>
      </c>
      <c r="C246" s="65" t="s">
        <v>2749</v>
      </c>
      <c r="D246" s="66">
        <v>10</v>
      </c>
      <c r="E246" s="67" t="s">
        <v>136</v>
      </c>
      <c r="F246" s="68">
        <v>26.8</v>
      </c>
      <c r="G246" s="65"/>
      <c r="H246" s="69"/>
      <c r="I246" s="70"/>
      <c r="J246" s="70"/>
      <c r="K246" s="34" t="s">
        <v>65</v>
      </c>
      <c r="L246" s="77">
        <v>246</v>
      </c>
      <c r="M246" s="77"/>
      <c r="N246" s="72"/>
      <c r="O246" s="79" t="s">
        <v>335</v>
      </c>
      <c r="P246" s="81">
        <v>43627.979317129626</v>
      </c>
      <c r="Q246" s="79" t="s">
        <v>359</v>
      </c>
      <c r="R246" s="79"/>
      <c r="S246" s="79"/>
      <c r="T246" s="79" t="s">
        <v>492</v>
      </c>
      <c r="U246" s="79"/>
      <c r="V246" s="82" t="s">
        <v>584</v>
      </c>
      <c r="W246" s="81">
        <v>43627.979317129626</v>
      </c>
      <c r="X246" s="82" t="s">
        <v>647</v>
      </c>
      <c r="Y246" s="79"/>
      <c r="Z246" s="79"/>
      <c r="AA246" s="85" t="s">
        <v>793</v>
      </c>
      <c r="AB246" s="79"/>
      <c r="AC246" s="79" t="b">
        <v>0</v>
      </c>
      <c r="AD246" s="79">
        <v>0</v>
      </c>
      <c r="AE246" s="85" t="s">
        <v>940</v>
      </c>
      <c r="AF246" s="79" t="b">
        <v>0</v>
      </c>
      <c r="AG246" s="79" t="s">
        <v>963</v>
      </c>
      <c r="AH246" s="79"/>
      <c r="AI246" s="85" t="s">
        <v>940</v>
      </c>
      <c r="AJ246" s="79" t="b">
        <v>0</v>
      </c>
      <c r="AK246" s="79">
        <v>1</v>
      </c>
      <c r="AL246" s="85" t="s">
        <v>792</v>
      </c>
      <c r="AM246" s="79" t="s">
        <v>967</v>
      </c>
      <c r="AN246" s="79" t="b">
        <v>0</v>
      </c>
      <c r="AO246" s="85" t="s">
        <v>792</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4</v>
      </c>
      <c r="BC246" s="78" t="str">
        <f>REPLACE(INDEX(GroupVertices[Group],MATCH(Edges[[#This Row],[Vertex 2]],GroupVertices[Vertex],0)),1,1,"")</f>
        <v>4</v>
      </c>
      <c r="BD246" s="48">
        <v>2</v>
      </c>
      <c r="BE246" s="49">
        <v>9.523809523809524</v>
      </c>
      <c r="BF246" s="48">
        <v>0</v>
      </c>
      <c r="BG246" s="49">
        <v>0</v>
      </c>
      <c r="BH246" s="48">
        <v>0</v>
      </c>
      <c r="BI246" s="49">
        <v>0</v>
      </c>
      <c r="BJ246" s="48">
        <v>19</v>
      </c>
      <c r="BK246" s="49">
        <v>90.47619047619048</v>
      </c>
      <c r="BL246" s="48">
        <v>21</v>
      </c>
    </row>
    <row r="247" spans="1:64" ht="15">
      <c r="A247" s="64" t="s">
        <v>228</v>
      </c>
      <c r="B247" s="64" t="s">
        <v>265</v>
      </c>
      <c r="C247" s="65" t="s">
        <v>2749</v>
      </c>
      <c r="D247" s="66">
        <v>10</v>
      </c>
      <c r="E247" s="67" t="s">
        <v>136</v>
      </c>
      <c r="F247" s="68">
        <v>26.8</v>
      </c>
      <c r="G247" s="65"/>
      <c r="H247" s="69"/>
      <c r="I247" s="70"/>
      <c r="J247" s="70"/>
      <c r="K247" s="34" t="s">
        <v>65</v>
      </c>
      <c r="L247" s="77">
        <v>247</v>
      </c>
      <c r="M247" s="77"/>
      <c r="N247" s="72"/>
      <c r="O247" s="79" t="s">
        <v>335</v>
      </c>
      <c r="P247" s="81">
        <v>43627.97997685185</v>
      </c>
      <c r="Q247" s="79" t="s">
        <v>360</v>
      </c>
      <c r="R247" s="79"/>
      <c r="S247" s="79"/>
      <c r="T247" s="79" t="s">
        <v>492</v>
      </c>
      <c r="U247" s="79"/>
      <c r="V247" s="82" t="s">
        <v>584</v>
      </c>
      <c r="W247" s="81">
        <v>43627.97997685185</v>
      </c>
      <c r="X247" s="82" t="s">
        <v>648</v>
      </c>
      <c r="Y247" s="79"/>
      <c r="Z247" s="79"/>
      <c r="AA247" s="85" t="s">
        <v>794</v>
      </c>
      <c r="AB247" s="85" t="s">
        <v>792</v>
      </c>
      <c r="AC247" s="79" t="b">
        <v>0</v>
      </c>
      <c r="AD247" s="79">
        <v>4</v>
      </c>
      <c r="AE247" s="85" t="s">
        <v>949</v>
      </c>
      <c r="AF247" s="79" t="b">
        <v>0</v>
      </c>
      <c r="AG247" s="79" t="s">
        <v>963</v>
      </c>
      <c r="AH247" s="79"/>
      <c r="AI247" s="85" t="s">
        <v>940</v>
      </c>
      <c r="AJ247" s="79" t="b">
        <v>0</v>
      </c>
      <c r="AK247" s="79">
        <v>0</v>
      </c>
      <c r="AL247" s="85" t="s">
        <v>940</v>
      </c>
      <c r="AM247" s="79" t="s">
        <v>967</v>
      </c>
      <c r="AN247" s="79" t="b">
        <v>0</v>
      </c>
      <c r="AO247" s="85" t="s">
        <v>792</v>
      </c>
      <c r="AP247" s="79" t="s">
        <v>176</v>
      </c>
      <c r="AQ247" s="79">
        <v>0</v>
      </c>
      <c r="AR247" s="79">
        <v>0</v>
      </c>
      <c r="AS247" s="79" t="s">
        <v>980</v>
      </c>
      <c r="AT247" s="79" t="s">
        <v>986</v>
      </c>
      <c r="AU247" s="79" t="s">
        <v>989</v>
      </c>
      <c r="AV247" s="79" t="s">
        <v>996</v>
      </c>
      <c r="AW247" s="79" t="s">
        <v>1006</v>
      </c>
      <c r="AX247" s="79" t="s">
        <v>1016</v>
      </c>
      <c r="AY247" s="79" t="s">
        <v>1022</v>
      </c>
      <c r="AZ247" s="82" t="s">
        <v>1028</v>
      </c>
      <c r="BA247">
        <v>2</v>
      </c>
      <c r="BB247" s="78" t="str">
        <f>REPLACE(INDEX(GroupVertices[Group],MATCH(Edges[[#This Row],[Vertex 1]],GroupVertices[Vertex],0)),1,1,"")</f>
        <v>4</v>
      </c>
      <c r="BC247" s="78" t="str">
        <f>REPLACE(INDEX(GroupVertices[Group],MATCH(Edges[[#This Row],[Vertex 2]],GroupVertices[Vertex],0)),1,1,"")</f>
        <v>4</v>
      </c>
      <c r="BD247" s="48">
        <v>1</v>
      </c>
      <c r="BE247" s="49">
        <v>5.882352941176471</v>
      </c>
      <c r="BF247" s="48">
        <v>0</v>
      </c>
      <c r="BG247" s="49">
        <v>0</v>
      </c>
      <c r="BH247" s="48">
        <v>0</v>
      </c>
      <c r="BI247" s="49">
        <v>0</v>
      </c>
      <c r="BJ247" s="48">
        <v>16</v>
      </c>
      <c r="BK247" s="49">
        <v>94.11764705882354</v>
      </c>
      <c r="BL247" s="48">
        <v>17</v>
      </c>
    </row>
    <row r="248" spans="1:64" ht="15">
      <c r="A248" s="64" t="s">
        <v>263</v>
      </c>
      <c r="B248" s="64" t="s">
        <v>265</v>
      </c>
      <c r="C248" s="65" t="s">
        <v>2748</v>
      </c>
      <c r="D248" s="66">
        <v>3</v>
      </c>
      <c r="E248" s="67" t="s">
        <v>132</v>
      </c>
      <c r="F248" s="68">
        <v>32</v>
      </c>
      <c r="G248" s="65"/>
      <c r="H248" s="69"/>
      <c r="I248" s="70"/>
      <c r="J248" s="70"/>
      <c r="K248" s="34" t="s">
        <v>65</v>
      </c>
      <c r="L248" s="77">
        <v>248</v>
      </c>
      <c r="M248" s="77"/>
      <c r="N248" s="72"/>
      <c r="O248" s="79" t="s">
        <v>335</v>
      </c>
      <c r="P248" s="81">
        <v>43627.6428125</v>
      </c>
      <c r="Q248" s="79" t="s">
        <v>420</v>
      </c>
      <c r="R248" s="82" t="s">
        <v>469</v>
      </c>
      <c r="S248" s="79" t="s">
        <v>484</v>
      </c>
      <c r="T248" s="79" t="s">
        <v>492</v>
      </c>
      <c r="U248" s="82" t="s">
        <v>556</v>
      </c>
      <c r="V248" s="82" t="s">
        <v>556</v>
      </c>
      <c r="W248" s="81">
        <v>43627.6428125</v>
      </c>
      <c r="X248" s="82" t="s">
        <v>719</v>
      </c>
      <c r="Y248" s="79"/>
      <c r="Z248" s="79"/>
      <c r="AA248" s="85" t="s">
        <v>865</v>
      </c>
      <c r="AB248" s="79"/>
      <c r="AC248" s="79" t="b">
        <v>0</v>
      </c>
      <c r="AD248" s="79">
        <v>4</v>
      </c>
      <c r="AE248" s="85" t="s">
        <v>940</v>
      </c>
      <c r="AF248" s="79" t="b">
        <v>0</v>
      </c>
      <c r="AG248" s="79" t="s">
        <v>963</v>
      </c>
      <c r="AH248" s="79"/>
      <c r="AI248" s="85" t="s">
        <v>940</v>
      </c>
      <c r="AJ248" s="79" t="b">
        <v>0</v>
      </c>
      <c r="AK248" s="79">
        <v>2</v>
      </c>
      <c r="AL248" s="85" t="s">
        <v>940</v>
      </c>
      <c r="AM248" s="79" t="s">
        <v>967</v>
      </c>
      <c r="AN248" s="79" t="b">
        <v>0</v>
      </c>
      <c r="AO248" s="85" t="s">
        <v>865</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3</v>
      </c>
      <c r="BC248" s="78" t="str">
        <f>REPLACE(INDEX(GroupVertices[Group],MATCH(Edges[[#This Row],[Vertex 2]],GroupVertices[Vertex],0)),1,1,"")</f>
        <v>4</v>
      </c>
      <c r="BD248" s="48"/>
      <c r="BE248" s="49"/>
      <c r="BF248" s="48"/>
      <c r="BG248" s="49"/>
      <c r="BH248" s="48"/>
      <c r="BI248" s="49"/>
      <c r="BJ248" s="48"/>
      <c r="BK248" s="49"/>
      <c r="BL248" s="48"/>
    </row>
    <row r="249" spans="1:64" ht="15">
      <c r="A249" s="64" t="s">
        <v>266</v>
      </c>
      <c r="B249" s="64" t="s">
        <v>271</v>
      </c>
      <c r="C249" s="65" t="s">
        <v>2748</v>
      </c>
      <c r="D249" s="66">
        <v>3</v>
      </c>
      <c r="E249" s="67" t="s">
        <v>132</v>
      </c>
      <c r="F249" s="68">
        <v>32</v>
      </c>
      <c r="G249" s="65"/>
      <c r="H249" s="69"/>
      <c r="I249" s="70"/>
      <c r="J249" s="70"/>
      <c r="K249" s="34" t="s">
        <v>65</v>
      </c>
      <c r="L249" s="77">
        <v>249</v>
      </c>
      <c r="M249" s="77"/>
      <c r="N249" s="72"/>
      <c r="O249" s="79" t="s">
        <v>335</v>
      </c>
      <c r="P249" s="81">
        <v>43625.71559027778</v>
      </c>
      <c r="Q249" s="79" t="s">
        <v>429</v>
      </c>
      <c r="R249" s="79"/>
      <c r="S249" s="79"/>
      <c r="T249" s="79" t="s">
        <v>492</v>
      </c>
      <c r="U249" s="79"/>
      <c r="V249" s="82" t="s">
        <v>620</v>
      </c>
      <c r="W249" s="81">
        <v>43625.71559027778</v>
      </c>
      <c r="X249" s="82" t="s">
        <v>730</v>
      </c>
      <c r="Y249" s="79"/>
      <c r="Z249" s="79"/>
      <c r="AA249" s="85" t="s">
        <v>876</v>
      </c>
      <c r="AB249" s="79"/>
      <c r="AC249" s="79" t="b">
        <v>0</v>
      </c>
      <c r="AD249" s="79">
        <v>0</v>
      </c>
      <c r="AE249" s="85" t="s">
        <v>940</v>
      </c>
      <c r="AF249" s="79" t="b">
        <v>0</v>
      </c>
      <c r="AG249" s="79" t="s">
        <v>963</v>
      </c>
      <c r="AH249" s="79"/>
      <c r="AI249" s="85" t="s">
        <v>940</v>
      </c>
      <c r="AJ249" s="79" t="b">
        <v>0</v>
      </c>
      <c r="AK249" s="79">
        <v>7</v>
      </c>
      <c r="AL249" s="85" t="s">
        <v>914</v>
      </c>
      <c r="AM249" s="79" t="s">
        <v>967</v>
      </c>
      <c r="AN249" s="79" t="b">
        <v>0</v>
      </c>
      <c r="AO249" s="85" t="s">
        <v>914</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3</v>
      </c>
      <c r="BC249" s="78" t="str">
        <f>REPLACE(INDEX(GroupVertices[Group],MATCH(Edges[[#This Row],[Vertex 2]],GroupVertices[Vertex],0)),1,1,"")</f>
        <v>3</v>
      </c>
      <c r="BD249" s="48">
        <v>1</v>
      </c>
      <c r="BE249" s="49">
        <v>4.166666666666667</v>
      </c>
      <c r="BF249" s="48">
        <v>0</v>
      </c>
      <c r="BG249" s="49">
        <v>0</v>
      </c>
      <c r="BH249" s="48">
        <v>0</v>
      </c>
      <c r="BI249" s="49">
        <v>0</v>
      </c>
      <c r="BJ249" s="48">
        <v>23</v>
      </c>
      <c r="BK249" s="49">
        <v>95.83333333333333</v>
      </c>
      <c r="BL249" s="48">
        <v>24</v>
      </c>
    </row>
    <row r="250" spans="1:64" ht="15">
      <c r="A250" s="64" t="s">
        <v>263</v>
      </c>
      <c r="B250" s="64" t="s">
        <v>266</v>
      </c>
      <c r="C250" s="65" t="s">
        <v>2748</v>
      </c>
      <c r="D250" s="66">
        <v>3</v>
      </c>
      <c r="E250" s="67" t="s">
        <v>132</v>
      </c>
      <c r="F250" s="68">
        <v>32</v>
      </c>
      <c r="G250" s="65"/>
      <c r="H250" s="69"/>
      <c r="I250" s="70"/>
      <c r="J250" s="70"/>
      <c r="K250" s="34" t="s">
        <v>65</v>
      </c>
      <c r="L250" s="77">
        <v>250</v>
      </c>
      <c r="M250" s="77"/>
      <c r="N250" s="72"/>
      <c r="O250" s="79" t="s">
        <v>335</v>
      </c>
      <c r="P250" s="81">
        <v>43627.6428125</v>
      </c>
      <c r="Q250" s="79" t="s">
        <v>420</v>
      </c>
      <c r="R250" s="82" t="s">
        <v>469</v>
      </c>
      <c r="S250" s="79" t="s">
        <v>484</v>
      </c>
      <c r="T250" s="79" t="s">
        <v>492</v>
      </c>
      <c r="U250" s="82" t="s">
        <v>556</v>
      </c>
      <c r="V250" s="82" t="s">
        <v>556</v>
      </c>
      <c r="W250" s="81">
        <v>43627.6428125</v>
      </c>
      <c r="X250" s="82" t="s">
        <v>719</v>
      </c>
      <c r="Y250" s="79"/>
      <c r="Z250" s="79"/>
      <c r="AA250" s="85" t="s">
        <v>865</v>
      </c>
      <c r="AB250" s="79"/>
      <c r="AC250" s="79" t="b">
        <v>0</v>
      </c>
      <c r="AD250" s="79">
        <v>4</v>
      </c>
      <c r="AE250" s="85" t="s">
        <v>940</v>
      </c>
      <c r="AF250" s="79" t="b">
        <v>0</v>
      </c>
      <c r="AG250" s="79" t="s">
        <v>963</v>
      </c>
      <c r="AH250" s="79"/>
      <c r="AI250" s="85" t="s">
        <v>940</v>
      </c>
      <c r="AJ250" s="79" t="b">
        <v>0</v>
      </c>
      <c r="AK250" s="79">
        <v>2</v>
      </c>
      <c r="AL250" s="85" t="s">
        <v>940</v>
      </c>
      <c r="AM250" s="79" t="s">
        <v>967</v>
      </c>
      <c r="AN250" s="79" t="b">
        <v>0</v>
      </c>
      <c r="AO250" s="85" t="s">
        <v>865</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c r="BE250" s="49"/>
      <c r="BF250" s="48"/>
      <c r="BG250" s="49"/>
      <c r="BH250" s="48"/>
      <c r="BI250" s="49"/>
      <c r="BJ250" s="48"/>
      <c r="BK250" s="49"/>
      <c r="BL250" s="48"/>
    </row>
    <row r="251" spans="1:64" ht="15">
      <c r="A251" s="64" t="s">
        <v>267</v>
      </c>
      <c r="B251" s="64" t="s">
        <v>257</v>
      </c>
      <c r="C251" s="65" t="s">
        <v>2748</v>
      </c>
      <c r="D251" s="66">
        <v>3</v>
      </c>
      <c r="E251" s="67" t="s">
        <v>132</v>
      </c>
      <c r="F251" s="68">
        <v>32</v>
      </c>
      <c r="G251" s="65"/>
      <c r="H251" s="69"/>
      <c r="I251" s="70"/>
      <c r="J251" s="70"/>
      <c r="K251" s="34" t="s">
        <v>65</v>
      </c>
      <c r="L251" s="77">
        <v>251</v>
      </c>
      <c r="M251" s="77"/>
      <c r="N251" s="72"/>
      <c r="O251" s="79" t="s">
        <v>335</v>
      </c>
      <c r="P251" s="81">
        <v>43628.472025462965</v>
      </c>
      <c r="Q251" s="79" t="s">
        <v>348</v>
      </c>
      <c r="R251" s="79"/>
      <c r="S251" s="79"/>
      <c r="T251" s="79" t="s">
        <v>492</v>
      </c>
      <c r="U251" s="79"/>
      <c r="V251" s="82" t="s">
        <v>621</v>
      </c>
      <c r="W251" s="81">
        <v>43628.472025462965</v>
      </c>
      <c r="X251" s="82" t="s">
        <v>731</v>
      </c>
      <c r="Y251" s="79"/>
      <c r="Z251" s="79"/>
      <c r="AA251" s="85" t="s">
        <v>877</v>
      </c>
      <c r="AB251" s="79"/>
      <c r="AC251" s="79" t="b">
        <v>0</v>
      </c>
      <c r="AD251" s="79">
        <v>0</v>
      </c>
      <c r="AE251" s="85" t="s">
        <v>940</v>
      </c>
      <c r="AF251" s="79" t="b">
        <v>0</v>
      </c>
      <c r="AG251" s="79" t="s">
        <v>963</v>
      </c>
      <c r="AH251" s="79"/>
      <c r="AI251" s="85" t="s">
        <v>940</v>
      </c>
      <c r="AJ251" s="79" t="b">
        <v>0</v>
      </c>
      <c r="AK251" s="79">
        <v>6</v>
      </c>
      <c r="AL251" s="85" t="s">
        <v>886</v>
      </c>
      <c r="AM251" s="79" t="s">
        <v>967</v>
      </c>
      <c r="AN251" s="79" t="b">
        <v>0</v>
      </c>
      <c r="AO251" s="85" t="s">
        <v>886</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1</v>
      </c>
      <c r="BD251" s="48">
        <v>0</v>
      </c>
      <c r="BE251" s="49">
        <v>0</v>
      </c>
      <c r="BF251" s="48">
        <v>0</v>
      </c>
      <c r="BG251" s="49">
        <v>0</v>
      </c>
      <c r="BH251" s="48">
        <v>0</v>
      </c>
      <c r="BI251" s="49">
        <v>0</v>
      </c>
      <c r="BJ251" s="48">
        <v>26</v>
      </c>
      <c r="BK251" s="49">
        <v>100</v>
      </c>
      <c r="BL251" s="48">
        <v>26</v>
      </c>
    </row>
    <row r="252" spans="1:64" ht="15">
      <c r="A252" s="64" t="s">
        <v>255</v>
      </c>
      <c r="B252" s="64" t="s">
        <v>257</v>
      </c>
      <c r="C252" s="65" t="s">
        <v>2748</v>
      </c>
      <c r="D252" s="66">
        <v>3</v>
      </c>
      <c r="E252" s="67" t="s">
        <v>132</v>
      </c>
      <c r="F252" s="68">
        <v>32</v>
      </c>
      <c r="G252" s="65"/>
      <c r="H252" s="69"/>
      <c r="I252" s="70"/>
      <c r="J252" s="70"/>
      <c r="K252" s="34" t="s">
        <v>65</v>
      </c>
      <c r="L252" s="77">
        <v>252</v>
      </c>
      <c r="M252" s="77"/>
      <c r="N252" s="72"/>
      <c r="O252" s="79" t="s">
        <v>335</v>
      </c>
      <c r="P252" s="81">
        <v>43628.29148148148</v>
      </c>
      <c r="Q252" s="79" t="s">
        <v>348</v>
      </c>
      <c r="R252" s="79"/>
      <c r="S252" s="79"/>
      <c r="T252" s="79" t="s">
        <v>492</v>
      </c>
      <c r="U252" s="79"/>
      <c r="V252" s="82" t="s">
        <v>608</v>
      </c>
      <c r="W252" s="81">
        <v>43628.29148148148</v>
      </c>
      <c r="X252" s="82" t="s">
        <v>732</v>
      </c>
      <c r="Y252" s="79"/>
      <c r="Z252" s="79"/>
      <c r="AA252" s="85" t="s">
        <v>878</v>
      </c>
      <c r="AB252" s="79"/>
      <c r="AC252" s="79" t="b">
        <v>0</v>
      </c>
      <c r="AD252" s="79">
        <v>0</v>
      </c>
      <c r="AE252" s="85" t="s">
        <v>940</v>
      </c>
      <c r="AF252" s="79" t="b">
        <v>0</v>
      </c>
      <c r="AG252" s="79" t="s">
        <v>963</v>
      </c>
      <c r="AH252" s="79"/>
      <c r="AI252" s="85" t="s">
        <v>940</v>
      </c>
      <c r="AJ252" s="79" t="b">
        <v>0</v>
      </c>
      <c r="AK252" s="79">
        <v>6</v>
      </c>
      <c r="AL252" s="85" t="s">
        <v>886</v>
      </c>
      <c r="AM252" s="79" t="s">
        <v>967</v>
      </c>
      <c r="AN252" s="79" t="b">
        <v>0</v>
      </c>
      <c r="AO252" s="85" t="s">
        <v>886</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1</v>
      </c>
      <c r="BD252" s="48">
        <v>0</v>
      </c>
      <c r="BE252" s="49">
        <v>0</v>
      </c>
      <c r="BF252" s="48">
        <v>0</v>
      </c>
      <c r="BG252" s="49">
        <v>0</v>
      </c>
      <c r="BH252" s="48">
        <v>0</v>
      </c>
      <c r="BI252" s="49">
        <v>0</v>
      </c>
      <c r="BJ252" s="48">
        <v>26</v>
      </c>
      <c r="BK252" s="49">
        <v>100</v>
      </c>
      <c r="BL252" s="48">
        <v>26</v>
      </c>
    </row>
    <row r="253" spans="1:64" ht="15">
      <c r="A253" s="64" t="s">
        <v>230</v>
      </c>
      <c r="B253" s="64" t="s">
        <v>257</v>
      </c>
      <c r="C253" s="65" t="s">
        <v>2749</v>
      </c>
      <c r="D253" s="66">
        <v>10</v>
      </c>
      <c r="E253" s="67" t="s">
        <v>136</v>
      </c>
      <c r="F253" s="68">
        <v>26.8</v>
      </c>
      <c r="G253" s="65"/>
      <c r="H253" s="69"/>
      <c r="I253" s="70"/>
      <c r="J253" s="70"/>
      <c r="K253" s="34" t="s">
        <v>66</v>
      </c>
      <c r="L253" s="77">
        <v>253</v>
      </c>
      <c r="M253" s="77"/>
      <c r="N253" s="72"/>
      <c r="O253" s="79" t="s">
        <v>335</v>
      </c>
      <c r="P253" s="81">
        <v>43626.92207175926</v>
      </c>
      <c r="Q253" s="79" t="s">
        <v>361</v>
      </c>
      <c r="R253" s="79"/>
      <c r="S253" s="79"/>
      <c r="T253" s="79" t="s">
        <v>492</v>
      </c>
      <c r="U253" s="82" t="s">
        <v>537</v>
      </c>
      <c r="V253" s="82" t="s">
        <v>537</v>
      </c>
      <c r="W253" s="81">
        <v>43626.92207175926</v>
      </c>
      <c r="X253" s="82" t="s">
        <v>650</v>
      </c>
      <c r="Y253" s="79"/>
      <c r="Z253" s="79"/>
      <c r="AA253" s="85" t="s">
        <v>796</v>
      </c>
      <c r="AB253" s="79"/>
      <c r="AC253" s="79" t="b">
        <v>0</v>
      </c>
      <c r="AD253" s="79">
        <v>17</v>
      </c>
      <c r="AE253" s="85" t="s">
        <v>940</v>
      </c>
      <c r="AF253" s="79" t="b">
        <v>0</v>
      </c>
      <c r="AG253" s="79" t="s">
        <v>963</v>
      </c>
      <c r="AH253" s="79"/>
      <c r="AI253" s="85" t="s">
        <v>940</v>
      </c>
      <c r="AJ253" s="79" t="b">
        <v>0</v>
      </c>
      <c r="AK253" s="79">
        <v>6</v>
      </c>
      <c r="AL253" s="85" t="s">
        <v>940</v>
      </c>
      <c r="AM253" s="79" t="s">
        <v>968</v>
      </c>
      <c r="AN253" s="79" t="b">
        <v>0</v>
      </c>
      <c r="AO253" s="85" t="s">
        <v>796</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4</v>
      </c>
      <c r="BC253" s="78" t="str">
        <f>REPLACE(INDEX(GroupVertices[Group],MATCH(Edges[[#This Row],[Vertex 2]],GroupVertices[Vertex],0)),1,1,"")</f>
        <v>1</v>
      </c>
      <c r="BD253" s="48"/>
      <c r="BE253" s="49"/>
      <c r="BF253" s="48"/>
      <c r="BG253" s="49"/>
      <c r="BH253" s="48"/>
      <c r="BI253" s="49"/>
      <c r="BJ253" s="48"/>
      <c r="BK253" s="49"/>
      <c r="BL253" s="48"/>
    </row>
    <row r="254" spans="1:64" ht="15">
      <c r="A254" s="64" t="s">
        <v>230</v>
      </c>
      <c r="B254" s="64" t="s">
        <v>257</v>
      </c>
      <c r="C254" s="65" t="s">
        <v>2749</v>
      </c>
      <c r="D254" s="66">
        <v>10</v>
      </c>
      <c r="E254" s="67" t="s">
        <v>136</v>
      </c>
      <c r="F254" s="68">
        <v>26.8</v>
      </c>
      <c r="G254" s="65"/>
      <c r="H254" s="69"/>
      <c r="I254" s="70"/>
      <c r="J254" s="70"/>
      <c r="K254" s="34" t="s">
        <v>66</v>
      </c>
      <c r="L254" s="77">
        <v>254</v>
      </c>
      <c r="M254" s="77"/>
      <c r="N254" s="72"/>
      <c r="O254" s="79" t="s">
        <v>335</v>
      </c>
      <c r="P254" s="81">
        <v>43629.74517361111</v>
      </c>
      <c r="Q254" s="79" t="s">
        <v>362</v>
      </c>
      <c r="R254" s="82" t="s">
        <v>456</v>
      </c>
      <c r="S254" s="79" t="s">
        <v>482</v>
      </c>
      <c r="T254" s="79" t="s">
        <v>492</v>
      </c>
      <c r="U254" s="82" t="s">
        <v>538</v>
      </c>
      <c r="V254" s="82" t="s">
        <v>538</v>
      </c>
      <c r="W254" s="81">
        <v>43629.74517361111</v>
      </c>
      <c r="X254" s="82" t="s">
        <v>651</v>
      </c>
      <c r="Y254" s="79"/>
      <c r="Z254" s="79"/>
      <c r="AA254" s="85" t="s">
        <v>797</v>
      </c>
      <c r="AB254" s="79"/>
      <c r="AC254" s="79" t="b">
        <v>0</v>
      </c>
      <c r="AD254" s="79">
        <v>4</v>
      </c>
      <c r="AE254" s="85" t="s">
        <v>940</v>
      </c>
      <c r="AF254" s="79" t="b">
        <v>0</v>
      </c>
      <c r="AG254" s="79" t="s">
        <v>963</v>
      </c>
      <c r="AH254" s="79"/>
      <c r="AI254" s="85" t="s">
        <v>940</v>
      </c>
      <c r="AJ254" s="79" t="b">
        <v>0</v>
      </c>
      <c r="AK254" s="79">
        <v>2</v>
      </c>
      <c r="AL254" s="85" t="s">
        <v>940</v>
      </c>
      <c r="AM254" s="79" t="s">
        <v>968</v>
      </c>
      <c r="AN254" s="79" t="b">
        <v>0</v>
      </c>
      <c r="AO254" s="85" t="s">
        <v>797</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4</v>
      </c>
      <c r="BC254" s="78" t="str">
        <f>REPLACE(INDEX(GroupVertices[Group],MATCH(Edges[[#This Row],[Vertex 2]],GroupVertices[Vertex],0)),1,1,"")</f>
        <v>1</v>
      </c>
      <c r="BD254" s="48"/>
      <c r="BE254" s="49"/>
      <c r="BF254" s="48"/>
      <c r="BG254" s="49"/>
      <c r="BH254" s="48"/>
      <c r="BI254" s="49"/>
      <c r="BJ254" s="48"/>
      <c r="BK254" s="49"/>
      <c r="BL254" s="48"/>
    </row>
    <row r="255" spans="1:64" ht="15">
      <c r="A255" s="64" t="s">
        <v>228</v>
      </c>
      <c r="B255" s="64" t="s">
        <v>257</v>
      </c>
      <c r="C255" s="65" t="s">
        <v>2748</v>
      </c>
      <c r="D255" s="66">
        <v>3</v>
      </c>
      <c r="E255" s="67" t="s">
        <v>132</v>
      </c>
      <c r="F255" s="68">
        <v>32</v>
      </c>
      <c r="G255" s="65"/>
      <c r="H255" s="69"/>
      <c r="I255" s="70"/>
      <c r="J255" s="70"/>
      <c r="K255" s="34" t="s">
        <v>65</v>
      </c>
      <c r="L255" s="77">
        <v>255</v>
      </c>
      <c r="M255" s="77"/>
      <c r="N255" s="72"/>
      <c r="O255" s="79" t="s">
        <v>336</v>
      </c>
      <c r="P255" s="81">
        <v>43627.07164351852</v>
      </c>
      <c r="Q255" s="79" t="s">
        <v>364</v>
      </c>
      <c r="R255" s="79"/>
      <c r="S255" s="79"/>
      <c r="T255" s="79" t="s">
        <v>492</v>
      </c>
      <c r="U255" s="79"/>
      <c r="V255" s="82" t="s">
        <v>584</v>
      </c>
      <c r="W255" s="81">
        <v>43627.07164351852</v>
      </c>
      <c r="X255" s="82" t="s">
        <v>654</v>
      </c>
      <c r="Y255" s="79"/>
      <c r="Z255" s="79"/>
      <c r="AA255" s="85" t="s">
        <v>800</v>
      </c>
      <c r="AB255" s="85" t="s">
        <v>922</v>
      </c>
      <c r="AC255" s="79" t="b">
        <v>0</v>
      </c>
      <c r="AD255" s="79">
        <v>2</v>
      </c>
      <c r="AE255" s="85" t="s">
        <v>945</v>
      </c>
      <c r="AF255" s="79" t="b">
        <v>0</v>
      </c>
      <c r="AG255" s="79" t="s">
        <v>963</v>
      </c>
      <c r="AH255" s="79"/>
      <c r="AI255" s="85" t="s">
        <v>940</v>
      </c>
      <c r="AJ255" s="79" t="b">
        <v>0</v>
      </c>
      <c r="AK255" s="79">
        <v>0</v>
      </c>
      <c r="AL255" s="85" t="s">
        <v>940</v>
      </c>
      <c r="AM255" s="79" t="s">
        <v>967</v>
      </c>
      <c r="AN255" s="79" t="b">
        <v>0</v>
      </c>
      <c r="AO255" s="85" t="s">
        <v>922</v>
      </c>
      <c r="AP255" s="79" t="s">
        <v>176</v>
      </c>
      <c r="AQ255" s="79">
        <v>0</v>
      </c>
      <c r="AR255" s="79">
        <v>0</v>
      </c>
      <c r="AS255" s="79" t="s">
        <v>980</v>
      </c>
      <c r="AT255" s="79" t="s">
        <v>986</v>
      </c>
      <c r="AU255" s="79" t="s">
        <v>989</v>
      </c>
      <c r="AV255" s="79" t="s">
        <v>996</v>
      </c>
      <c r="AW255" s="79" t="s">
        <v>1006</v>
      </c>
      <c r="AX255" s="79" t="s">
        <v>1016</v>
      </c>
      <c r="AY255" s="79" t="s">
        <v>1022</v>
      </c>
      <c r="AZ255" s="82" t="s">
        <v>1028</v>
      </c>
      <c r="BA255">
        <v>1</v>
      </c>
      <c r="BB255" s="78" t="str">
        <f>REPLACE(INDEX(GroupVertices[Group],MATCH(Edges[[#This Row],[Vertex 1]],GroupVertices[Vertex],0)),1,1,"")</f>
        <v>4</v>
      </c>
      <c r="BC255" s="78" t="str">
        <f>REPLACE(INDEX(GroupVertices[Group],MATCH(Edges[[#This Row],[Vertex 2]],GroupVertices[Vertex],0)),1,1,"")</f>
        <v>1</v>
      </c>
      <c r="BD255" s="48"/>
      <c r="BE255" s="49"/>
      <c r="BF255" s="48"/>
      <c r="BG255" s="49"/>
      <c r="BH255" s="48"/>
      <c r="BI255" s="49"/>
      <c r="BJ255" s="48"/>
      <c r="BK255" s="49"/>
      <c r="BL255" s="48"/>
    </row>
    <row r="256" spans="1:64" ht="15">
      <c r="A256" s="64" t="s">
        <v>228</v>
      </c>
      <c r="B256" s="64" t="s">
        <v>257</v>
      </c>
      <c r="C256" s="65" t="s">
        <v>2749</v>
      </c>
      <c r="D256" s="66">
        <v>10</v>
      </c>
      <c r="E256" s="67" t="s">
        <v>136</v>
      </c>
      <c r="F256" s="68">
        <v>26.8</v>
      </c>
      <c r="G256" s="65"/>
      <c r="H256" s="69"/>
      <c r="I256" s="70"/>
      <c r="J256" s="70"/>
      <c r="K256" s="34" t="s">
        <v>65</v>
      </c>
      <c r="L256" s="77">
        <v>256</v>
      </c>
      <c r="M256" s="77"/>
      <c r="N256" s="72"/>
      <c r="O256" s="79" t="s">
        <v>335</v>
      </c>
      <c r="P256" s="81">
        <v>43627.73688657407</v>
      </c>
      <c r="Q256" s="79" t="s">
        <v>365</v>
      </c>
      <c r="R256" s="79"/>
      <c r="S256" s="79"/>
      <c r="T256" s="79" t="s">
        <v>492</v>
      </c>
      <c r="U256" s="79"/>
      <c r="V256" s="82" t="s">
        <v>584</v>
      </c>
      <c r="W256" s="81">
        <v>43627.73688657407</v>
      </c>
      <c r="X256" s="82" t="s">
        <v>655</v>
      </c>
      <c r="Y256" s="79"/>
      <c r="Z256" s="79"/>
      <c r="AA256" s="85" t="s">
        <v>801</v>
      </c>
      <c r="AB256" s="85" t="s">
        <v>923</v>
      </c>
      <c r="AC256" s="79" t="b">
        <v>0</v>
      </c>
      <c r="AD256" s="79">
        <v>4</v>
      </c>
      <c r="AE256" s="85" t="s">
        <v>950</v>
      </c>
      <c r="AF256" s="79" t="b">
        <v>0</v>
      </c>
      <c r="AG256" s="79" t="s">
        <v>963</v>
      </c>
      <c r="AH256" s="79"/>
      <c r="AI256" s="85" t="s">
        <v>940</v>
      </c>
      <c r="AJ256" s="79" t="b">
        <v>0</v>
      </c>
      <c r="AK256" s="79">
        <v>0</v>
      </c>
      <c r="AL256" s="85" t="s">
        <v>940</v>
      </c>
      <c r="AM256" s="79" t="s">
        <v>966</v>
      </c>
      <c r="AN256" s="79" t="b">
        <v>0</v>
      </c>
      <c r="AO256" s="85" t="s">
        <v>923</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4</v>
      </c>
      <c r="BC256" s="78" t="str">
        <f>REPLACE(INDEX(GroupVertices[Group],MATCH(Edges[[#This Row],[Vertex 2]],GroupVertices[Vertex],0)),1,1,"")</f>
        <v>1</v>
      </c>
      <c r="BD256" s="48"/>
      <c r="BE256" s="49"/>
      <c r="BF256" s="48"/>
      <c r="BG256" s="49"/>
      <c r="BH256" s="48"/>
      <c r="BI256" s="49"/>
      <c r="BJ256" s="48"/>
      <c r="BK256" s="49"/>
      <c r="BL256" s="48"/>
    </row>
    <row r="257" spans="1:64" ht="15">
      <c r="A257" s="64" t="s">
        <v>228</v>
      </c>
      <c r="B257" s="64" t="s">
        <v>257</v>
      </c>
      <c r="C257" s="65" t="s">
        <v>2749</v>
      </c>
      <c r="D257" s="66">
        <v>10</v>
      </c>
      <c r="E257" s="67" t="s">
        <v>136</v>
      </c>
      <c r="F257" s="68">
        <v>26.8</v>
      </c>
      <c r="G257" s="65"/>
      <c r="H257" s="69"/>
      <c r="I257" s="70"/>
      <c r="J257" s="70"/>
      <c r="K257" s="34" t="s">
        <v>65</v>
      </c>
      <c r="L257" s="77">
        <v>257</v>
      </c>
      <c r="M257" s="77"/>
      <c r="N257" s="72"/>
      <c r="O257" s="79" t="s">
        <v>335</v>
      </c>
      <c r="P257" s="81">
        <v>43629.629849537036</v>
      </c>
      <c r="Q257" s="79" t="s">
        <v>342</v>
      </c>
      <c r="R257" s="79"/>
      <c r="S257" s="79"/>
      <c r="T257" s="79" t="s">
        <v>493</v>
      </c>
      <c r="U257" s="79"/>
      <c r="V257" s="82" t="s">
        <v>584</v>
      </c>
      <c r="W257" s="81">
        <v>43629.629849537036</v>
      </c>
      <c r="X257" s="82" t="s">
        <v>733</v>
      </c>
      <c r="Y257" s="79"/>
      <c r="Z257" s="79"/>
      <c r="AA257" s="85" t="s">
        <v>879</v>
      </c>
      <c r="AB257" s="79"/>
      <c r="AC257" s="79" t="b">
        <v>0</v>
      </c>
      <c r="AD257" s="79">
        <v>0</v>
      </c>
      <c r="AE257" s="85" t="s">
        <v>940</v>
      </c>
      <c r="AF257" s="79" t="b">
        <v>0</v>
      </c>
      <c r="AG257" s="79" t="s">
        <v>963</v>
      </c>
      <c r="AH257" s="79"/>
      <c r="AI257" s="85" t="s">
        <v>940</v>
      </c>
      <c r="AJ257" s="79" t="b">
        <v>0</v>
      </c>
      <c r="AK257" s="79">
        <v>20</v>
      </c>
      <c r="AL257" s="85" t="s">
        <v>881</v>
      </c>
      <c r="AM257" s="79" t="s">
        <v>967</v>
      </c>
      <c r="AN257" s="79" t="b">
        <v>0</v>
      </c>
      <c r="AO257" s="85" t="s">
        <v>881</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4</v>
      </c>
      <c r="BC257" s="78" t="str">
        <f>REPLACE(INDEX(GroupVertices[Group],MATCH(Edges[[#This Row],[Vertex 2]],GroupVertices[Vertex],0)),1,1,"")</f>
        <v>1</v>
      </c>
      <c r="BD257" s="48">
        <v>2</v>
      </c>
      <c r="BE257" s="49">
        <v>12.5</v>
      </c>
      <c r="BF257" s="48">
        <v>0</v>
      </c>
      <c r="BG257" s="49">
        <v>0</v>
      </c>
      <c r="BH257" s="48">
        <v>0</v>
      </c>
      <c r="BI257" s="49">
        <v>0</v>
      </c>
      <c r="BJ257" s="48">
        <v>14</v>
      </c>
      <c r="BK257" s="49">
        <v>87.5</v>
      </c>
      <c r="BL257" s="48">
        <v>16</v>
      </c>
    </row>
    <row r="258" spans="1:64" ht="15">
      <c r="A258" s="64" t="s">
        <v>240</v>
      </c>
      <c r="B258" s="64" t="s">
        <v>257</v>
      </c>
      <c r="C258" s="65" t="s">
        <v>2753</v>
      </c>
      <c r="D258" s="66">
        <v>10</v>
      </c>
      <c r="E258" s="67" t="s">
        <v>136</v>
      </c>
      <c r="F258" s="68">
        <v>21.6</v>
      </c>
      <c r="G258" s="65"/>
      <c r="H258" s="69"/>
      <c r="I258" s="70"/>
      <c r="J258" s="70"/>
      <c r="K258" s="34" t="s">
        <v>66</v>
      </c>
      <c r="L258" s="77">
        <v>258</v>
      </c>
      <c r="M258" s="77"/>
      <c r="N258" s="72"/>
      <c r="O258" s="79" t="s">
        <v>335</v>
      </c>
      <c r="P258" s="81">
        <v>43622.38494212963</v>
      </c>
      <c r="Q258" s="79" t="s">
        <v>380</v>
      </c>
      <c r="R258" s="79"/>
      <c r="S258" s="79"/>
      <c r="T258" s="79" t="s">
        <v>508</v>
      </c>
      <c r="U258" s="82" t="s">
        <v>544</v>
      </c>
      <c r="V258" s="82" t="s">
        <v>544</v>
      </c>
      <c r="W258" s="81">
        <v>43622.38494212963</v>
      </c>
      <c r="X258" s="82" t="s">
        <v>672</v>
      </c>
      <c r="Y258" s="79">
        <v>47.2068848</v>
      </c>
      <c r="Z258" s="79">
        <v>-1.5622703</v>
      </c>
      <c r="AA258" s="85" t="s">
        <v>818</v>
      </c>
      <c r="AB258" s="79"/>
      <c r="AC258" s="79" t="b">
        <v>0</v>
      </c>
      <c r="AD258" s="79">
        <v>2</v>
      </c>
      <c r="AE258" s="85" t="s">
        <v>940</v>
      </c>
      <c r="AF258" s="79" t="b">
        <v>0</v>
      </c>
      <c r="AG258" s="79" t="s">
        <v>963</v>
      </c>
      <c r="AH258" s="79"/>
      <c r="AI258" s="85" t="s">
        <v>940</v>
      </c>
      <c r="AJ258" s="79" t="b">
        <v>0</v>
      </c>
      <c r="AK258" s="79">
        <v>0</v>
      </c>
      <c r="AL258" s="85" t="s">
        <v>940</v>
      </c>
      <c r="AM258" s="79" t="s">
        <v>965</v>
      </c>
      <c r="AN258" s="79" t="b">
        <v>0</v>
      </c>
      <c r="AO258" s="85" t="s">
        <v>818</v>
      </c>
      <c r="AP258" s="79" t="s">
        <v>176</v>
      </c>
      <c r="AQ258" s="79">
        <v>0</v>
      </c>
      <c r="AR258" s="79">
        <v>0</v>
      </c>
      <c r="AS258" s="79" t="s">
        <v>982</v>
      </c>
      <c r="AT258" s="79" t="s">
        <v>988</v>
      </c>
      <c r="AU258" s="79" t="s">
        <v>991</v>
      </c>
      <c r="AV258" s="79" t="s">
        <v>998</v>
      </c>
      <c r="AW258" s="79" t="s">
        <v>1008</v>
      </c>
      <c r="AX258" s="79" t="s">
        <v>1018</v>
      </c>
      <c r="AY258" s="79" t="s">
        <v>1022</v>
      </c>
      <c r="AZ258" s="82" t="s">
        <v>1030</v>
      </c>
      <c r="BA258">
        <v>3</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240</v>
      </c>
      <c r="B259" s="64" t="s">
        <v>257</v>
      </c>
      <c r="C259" s="65" t="s">
        <v>2753</v>
      </c>
      <c r="D259" s="66">
        <v>10</v>
      </c>
      <c r="E259" s="67" t="s">
        <v>136</v>
      </c>
      <c r="F259" s="68">
        <v>21.6</v>
      </c>
      <c r="G259" s="65"/>
      <c r="H259" s="69"/>
      <c r="I259" s="70"/>
      <c r="J259" s="70"/>
      <c r="K259" s="34" t="s">
        <v>66</v>
      </c>
      <c r="L259" s="77">
        <v>259</v>
      </c>
      <c r="M259" s="77"/>
      <c r="N259" s="72"/>
      <c r="O259" s="79" t="s">
        <v>335</v>
      </c>
      <c r="P259" s="81">
        <v>43627.79280092593</v>
      </c>
      <c r="Q259" s="79" t="s">
        <v>381</v>
      </c>
      <c r="R259" s="79"/>
      <c r="S259" s="79"/>
      <c r="T259" s="79" t="s">
        <v>509</v>
      </c>
      <c r="U259" s="82" t="s">
        <v>545</v>
      </c>
      <c r="V259" s="82" t="s">
        <v>545</v>
      </c>
      <c r="W259" s="81">
        <v>43627.79280092593</v>
      </c>
      <c r="X259" s="82" t="s">
        <v>673</v>
      </c>
      <c r="Y259" s="79"/>
      <c r="Z259" s="79"/>
      <c r="AA259" s="85" t="s">
        <v>819</v>
      </c>
      <c r="AB259" s="85" t="s">
        <v>929</v>
      </c>
      <c r="AC259" s="79" t="b">
        <v>0</v>
      </c>
      <c r="AD259" s="79">
        <v>2</v>
      </c>
      <c r="AE259" s="85" t="s">
        <v>956</v>
      </c>
      <c r="AF259" s="79" t="b">
        <v>0</v>
      </c>
      <c r="AG259" s="79" t="s">
        <v>963</v>
      </c>
      <c r="AH259" s="79"/>
      <c r="AI259" s="85" t="s">
        <v>940</v>
      </c>
      <c r="AJ259" s="79" t="b">
        <v>0</v>
      </c>
      <c r="AK259" s="79">
        <v>0</v>
      </c>
      <c r="AL259" s="85" t="s">
        <v>940</v>
      </c>
      <c r="AM259" s="79" t="s">
        <v>968</v>
      </c>
      <c r="AN259" s="79" t="b">
        <v>0</v>
      </c>
      <c r="AO259" s="85" t="s">
        <v>929</v>
      </c>
      <c r="AP259" s="79" t="s">
        <v>176</v>
      </c>
      <c r="AQ259" s="79">
        <v>0</v>
      </c>
      <c r="AR259" s="79">
        <v>0</v>
      </c>
      <c r="AS259" s="79" t="s">
        <v>981</v>
      </c>
      <c r="AT259" s="79" t="s">
        <v>987</v>
      </c>
      <c r="AU259" s="79" t="s">
        <v>990</v>
      </c>
      <c r="AV259" s="79" t="s">
        <v>997</v>
      </c>
      <c r="AW259" s="79" t="s">
        <v>1007</v>
      </c>
      <c r="AX259" s="79" t="s">
        <v>1017</v>
      </c>
      <c r="AY259" s="79" t="s">
        <v>1022</v>
      </c>
      <c r="AZ259" s="82" t="s">
        <v>1029</v>
      </c>
      <c r="BA259">
        <v>3</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240</v>
      </c>
      <c r="B260" s="64" t="s">
        <v>257</v>
      </c>
      <c r="C260" s="65" t="s">
        <v>2753</v>
      </c>
      <c r="D260" s="66">
        <v>10</v>
      </c>
      <c r="E260" s="67" t="s">
        <v>136</v>
      </c>
      <c r="F260" s="68">
        <v>21.6</v>
      </c>
      <c r="G260" s="65"/>
      <c r="H260" s="69"/>
      <c r="I260" s="70"/>
      <c r="J260" s="70"/>
      <c r="K260" s="34" t="s">
        <v>66</v>
      </c>
      <c r="L260" s="77">
        <v>260</v>
      </c>
      <c r="M260" s="77"/>
      <c r="N260" s="72"/>
      <c r="O260" s="79" t="s">
        <v>335</v>
      </c>
      <c r="P260" s="81">
        <v>43628.51148148148</v>
      </c>
      <c r="Q260" s="79" t="s">
        <v>430</v>
      </c>
      <c r="R260" s="82" t="s">
        <v>472</v>
      </c>
      <c r="S260" s="79" t="s">
        <v>483</v>
      </c>
      <c r="T260" s="79" t="s">
        <v>492</v>
      </c>
      <c r="U260" s="79"/>
      <c r="V260" s="82" t="s">
        <v>613</v>
      </c>
      <c r="W260" s="81">
        <v>43628.51148148148</v>
      </c>
      <c r="X260" s="82" t="s">
        <v>734</v>
      </c>
      <c r="Y260" s="79"/>
      <c r="Z260" s="79"/>
      <c r="AA260" s="85" t="s">
        <v>880</v>
      </c>
      <c r="AB260" s="79"/>
      <c r="AC260" s="79" t="b">
        <v>0</v>
      </c>
      <c r="AD260" s="79">
        <v>7</v>
      </c>
      <c r="AE260" s="85" t="s">
        <v>940</v>
      </c>
      <c r="AF260" s="79" t="b">
        <v>1</v>
      </c>
      <c r="AG260" s="79" t="s">
        <v>963</v>
      </c>
      <c r="AH260" s="79"/>
      <c r="AI260" s="85" t="s">
        <v>886</v>
      </c>
      <c r="AJ260" s="79" t="b">
        <v>0</v>
      </c>
      <c r="AK260" s="79">
        <v>3</v>
      </c>
      <c r="AL260" s="85" t="s">
        <v>940</v>
      </c>
      <c r="AM260" s="79" t="s">
        <v>968</v>
      </c>
      <c r="AN260" s="79" t="b">
        <v>0</v>
      </c>
      <c r="AO260" s="85" t="s">
        <v>880</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259</v>
      </c>
      <c r="B261" s="64" t="s">
        <v>257</v>
      </c>
      <c r="C261" s="65" t="s">
        <v>2748</v>
      </c>
      <c r="D261" s="66">
        <v>3</v>
      </c>
      <c r="E261" s="67" t="s">
        <v>132</v>
      </c>
      <c r="F261" s="68">
        <v>32</v>
      </c>
      <c r="G261" s="65"/>
      <c r="H261" s="69"/>
      <c r="I261" s="70"/>
      <c r="J261" s="70"/>
      <c r="K261" s="34" t="s">
        <v>66</v>
      </c>
      <c r="L261" s="77">
        <v>261</v>
      </c>
      <c r="M261" s="77"/>
      <c r="N261" s="72"/>
      <c r="O261" s="79" t="s">
        <v>336</v>
      </c>
      <c r="P261" s="81">
        <v>43630.87268518518</v>
      </c>
      <c r="Q261" s="79" t="s">
        <v>401</v>
      </c>
      <c r="R261" s="79"/>
      <c r="S261" s="79"/>
      <c r="T261" s="79" t="s">
        <v>510</v>
      </c>
      <c r="U261" s="79"/>
      <c r="V261" s="82" t="s">
        <v>611</v>
      </c>
      <c r="W261" s="81">
        <v>43630.87268518518</v>
      </c>
      <c r="X261" s="82" t="s">
        <v>699</v>
      </c>
      <c r="Y261" s="79"/>
      <c r="Z261" s="79"/>
      <c r="AA261" s="85" t="s">
        <v>845</v>
      </c>
      <c r="AB261" s="85" t="s">
        <v>847</v>
      </c>
      <c r="AC261" s="79" t="b">
        <v>0</v>
      </c>
      <c r="AD261" s="79">
        <v>2</v>
      </c>
      <c r="AE261" s="85" t="s">
        <v>945</v>
      </c>
      <c r="AF261" s="79" t="b">
        <v>0</v>
      </c>
      <c r="AG261" s="79" t="s">
        <v>963</v>
      </c>
      <c r="AH261" s="79"/>
      <c r="AI261" s="85" t="s">
        <v>940</v>
      </c>
      <c r="AJ261" s="79" t="b">
        <v>0</v>
      </c>
      <c r="AK261" s="79">
        <v>1</v>
      </c>
      <c r="AL261" s="85" t="s">
        <v>940</v>
      </c>
      <c r="AM261" s="79" t="s">
        <v>968</v>
      </c>
      <c r="AN261" s="79" t="b">
        <v>0</v>
      </c>
      <c r="AO261" s="85" t="s">
        <v>847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5</v>
      </c>
      <c r="BE261" s="49">
        <v>10</v>
      </c>
      <c r="BF261" s="48">
        <v>0</v>
      </c>
      <c r="BG261" s="49">
        <v>0</v>
      </c>
      <c r="BH261" s="48">
        <v>0</v>
      </c>
      <c r="BI261" s="49">
        <v>0</v>
      </c>
      <c r="BJ261" s="48">
        <v>45</v>
      </c>
      <c r="BK261" s="49">
        <v>90</v>
      </c>
      <c r="BL261" s="48">
        <v>50</v>
      </c>
    </row>
    <row r="262" spans="1:64" ht="15">
      <c r="A262" s="64" t="s">
        <v>253</v>
      </c>
      <c r="B262" s="64" t="s">
        <v>257</v>
      </c>
      <c r="C262" s="65" t="s">
        <v>2749</v>
      </c>
      <c r="D262" s="66">
        <v>10</v>
      </c>
      <c r="E262" s="67" t="s">
        <v>136</v>
      </c>
      <c r="F262" s="68">
        <v>26.8</v>
      </c>
      <c r="G262" s="65"/>
      <c r="H262" s="69"/>
      <c r="I262" s="70"/>
      <c r="J262" s="70"/>
      <c r="K262" s="34" t="s">
        <v>65</v>
      </c>
      <c r="L262" s="77">
        <v>262</v>
      </c>
      <c r="M262" s="77"/>
      <c r="N262" s="72"/>
      <c r="O262" s="79" t="s">
        <v>335</v>
      </c>
      <c r="P262" s="81">
        <v>43627.812314814815</v>
      </c>
      <c r="Q262" s="79" t="s">
        <v>427</v>
      </c>
      <c r="R262" s="82" t="s">
        <v>468</v>
      </c>
      <c r="S262" s="79" t="s">
        <v>484</v>
      </c>
      <c r="T262" s="79" t="s">
        <v>519</v>
      </c>
      <c r="U262" s="79"/>
      <c r="V262" s="82" t="s">
        <v>612</v>
      </c>
      <c r="W262" s="81">
        <v>43627.812314814815</v>
      </c>
      <c r="X262" s="82" t="s">
        <v>727</v>
      </c>
      <c r="Y262" s="79"/>
      <c r="Z262" s="79"/>
      <c r="AA262" s="85" t="s">
        <v>873</v>
      </c>
      <c r="AB262" s="79"/>
      <c r="AC262" s="79" t="b">
        <v>0</v>
      </c>
      <c r="AD262" s="79">
        <v>2</v>
      </c>
      <c r="AE262" s="85" t="s">
        <v>940</v>
      </c>
      <c r="AF262" s="79" t="b">
        <v>0</v>
      </c>
      <c r="AG262" s="79" t="s">
        <v>963</v>
      </c>
      <c r="AH262" s="79"/>
      <c r="AI262" s="85" t="s">
        <v>940</v>
      </c>
      <c r="AJ262" s="79" t="b">
        <v>0</v>
      </c>
      <c r="AK262" s="79">
        <v>0</v>
      </c>
      <c r="AL262" s="85" t="s">
        <v>940</v>
      </c>
      <c r="AM262" s="79" t="s">
        <v>971</v>
      </c>
      <c r="AN262" s="79" t="b">
        <v>0</v>
      </c>
      <c r="AO262" s="85" t="s">
        <v>873</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3</v>
      </c>
      <c r="BC262" s="78" t="str">
        <f>REPLACE(INDEX(GroupVertices[Group],MATCH(Edges[[#This Row],[Vertex 2]],GroupVertices[Vertex],0)),1,1,"")</f>
        <v>1</v>
      </c>
      <c r="BD262" s="48"/>
      <c r="BE262" s="49"/>
      <c r="BF262" s="48"/>
      <c r="BG262" s="49"/>
      <c r="BH262" s="48"/>
      <c r="BI262" s="49"/>
      <c r="BJ262" s="48"/>
      <c r="BK262" s="49"/>
      <c r="BL262" s="48"/>
    </row>
    <row r="263" spans="1:64" ht="15">
      <c r="A263" s="64" t="s">
        <v>253</v>
      </c>
      <c r="B263" s="64" t="s">
        <v>257</v>
      </c>
      <c r="C263" s="65" t="s">
        <v>2749</v>
      </c>
      <c r="D263" s="66">
        <v>10</v>
      </c>
      <c r="E263" s="67" t="s">
        <v>136</v>
      </c>
      <c r="F263" s="68">
        <v>26.8</v>
      </c>
      <c r="G263" s="65"/>
      <c r="H263" s="69"/>
      <c r="I263" s="70"/>
      <c r="J263" s="70"/>
      <c r="K263" s="34" t="s">
        <v>65</v>
      </c>
      <c r="L263" s="77">
        <v>263</v>
      </c>
      <c r="M263" s="77"/>
      <c r="N263" s="72"/>
      <c r="O263" s="79" t="s">
        <v>335</v>
      </c>
      <c r="P263" s="81">
        <v>43627.85290509259</v>
      </c>
      <c r="Q263" s="79" t="s">
        <v>417</v>
      </c>
      <c r="R263" s="82" t="s">
        <v>468</v>
      </c>
      <c r="S263" s="79" t="s">
        <v>484</v>
      </c>
      <c r="T263" s="79" t="s">
        <v>492</v>
      </c>
      <c r="U263" s="79"/>
      <c r="V263" s="82" t="s">
        <v>612</v>
      </c>
      <c r="W263" s="81">
        <v>43627.85290509259</v>
      </c>
      <c r="X263" s="82" t="s">
        <v>716</v>
      </c>
      <c r="Y263" s="79"/>
      <c r="Z263" s="79"/>
      <c r="AA263" s="85" t="s">
        <v>862</v>
      </c>
      <c r="AB263" s="79"/>
      <c r="AC263" s="79" t="b">
        <v>0</v>
      </c>
      <c r="AD263" s="79">
        <v>3</v>
      </c>
      <c r="AE263" s="85" t="s">
        <v>940</v>
      </c>
      <c r="AF263" s="79" t="b">
        <v>0</v>
      </c>
      <c r="AG263" s="79" t="s">
        <v>963</v>
      </c>
      <c r="AH263" s="79"/>
      <c r="AI263" s="85" t="s">
        <v>940</v>
      </c>
      <c r="AJ263" s="79" t="b">
        <v>0</v>
      </c>
      <c r="AK263" s="79">
        <v>1</v>
      </c>
      <c r="AL263" s="85" t="s">
        <v>940</v>
      </c>
      <c r="AM263" s="79" t="s">
        <v>971</v>
      </c>
      <c r="AN263" s="79" t="b">
        <v>0</v>
      </c>
      <c r="AO263" s="85" t="s">
        <v>862</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3</v>
      </c>
      <c r="BC263" s="78" t="str">
        <f>REPLACE(INDEX(GroupVertices[Group],MATCH(Edges[[#This Row],[Vertex 2]],GroupVertices[Vertex],0)),1,1,"")</f>
        <v>1</v>
      </c>
      <c r="BD263" s="48"/>
      <c r="BE263" s="49"/>
      <c r="BF263" s="48"/>
      <c r="BG263" s="49"/>
      <c r="BH263" s="48"/>
      <c r="BI263" s="49"/>
      <c r="BJ263" s="48"/>
      <c r="BK263" s="49"/>
      <c r="BL263" s="48"/>
    </row>
    <row r="264" spans="1:64" ht="15">
      <c r="A264" s="64" t="s">
        <v>257</v>
      </c>
      <c r="B264" s="64" t="s">
        <v>257</v>
      </c>
      <c r="C264" s="65" t="s">
        <v>2753</v>
      </c>
      <c r="D264" s="66">
        <v>10</v>
      </c>
      <c r="E264" s="67" t="s">
        <v>136</v>
      </c>
      <c r="F264" s="68">
        <v>21.6</v>
      </c>
      <c r="G264" s="65"/>
      <c r="H264" s="69"/>
      <c r="I264" s="70"/>
      <c r="J264" s="70"/>
      <c r="K264" s="34" t="s">
        <v>65</v>
      </c>
      <c r="L264" s="77">
        <v>264</v>
      </c>
      <c r="M264" s="77"/>
      <c r="N264" s="72"/>
      <c r="O264" s="79" t="s">
        <v>176</v>
      </c>
      <c r="P264" s="81">
        <v>43552.901342592595</v>
      </c>
      <c r="Q264" s="79" t="s">
        <v>431</v>
      </c>
      <c r="R264" s="79"/>
      <c r="S264" s="79"/>
      <c r="T264" s="79" t="s">
        <v>521</v>
      </c>
      <c r="U264" s="82" t="s">
        <v>561</v>
      </c>
      <c r="V264" s="82" t="s">
        <v>561</v>
      </c>
      <c r="W264" s="81">
        <v>43552.901342592595</v>
      </c>
      <c r="X264" s="82" t="s">
        <v>735</v>
      </c>
      <c r="Y264" s="79"/>
      <c r="Z264" s="79"/>
      <c r="AA264" s="85" t="s">
        <v>881</v>
      </c>
      <c r="AB264" s="79"/>
      <c r="AC264" s="79" t="b">
        <v>0</v>
      </c>
      <c r="AD264" s="79">
        <v>49</v>
      </c>
      <c r="AE264" s="85" t="s">
        <v>940</v>
      </c>
      <c r="AF264" s="79" t="b">
        <v>0</v>
      </c>
      <c r="AG264" s="79" t="s">
        <v>963</v>
      </c>
      <c r="AH264" s="79"/>
      <c r="AI264" s="85" t="s">
        <v>940</v>
      </c>
      <c r="AJ264" s="79" t="b">
        <v>0</v>
      </c>
      <c r="AK264" s="79">
        <v>20</v>
      </c>
      <c r="AL264" s="85" t="s">
        <v>940</v>
      </c>
      <c r="AM264" s="79" t="s">
        <v>967</v>
      </c>
      <c r="AN264" s="79" t="b">
        <v>0</v>
      </c>
      <c r="AO264" s="85" t="s">
        <v>881</v>
      </c>
      <c r="AP264" s="79" t="s">
        <v>975</v>
      </c>
      <c r="AQ264" s="79">
        <v>0</v>
      </c>
      <c r="AR264" s="79">
        <v>0</v>
      </c>
      <c r="AS264" s="79" t="s">
        <v>985</v>
      </c>
      <c r="AT264" s="79" t="s">
        <v>986</v>
      </c>
      <c r="AU264" s="79" t="s">
        <v>989</v>
      </c>
      <c r="AV264" s="79" t="s">
        <v>1001</v>
      </c>
      <c r="AW264" s="79" t="s">
        <v>1011</v>
      </c>
      <c r="AX264" s="79" t="s">
        <v>1021</v>
      </c>
      <c r="AY264" s="79" t="s">
        <v>1022</v>
      </c>
      <c r="AZ264" s="82" t="s">
        <v>1033</v>
      </c>
      <c r="BA264">
        <v>3</v>
      </c>
      <c r="BB264" s="78" t="str">
        <f>REPLACE(INDEX(GroupVertices[Group],MATCH(Edges[[#This Row],[Vertex 1]],GroupVertices[Vertex],0)),1,1,"")</f>
        <v>1</v>
      </c>
      <c r="BC264" s="78" t="str">
        <f>REPLACE(INDEX(GroupVertices[Group],MATCH(Edges[[#This Row],[Vertex 2]],GroupVertices[Vertex],0)),1,1,"")</f>
        <v>1</v>
      </c>
      <c r="BD264" s="48">
        <v>2</v>
      </c>
      <c r="BE264" s="49">
        <v>5.882352941176471</v>
      </c>
      <c r="BF264" s="48">
        <v>0</v>
      </c>
      <c r="BG264" s="49">
        <v>0</v>
      </c>
      <c r="BH264" s="48">
        <v>0</v>
      </c>
      <c r="BI264" s="49">
        <v>0</v>
      </c>
      <c r="BJ264" s="48">
        <v>32</v>
      </c>
      <c r="BK264" s="49">
        <v>94.11764705882354</v>
      </c>
      <c r="BL264" s="48">
        <v>34</v>
      </c>
    </row>
    <row r="265" spans="1:64" ht="15">
      <c r="A265" s="64" t="s">
        <v>257</v>
      </c>
      <c r="B265" s="64" t="s">
        <v>271</v>
      </c>
      <c r="C265" s="65" t="s">
        <v>2749</v>
      </c>
      <c r="D265" s="66">
        <v>10</v>
      </c>
      <c r="E265" s="67" t="s">
        <v>136</v>
      </c>
      <c r="F265" s="68">
        <v>26.8</v>
      </c>
      <c r="G265" s="65"/>
      <c r="H265" s="69"/>
      <c r="I265" s="70"/>
      <c r="J265" s="70"/>
      <c r="K265" s="34" t="s">
        <v>65</v>
      </c>
      <c r="L265" s="77">
        <v>265</v>
      </c>
      <c r="M265" s="77"/>
      <c r="N265" s="72"/>
      <c r="O265" s="79" t="s">
        <v>335</v>
      </c>
      <c r="P265" s="81">
        <v>43625.86025462963</v>
      </c>
      <c r="Q265" s="79" t="s">
        <v>429</v>
      </c>
      <c r="R265" s="79"/>
      <c r="S265" s="79"/>
      <c r="T265" s="79" t="s">
        <v>492</v>
      </c>
      <c r="U265" s="79"/>
      <c r="V265" s="82" t="s">
        <v>609</v>
      </c>
      <c r="W265" s="81">
        <v>43625.86025462963</v>
      </c>
      <c r="X265" s="82" t="s">
        <v>736</v>
      </c>
      <c r="Y265" s="79"/>
      <c r="Z265" s="79"/>
      <c r="AA265" s="85" t="s">
        <v>882</v>
      </c>
      <c r="AB265" s="79"/>
      <c r="AC265" s="79" t="b">
        <v>0</v>
      </c>
      <c r="AD265" s="79">
        <v>0</v>
      </c>
      <c r="AE265" s="85" t="s">
        <v>940</v>
      </c>
      <c r="AF265" s="79" t="b">
        <v>0</v>
      </c>
      <c r="AG265" s="79" t="s">
        <v>963</v>
      </c>
      <c r="AH265" s="79"/>
      <c r="AI265" s="85" t="s">
        <v>940</v>
      </c>
      <c r="AJ265" s="79" t="b">
        <v>0</v>
      </c>
      <c r="AK265" s="79">
        <v>7</v>
      </c>
      <c r="AL265" s="85" t="s">
        <v>914</v>
      </c>
      <c r="AM265" s="79" t="s">
        <v>967</v>
      </c>
      <c r="AN265" s="79" t="b">
        <v>0</v>
      </c>
      <c r="AO265" s="85" t="s">
        <v>914</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1</v>
      </c>
      <c r="BC265" s="78" t="str">
        <f>REPLACE(INDEX(GroupVertices[Group],MATCH(Edges[[#This Row],[Vertex 2]],GroupVertices[Vertex],0)),1,1,"")</f>
        <v>3</v>
      </c>
      <c r="BD265" s="48">
        <v>1</v>
      </c>
      <c r="BE265" s="49">
        <v>4.166666666666667</v>
      </c>
      <c r="BF265" s="48">
        <v>0</v>
      </c>
      <c r="BG265" s="49">
        <v>0</v>
      </c>
      <c r="BH265" s="48">
        <v>0</v>
      </c>
      <c r="BI265" s="49">
        <v>0</v>
      </c>
      <c r="BJ265" s="48">
        <v>23</v>
      </c>
      <c r="BK265" s="49">
        <v>95.83333333333333</v>
      </c>
      <c r="BL265" s="48">
        <v>24</v>
      </c>
    </row>
    <row r="266" spans="1:64" ht="15">
      <c r="A266" s="64" t="s">
        <v>257</v>
      </c>
      <c r="B266" s="64" t="s">
        <v>259</v>
      </c>
      <c r="C266" s="65" t="s">
        <v>2748</v>
      </c>
      <c r="D266" s="66">
        <v>3</v>
      </c>
      <c r="E266" s="67" t="s">
        <v>132</v>
      </c>
      <c r="F266" s="68">
        <v>32</v>
      </c>
      <c r="G266" s="65"/>
      <c r="H266" s="69"/>
      <c r="I266" s="70"/>
      <c r="J266" s="70"/>
      <c r="K266" s="34" t="s">
        <v>66</v>
      </c>
      <c r="L266" s="77">
        <v>266</v>
      </c>
      <c r="M266" s="77"/>
      <c r="N266" s="72"/>
      <c r="O266" s="79" t="s">
        <v>336</v>
      </c>
      <c r="P266" s="81">
        <v>43625.927199074074</v>
      </c>
      <c r="Q266" s="79" t="s">
        <v>432</v>
      </c>
      <c r="R266" s="79"/>
      <c r="S266" s="79"/>
      <c r="T266" s="79" t="s">
        <v>492</v>
      </c>
      <c r="U266" s="79"/>
      <c r="V266" s="82" t="s">
        <v>609</v>
      </c>
      <c r="W266" s="81">
        <v>43625.927199074074</v>
      </c>
      <c r="X266" s="82" t="s">
        <v>737</v>
      </c>
      <c r="Y266" s="79"/>
      <c r="Z266" s="79"/>
      <c r="AA266" s="85" t="s">
        <v>883</v>
      </c>
      <c r="AB266" s="85" t="s">
        <v>936</v>
      </c>
      <c r="AC266" s="79" t="b">
        <v>0</v>
      </c>
      <c r="AD266" s="79">
        <v>1</v>
      </c>
      <c r="AE266" s="85" t="s">
        <v>957</v>
      </c>
      <c r="AF266" s="79" t="b">
        <v>0</v>
      </c>
      <c r="AG266" s="79" t="s">
        <v>963</v>
      </c>
      <c r="AH266" s="79"/>
      <c r="AI266" s="85" t="s">
        <v>940</v>
      </c>
      <c r="AJ266" s="79" t="b">
        <v>0</v>
      </c>
      <c r="AK266" s="79">
        <v>0</v>
      </c>
      <c r="AL266" s="85" t="s">
        <v>940</v>
      </c>
      <c r="AM266" s="79" t="s">
        <v>967</v>
      </c>
      <c r="AN266" s="79" t="b">
        <v>0</v>
      </c>
      <c r="AO266" s="85" t="s">
        <v>936</v>
      </c>
      <c r="AP266" s="79" t="s">
        <v>176</v>
      </c>
      <c r="AQ266" s="79">
        <v>0</v>
      </c>
      <c r="AR266" s="79">
        <v>0</v>
      </c>
      <c r="AS266" s="79" t="s">
        <v>984</v>
      </c>
      <c r="AT266" s="79" t="s">
        <v>986</v>
      </c>
      <c r="AU266" s="79" t="s">
        <v>989</v>
      </c>
      <c r="AV266" s="79" t="s">
        <v>1000</v>
      </c>
      <c r="AW266" s="79" t="s">
        <v>1010</v>
      </c>
      <c r="AX266" s="79" t="s">
        <v>1020</v>
      </c>
      <c r="AY266" s="79" t="s">
        <v>1022</v>
      </c>
      <c r="AZ266" s="82" t="s">
        <v>1032</v>
      </c>
      <c r="BA266">
        <v>1</v>
      </c>
      <c r="BB266" s="78" t="str">
        <f>REPLACE(INDEX(GroupVertices[Group],MATCH(Edges[[#This Row],[Vertex 1]],GroupVertices[Vertex],0)),1,1,"")</f>
        <v>1</v>
      </c>
      <c r="BC266" s="78" t="str">
        <f>REPLACE(INDEX(GroupVertices[Group],MATCH(Edges[[#This Row],[Vertex 2]],GroupVertices[Vertex],0)),1,1,"")</f>
        <v>1</v>
      </c>
      <c r="BD266" s="48">
        <v>1</v>
      </c>
      <c r="BE266" s="49">
        <v>5</v>
      </c>
      <c r="BF266" s="48">
        <v>0</v>
      </c>
      <c r="BG266" s="49">
        <v>0</v>
      </c>
      <c r="BH266" s="48">
        <v>0</v>
      </c>
      <c r="BI266" s="49">
        <v>0</v>
      </c>
      <c r="BJ266" s="48">
        <v>19</v>
      </c>
      <c r="BK266" s="49">
        <v>95</v>
      </c>
      <c r="BL266" s="48">
        <v>20</v>
      </c>
    </row>
    <row r="267" spans="1:64" ht="15">
      <c r="A267" s="64" t="s">
        <v>257</v>
      </c>
      <c r="B267" s="64" t="s">
        <v>271</v>
      </c>
      <c r="C267" s="65" t="s">
        <v>2749</v>
      </c>
      <c r="D267" s="66">
        <v>10</v>
      </c>
      <c r="E267" s="67" t="s">
        <v>136</v>
      </c>
      <c r="F267" s="68">
        <v>26.8</v>
      </c>
      <c r="G267" s="65"/>
      <c r="H267" s="69"/>
      <c r="I267" s="70"/>
      <c r="J267" s="70"/>
      <c r="K267" s="34" t="s">
        <v>65</v>
      </c>
      <c r="L267" s="77">
        <v>267</v>
      </c>
      <c r="M267" s="77"/>
      <c r="N267" s="72"/>
      <c r="O267" s="79" t="s">
        <v>335</v>
      </c>
      <c r="P267" s="81">
        <v>43626.74922453704</v>
      </c>
      <c r="Q267" s="79" t="s">
        <v>424</v>
      </c>
      <c r="R267" s="79"/>
      <c r="S267" s="79"/>
      <c r="T267" s="79" t="s">
        <v>504</v>
      </c>
      <c r="U267" s="79"/>
      <c r="V267" s="82" t="s">
        <v>609</v>
      </c>
      <c r="W267" s="81">
        <v>43626.74922453704</v>
      </c>
      <c r="X267" s="82" t="s">
        <v>738</v>
      </c>
      <c r="Y267" s="79"/>
      <c r="Z267" s="79"/>
      <c r="AA267" s="85" t="s">
        <v>884</v>
      </c>
      <c r="AB267" s="79"/>
      <c r="AC267" s="79" t="b">
        <v>0</v>
      </c>
      <c r="AD267" s="79">
        <v>0</v>
      </c>
      <c r="AE267" s="85" t="s">
        <v>940</v>
      </c>
      <c r="AF267" s="79" t="b">
        <v>0</v>
      </c>
      <c r="AG267" s="79" t="s">
        <v>963</v>
      </c>
      <c r="AH267" s="79"/>
      <c r="AI267" s="85" t="s">
        <v>940</v>
      </c>
      <c r="AJ267" s="79" t="b">
        <v>0</v>
      </c>
      <c r="AK267" s="79">
        <v>2</v>
      </c>
      <c r="AL267" s="85" t="s">
        <v>915</v>
      </c>
      <c r="AM267" s="79" t="s">
        <v>967</v>
      </c>
      <c r="AN267" s="79" t="b">
        <v>0</v>
      </c>
      <c r="AO267" s="85" t="s">
        <v>915</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1</v>
      </c>
      <c r="BC267" s="78" t="str">
        <f>REPLACE(INDEX(GroupVertices[Group],MATCH(Edges[[#This Row],[Vertex 2]],GroupVertices[Vertex],0)),1,1,"")</f>
        <v>3</v>
      </c>
      <c r="BD267" s="48">
        <v>0</v>
      </c>
      <c r="BE267" s="49">
        <v>0</v>
      </c>
      <c r="BF267" s="48">
        <v>0</v>
      </c>
      <c r="BG267" s="49">
        <v>0</v>
      </c>
      <c r="BH267" s="48">
        <v>0</v>
      </c>
      <c r="BI267" s="49">
        <v>0</v>
      </c>
      <c r="BJ267" s="48">
        <v>26</v>
      </c>
      <c r="BK267" s="49">
        <v>100</v>
      </c>
      <c r="BL267" s="48">
        <v>26</v>
      </c>
    </row>
    <row r="268" spans="1:64" ht="15">
      <c r="A268" s="64" t="s">
        <v>257</v>
      </c>
      <c r="B268" s="64" t="s">
        <v>230</v>
      </c>
      <c r="C268" s="65" t="s">
        <v>2748</v>
      </c>
      <c r="D268" s="66">
        <v>3</v>
      </c>
      <c r="E268" s="67" t="s">
        <v>132</v>
      </c>
      <c r="F268" s="68">
        <v>32</v>
      </c>
      <c r="G268" s="65"/>
      <c r="H268" s="69"/>
      <c r="I268" s="70"/>
      <c r="J268" s="70"/>
      <c r="K268" s="34" t="s">
        <v>66</v>
      </c>
      <c r="L268" s="77">
        <v>268</v>
      </c>
      <c r="M268" s="77"/>
      <c r="N268" s="72"/>
      <c r="O268" s="79" t="s">
        <v>335</v>
      </c>
      <c r="P268" s="81">
        <v>43626.9284375</v>
      </c>
      <c r="Q268" s="79" t="s">
        <v>344</v>
      </c>
      <c r="R268" s="79"/>
      <c r="S268" s="79"/>
      <c r="T268" s="79" t="s">
        <v>492</v>
      </c>
      <c r="U268" s="79"/>
      <c r="V268" s="82" t="s">
        <v>609</v>
      </c>
      <c r="W268" s="81">
        <v>43626.9284375</v>
      </c>
      <c r="X268" s="82" t="s">
        <v>739</v>
      </c>
      <c r="Y268" s="79"/>
      <c r="Z268" s="79"/>
      <c r="AA268" s="85" t="s">
        <v>885</v>
      </c>
      <c r="AB268" s="79"/>
      <c r="AC268" s="79" t="b">
        <v>0</v>
      </c>
      <c r="AD268" s="79">
        <v>0</v>
      </c>
      <c r="AE268" s="85" t="s">
        <v>940</v>
      </c>
      <c r="AF268" s="79" t="b">
        <v>0</v>
      </c>
      <c r="AG268" s="79" t="s">
        <v>963</v>
      </c>
      <c r="AH268" s="79"/>
      <c r="AI268" s="85" t="s">
        <v>940</v>
      </c>
      <c r="AJ268" s="79" t="b">
        <v>0</v>
      </c>
      <c r="AK268" s="79">
        <v>6</v>
      </c>
      <c r="AL268" s="85" t="s">
        <v>796</v>
      </c>
      <c r="AM268" s="79" t="s">
        <v>967</v>
      </c>
      <c r="AN268" s="79" t="b">
        <v>0</v>
      </c>
      <c r="AO268" s="85" t="s">
        <v>796</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4</v>
      </c>
      <c r="BD268" s="48">
        <v>0</v>
      </c>
      <c r="BE268" s="49">
        <v>0</v>
      </c>
      <c r="BF268" s="48">
        <v>0</v>
      </c>
      <c r="BG268" s="49">
        <v>0</v>
      </c>
      <c r="BH268" s="48">
        <v>0</v>
      </c>
      <c r="BI268" s="49">
        <v>0</v>
      </c>
      <c r="BJ268" s="48">
        <v>26</v>
      </c>
      <c r="BK268" s="49">
        <v>100</v>
      </c>
      <c r="BL268" s="48">
        <v>26</v>
      </c>
    </row>
    <row r="269" spans="1:64" ht="15">
      <c r="A269" s="64" t="s">
        <v>257</v>
      </c>
      <c r="B269" s="64" t="s">
        <v>257</v>
      </c>
      <c r="C269" s="65" t="s">
        <v>2753</v>
      </c>
      <c r="D269" s="66">
        <v>10</v>
      </c>
      <c r="E269" s="67" t="s">
        <v>136</v>
      </c>
      <c r="F269" s="68">
        <v>21.6</v>
      </c>
      <c r="G269" s="65"/>
      <c r="H269" s="69"/>
      <c r="I269" s="70"/>
      <c r="J269" s="70"/>
      <c r="K269" s="34" t="s">
        <v>65</v>
      </c>
      <c r="L269" s="77">
        <v>269</v>
      </c>
      <c r="M269" s="77"/>
      <c r="N269" s="72"/>
      <c r="O269" s="79" t="s">
        <v>176</v>
      </c>
      <c r="P269" s="81">
        <v>43627.63943287037</v>
      </c>
      <c r="Q269" s="79" t="s">
        <v>433</v>
      </c>
      <c r="R269" s="82" t="s">
        <v>466</v>
      </c>
      <c r="S269" s="79" t="s">
        <v>487</v>
      </c>
      <c r="T269" s="79" t="s">
        <v>522</v>
      </c>
      <c r="U269" s="82" t="s">
        <v>562</v>
      </c>
      <c r="V269" s="82" t="s">
        <v>562</v>
      </c>
      <c r="W269" s="81">
        <v>43627.63943287037</v>
      </c>
      <c r="X269" s="82" t="s">
        <v>740</v>
      </c>
      <c r="Y269" s="79"/>
      <c r="Z269" s="79"/>
      <c r="AA269" s="85" t="s">
        <v>886</v>
      </c>
      <c r="AB269" s="79"/>
      <c r="AC269" s="79" t="b">
        <v>0</v>
      </c>
      <c r="AD269" s="79">
        <v>24</v>
      </c>
      <c r="AE269" s="85" t="s">
        <v>940</v>
      </c>
      <c r="AF269" s="79" t="b">
        <v>0</v>
      </c>
      <c r="AG269" s="79" t="s">
        <v>963</v>
      </c>
      <c r="AH269" s="79"/>
      <c r="AI269" s="85" t="s">
        <v>940</v>
      </c>
      <c r="AJ269" s="79" t="b">
        <v>0</v>
      </c>
      <c r="AK269" s="79">
        <v>6</v>
      </c>
      <c r="AL269" s="85" t="s">
        <v>940</v>
      </c>
      <c r="AM269" s="79" t="s">
        <v>967</v>
      </c>
      <c r="AN269" s="79" t="b">
        <v>0</v>
      </c>
      <c r="AO269" s="85" t="s">
        <v>886</v>
      </c>
      <c r="AP269" s="79" t="s">
        <v>176</v>
      </c>
      <c r="AQ269" s="79">
        <v>0</v>
      </c>
      <c r="AR269" s="79">
        <v>0</v>
      </c>
      <c r="AS269" s="79" t="s">
        <v>985</v>
      </c>
      <c r="AT269" s="79" t="s">
        <v>986</v>
      </c>
      <c r="AU269" s="79" t="s">
        <v>989</v>
      </c>
      <c r="AV269" s="79" t="s">
        <v>1001</v>
      </c>
      <c r="AW269" s="79" t="s">
        <v>1011</v>
      </c>
      <c r="AX269" s="79" t="s">
        <v>1021</v>
      </c>
      <c r="AY269" s="79" t="s">
        <v>1022</v>
      </c>
      <c r="AZ269" s="82" t="s">
        <v>1033</v>
      </c>
      <c r="BA269">
        <v>3</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30</v>
      </c>
      <c r="BK269" s="49">
        <v>100</v>
      </c>
      <c r="BL269" s="48">
        <v>30</v>
      </c>
    </row>
    <row r="270" spans="1:64" ht="15">
      <c r="A270" s="64" t="s">
        <v>257</v>
      </c>
      <c r="B270" s="64" t="s">
        <v>257</v>
      </c>
      <c r="C270" s="65" t="s">
        <v>2753</v>
      </c>
      <c r="D270" s="66">
        <v>10</v>
      </c>
      <c r="E270" s="67" t="s">
        <v>136</v>
      </c>
      <c r="F270" s="68">
        <v>21.6</v>
      </c>
      <c r="G270" s="65"/>
      <c r="H270" s="69"/>
      <c r="I270" s="70"/>
      <c r="J270" s="70"/>
      <c r="K270" s="34" t="s">
        <v>65</v>
      </c>
      <c r="L270" s="77">
        <v>270</v>
      </c>
      <c r="M270" s="77"/>
      <c r="N270" s="72"/>
      <c r="O270" s="79" t="s">
        <v>176</v>
      </c>
      <c r="P270" s="81">
        <v>43627.77548611111</v>
      </c>
      <c r="Q270" s="79" t="s">
        <v>434</v>
      </c>
      <c r="R270" s="82" t="s">
        <v>473</v>
      </c>
      <c r="S270" s="79" t="s">
        <v>484</v>
      </c>
      <c r="T270" s="79" t="s">
        <v>504</v>
      </c>
      <c r="U270" s="82" t="s">
        <v>563</v>
      </c>
      <c r="V270" s="82" t="s">
        <v>563</v>
      </c>
      <c r="W270" s="81">
        <v>43627.77548611111</v>
      </c>
      <c r="X270" s="82" t="s">
        <v>741</v>
      </c>
      <c r="Y270" s="79"/>
      <c r="Z270" s="79"/>
      <c r="AA270" s="85" t="s">
        <v>887</v>
      </c>
      <c r="AB270" s="79"/>
      <c r="AC270" s="79" t="b">
        <v>0</v>
      </c>
      <c r="AD270" s="79">
        <v>4</v>
      </c>
      <c r="AE270" s="85" t="s">
        <v>940</v>
      </c>
      <c r="AF270" s="79" t="b">
        <v>0</v>
      </c>
      <c r="AG270" s="79" t="s">
        <v>963</v>
      </c>
      <c r="AH270" s="79"/>
      <c r="AI270" s="85" t="s">
        <v>940</v>
      </c>
      <c r="AJ270" s="79" t="b">
        <v>0</v>
      </c>
      <c r="AK270" s="79">
        <v>2</v>
      </c>
      <c r="AL270" s="85" t="s">
        <v>940</v>
      </c>
      <c r="AM270" s="79" t="s">
        <v>967</v>
      </c>
      <c r="AN270" s="79" t="b">
        <v>0</v>
      </c>
      <c r="AO270" s="85" t="s">
        <v>887</v>
      </c>
      <c r="AP270" s="79" t="s">
        <v>176</v>
      </c>
      <c r="AQ270" s="79">
        <v>0</v>
      </c>
      <c r="AR270" s="79">
        <v>0</v>
      </c>
      <c r="AS270" s="79" t="s">
        <v>985</v>
      </c>
      <c r="AT270" s="79" t="s">
        <v>986</v>
      </c>
      <c r="AU270" s="79" t="s">
        <v>989</v>
      </c>
      <c r="AV270" s="79" t="s">
        <v>1001</v>
      </c>
      <c r="AW270" s="79" t="s">
        <v>1011</v>
      </c>
      <c r="AX270" s="79" t="s">
        <v>1021</v>
      </c>
      <c r="AY270" s="79" t="s">
        <v>1022</v>
      </c>
      <c r="AZ270" s="82" t="s">
        <v>1033</v>
      </c>
      <c r="BA270">
        <v>3</v>
      </c>
      <c r="BB270" s="78" t="str">
        <f>REPLACE(INDEX(GroupVertices[Group],MATCH(Edges[[#This Row],[Vertex 1]],GroupVertices[Vertex],0)),1,1,"")</f>
        <v>1</v>
      </c>
      <c r="BC270" s="78" t="str">
        <f>REPLACE(INDEX(GroupVertices[Group],MATCH(Edges[[#This Row],[Vertex 2]],GroupVertices[Vertex],0)),1,1,"")</f>
        <v>1</v>
      </c>
      <c r="BD270" s="48">
        <v>1</v>
      </c>
      <c r="BE270" s="49">
        <v>3.125</v>
      </c>
      <c r="BF270" s="48">
        <v>0</v>
      </c>
      <c r="BG270" s="49">
        <v>0</v>
      </c>
      <c r="BH270" s="48">
        <v>0</v>
      </c>
      <c r="BI270" s="49">
        <v>0</v>
      </c>
      <c r="BJ270" s="48">
        <v>31</v>
      </c>
      <c r="BK270" s="49">
        <v>96.875</v>
      </c>
      <c r="BL270" s="48">
        <v>32</v>
      </c>
    </row>
    <row r="271" spans="1:64" ht="15">
      <c r="A271" s="64" t="s">
        <v>257</v>
      </c>
      <c r="B271" s="64" t="s">
        <v>263</v>
      </c>
      <c r="C271" s="65" t="s">
        <v>2748</v>
      </c>
      <c r="D271" s="66">
        <v>3</v>
      </c>
      <c r="E271" s="67" t="s">
        <v>132</v>
      </c>
      <c r="F271" s="68">
        <v>32</v>
      </c>
      <c r="G271" s="65"/>
      <c r="H271" s="69"/>
      <c r="I271" s="70"/>
      <c r="J271" s="70"/>
      <c r="K271" s="34" t="s">
        <v>66</v>
      </c>
      <c r="L271" s="77">
        <v>271</v>
      </c>
      <c r="M271" s="77"/>
      <c r="N271" s="72"/>
      <c r="O271" s="79" t="s">
        <v>335</v>
      </c>
      <c r="P271" s="81">
        <v>43628.068564814814</v>
      </c>
      <c r="Q271" s="79" t="s">
        <v>400</v>
      </c>
      <c r="R271" s="79"/>
      <c r="S271" s="79"/>
      <c r="T271" s="79" t="s">
        <v>492</v>
      </c>
      <c r="U271" s="79"/>
      <c r="V271" s="82" t="s">
        <v>609</v>
      </c>
      <c r="W271" s="81">
        <v>43628.068564814814</v>
      </c>
      <c r="X271" s="82" t="s">
        <v>698</v>
      </c>
      <c r="Y271" s="79"/>
      <c r="Z271" s="79"/>
      <c r="AA271" s="85" t="s">
        <v>844</v>
      </c>
      <c r="AB271" s="79"/>
      <c r="AC271" s="79" t="b">
        <v>0</v>
      </c>
      <c r="AD271" s="79">
        <v>0</v>
      </c>
      <c r="AE271" s="85" t="s">
        <v>940</v>
      </c>
      <c r="AF271" s="79" t="b">
        <v>0</v>
      </c>
      <c r="AG271" s="79" t="s">
        <v>963</v>
      </c>
      <c r="AH271" s="79"/>
      <c r="AI271" s="85" t="s">
        <v>940</v>
      </c>
      <c r="AJ271" s="79" t="b">
        <v>0</v>
      </c>
      <c r="AK271" s="79">
        <v>2</v>
      </c>
      <c r="AL271" s="85" t="s">
        <v>865</v>
      </c>
      <c r="AM271" s="79" t="s">
        <v>967</v>
      </c>
      <c r="AN271" s="79" t="b">
        <v>0</v>
      </c>
      <c r="AO271" s="85" t="s">
        <v>865</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3</v>
      </c>
      <c r="BD271" s="48">
        <v>1</v>
      </c>
      <c r="BE271" s="49">
        <v>4.3478260869565215</v>
      </c>
      <c r="BF271" s="48">
        <v>0</v>
      </c>
      <c r="BG271" s="49">
        <v>0</v>
      </c>
      <c r="BH271" s="48">
        <v>0</v>
      </c>
      <c r="BI271" s="49">
        <v>0</v>
      </c>
      <c r="BJ271" s="48">
        <v>22</v>
      </c>
      <c r="BK271" s="49">
        <v>95.65217391304348</v>
      </c>
      <c r="BL271" s="48">
        <v>23</v>
      </c>
    </row>
    <row r="272" spans="1:64" ht="15">
      <c r="A272" s="64" t="s">
        <v>257</v>
      </c>
      <c r="B272" s="64" t="s">
        <v>259</v>
      </c>
      <c r="C272" s="65" t="s">
        <v>2748</v>
      </c>
      <c r="D272" s="66">
        <v>3</v>
      </c>
      <c r="E272" s="67" t="s">
        <v>132</v>
      </c>
      <c r="F272" s="68">
        <v>32</v>
      </c>
      <c r="G272" s="65"/>
      <c r="H272" s="69"/>
      <c r="I272" s="70"/>
      <c r="J272" s="70"/>
      <c r="K272" s="34" t="s">
        <v>66</v>
      </c>
      <c r="L272" s="77">
        <v>272</v>
      </c>
      <c r="M272" s="77"/>
      <c r="N272" s="72"/>
      <c r="O272" s="79" t="s">
        <v>335</v>
      </c>
      <c r="P272" s="81">
        <v>43629.77678240741</v>
      </c>
      <c r="Q272" s="79" t="s">
        <v>404</v>
      </c>
      <c r="R272" s="79"/>
      <c r="S272" s="79"/>
      <c r="T272" s="79" t="s">
        <v>492</v>
      </c>
      <c r="U272" s="79"/>
      <c r="V272" s="82" t="s">
        <v>609</v>
      </c>
      <c r="W272" s="81">
        <v>43629.77678240741</v>
      </c>
      <c r="X272" s="82" t="s">
        <v>702</v>
      </c>
      <c r="Y272" s="79"/>
      <c r="Z272" s="79"/>
      <c r="AA272" s="85" t="s">
        <v>848</v>
      </c>
      <c r="AB272" s="85" t="s">
        <v>934</v>
      </c>
      <c r="AC272" s="79" t="b">
        <v>0</v>
      </c>
      <c r="AD272" s="79">
        <v>3</v>
      </c>
      <c r="AE272" s="85" t="s">
        <v>952</v>
      </c>
      <c r="AF272" s="79" t="b">
        <v>0</v>
      </c>
      <c r="AG272" s="79" t="s">
        <v>963</v>
      </c>
      <c r="AH272" s="79"/>
      <c r="AI272" s="85" t="s">
        <v>940</v>
      </c>
      <c r="AJ272" s="79" t="b">
        <v>0</v>
      </c>
      <c r="AK272" s="79">
        <v>0</v>
      </c>
      <c r="AL272" s="85" t="s">
        <v>940</v>
      </c>
      <c r="AM272" s="79" t="s">
        <v>967</v>
      </c>
      <c r="AN272" s="79" t="b">
        <v>0</v>
      </c>
      <c r="AO272" s="85" t="s">
        <v>934</v>
      </c>
      <c r="AP272" s="79" t="s">
        <v>176</v>
      </c>
      <c r="AQ272" s="79">
        <v>0</v>
      </c>
      <c r="AR272" s="79">
        <v>0</v>
      </c>
      <c r="AS272" s="79" t="s">
        <v>985</v>
      </c>
      <c r="AT272" s="79" t="s">
        <v>986</v>
      </c>
      <c r="AU272" s="79" t="s">
        <v>989</v>
      </c>
      <c r="AV272" s="79" t="s">
        <v>1001</v>
      </c>
      <c r="AW272" s="79" t="s">
        <v>1011</v>
      </c>
      <c r="AX272" s="79" t="s">
        <v>1021</v>
      </c>
      <c r="AY272" s="79" t="s">
        <v>1022</v>
      </c>
      <c r="AZ272" s="82" t="s">
        <v>1033</v>
      </c>
      <c r="BA272">
        <v>1</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257</v>
      </c>
      <c r="B273" s="64" t="s">
        <v>240</v>
      </c>
      <c r="C273" s="65" t="s">
        <v>2748</v>
      </c>
      <c r="D273" s="66">
        <v>3</v>
      </c>
      <c r="E273" s="67" t="s">
        <v>132</v>
      </c>
      <c r="F273" s="68">
        <v>32</v>
      </c>
      <c r="G273" s="65"/>
      <c r="H273" s="69"/>
      <c r="I273" s="70"/>
      <c r="J273" s="70"/>
      <c r="K273" s="34" t="s">
        <v>66</v>
      </c>
      <c r="L273" s="77">
        <v>273</v>
      </c>
      <c r="M273" s="77"/>
      <c r="N273" s="72"/>
      <c r="O273" s="79" t="s">
        <v>336</v>
      </c>
      <c r="P273" s="81">
        <v>43629.77678240741</v>
      </c>
      <c r="Q273" s="79" t="s">
        <v>404</v>
      </c>
      <c r="R273" s="79"/>
      <c r="S273" s="79"/>
      <c r="T273" s="79" t="s">
        <v>492</v>
      </c>
      <c r="U273" s="79"/>
      <c r="V273" s="82" t="s">
        <v>609</v>
      </c>
      <c r="W273" s="81">
        <v>43629.77678240741</v>
      </c>
      <c r="X273" s="82" t="s">
        <v>702</v>
      </c>
      <c r="Y273" s="79"/>
      <c r="Z273" s="79"/>
      <c r="AA273" s="85" t="s">
        <v>848</v>
      </c>
      <c r="AB273" s="85" t="s">
        <v>934</v>
      </c>
      <c r="AC273" s="79" t="b">
        <v>0</v>
      </c>
      <c r="AD273" s="79">
        <v>3</v>
      </c>
      <c r="AE273" s="85" t="s">
        <v>952</v>
      </c>
      <c r="AF273" s="79" t="b">
        <v>0</v>
      </c>
      <c r="AG273" s="79" t="s">
        <v>963</v>
      </c>
      <c r="AH273" s="79"/>
      <c r="AI273" s="85" t="s">
        <v>940</v>
      </c>
      <c r="AJ273" s="79" t="b">
        <v>0</v>
      </c>
      <c r="AK273" s="79">
        <v>0</v>
      </c>
      <c r="AL273" s="85" t="s">
        <v>940</v>
      </c>
      <c r="AM273" s="79" t="s">
        <v>967</v>
      </c>
      <c r="AN273" s="79" t="b">
        <v>0</v>
      </c>
      <c r="AO273" s="85" t="s">
        <v>934</v>
      </c>
      <c r="AP273" s="79" t="s">
        <v>176</v>
      </c>
      <c r="AQ273" s="79">
        <v>0</v>
      </c>
      <c r="AR273" s="79">
        <v>0</v>
      </c>
      <c r="AS273" s="79" t="s">
        <v>985</v>
      </c>
      <c r="AT273" s="79" t="s">
        <v>986</v>
      </c>
      <c r="AU273" s="79" t="s">
        <v>989</v>
      </c>
      <c r="AV273" s="79" t="s">
        <v>1001</v>
      </c>
      <c r="AW273" s="79" t="s">
        <v>1011</v>
      </c>
      <c r="AX273" s="79" t="s">
        <v>1021</v>
      </c>
      <c r="AY273" s="79" t="s">
        <v>1022</v>
      </c>
      <c r="AZ273" s="82" t="s">
        <v>1033</v>
      </c>
      <c r="BA273">
        <v>1</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257</v>
      </c>
      <c r="B274" s="64" t="s">
        <v>268</v>
      </c>
      <c r="C274" s="65" t="s">
        <v>2748</v>
      </c>
      <c r="D274" s="66">
        <v>3</v>
      </c>
      <c r="E274" s="67" t="s">
        <v>132</v>
      </c>
      <c r="F274" s="68">
        <v>32</v>
      </c>
      <c r="G274" s="65"/>
      <c r="H274" s="69"/>
      <c r="I274" s="70"/>
      <c r="J274" s="70"/>
      <c r="K274" s="34" t="s">
        <v>65</v>
      </c>
      <c r="L274" s="77">
        <v>274</v>
      </c>
      <c r="M274" s="77"/>
      <c r="N274" s="72"/>
      <c r="O274" s="79" t="s">
        <v>335</v>
      </c>
      <c r="P274" s="81">
        <v>43630.97568287037</v>
      </c>
      <c r="Q274" s="79" t="s">
        <v>435</v>
      </c>
      <c r="R274" s="79"/>
      <c r="S274" s="79"/>
      <c r="T274" s="79" t="s">
        <v>492</v>
      </c>
      <c r="U274" s="79"/>
      <c r="V274" s="82" t="s">
        <v>609</v>
      </c>
      <c r="W274" s="81">
        <v>43630.97568287037</v>
      </c>
      <c r="X274" s="82" t="s">
        <v>742</v>
      </c>
      <c r="Y274" s="79"/>
      <c r="Z274" s="79"/>
      <c r="AA274" s="85" t="s">
        <v>888</v>
      </c>
      <c r="AB274" s="79"/>
      <c r="AC274" s="79" t="b">
        <v>0</v>
      </c>
      <c r="AD274" s="79">
        <v>0</v>
      </c>
      <c r="AE274" s="85" t="s">
        <v>940</v>
      </c>
      <c r="AF274" s="79" t="b">
        <v>0</v>
      </c>
      <c r="AG274" s="79" t="s">
        <v>963</v>
      </c>
      <c r="AH274" s="79"/>
      <c r="AI274" s="85" t="s">
        <v>940</v>
      </c>
      <c r="AJ274" s="79" t="b">
        <v>0</v>
      </c>
      <c r="AK274" s="79">
        <v>2</v>
      </c>
      <c r="AL274" s="85" t="s">
        <v>900</v>
      </c>
      <c r="AM274" s="79" t="s">
        <v>967</v>
      </c>
      <c r="AN274" s="79" t="b">
        <v>0</v>
      </c>
      <c r="AO274" s="85" t="s">
        <v>900</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2</v>
      </c>
      <c r="BD274" s="48">
        <v>3</v>
      </c>
      <c r="BE274" s="49">
        <v>13.636363636363637</v>
      </c>
      <c r="BF274" s="48">
        <v>0</v>
      </c>
      <c r="BG274" s="49">
        <v>0</v>
      </c>
      <c r="BH274" s="48">
        <v>0</v>
      </c>
      <c r="BI274" s="49">
        <v>0</v>
      </c>
      <c r="BJ274" s="48">
        <v>19</v>
      </c>
      <c r="BK274" s="49">
        <v>86.36363636363636</v>
      </c>
      <c r="BL274" s="48">
        <v>22</v>
      </c>
    </row>
    <row r="275" spans="1:64" ht="15">
      <c r="A275" s="64" t="s">
        <v>263</v>
      </c>
      <c r="B275" s="64" t="s">
        <v>257</v>
      </c>
      <c r="C275" s="65" t="s">
        <v>2748</v>
      </c>
      <c r="D275" s="66">
        <v>3</v>
      </c>
      <c r="E275" s="67" t="s">
        <v>132</v>
      </c>
      <c r="F275" s="68">
        <v>32</v>
      </c>
      <c r="G275" s="65"/>
      <c r="H275" s="69"/>
      <c r="I275" s="70"/>
      <c r="J275" s="70"/>
      <c r="K275" s="34" t="s">
        <v>66</v>
      </c>
      <c r="L275" s="77">
        <v>275</v>
      </c>
      <c r="M275" s="77"/>
      <c r="N275" s="72"/>
      <c r="O275" s="79" t="s">
        <v>335</v>
      </c>
      <c r="P275" s="81">
        <v>43627.6428125</v>
      </c>
      <c r="Q275" s="79" t="s">
        <v>420</v>
      </c>
      <c r="R275" s="82" t="s">
        <v>469</v>
      </c>
      <c r="S275" s="79" t="s">
        <v>484</v>
      </c>
      <c r="T275" s="79" t="s">
        <v>492</v>
      </c>
      <c r="U275" s="82" t="s">
        <v>556</v>
      </c>
      <c r="V275" s="82" t="s">
        <v>556</v>
      </c>
      <c r="W275" s="81">
        <v>43627.6428125</v>
      </c>
      <c r="X275" s="82" t="s">
        <v>719</v>
      </c>
      <c r="Y275" s="79"/>
      <c r="Z275" s="79"/>
      <c r="AA275" s="85" t="s">
        <v>865</v>
      </c>
      <c r="AB275" s="79"/>
      <c r="AC275" s="79" t="b">
        <v>0</v>
      </c>
      <c r="AD275" s="79">
        <v>4</v>
      </c>
      <c r="AE275" s="85" t="s">
        <v>940</v>
      </c>
      <c r="AF275" s="79" t="b">
        <v>0</v>
      </c>
      <c r="AG275" s="79" t="s">
        <v>963</v>
      </c>
      <c r="AH275" s="79"/>
      <c r="AI275" s="85" t="s">
        <v>940</v>
      </c>
      <c r="AJ275" s="79" t="b">
        <v>0</v>
      </c>
      <c r="AK275" s="79">
        <v>2</v>
      </c>
      <c r="AL275" s="85" t="s">
        <v>940</v>
      </c>
      <c r="AM275" s="79" t="s">
        <v>967</v>
      </c>
      <c r="AN275" s="79" t="b">
        <v>0</v>
      </c>
      <c r="AO275" s="85" t="s">
        <v>865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3</v>
      </c>
      <c r="BC275" s="78" t="str">
        <f>REPLACE(INDEX(GroupVertices[Group],MATCH(Edges[[#This Row],[Vertex 2]],GroupVertices[Vertex],0)),1,1,"")</f>
        <v>1</v>
      </c>
      <c r="BD275" s="48"/>
      <c r="BE275" s="49"/>
      <c r="BF275" s="48"/>
      <c r="BG275" s="49"/>
      <c r="BH275" s="48"/>
      <c r="BI275" s="49"/>
      <c r="BJ275" s="48"/>
      <c r="BK275" s="49"/>
      <c r="BL275" s="48"/>
    </row>
    <row r="276" spans="1:64" ht="15">
      <c r="A276" s="64" t="s">
        <v>267</v>
      </c>
      <c r="B276" s="64" t="s">
        <v>255</v>
      </c>
      <c r="C276" s="65" t="s">
        <v>2748</v>
      </c>
      <c r="D276" s="66">
        <v>3</v>
      </c>
      <c r="E276" s="67" t="s">
        <v>132</v>
      </c>
      <c r="F276" s="68">
        <v>32</v>
      </c>
      <c r="G276" s="65"/>
      <c r="H276" s="69"/>
      <c r="I276" s="70"/>
      <c r="J276" s="70"/>
      <c r="K276" s="34" t="s">
        <v>65</v>
      </c>
      <c r="L276" s="77">
        <v>276</v>
      </c>
      <c r="M276" s="77"/>
      <c r="N276" s="72"/>
      <c r="O276" s="79" t="s">
        <v>335</v>
      </c>
      <c r="P276" s="81">
        <v>43627.757314814815</v>
      </c>
      <c r="Q276" s="79" t="s">
        <v>352</v>
      </c>
      <c r="R276" s="79"/>
      <c r="S276" s="79"/>
      <c r="T276" s="79" t="s">
        <v>497</v>
      </c>
      <c r="U276" s="79"/>
      <c r="V276" s="82" t="s">
        <v>621</v>
      </c>
      <c r="W276" s="81">
        <v>43627.757314814815</v>
      </c>
      <c r="X276" s="82" t="s">
        <v>743</v>
      </c>
      <c r="Y276" s="79"/>
      <c r="Z276" s="79"/>
      <c r="AA276" s="85" t="s">
        <v>889</v>
      </c>
      <c r="AB276" s="79"/>
      <c r="AC276" s="79" t="b">
        <v>0</v>
      </c>
      <c r="AD276" s="79">
        <v>0</v>
      </c>
      <c r="AE276" s="85" t="s">
        <v>940</v>
      </c>
      <c r="AF276" s="79" t="b">
        <v>0</v>
      </c>
      <c r="AG276" s="79" t="s">
        <v>963</v>
      </c>
      <c r="AH276" s="79"/>
      <c r="AI276" s="85" t="s">
        <v>940</v>
      </c>
      <c r="AJ276" s="79" t="b">
        <v>0</v>
      </c>
      <c r="AK276" s="79">
        <v>4</v>
      </c>
      <c r="AL276" s="85" t="s">
        <v>836</v>
      </c>
      <c r="AM276" s="79" t="s">
        <v>967</v>
      </c>
      <c r="AN276" s="79" t="b">
        <v>0</v>
      </c>
      <c r="AO276" s="85" t="s">
        <v>836</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3</v>
      </c>
      <c r="BC276" s="78" t="str">
        <f>REPLACE(INDEX(GroupVertices[Group],MATCH(Edges[[#This Row],[Vertex 2]],GroupVertices[Vertex],0)),1,1,"")</f>
        <v>3</v>
      </c>
      <c r="BD276" s="48"/>
      <c r="BE276" s="49"/>
      <c r="BF276" s="48"/>
      <c r="BG276" s="49"/>
      <c r="BH276" s="48"/>
      <c r="BI276" s="49"/>
      <c r="BJ276" s="48"/>
      <c r="BK276" s="49"/>
      <c r="BL276" s="48"/>
    </row>
    <row r="277" spans="1:64" ht="15">
      <c r="A277" s="64" t="s">
        <v>255</v>
      </c>
      <c r="B277" s="64" t="s">
        <v>253</v>
      </c>
      <c r="C277" s="65" t="s">
        <v>2753</v>
      </c>
      <c r="D277" s="66">
        <v>10</v>
      </c>
      <c r="E277" s="67" t="s">
        <v>136</v>
      </c>
      <c r="F277" s="68">
        <v>21.6</v>
      </c>
      <c r="G277" s="65"/>
      <c r="H277" s="69"/>
      <c r="I277" s="70"/>
      <c r="J277" s="70"/>
      <c r="K277" s="34" t="s">
        <v>66</v>
      </c>
      <c r="L277" s="77">
        <v>277</v>
      </c>
      <c r="M277" s="77"/>
      <c r="N277" s="72"/>
      <c r="O277" s="79" t="s">
        <v>335</v>
      </c>
      <c r="P277" s="81">
        <v>43626.60953703704</v>
      </c>
      <c r="Q277" s="79" t="s">
        <v>393</v>
      </c>
      <c r="R277" s="79"/>
      <c r="S277" s="79"/>
      <c r="T277" s="79" t="s">
        <v>512</v>
      </c>
      <c r="U277" s="79"/>
      <c r="V277" s="82" t="s">
        <v>608</v>
      </c>
      <c r="W277" s="81">
        <v>43626.60953703704</v>
      </c>
      <c r="X277" s="82" t="s">
        <v>692</v>
      </c>
      <c r="Y277" s="79"/>
      <c r="Z277" s="79"/>
      <c r="AA277" s="85" t="s">
        <v>838</v>
      </c>
      <c r="AB277" s="79"/>
      <c r="AC277" s="79" t="b">
        <v>0</v>
      </c>
      <c r="AD277" s="79">
        <v>0</v>
      </c>
      <c r="AE277" s="85" t="s">
        <v>940</v>
      </c>
      <c r="AF277" s="79" t="b">
        <v>0</v>
      </c>
      <c r="AG277" s="79" t="s">
        <v>963</v>
      </c>
      <c r="AH277" s="79"/>
      <c r="AI277" s="85" t="s">
        <v>940</v>
      </c>
      <c r="AJ277" s="79" t="b">
        <v>0</v>
      </c>
      <c r="AK277" s="79">
        <v>3</v>
      </c>
      <c r="AL277" s="85" t="s">
        <v>835</v>
      </c>
      <c r="AM277" s="79" t="s">
        <v>967</v>
      </c>
      <c r="AN277" s="79" t="b">
        <v>0</v>
      </c>
      <c r="AO277" s="85" t="s">
        <v>835</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3</v>
      </c>
      <c r="BC277" s="78" t="str">
        <f>REPLACE(INDEX(GroupVertices[Group],MATCH(Edges[[#This Row],[Vertex 2]],GroupVertices[Vertex],0)),1,1,"")</f>
        <v>3</v>
      </c>
      <c r="BD277" s="48"/>
      <c r="BE277" s="49"/>
      <c r="BF277" s="48"/>
      <c r="BG277" s="49"/>
      <c r="BH277" s="48"/>
      <c r="BI277" s="49"/>
      <c r="BJ277" s="48"/>
      <c r="BK277" s="49"/>
      <c r="BL277" s="48"/>
    </row>
    <row r="278" spans="1:64" ht="15">
      <c r="A278" s="64" t="s">
        <v>255</v>
      </c>
      <c r="B278" s="64" t="s">
        <v>253</v>
      </c>
      <c r="C278" s="65" t="s">
        <v>2753</v>
      </c>
      <c r="D278" s="66">
        <v>10</v>
      </c>
      <c r="E278" s="67" t="s">
        <v>136</v>
      </c>
      <c r="F278" s="68">
        <v>21.6</v>
      </c>
      <c r="G278" s="65"/>
      <c r="H278" s="69"/>
      <c r="I278" s="70"/>
      <c r="J278" s="70"/>
      <c r="K278" s="34" t="s">
        <v>66</v>
      </c>
      <c r="L278" s="77">
        <v>278</v>
      </c>
      <c r="M278" s="77"/>
      <c r="N278" s="72"/>
      <c r="O278" s="79" t="s">
        <v>335</v>
      </c>
      <c r="P278" s="81">
        <v>43628.29246527778</v>
      </c>
      <c r="Q278" s="79" t="s">
        <v>352</v>
      </c>
      <c r="R278" s="79"/>
      <c r="S278" s="79"/>
      <c r="T278" s="79" t="s">
        <v>497</v>
      </c>
      <c r="U278" s="79"/>
      <c r="V278" s="82" t="s">
        <v>608</v>
      </c>
      <c r="W278" s="81">
        <v>43628.29246527778</v>
      </c>
      <c r="X278" s="82" t="s">
        <v>744</v>
      </c>
      <c r="Y278" s="79"/>
      <c r="Z278" s="79"/>
      <c r="AA278" s="85" t="s">
        <v>890</v>
      </c>
      <c r="AB278" s="79"/>
      <c r="AC278" s="79" t="b">
        <v>0</v>
      </c>
      <c r="AD278" s="79">
        <v>0</v>
      </c>
      <c r="AE278" s="85" t="s">
        <v>940</v>
      </c>
      <c r="AF278" s="79" t="b">
        <v>0</v>
      </c>
      <c r="AG278" s="79" t="s">
        <v>963</v>
      </c>
      <c r="AH278" s="79"/>
      <c r="AI278" s="85" t="s">
        <v>940</v>
      </c>
      <c r="AJ278" s="79" t="b">
        <v>0</v>
      </c>
      <c r="AK278" s="79">
        <v>4</v>
      </c>
      <c r="AL278" s="85" t="s">
        <v>836</v>
      </c>
      <c r="AM278" s="79" t="s">
        <v>967</v>
      </c>
      <c r="AN278" s="79" t="b">
        <v>0</v>
      </c>
      <c r="AO278" s="85" t="s">
        <v>836</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3</v>
      </c>
      <c r="BC278" s="78" t="str">
        <f>REPLACE(INDEX(GroupVertices[Group],MATCH(Edges[[#This Row],[Vertex 2]],GroupVertices[Vertex],0)),1,1,"")</f>
        <v>3</v>
      </c>
      <c r="BD278" s="48">
        <v>0</v>
      </c>
      <c r="BE278" s="49">
        <v>0</v>
      </c>
      <c r="BF278" s="48">
        <v>0</v>
      </c>
      <c r="BG278" s="49">
        <v>0</v>
      </c>
      <c r="BH278" s="48">
        <v>0</v>
      </c>
      <c r="BI278" s="49">
        <v>0</v>
      </c>
      <c r="BJ278" s="48">
        <v>18</v>
      </c>
      <c r="BK278" s="49">
        <v>100</v>
      </c>
      <c r="BL278" s="48">
        <v>18</v>
      </c>
    </row>
    <row r="279" spans="1:64" ht="15">
      <c r="A279" s="64" t="s">
        <v>255</v>
      </c>
      <c r="B279" s="64" t="s">
        <v>253</v>
      </c>
      <c r="C279" s="65" t="s">
        <v>2753</v>
      </c>
      <c r="D279" s="66">
        <v>10</v>
      </c>
      <c r="E279" s="67" t="s">
        <v>136</v>
      </c>
      <c r="F279" s="68">
        <v>21.6</v>
      </c>
      <c r="G279" s="65"/>
      <c r="H279" s="69"/>
      <c r="I279" s="70"/>
      <c r="J279" s="70"/>
      <c r="K279" s="34" t="s">
        <v>66</v>
      </c>
      <c r="L279" s="77">
        <v>279</v>
      </c>
      <c r="M279" s="77"/>
      <c r="N279" s="72"/>
      <c r="O279" s="79" t="s">
        <v>335</v>
      </c>
      <c r="P279" s="81">
        <v>43629.44805555556</v>
      </c>
      <c r="Q279" s="79" t="s">
        <v>371</v>
      </c>
      <c r="R279" s="82" t="s">
        <v>458</v>
      </c>
      <c r="S279" s="79" t="s">
        <v>484</v>
      </c>
      <c r="T279" s="79" t="s">
        <v>503</v>
      </c>
      <c r="U279" s="79"/>
      <c r="V279" s="82" t="s">
        <v>608</v>
      </c>
      <c r="W279" s="81">
        <v>43629.44805555556</v>
      </c>
      <c r="X279" s="82" t="s">
        <v>726</v>
      </c>
      <c r="Y279" s="79"/>
      <c r="Z279" s="79"/>
      <c r="AA279" s="85" t="s">
        <v>872</v>
      </c>
      <c r="AB279" s="79"/>
      <c r="AC279" s="79" t="b">
        <v>0</v>
      </c>
      <c r="AD279" s="79">
        <v>0</v>
      </c>
      <c r="AE279" s="85" t="s">
        <v>940</v>
      </c>
      <c r="AF279" s="79" t="b">
        <v>0</v>
      </c>
      <c r="AG279" s="79" t="s">
        <v>963</v>
      </c>
      <c r="AH279" s="79"/>
      <c r="AI279" s="85" t="s">
        <v>940</v>
      </c>
      <c r="AJ279" s="79" t="b">
        <v>0</v>
      </c>
      <c r="AK279" s="79">
        <v>2</v>
      </c>
      <c r="AL279" s="85" t="s">
        <v>874</v>
      </c>
      <c r="AM279" s="79" t="s">
        <v>967</v>
      </c>
      <c r="AN279" s="79" t="b">
        <v>0</v>
      </c>
      <c r="AO279" s="85" t="s">
        <v>874</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3</v>
      </c>
      <c r="BC279" s="78" t="str">
        <f>REPLACE(INDEX(GroupVertices[Group],MATCH(Edges[[#This Row],[Vertex 2]],GroupVertices[Vertex],0)),1,1,"")</f>
        <v>3</v>
      </c>
      <c r="BD279" s="48"/>
      <c r="BE279" s="49"/>
      <c r="BF279" s="48"/>
      <c r="BG279" s="49"/>
      <c r="BH279" s="48"/>
      <c r="BI279" s="49"/>
      <c r="BJ279" s="48"/>
      <c r="BK279" s="49"/>
      <c r="BL279" s="48"/>
    </row>
    <row r="280" spans="1:64" ht="15">
      <c r="A280" s="64" t="s">
        <v>253</v>
      </c>
      <c r="B280" s="64" t="s">
        <v>255</v>
      </c>
      <c r="C280" s="65" t="s">
        <v>2751</v>
      </c>
      <c r="D280" s="66">
        <v>10</v>
      </c>
      <c r="E280" s="67" t="s">
        <v>136</v>
      </c>
      <c r="F280" s="68">
        <v>16.4</v>
      </c>
      <c r="G280" s="65"/>
      <c r="H280" s="69"/>
      <c r="I280" s="70"/>
      <c r="J280" s="70"/>
      <c r="K280" s="34" t="s">
        <v>66</v>
      </c>
      <c r="L280" s="77">
        <v>280</v>
      </c>
      <c r="M280" s="77"/>
      <c r="N280" s="72"/>
      <c r="O280" s="79" t="s">
        <v>335</v>
      </c>
      <c r="P280" s="81">
        <v>43626.52884259259</v>
      </c>
      <c r="Q280" s="79" t="s">
        <v>394</v>
      </c>
      <c r="R280" s="82" t="s">
        <v>461</v>
      </c>
      <c r="S280" s="79" t="s">
        <v>484</v>
      </c>
      <c r="T280" s="79" t="s">
        <v>513</v>
      </c>
      <c r="U280" s="82" t="s">
        <v>547</v>
      </c>
      <c r="V280" s="82" t="s">
        <v>547</v>
      </c>
      <c r="W280" s="81">
        <v>43626.52884259259</v>
      </c>
      <c r="X280" s="82" t="s">
        <v>689</v>
      </c>
      <c r="Y280" s="79"/>
      <c r="Z280" s="79"/>
      <c r="AA280" s="85" t="s">
        <v>835</v>
      </c>
      <c r="AB280" s="79"/>
      <c r="AC280" s="79" t="b">
        <v>0</v>
      </c>
      <c r="AD280" s="79">
        <v>3</v>
      </c>
      <c r="AE280" s="85" t="s">
        <v>940</v>
      </c>
      <c r="AF280" s="79" t="b">
        <v>0</v>
      </c>
      <c r="AG280" s="79" t="s">
        <v>963</v>
      </c>
      <c r="AH280" s="79"/>
      <c r="AI280" s="85" t="s">
        <v>940</v>
      </c>
      <c r="AJ280" s="79" t="b">
        <v>0</v>
      </c>
      <c r="AK280" s="79">
        <v>3</v>
      </c>
      <c r="AL280" s="85" t="s">
        <v>940</v>
      </c>
      <c r="AM280" s="79" t="s">
        <v>967</v>
      </c>
      <c r="AN280" s="79" t="b">
        <v>0</v>
      </c>
      <c r="AO280" s="85" t="s">
        <v>835</v>
      </c>
      <c r="AP280" s="79" t="s">
        <v>176</v>
      </c>
      <c r="AQ280" s="79">
        <v>0</v>
      </c>
      <c r="AR280" s="79">
        <v>0</v>
      </c>
      <c r="AS280" s="79"/>
      <c r="AT280" s="79"/>
      <c r="AU280" s="79"/>
      <c r="AV280" s="79"/>
      <c r="AW280" s="79"/>
      <c r="AX280" s="79"/>
      <c r="AY280" s="79"/>
      <c r="AZ280" s="79"/>
      <c r="BA280">
        <v>4</v>
      </c>
      <c r="BB280" s="78" t="str">
        <f>REPLACE(INDEX(GroupVertices[Group],MATCH(Edges[[#This Row],[Vertex 1]],GroupVertices[Vertex],0)),1,1,"")</f>
        <v>3</v>
      </c>
      <c r="BC280" s="78" t="str">
        <f>REPLACE(INDEX(GroupVertices[Group],MATCH(Edges[[#This Row],[Vertex 2]],GroupVertices[Vertex],0)),1,1,"")</f>
        <v>3</v>
      </c>
      <c r="BD280" s="48"/>
      <c r="BE280" s="49"/>
      <c r="BF280" s="48"/>
      <c r="BG280" s="49"/>
      <c r="BH280" s="48"/>
      <c r="BI280" s="49"/>
      <c r="BJ280" s="48"/>
      <c r="BK280" s="49"/>
      <c r="BL280" s="48"/>
    </row>
    <row r="281" spans="1:64" ht="15">
      <c r="A281" s="64" t="s">
        <v>253</v>
      </c>
      <c r="B281" s="64" t="s">
        <v>255</v>
      </c>
      <c r="C281" s="65" t="s">
        <v>2751</v>
      </c>
      <c r="D281" s="66">
        <v>10</v>
      </c>
      <c r="E281" s="67" t="s">
        <v>136</v>
      </c>
      <c r="F281" s="68">
        <v>16.4</v>
      </c>
      <c r="G281" s="65"/>
      <c r="H281" s="69"/>
      <c r="I281" s="70"/>
      <c r="J281" s="70"/>
      <c r="K281" s="34" t="s">
        <v>66</v>
      </c>
      <c r="L281" s="77">
        <v>281</v>
      </c>
      <c r="M281" s="77"/>
      <c r="N281" s="72"/>
      <c r="O281" s="79" t="s">
        <v>335</v>
      </c>
      <c r="P281" s="81">
        <v>43627.640810185185</v>
      </c>
      <c r="Q281" s="79" t="s">
        <v>395</v>
      </c>
      <c r="R281" s="82" t="s">
        <v>461</v>
      </c>
      <c r="S281" s="79" t="s">
        <v>484</v>
      </c>
      <c r="T281" s="79" t="s">
        <v>514</v>
      </c>
      <c r="U281" s="82" t="s">
        <v>548</v>
      </c>
      <c r="V281" s="82" t="s">
        <v>548</v>
      </c>
      <c r="W281" s="81">
        <v>43627.640810185185</v>
      </c>
      <c r="X281" s="82" t="s">
        <v>690</v>
      </c>
      <c r="Y281" s="79"/>
      <c r="Z281" s="79"/>
      <c r="AA281" s="85" t="s">
        <v>836</v>
      </c>
      <c r="AB281" s="79"/>
      <c r="AC281" s="79" t="b">
        <v>0</v>
      </c>
      <c r="AD281" s="79">
        <v>9</v>
      </c>
      <c r="AE281" s="85" t="s">
        <v>940</v>
      </c>
      <c r="AF281" s="79" t="b">
        <v>0</v>
      </c>
      <c r="AG281" s="79" t="s">
        <v>963</v>
      </c>
      <c r="AH281" s="79"/>
      <c r="AI281" s="85" t="s">
        <v>940</v>
      </c>
      <c r="AJ281" s="79" t="b">
        <v>0</v>
      </c>
      <c r="AK281" s="79">
        <v>4</v>
      </c>
      <c r="AL281" s="85" t="s">
        <v>940</v>
      </c>
      <c r="AM281" s="79" t="s">
        <v>967</v>
      </c>
      <c r="AN281" s="79" t="b">
        <v>0</v>
      </c>
      <c r="AO281" s="85" t="s">
        <v>836</v>
      </c>
      <c r="AP281" s="79" t="s">
        <v>176</v>
      </c>
      <c r="AQ281" s="79">
        <v>0</v>
      </c>
      <c r="AR281" s="79">
        <v>0</v>
      </c>
      <c r="AS281" s="79"/>
      <c r="AT281" s="79"/>
      <c r="AU281" s="79"/>
      <c r="AV281" s="79"/>
      <c r="AW281" s="79"/>
      <c r="AX281" s="79"/>
      <c r="AY281" s="79"/>
      <c r="AZ281" s="79"/>
      <c r="BA281">
        <v>4</v>
      </c>
      <c r="BB281" s="78" t="str">
        <f>REPLACE(INDEX(GroupVertices[Group],MATCH(Edges[[#This Row],[Vertex 1]],GroupVertices[Vertex],0)),1,1,"")</f>
        <v>3</v>
      </c>
      <c r="BC281" s="78" t="str">
        <f>REPLACE(INDEX(GroupVertices[Group],MATCH(Edges[[#This Row],[Vertex 2]],GroupVertices[Vertex],0)),1,1,"")</f>
        <v>3</v>
      </c>
      <c r="BD281" s="48"/>
      <c r="BE281" s="49"/>
      <c r="BF281" s="48"/>
      <c r="BG281" s="49"/>
      <c r="BH281" s="48"/>
      <c r="BI281" s="49"/>
      <c r="BJ281" s="48"/>
      <c r="BK281" s="49"/>
      <c r="BL281" s="48"/>
    </row>
    <row r="282" spans="1:64" ht="15">
      <c r="A282" s="64" t="s">
        <v>253</v>
      </c>
      <c r="B282" s="64" t="s">
        <v>255</v>
      </c>
      <c r="C282" s="65" t="s">
        <v>2751</v>
      </c>
      <c r="D282" s="66">
        <v>10</v>
      </c>
      <c r="E282" s="67" t="s">
        <v>136</v>
      </c>
      <c r="F282" s="68">
        <v>16.4</v>
      </c>
      <c r="G282" s="65"/>
      <c r="H282" s="69"/>
      <c r="I282" s="70"/>
      <c r="J282" s="70"/>
      <c r="K282" s="34" t="s">
        <v>66</v>
      </c>
      <c r="L282" s="77">
        <v>282</v>
      </c>
      <c r="M282" s="77"/>
      <c r="N282" s="72"/>
      <c r="O282" s="79" t="s">
        <v>335</v>
      </c>
      <c r="P282" s="81">
        <v>43629.23039351852</v>
      </c>
      <c r="Q282" s="79" t="s">
        <v>428</v>
      </c>
      <c r="R282" s="82" t="s">
        <v>458</v>
      </c>
      <c r="S282" s="79" t="s">
        <v>484</v>
      </c>
      <c r="T282" s="79" t="s">
        <v>520</v>
      </c>
      <c r="U282" s="82" t="s">
        <v>560</v>
      </c>
      <c r="V282" s="82" t="s">
        <v>560</v>
      </c>
      <c r="W282" s="81">
        <v>43629.23039351852</v>
      </c>
      <c r="X282" s="82" t="s">
        <v>728</v>
      </c>
      <c r="Y282" s="79"/>
      <c r="Z282" s="79"/>
      <c r="AA282" s="85" t="s">
        <v>874</v>
      </c>
      <c r="AB282" s="79"/>
      <c r="AC282" s="79" t="b">
        <v>0</v>
      </c>
      <c r="AD282" s="79">
        <v>3</v>
      </c>
      <c r="AE282" s="85" t="s">
        <v>940</v>
      </c>
      <c r="AF282" s="79" t="b">
        <v>0</v>
      </c>
      <c r="AG282" s="79" t="s">
        <v>963</v>
      </c>
      <c r="AH282" s="79"/>
      <c r="AI282" s="85" t="s">
        <v>940</v>
      </c>
      <c r="AJ282" s="79" t="b">
        <v>0</v>
      </c>
      <c r="AK282" s="79">
        <v>2</v>
      </c>
      <c r="AL282" s="85" t="s">
        <v>940</v>
      </c>
      <c r="AM282" s="79" t="s">
        <v>967</v>
      </c>
      <c r="AN282" s="79" t="b">
        <v>0</v>
      </c>
      <c r="AO282" s="85" t="s">
        <v>874</v>
      </c>
      <c r="AP282" s="79" t="s">
        <v>176</v>
      </c>
      <c r="AQ282" s="79">
        <v>0</v>
      </c>
      <c r="AR282" s="79">
        <v>0</v>
      </c>
      <c r="AS282" s="79"/>
      <c r="AT282" s="79"/>
      <c r="AU282" s="79"/>
      <c r="AV282" s="79"/>
      <c r="AW282" s="79"/>
      <c r="AX282" s="79"/>
      <c r="AY282" s="79"/>
      <c r="AZ282" s="79"/>
      <c r="BA282">
        <v>4</v>
      </c>
      <c r="BB282" s="78" t="str">
        <f>REPLACE(INDEX(GroupVertices[Group],MATCH(Edges[[#This Row],[Vertex 1]],GroupVertices[Vertex],0)),1,1,"")</f>
        <v>3</v>
      </c>
      <c r="BC282" s="78" t="str">
        <f>REPLACE(INDEX(GroupVertices[Group],MATCH(Edges[[#This Row],[Vertex 2]],GroupVertices[Vertex],0)),1,1,"")</f>
        <v>3</v>
      </c>
      <c r="BD282" s="48"/>
      <c r="BE282" s="49"/>
      <c r="BF282" s="48"/>
      <c r="BG282" s="49"/>
      <c r="BH282" s="48"/>
      <c r="BI282" s="49"/>
      <c r="BJ282" s="48"/>
      <c r="BK282" s="49"/>
      <c r="BL282" s="48"/>
    </row>
    <row r="283" spans="1:64" ht="15">
      <c r="A283" s="64" t="s">
        <v>253</v>
      </c>
      <c r="B283" s="64" t="s">
        <v>255</v>
      </c>
      <c r="C283" s="65" t="s">
        <v>2751</v>
      </c>
      <c r="D283" s="66">
        <v>10</v>
      </c>
      <c r="E283" s="67" t="s">
        <v>136</v>
      </c>
      <c r="F283" s="68">
        <v>16.4</v>
      </c>
      <c r="G283" s="65"/>
      <c r="H283" s="69"/>
      <c r="I283" s="70"/>
      <c r="J283" s="70"/>
      <c r="K283" s="34" t="s">
        <v>66</v>
      </c>
      <c r="L283" s="77">
        <v>283</v>
      </c>
      <c r="M283" s="77"/>
      <c r="N283" s="72"/>
      <c r="O283" s="79" t="s">
        <v>335</v>
      </c>
      <c r="P283" s="81">
        <v>43629.7374537037</v>
      </c>
      <c r="Q283" s="79" t="s">
        <v>436</v>
      </c>
      <c r="R283" s="82" t="s">
        <v>461</v>
      </c>
      <c r="S283" s="79" t="s">
        <v>484</v>
      </c>
      <c r="T283" s="79" t="s">
        <v>523</v>
      </c>
      <c r="U283" s="82" t="s">
        <v>564</v>
      </c>
      <c r="V283" s="82" t="s">
        <v>564</v>
      </c>
      <c r="W283" s="81">
        <v>43629.7374537037</v>
      </c>
      <c r="X283" s="82" t="s">
        <v>745</v>
      </c>
      <c r="Y283" s="79"/>
      <c r="Z283" s="79"/>
      <c r="AA283" s="85" t="s">
        <v>891</v>
      </c>
      <c r="AB283" s="79"/>
      <c r="AC283" s="79" t="b">
        <v>0</v>
      </c>
      <c r="AD283" s="79">
        <v>1</v>
      </c>
      <c r="AE283" s="85" t="s">
        <v>940</v>
      </c>
      <c r="AF283" s="79" t="b">
        <v>0</v>
      </c>
      <c r="AG283" s="79" t="s">
        <v>963</v>
      </c>
      <c r="AH283" s="79"/>
      <c r="AI283" s="85" t="s">
        <v>940</v>
      </c>
      <c r="AJ283" s="79" t="b">
        <v>0</v>
      </c>
      <c r="AK283" s="79">
        <v>1</v>
      </c>
      <c r="AL283" s="85" t="s">
        <v>940</v>
      </c>
      <c r="AM283" s="79" t="s">
        <v>971</v>
      </c>
      <c r="AN283" s="79" t="b">
        <v>0</v>
      </c>
      <c r="AO283" s="85" t="s">
        <v>891</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3</v>
      </c>
      <c r="BC283" s="78" t="str">
        <f>REPLACE(INDEX(GroupVertices[Group],MATCH(Edges[[#This Row],[Vertex 2]],GroupVertices[Vertex],0)),1,1,"")</f>
        <v>3</v>
      </c>
      <c r="BD283" s="48">
        <v>0</v>
      </c>
      <c r="BE283" s="49">
        <v>0</v>
      </c>
      <c r="BF283" s="48">
        <v>0</v>
      </c>
      <c r="BG283" s="49">
        <v>0</v>
      </c>
      <c r="BH283" s="48">
        <v>0</v>
      </c>
      <c r="BI283" s="49">
        <v>0</v>
      </c>
      <c r="BJ283" s="48">
        <v>20</v>
      </c>
      <c r="BK283" s="49">
        <v>100</v>
      </c>
      <c r="BL283" s="48">
        <v>20</v>
      </c>
    </row>
    <row r="284" spans="1:64" ht="15">
      <c r="A284" s="64" t="s">
        <v>263</v>
      </c>
      <c r="B284" s="64" t="s">
        <v>255</v>
      </c>
      <c r="C284" s="65" t="s">
        <v>2748</v>
      </c>
      <c r="D284" s="66">
        <v>3</v>
      </c>
      <c r="E284" s="67" t="s">
        <v>132</v>
      </c>
      <c r="F284" s="68">
        <v>32</v>
      </c>
      <c r="G284" s="65"/>
      <c r="H284" s="69"/>
      <c r="I284" s="70"/>
      <c r="J284" s="70"/>
      <c r="K284" s="34" t="s">
        <v>65</v>
      </c>
      <c r="L284" s="77">
        <v>284</v>
      </c>
      <c r="M284" s="77"/>
      <c r="N284" s="72"/>
      <c r="O284" s="79" t="s">
        <v>335</v>
      </c>
      <c r="P284" s="81">
        <v>43627.64349537037</v>
      </c>
      <c r="Q284" s="79" t="s">
        <v>352</v>
      </c>
      <c r="R284" s="79"/>
      <c r="S284" s="79"/>
      <c r="T284" s="79" t="s">
        <v>497</v>
      </c>
      <c r="U284" s="79"/>
      <c r="V284" s="82" t="s">
        <v>622</v>
      </c>
      <c r="W284" s="81">
        <v>43627.64349537037</v>
      </c>
      <c r="X284" s="82" t="s">
        <v>746</v>
      </c>
      <c r="Y284" s="79"/>
      <c r="Z284" s="79"/>
      <c r="AA284" s="85" t="s">
        <v>892</v>
      </c>
      <c r="AB284" s="79"/>
      <c r="AC284" s="79" t="b">
        <v>0</v>
      </c>
      <c r="AD284" s="79">
        <v>0</v>
      </c>
      <c r="AE284" s="85" t="s">
        <v>940</v>
      </c>
      <c r="AF284" s="79" t="b">
        <v>0</v>
      </c>
      <c r="AG284" s="79" t="s">
        <v>963</v>
      </c>
      <c r="AH284" s="79"/>
      <c r="AI284" s="85" t="s">
        <v>940</v>
      </c>
      <c r="AJ284" s="79" t="b">
        <v>0</v>
      </c>
      <c r="AK284" s="79">
        <v>4</v>
      </c>
      <c r="AL284" s="85" t="s">
        <v>836</v>
      </c>
      <c r="AM284" s="79" t="s">
        <v>967</v>
      </c>
      <c r="AN284" s="79" t="b">
        <v>0</v>
      </c>
      <c r="AO284" s="85" t="s">
        <v>836</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3</v>
      </c>
      <c r="BC284" s="78" t="str">
        <f>REPLACE(INDEX(GroupVertices[Group],MATCH(Edges[[#This Row],[Vertex 2]],GroupVertices[Vertex],0)),1,1,"")</f>
        <v>3</v>
      </c>
      <c r="BD284" s="48"/>
      <c r="BE284" s="49"/>
      <c r="BF284" s="48"/>
      <c r="BG284" s="49"/>
      <c r="BH284" s="48"/>
      <c r="BI284" s="49"/>
      <c r="BJ284" s="48"/>
      <c r="BK284" s="49"/>
      <c r="BL284" s="48"/>
    </row>
    <row r="285" spans="1:64" ht="15">
      <c r="A285" s="64" t="s">
        <v>267</v>
      </c>
      <c r="B285" s="64" t="s">
        <v>230</v>
      </c>
      <c r="C285" s="65" t="s">
        <v>2748</v>
      </c>
      <c r="D285" s="66">
        <v>3</v>
      </c>
      <c r="E285" s="67" t="s">
        <v>132</v>
      </c>
      <c r="F285" s="68">
        <v>32</v>
      </c>
      <c r="G285" s="65"/>
      <c r="H285" s="69"/>
      <c r="I285" s="70"/>
      <c r="J285" s="70"/>
      <c r="K285" s="34" t="s">
        <v>65</v>
      </c>
      <c r="L285" s="77">
        <v>285</v>
      </c>
      <c r="M285" s="77"/>
      <c r="N285" s="72"/>
      <c r="O285" s="79" t="s">
        <v>335</v>
      </c>
      <c r="P285" s="81">
        <v>43627.06896990741</v>
      </c>
      <c r="Q285" s="79" t="s">
        <v>344</v>
      </c>
      <c r="R285" s="79"/>
      <c r="S285" s="79"/>
      <c r="T285" s="79" t="s">
        <v>492</v>
      </c>
      <c r="U285" s="79"/>
      <c r="V285" s="82" t="s">
        <v>621</v>
      </c>
      <c r="W285" s="81">
        <v>43627.06896990741</v>
      </c>
      <c r="X285" s="82" t="s">
        <v>747</v>
      </c>
      <c r="Y285" s="79"/>
      <c r="Z285" s="79"/>
      <c r="AA285" s="85" t="s">
        <v>893</v>
      </c>
      <c r="AB285" s="79"/>
      <c r="AC285" s="79" t="b">
        <v>0</v>
      </c>
      <c r="AD285" s="79">
        <v>0</v>
      </c>
      <c r="AE285" s="85" t="s">
        <v>940</v>
      </c>
      <c r="AF285" s="79" t="b">
        <v>0</v>
      </c>
      <c r="AG285" s="79" t="s">
        <v>963</v>
      </c>
      <c r="AH285" s="79"/>
      <c r="AI285" s="85" t="s">
        <v>940</v>
      </c>
      <c r="AJ285" s="79" t="b">
        <v>0</v>
      </c>
      <c r="AK285" s="79">
        <v>6</v>
      </c>
      <c r="AL285" s="85" t="s">
        <v>796</v>
      </c>
      <c r="AM285" s="79" t="s">
        <v>967</v>
      </c>
      <c r="AN285" s="79" t="b">
        <v>0</v>
      </c>
      <c r="AO285" s="85" t="s">
        <v>796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4</v>
      </c>
      <c r="BD285" s="48">
        <v>0</v>
      </c>
      <c r="BE285" s="49">
        <v>0</v>
      </c>
      <c r="BF285" s="48">
        <v>0</v>
      </c>
      <c r="BG285" s="49">
        <v>0</v>
      </c>
      <c r="BH285" s="48">
        <v>0</v>
      </c>
      <c r="BI285" s="49">
        <v>0</v>
      </c>
      <c r="BJ285" s="48">
        <v>26</v>
      </c>
      <c r="BK285" s="49">
        <v>100</v>
      </c>
      <c r="BL285" s="48">
        <v>26</v>
      </c>
    </row>
    <row r="286" spans="1:64" ht="15">
      <c r="A286" s="64" t="s">
        <v>230</v>
      </c>
      <c r="B286" s="64" t="s">
        <v>271</v>
      </c>
      <c r="C286" s="65" t="s">
        <v>2748</v>
      </c>
      <c r="D286" s="66">
        <v>3</v>
      </c>
      <c r="E286" s="67" t="s">
        <v>132</v>
      </c>
      <c r="F286" s="68">
        <v>32</v>
      </c>
      <c r="G286" s="65"/>
      <c r="H286" s="69"/>
      <c r="I286" s="70"/>
      <c r="J286" s="70"/>
      <c r="K286" s="34" t="s">
        <v>65</v>
      </c>
      <c r="L286" s="77">
        <v>286</v>
      </c>
      <c r="M286" s="77"/>
      <c r="N286" s="72"/>
      <c r="O286" s="79" t="s">
        <v>335</v>
      </c>
      <c r="P286" s="81">
        <v>43626.92207175926</v>
      </c>
      <c r="Q286" s="79" t="s">
        <v>361</v>
      </c>
      <c r="R286" s="79"/>
      <c r="S286" s="79"/>
      <c r="T286" s="79" t="s">
        <v>492</v>
      </c>
      <c r="U286" s="82" t="s">
        <v>537</v>
      </c>
      <c r="V286" s="82" t="s">
        <v>537</v>
      </c>
      <c r="W286" s="81">
        <v>43626.92207175926</v>
      </c>
      <c r="X286" s="82" t="s">
        <v>650</v>
      </c>
      <c r="Y286" s="79"/>
      <c r="Z286" s="79"/>
      <c r="AA286" s="85" t="s">
        <v>796</v>
      </c>
      <c r="AB286" s="79"/>
      <c r="AC286" s="79" t="b">
        <v>0</v>
      </c>
      <c r="AD286" s="79">
        <v>17</v>
      </c>
      <c r="AE286" s="85" t="s">
        <v>940</v>
      </c>
      <c r="AF286" s="79" t="b">
        <v>0</v>
      </c>
      <c r="AG286" s="79" t="s">
        <v>963</v>
      </c>
      <c r="AH286" s="79"/>
      <c r="AI286" s="85" t="s">
        <v>940</v>
      </c>
      <c r="AJ286" s="79" t="b">
        <v>0</v>
      </c>
      <c r="AK286" s="79">
        <v>6</v>
      </c>
      <c r="AL286" s="85" t="s">
        <v>940</v>
      </c>
      <c r="AM286" s="79" t="s">
        <v>968</v>
      </c>
      <c r="AN286" s="79" t="b">
        <v>0</v>
      </c>
      <c r="AO286" s="85" t="s">
        <v>796</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4</v>
      </c>
      <c r="BC286" s="78" t="str">
        <f>REPLACE(INDEX(GroupVertices[Group],MATCH(Edges[[#This Row],[Vertex 2]],GroupVertices[Vertex],0)),1,1,"")</f>
        <v>3</v>
      </c>
      <c r="BD286" s="48">
        <v>1</v>
      </c>
      <c r="BE286" s="49">
        <v>2.272727272727273</v>
      </c>
      <c r="BF286" s="48">
        <v>0</v>
      </c>
      <c r="BG286" s="49">
        <v>0</v>
      </c>
      <c r="BH286" s="48">
        <v>0</v>
      </c>
      <c r="BI286" s="49">
        <v>0</v>
      </c>
      <c r="BJ286" s="48">
        <v>43</v>
      </c>
      <c r="BK286" s="49">
        <v>97.72727272727273</v>
      </c>
      <c r="BL286" s="48">
        <v>44</v>
      </c>
    </row>
    <row r="287" spans="1:64" ht="15">
      <c r="A287" s="64" t="s">
        <v>230</v>
      </c>
      <c r="B287" s="64" t="s">
        <v>228</v>
      </c>
      <c r="C287" s="65" t="s">
        <v>2749</v>
      </c>
      <c r="D287" s="66">
        <v>10</v>
      </c>
      <c r="E287" s="67" t="s">
        <v>136</v>
      </c>
      <c r="F287" s="68">
        <v>26.8</v>
      </c>
      <c r="G287" s="65"/>
      <c r="H287" s="69"/>
      <c r="I287" s="70"/>
      <c r="J287" s="70"/>
      <c r="K287" s="34" t="s">
        <v>66</v>
      </c>
      <c r="L287" s="77">
        <v>287</v>
      </c>
      <c r="M287" s="77"/>
      <c r="N287" s="72"/>
      <c r="O287" s="79" t="s">
        <v>335</v>
      </c>
      <c r="P287" s="81">
        <v>43626.92207175926</v>
      </c>
      <c r="Q287" s="79" t="s">
        <v>361</v>
      </c>
      <c r="R287" s="79"/>
      <c r="S287" s="79"/>
      <c r="T287" s="79" t="s">
        <v>492</v>
      </c>
      <c r="U287" s="82" t="s">
        <v>537</v>
      </c>
      <c r="V287" s="82" t="s">
        <v>537</v>
      </c>
      <c r="W287" s="81">
        <v>43626.92207175926</v>
      </c>
      <c r="X287" s="82" t="s">
        <v>650</v>
      </c>
      <c r="Y287" s="79"/>
      <c r="Z287" s="79"/>
      <c r="AA287" s="85" t="s">
        <v>796</v>
      </c>
      <c r="AB287" s="79"/>
      <c r="AC287" s="79" t="b">
        <v>0</v>
      </c>
      <c r="AD287" s="79">
        <v>17</v>
      </c>
      <c r="AE287" s="85" t="s">
        <v>940</v>
      </c>
      <c r="AF287" s="79" t="b">
        <v>0</v>
      </c>
      <c r="AG287" s="79" t="s">
        <v>963</v>
      </c>
      <c r="AH287" s="79"/>
      <c r="AI287" s="85" t="s">
        <v>940</v>
      </c>
      <c r="AJ287" s="79" t="b">
        <v>0</v>
      </c>
      <c r="AK287" s="79">
        <v>6</v>
      </c>
      <c r="AL287" s="85" t="s">
        <v>940</v>
      </c>
      <c r="AM287" s="79" t="s">
        <v>968</v>
      </c>
      <c r="AN287" s="79" t="b">
        <v>0</v>
      </c>
      <c r="AO287" s="85" t="s">
        <v>796</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4</v>
      </c>
      <c r="BC287" s="78" t="str">
        <f>REPLACE(INDEX(GroupVertices[Group],MATCH(Edges[[#This Row],[Vertex 2]],GroupVertices[Vertex],0)),1,1,"")</f>
        <v>4</v>
      </c>
      <c r="BD287" s="48"/>
      <c r="BE287" s="49"/>
      <c r="BF287" s="48"/>
      <c r="BG287" s="49"/>
      <c r="BH287" s="48"/>
      <c r="BI287" s="49"/>
      <c r="BJ287" s="48"/>
      <c r="BK287" s="49"/>
      <c r="BL287" s="48"/>
    </row>
    <row r="288" spans="1:64" ht="15">
      <c r="A288" s="64" t="s">
        <v>230</v>
      </c>
      <c r="B288" s="64" t="s">
        <v>228</v>
      </c>
      <c r="C288" s="65" t="s">
        <v>2749</v>
      </c>
      <c r="D288" s="66">
        <v>10</v>
      </c>
      <c r="E288" s="67" t="s">
        <v>136</v>
      </c>
      <c r="F288" s="68">
        <v>26.8</v>
      </c>
      <c r="G288" s="65"/>
      <c r="H288" s="69"/>
      <c r="I288" s="70"/>
      <c r="J288" s="70"/>
      <c r="K288" s="34" t="s">
        <v>66</v>
      </c>
      <c r="L288" s="77">
        <v>288</v>
      </c>
      <c r="M288" s="77"/>
      <c r="N288" s="72"/>
      <c r="O288" s="79" t="s">
        <v>335</v>
      </c>
      <c r="P288" s="81">
        <v>43629.74517361111</v>
      </c>
      <c r="Q288" s="79" t="s">
        <v>362</v>
      </c>
      <c r="R288" s="82" t="s">
        <v>456</v>
      </c>
      <c r="S288" s="79" t="s">
        <v>482</v>
      </c>
      <c r="T288" s="79" t="s">
        <v>492</v>
      </c>
      <c r="U288" s="82" t="s">
        <v>538</v>
      </c>
      <c r="V288" s="82" t="s">
        <v>538</v>
      </c>
      <c r="W288" s="81">
        <v>43629.74517361111</v>
      </c>
      <c r="X288" s="82" t="s">
        <v>651</v>
      </c>
      <c r="Y288" s="79"/>
      <c r="Z288" s="79"/>
      <c r="AA288" s="85" t="s">
        <v>797</v>
      </c>
      <c r="AB288" s="79"/>
      <c r="AC288" s="79" t="b">
        <v>0</v>
      </c>
      <c r="AD288" s="79">
        <v>4</v>
      </c>
      <c r="AE288" s="85" t="s">
        <v>940</v>
      </c>
      <c r="AF288" s="79" t="b">
        <v>0</v>
      </c>
      <c r="AG288" s="79" t="s">
        <v>963</v>
      </c>
      <c r="AH288" s="79"/>
      <c r="AI288" s="85" t="s">
        <v>940</v>
      </c>
      <c r="AJ288" s="79" t="b">
        <v>0</v>
      </c>
      <c r="AK288" s="79">
        <v>2</v>
      </c>
      <c r="AL288" s="85" t="s">
        <v>940</v>
      </c>
      <c r="AM288" s="79" t="s">
        <v>968</v>
      </c>
      <c r="AN288" s="79" t="b">
        <v>0</v>
      </c>
      <c r="AO288" s="85" t="s">
        <v>797</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4</v>
      </c>
      <c r="BC288" s="78" t="str">
        <f>REPLACE(INDEX(GroupVertices[Group],MATCH(Edges[[#This Row],[Vertex 2]],GroupVertices[Vertex],0)),1,1,"")</f>
        <v>4</v>
      </c>
      <c r="BD288" s="48"/>
      <c r="BE288" s="49"/>
      <c r="BF288" s="48"/>
      <c r="BG288" s="49"/>
      <c r="BH288" s="48"/>
      <c r="BI288" s="49"/>
      <c r="BJ288" s="48"/>
      <c r="BK288" s="49"/>
      <c r="BL288" s="48"/>
    </row>
    <row r="289" spans="1:64" ht="15">
      <c r="A289" s="64" t="s">
        <v>228</v>
      </c>
      <c r="B289" s="64" t="s">
        <v>230</v>
      </c>
      <c r="C289" s="65" t="s">
        <v>2751</v>
      </c>
      <c r="D289" s="66">
        <v>10</v>
      </c>
      <c r="E289" s="67" t="s">
        <v>136</v>
      </c>
      <c r="F289" s="68">
        <v>16.4</v>
      </c>
      <c r="G289" s="65"/>
      <c r="H289" s="69"/>
      <c r="I289" s="70"/>
      <c r="J289" s="70"/>
      <c r="K289" s="34" t="s">
        <v>66</v>
      </c>
      <c r="L289" s="77">
        <v>289</v>
      </c>
      <c r="M289" s="77"/>
      <c r="N289" s="72"/>
      <c r="O289" s="79" t="s">
        <v>335</v>
      </c>
      <c r="P289" s="81">
        <v>43627.07164351852</v>
      </c>
      <c r="Q289" s="79" t="s">
        <v>364</v>
      </c>
      <c r="R289" s="79"/>
      <c r="S289" s="79"/>
      <c r="T289" s="79" t="s">
        <v>492</v>
      </c>
      <c r="U289" s="79"/>
      <c r="V289" s="82" t="s">
        <v>584</v>
      </c>
      <c r="W289" s="81">
        <v>43627.07164351852</v>
      </c>
      <c r="X289" s="82" t="s">
        <v>654</v>
      </c>
      <c r="Y289" s="79"/>
      <c r="Z289" s="79"/>
      <c r="AA289" s="85" t="s">
        <v>800</v>
      </c>
      <c r="AB289" s="85" t="s">
        <v>922</v>
      </c>
      <c r="AC289" s="79" t="b">
        <v>0</v>
      </c>
      <c r="AD289" s="79">
        <v>2</v>
      </c>
      <c r="AE289" s="85" t="s">
        <v>945</v>
      </c>
      <c r="AF289" s="79" t="b">
        <v>0</v>
      </c>
      <c r="AG289" s="79" t="s">
        <v>963</v>
      </c>
      <c r="AH289" s="79"/>
      <c r="AI289" s="85" t="s">
        <v>940</v>
      </c>
      <c r="AJ289" s="79" t="b">
        <v>0</v>
      </c>
      <c r="AK289" s="79">
        <v>0</v>
      </c>
      <c r="AL289" s="85" t="s">
        <v>940</v>
      </c>
      <c r="AM289" s="79" t="s">
        <v>967</v>
      </c>
      <c r="AN289" s="79" t="b">
        <v>0</v>
      </c>
      <c r="AO289" s="85" t="s">
        <v>922</v>
      </c>
      <c r="AP289" s="79" t="s">
        <v>176</v>
      </c>
      <c r="AQ289" s="79">
        <v>0</v>
      </c>
      <c r="AR289" s="79">
        <v>0</v>
      </c>
      <c r="AS289" s="79" t="s">
        <v>980</v>
      </c>
      <c r="AT289" s="79" t="s">
        <v>986</v>
      </c>
      <c r="AU289" s="79" t="s">
        <v>989</v>
      </c>
      <c r="AV289" s="79" t="s">
        <v>996</v>
      </c>
      <c r="AW289" s="79" t="s">
        <v>1006</v>
      </c>
      <c r="AX289" s="79" t="s">
        <v>1016</v>
      </c>
      <c r="AY289" s="79" t="s">
        <v>1022</v>
      </c>
      <c r="AZ289" s="82" t="s">
        <v>1028</v>
      </c>
      <c r="BA289">
        <v>4</v>
      </c>
      <c r="BB289" s="78" t="str">
        <f>REPLACE(INDEX(GroupVertices[Group],MATCH(Edges[[#This Row],[Vertex 1]],GroupVertices[Vertex],0)),1,1,"")</f>
        <v>4</v>
      </c>
      <c r="BC289" s="78" t="str">
        <f>REPLACE(INDEX(GroupVertices[Group],MATCH(Edges[[#This Row],[Vertex 2]],GroupVertices[Vertex],0)),1,1,"")</f>
        <v>4</v>
      </c>
      <c r="BD289" s="48"/>
      <c r="BE289" s="49"/>
      <c r="BF289" s="48"/>
      <c r="BG289" s="49"/>
      <c r="BH289" s="48"/>
      <c r="BI289" s="49"/>
      <c r="BJ289" s="48"/>
      <c r="BK289" s="49"/>
      <c r="BL289" s="48"/>
    </row>
    <row r="290" spans="1:64" ht="15">
      <c r="A290" s="64" t="s">
        <v>228</v>
      </c>
      <c r="B290" s="64" t="s">
        <v>230</v>
      </c>
      <c r="C290" s="65" t="s">
        <v>2751</v>
      </c>
      <c r="D290" s="66">
        <v>10</v>
      </c>
      <c r="E290" s="67" t="s">
        <v>136</v>
      </c>
      <c r="F290" s="68">
        <v>16.4</v>
      </c>
      <c r="G290" s="65"/>
      <c r="H290" s="69"/>
      <c r="I290" s="70"/>
      <c r="J290" s="70"/>
      <c r="K290" s="34" t="s">
        <v>66</v>
      </c>
      <c r="L290" s="77">
        <v>290</v>
      </c>
      <c r="M290" s="77"/>
      <c r="N290" s="72"/>
      <c r="O290" s="79" t="s">
        <v>335</v>
      </c>
      <c r="P290" s="81">
        <v>43627.73688657407</v>
      </c>
      <c r="Q290" s="79" t="s">
        <v>365</v>
      </c>
      <c r="R290" s="79"/>
      <c r="S290" s="79"/>
      <c r="T290" s="79" t="s">
        <v>492</v>
      </c>
      <c r="U290" s="79"/>
      <c r="V290" s="82" t="s">
        <v>584</v>
      </c>
      <c r="W290" s="81">
        <v>43627.73688657407</v>
      </c>
      <c r="X290" s="82" t="s">
        <v>655</v>
      </c>
      <c r="Y290" s="79"/>
      <c r="Z290" s="79"/>
      <c r="AA290" s="85" t="s">
        <v>801</v>
      </c>
      <c r="AB290" s="85" t="s">
        <v>923</v>
      </c>
      <c r="AC290" s="79" t="b">
        <v>0</v>
      </c>
      <c r="AD290" s="79">
        <v>4</v>
      </c>
      <c r="AE290" s="85" t="s">
        <v>950</v>
      </c>
      <c r="AF290" s="79" t="b">
        <v>0</v>
      </c>
      <c r="AG290" s="79" t="s">
        <v>963</v>
      </c>
      <c r="AH290" s="79"/>
      <c r="AI290" s="85" t="s">
        <v>940</v>
      </c>
      <c r="AJ290" s="79" t="b">
        <v>0</v>
      </c>
      <c r="AK290" s="79">
        <v>0</v>
      </c>
      <c r="AL290" s="85" t="s">
        <v>940</v>
      </c>
      <c r="AM290" s="79" t="s">
        <v>966</v>
      </c>
      <c r="AN290" s="79" t="b">
        <v>0</v>
      </c>
      <c r="AO290" s="85" t="s">
        <v>923</v>
      </c>
      <c r="AP290" s="79" t="s">
        <v>176</v>
      </c>
      <c r="AQ290" s="79">
        <v>0</v>
      </c>
      <c r="AR290" s="79">
        <v>0</v>
      </c>
      <c r="AS290" s="79"/>
      <c r="AT290" s="79"/>
      <c r="AU290" s="79"/>
      <c r="AV290" s="79"/>
      <c r="AW290" s="79"/>
      <c r="AX290" s="79"/>
      <c r="AY290" s="79"/>
      <c r="AZ290" s="79"/>
      <c r="BA290">
        <v>4</v>
      </c>
      <c r="BB290" s="78" t="str">
        <f>REPLACE(INDEX(GroupVertices[Group],MATCH(Edges[[#This Row],[Vertex 1]],GroupVertices[Vertex],0)),1,1,"")</f>
        <v>4</v>
      </c>
      <c r="BC290" s="78" t="str">
        <f>REPLACE(INDEX(GroupVertices[Group],MATCH(Edges[[#This Row],[Vertex 2]],GroupVertices[Vertex],0)),1,1,"")</f>
        <v>4</v>
      </c>
      <c r="BD290" s="48"/>
      <c r="BE290" s="49"/>
      <c r="BF290" s="48"/>
      <c r="BG290" s="49"/>
      <c r="BH290" s="48"/>
      <c r="BI290" s="49"/>
      <c r="BJ290" s="48"/>
      <c r="BK290" s="49"/>
      <c r="BL290" s="48"/>
    </row>
    <row r="291" spans="1:64" ht="15">
      <c r="A291" s="64" t="s">
        <v>228</v>
      </c>
      <c r="B291" s="64" t="s">
        <v>230</v>
      </c>
      <c r="C291" s="65" t="s">
        <v>2751</v>
      </c>
      <c r="D291" s="66">
        <v>10</v>
      </c>
      <c r="E291" s="67" t="s">
        <v>136</v>
      </c>
      <c r="F291" s="68">
        <v>16.4</v>
      </c>
      <c r="G291" s="65"/>
      <c r="H291" s="69"/>
      <c r="I291" s="70"/>
      <c r="J291" s="70"/>
      <c r="K291" s="34" t="s">
        <v>66</v>
      </c>
      <c r="L291" s="77">
        <v>291</v>
      </c>
      <c r="M291" s="77"/>
      <c r="N291" s="72"/>
      <c r="O291" s="79" t="s">
        <v>335</v>
      </c>
      <c r="P291" s="81">
        <v>43629.630266203705</v>
      </c>
      <c r="Q291" s="79" t="s">
        <v>344</v>
      </c>
      <c r="R291" s="79"/>
      <c r="S291" s="79"/>
      <c r="T291" s="79" t="s">
        <v>492</v>
      </c>
      <c r="U291" s="79"/>
      <c r="V291" s="82" t="s">
        <v>584</v>
      </c>
      <c r="W291" s="81">
        <v>43629.630266203705</v>
      </c>
      <c r="X291" s="82" t="s">
        <v>748</v>
      </c>
      <c r="Y291" s="79"/>
      <c r="Z291" s="79"/>
      <c r="AA291" s="85" t="s">
        <v>894</v>
      </c>
      <c r="AB291" s="79"/>
      <c r="AC291" s="79" t="b">
        <v>0</v>
      </c>
      <c r="AD291" s="79">
        <v>0</v>
      </c>
      <c r="AE291" s="85" t="s">
        <v>940</v>
      </c>
      <c r="AF291" s="79" t="b">
        <v>0</v>
      </c>
      <c r="AG291" s="79" t="s">
        <v>963</v>
      </c>
      <c r="AH291" s="79"/>
      <c r="AI291" s="85" t="s">
        <v>940</v>
      </c>
      <c r="AJ291" s="79" t="b">
        <v>0</v>
      </c>
      <c r="AK291" s="79">
        <v>6</v>
      </c>
      <c r="AL291" s="85" t="s">
        <v>796</v>
      </c>
      <c r="AM291" s="79" t="s">
        <v>967</v>
      </c>
      <c r="AN291" s="79" t="b">
        <v>0</v>
      </c>
      <c r="AO291" s="85" t="s">
        <v>796</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4</v>
      </c>
      <c r="BC291" s="78" t="str">
        <f>REPLACE(INDEX(GroupVertices[Group],MATCH(Edges[[#This Row],[Vertex 2]],GroupVertices[Vertex],0)),1,1,"")</f>
        <v>4</v>
      </c>
      <c r="BD291" s="48">
        <v>0</v>
      </c>
      <c r="BE291" s="49">
        <v>0</v>
      </c>
      <c r="BF291" s="48">
        <v>0</v>
      </c>
      <c r="BG291" s="49">
        <v>0</v>
      </c>
      <c r="BH291" s="48">
        <v>0</v>
      </c>
      <c r="BI291" s="49">
        <v>0</v>
      </c>
      <c r="BJ291" s="48">
        <v>26</v>
      </c>
      <c r="BK291" s="49">
        <v>100</v>
      </c>
      <c r="BL291" s="48">
        <v>26</v>
      </c>
    </row>
    <row r="292" spans="1:64" ht="15">
      <c r="A292" s="64" t="s">
        <v>228</v>
      </c>
      <c r="B292" s="64" t="s">
        <v>230</v>
      </c>
      <c r="C292" s="65" t="s">
        <v>2751</v>
      </c>
      <c r="D292" s="66">
        <v>10</v>
      </c>
      <c r="E292" s="67" t="s">
        <v>136</v>
      </c>
      <c r="F292" s="68">
        <v>16.4</v>
      </c>
      <c r="G292" s="65"/>
      <c r="H292" s="69"/>
      <c r="I292" s="70"/>
      <c r="J292" s="70"/>
      <c r="K292" s="34" t="s">
        <v>66</v>
      </c>
      <c r="L292" s="77">
        <v>292</v>
      </c>
      <c r="M292" s="77"/>
      <c r="N292" s="72"/>
      <c r="O292" s="79" t="s">
        <v>335</v>
      </c>
      <c r="P292" s="81">
        <v>43629.76119212963</v>
      </c>
      <c r="Q292" s="79" t="s">
        <v>366</v>
      </c>
      <c r="R292" s="79"/>
      <c r="S292" s="79"/>
      <c r="T292" s="79"/>
      <c r="U292" s="79"/>
      <c r="V292" s="82" t="s">
        <v>584</v>
      </c>
      <c r="W292" s="81">
        <v>43629.76119212963</v>
      </c>
      <c r="X292" s="82" t="s">
        <v>656</v>
      </c>
      <c r="Y292" s="79"/>
      <c r="Z292" s="79"/>
      <c r="AA292" s="85" t="s">
        <v>802</v>
      </c>
      <c r="AB292" s="79"/>
      <c r="AC292" s="79" t="b">
        <v>0</v>
      </c>
      <c r="AD292" s="79">
        <v>0</v>
      </c>
      <c r="AE292" s="85" t="s">
        <v>940</v>
      </c>
      <c r="AF292" s="79" t="b">
        <v>0</v>
      </c>
      <c r="AG292" s="79" t="s">
        <v>963</v>
      </c>
      <c r="AH292" s="79"/>
      <c r="AI292" s="85" t="s">
        <v>940</v>
      </c>
      <c r="AJ292" s="79" t="b">
        <v>0</v>
      </c>
      <c r="AK292" s="79">
        <v>2</v>
      </c>
      <c r="AL292" s="85" t="s">
        <v>797</v>
      </c>
      <c r="AM292" s="79" t="s">
        <v>967</v>
      </c>
      <c r="AN292" s="79" t="b">
        <v>0</v>
      </c>
      <c r="AO292" s="85" t="s">
        <v>797</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4</v>
      </c>
      <c r="BC292" s="78" t="str">
        <f>REPLACE(INDEX(GroupVertices[Group],MATCH(Edges[[#This Row],[Vertex 2]],GroupVertices[Vertex],0)),1,1,"")</f>
        <v>4</v>
      </c>
      <c r="BD292" s="48"/>
      <c r="BE292" s="49"/>
      <c r="BF292" s="48"/>
      <c r="BG292" s="49"/>
      <c r="BH292" s="48"/>
      <c r="BI292" s="49"/>
      <c r="BJ292" s="48"/>
      <c r="BK292" s="49"/>
      <c r="BL292" s="48"/>
    </row>
    <row r="293" spans="1:64" ht="15">
      <c r="A293" s="64" t="s">
        <v>263</v>
      </c>
      <c r="B293" s="64" t="s">
        <v>230</v>
      </c>
      <c r="C293" s="65" t="s">
        <v>2748</v>
      </c>
      <c r="D293" s="66">
        <v>3</v>
      </c>
      <c r="E293" s="67" t="s">
        <v>132</v>
      </c>
      <c r="F293" s="68">
        <v>32</v>
      </c>
      <c r="G293" s="65"/>
      <c r="H293" s="69"/>
      <c r="I293" s="70"/>
      <c r="J293" s="70"/>
      <c r="K293" s="34" t="s">
        <v>65</v>
      </c>
      <c r="L293" s="77">
        <v>293</v>
      </c>
      <c r="M293" s="77"/>
      <c r="N293" s="72"/>
      <c r="O293" s="79" t="s">
        <v>335</v>
      </c>
      <c r="P293" s="81">
        <v>43627.644108796296</v>
      </c>
      <c r="Q293" s="79" t="s">
        <v>344</v>
      </c>
      <c r="R293" s="79"/>
      <c r="S293" s="79"/>
      <c r="T293" s="79" t="s">
        <v>492</v>
      </c>
      <c r="U293" s="79"/>
      <c r="V293" s="82" t="s">
        <v>622</v>
      </c>
      <c r="W293" s="81">
        <v>43627.644108796296</v>
      </c>
      <c r="X293" s="82" t="s">
        <v>749</v>
      </c>
      <c r="Y293" s="79"/>
      <c r="Z293" s="79"/>
      <c r="AA293" s="85" t="s">
        <v>895</v>
      </c>
      <c r="AB293" s="79"/>
      <c r="AC293" s="79" t="b">
        <v>0</v>
      </c>
      <c r="AD293" s="79">
        <v>0</v>
      </c>
      <c r="AE293" s="85" t="s">
        <v>940</v>
      </c>
      <c r="AF293" s="79" t="b">
        <v>0</v>
      </c>
      <c r="AG293" s="79" t="s">
        <v>963</v>
      </c>
      <c r="AH293" s="79"/>
      <c r="AI293" s="85" t="s">
        <v>940</v>
      </c>
      <c r="AJ293" s="79" t="b">
        <v>0</v>
      </c>
      <c r="AK293" s="79">
        <v>6</v>
      </c>
      <c r="AL293" s="85" t="s">
        <v>796</v>
      </c>
      <c r="AM293" s="79" t="s">
        <v>967</v>
      </c>
      <c r="AN293" s="79" t="b">
        <v>0</v>
      </c>
      <c r="AO293" s="85" t="s">
        <v>796</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3</v>
      </c>
      <c r="BC293" s="78" t="str">
        <f>REPLACE(INDEX(GroupVertices[Group],MATCH(Edges[[#This Row],[Vertex 2]],GroupVertices[Vertex],0)),1,1,"")</f>
        <v>4</v>
      </c>
      <c r="BD293" s="48">
        <v>0</v>
      </c>
      <c r="BE293" s="49">
        <v>0</v>
      </c>
      <c r="BF293" s="48">
        <v>0</v>
      </c>
      <c r="BG293" s="49">
        <v>0</v>
      </c>
      <c r="BH293" s="48">
        <v>0</v>
      </c>
      <c r="BI293" s="49">
        <v>0</v>
      </c>
      <c r="BJ293" s="48">
        <v>26</v>
      </c>
      <c r="BK293" s="49">
        <v>100</v>
      </c>
      <c r="BL293" s="48">
        <v>26</v>
      </c>
    </row>
    <row r="294" spans="1:64" ht="15">
      <c r="A294" s="64" t="s">
        <v>263</v>
      </c>
      <c r="B294" s="64" t="s">
        <v>329</v>
      </c>
      <c r="C294" s="65" t="s">
        <v>2748</v>
      </c>
      <c r="D294" s="66">
        <v>3</v>
      </c>
      <c r="E294" s="67" t="s">
        <v>132</v>
      </c>
      <c r="F294" s="68">
        <v>32</v>
      </c>
      <c r="G294" s="65"/>
      <c r="H294" s="69"/>
      <c r="I294" s="70"/>
      <c r="J294" s="70"/>
      <c r="K294" s="34" t="s">
        <v>65</v>
      </c>
      <c r="L294" s="77">
        <v>294</v>
      </c>
      <c r="M294" s="77"/>
      <c r="N294" s="72"/>
      <c r="O294" s="79" t="s">
        <v>335</v>
      </c>
      <c r="P294" s="81">
        <v>43631.23607638889</v>
      </c>
      <c r="Q294" s="79" t="s">
        <v>437</v>
      </c>
      <c r="R294" s="82" t="s">
        <v>462</v>
      </c>
      <c r="S294" s="79" t="s">
        <v>485</v>
      </c>
      <c r="T294" s="79"/>
      <c r="U294" s="79"/>
      <c r="V294" s="82" t="s">
        <v>622</v>
      </c>
      <c r="W294" s="81">
        <v>43631.23607638889</v>
      </c>
      <c r="X294" s="82" t="s">
        <v>750</v>
      </c>
      <c r="Y294" s="79"/>
      <c r="Z294" s="79"/>
      <c r="AA294" s="85" t="s">
        <v>896</v>
      </c>
      <c r="AB294" s="79"/>
      <c r="AC294" s="79" t="b">
        <v>0</v>
      </c>
      <c r="AD294" s="79">
        <v>0</v>
      </c>
      <c r="AE294" s="85" t="s">
        <v>940</v>
      </c>
      <c r="AF294" s="79" t="b">
        <v>0</v>
      </c>
      <c r="AG294" s="79" t="s">
        <v>963</v>
      </c>
      <c r="AH294" s="79"/>
      <c r="AI294" s="85" t="s">
        <v>940</v>
      </c>
      <c r="AJ294" s="79" t="b">
        <v>0</v>
      </c>
      <c r="AK294" s="79">
        <v>2</v>
      </c>
      <c r="AL294" s="85" t="s">
        <v>839</v>
      </c>
      <c r="AM294" s="79" t="s">
        <v>967</v>
      </c>
      <c r="AN294" s="79" t="b">
        <v>0</v>
      </c>
      <c r="AO294" s="85" t="s">
        <v>839</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3</v>
      </c>
      <c r="BD294" s="48"/>
      <c r="BE294" s="49"/>
      <c r="BF294" s="48"/>
      <c r="BG294" s="49"/>
      <c r="BH294" s="48"/>
      <c r="BI294" s="49"/>
      <c r="BJ294" s="48"/>
      <c r="BK294" s="49"/>
      <c r="BL294" s="48"/>
    </row>
    <row r="295" spans="1:64" ht="15">
      <c r="A295" s="64" t="s">
        <v>253</v>
      </c>
      <c r="B295" s="64" t="s">
        <v>330</v>
      </c>
      <c r="C295" s="65" t="s">
        <v>2748</v>
      </c>
      <c r="D295" s="66">
        <v>3</v>
      </c>
      <c r="E295" s="67" t="s">
        <v>132</v>
      </c>
      <c r="F295" s="68">
        <v>32</v>
      </c>
      <c r="G295" s="65"/>
      <c r="H295" s="69"/>
      <c r="I295" s="70"/>
      <c r="J295" s="70"/>
      <c r="K295" s="34" t="s">
        <v>65</v>
      </c>
      <c r="L295" s="77">
        <v>295</v>
      </c>
      <c r="M295" s="77"/>
      <c r="N295" s="72"/>
      <c r="O295" s="79" t="s">
        <v>335</v>
      </c>
      <c r="P295" s="81">
        <v>43631.13332175926</v>
      </c>
      <c r="Q295" s="79" t="s">
        <v>396</v>
      </c>
      <c r="R295" s="82" t="s">
        <v>462</v>
      </c>
      <c r="S295" s="79" t="s">
        <v>485</v>
      </c>
      <c r="T295" s="79" t="s">
        <v>515</v>
      </c>
      <c r="U295" s="82" t="s">
        <v>549</v>
      </c>
      <c r="V295" s="82" t="s">
        <v>549</v>
      </c>
      <c r="W295" s="81">
        <v>43631.13332175926</v>
      </c>
      <c r="X295" s="82" t="s">
        <v>693</v>
      </c>
      <c r="Y295" s="79"/>
      <c r="Z295" s="79"/>
      <c r="AA295" s="85" t="s">
        <v>839</v>
      </c>
      <c r="AB295" s="79"/>
      <c r="AC295" s="79" t="b">
        <v>0</v>
      </c>
      <c r="AD295" s="79">
        <v>4</v>
      </c>
      <c r="AE295" s="85" t="s">
        <v>940</v>
      </c>
      <c r="AF295" s="79" t="b">
        <v>0</v>
      </c>
      <c r="AG295" s="79" t="s">
        <v>963</v>
      </c>
      <c r="AH295" s="79"/>
      <c r="AI295" s="85" t="s">
        <v>940</v>
      </c>
      <c r="AJ295" s="79" t="b">
        <v>0</v>
      </c>
      <c r="AK295" s="79">
        <v>2</v>
      </c>
      <c r="AL295" s="85" t="s">
        <v>940</v>
      </c>
      <c r="AM295" s="79" t="s">
        <v>971</v>
      </c>
      <c r="AN295" s="79" t="b">
        <v>0</v>
      </c>
      <c r="AO295" s="85" t="s">
        <v>839</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3</v>
      </c>
      <c r="BC295" s="78" t="str">
        <f>REPLACE(INDEX(GroupVertices[Group],MATCH(Edges[[#This Row],[Vertex 2]],GroupVertices[Vertex],0)),1,1,"")</f>
        <v>3</v>
      </c>
      <c r="BD295" s="48"/>
      <c r="BE295" s="49"/>
      <c r="BF295" s="48"/>
      <c r="BG295" s="49"/>
      <c r="BH295" s="48"/>
      <c r="BI295" s="49"/>
      <c r="BJ295" s="48"/>
      <c r="BK295" s="49"/>
      <c r="BL295" s="48"/>
    </row>
    <row r="296" spans="1:64" ht="15">
      <c r="A296" s="64" t="s">
        <v>263</v>
      </c>
      <c r="B296" s="64" t="s">
        <v>330</v>
      </c>
      <c r="C296" s="65" t="s">
        <v>2748</v>
      </c>
      <c r="D296" s="66">
        <v>3</v>
      </c>
      <c r="E296" s="67" t="s">
        <v>132</v>
      </c>
      <c r="F296" s="68">
        <v>32</v>
      </c>
      <c r="G296" s="65"/>
      <c r="H296" s="69"/>
      <c r="I296" s="70"/>
      <c r="J296" s="70"/>
      <c r="K296" s="34" t="s">
        <v>65</v>
      </c>
      <c r="L296" s="77">
        <v>296</v>
      </c>
      <c r="M296" s="77"/>
      <c r="N296" s="72"/>
      <c r="O296" s="79" t="s">
        <v>335</v>
      </c>
      <c r="P296" s="81">
        <v>43631.23607638889</v>
      </c>
      <c r="Q296" s="79" t="s">
        <v>437</v>
      </c>
      <c r="R296" s="82" t="s">
        <v>462</v>
      </c>
      <c r="S296" s="79" t="s">
        <v>485</v>
      </c>
      <c r="T296" s="79"/>
      <c r="U296" s="79"/>
      <c r="V296" s="82" t="s">
        <v>622</v>
      </c>
      <c r="W296" s="81">
        <v>43631.23607638889</v>
      </c>
      <c r="X296" s="82" t="s">
        <v>750</v>
      </c>
      <c r="Y296" s="79"/>
      <c r="Z296" s="79"/>
      <c r="AA296" s="85" t="s">
        <v>896</v>
      </c>
      <c r="AB296" s="79"/>
      <c r="AC296" s="79" t="b">
        <v>0</v>
      </c>
      <c r="AD296" s="79">
        <v>0</v>
      </c>
      <c r="AE296" s="85" t="s">
        <v>940</v>
      </c>
      <c r="AF296" s="79" t="b">
        <v>0</v>
      </c>
      <c r="AG296" s="79" t="s">
        <v>963</v>
      </c>
      <c r="AH296" s="79"/>
      <c r="AI296" s="85" t="s">
        <v>940</v>
      </c>
      <c r="AJ296" s="79" t="b">
        <v>0</v>
      </c>
      <c r="AK296" s="79">
        <v>2</v>
      </c>
      <c r="AL296" s="85" t="s">
        <v>839</v>
      </c>
      <c r="AM296" s="79" t="s">
        <v>967</v>
      </c>
      <c r="AN296" s="79" t="b">
        <v>0</v>
      </c>
      <c r="AO296" s="85" t="s">
        <v>839</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3</v>
      </c>
      <c r="BC296" s="78" t="str">
        <f>REPLACE(INDEX(GroupVertices[Group],MATCH(Edges[[#This Row],[Vertex 2]],GroupVertices[Vertex],0)),1,1,"")</f>
        <v>3</v>
      </c>
      <c r="BD296" s="48"/>
      <c r="BE296" s="49"/>
      <c r="BF296" s="48"/>
      <c r="BG296" s="49"/>
      <c r="BH296" s="48"/>
      <c r="BI296" s="49"/>
      <c r="BJ296" s="48"/>
      <c r="BK296" s="49"/>
      <c r="BL296" s="48"/>
    </row>
    <row r="297" spans="1:64" ht="15">
      <c r="A297" s="64" t="s">
        <v>267</v>
      </c>
      <c r="B297" s="64" t="s">
        <v>253</v>
      </c>
      <c r="C297" s="65" t="s">
        <v>2748</v>
      </c>
      <c r="D297" s="66">
        <v>3</v>
      </c>
      <c r="E297" s="67" t="s">
        <v>132</v>
      </c>
      <c r="F297" s="68">
        <v>32</v>
      </c>
      <c r="G297" s="65"/>
      <c r="H297" s="69"/>
      <c r="I297" s="70"/>
      <c r="J297" s="70"/>
      <c r="K297" s="34" t="s">
        <v>66</v>
      </c>
      <c r="L297" s="77">
        <v>297</v>
      </c>
      <c r="M297" s="77"/>
      <c r="N297" s="72"/>
      <c r="O297" s="79" t="s">
        <v>335</v>
      </c>
      <c r="P297" s="81">
        <v>43627.757314814815</v>
      </c>
      <c r="Q297" s="79" t="s">
        <v>352</v>
      </c>
      <c r="R297" s="79"/>
      <c r="S297" s="79"/>
      <c r="T297" s="79" t="s">
        <v>497</v>
      </c>
      <c r="U297" s="79"/>
      <c r="V297" s="82" t="s">
        <v>621</v>
      </c>
      <c r="W297" s="81">
        <v>43627.757314814815</v>
      </c>
      <c r="X297" s="82" t="s">
        <v>743</v>
      </c>
      <c r="Y297" s="79"/>
      <c r="Z297" s="79"/>
      <c r="AA297" s="85" t="s">
        <v>889</v>
      </c>
      <c r="AB297" s="79"/>
      <c r="AC297" s="79" t="b">
        <v>0</v>
      </c>
      <c r="AD297" s="79">
        <v>0</v>
      </c>
      <c r="AE297" s="85" t="s">
        <v>940</v>
      </c>
      <c r="AF297" s="79" t="b">
        <v>0</v>
      </c>
      <c r="AG297" s="79" t="s">
        <v>963</v>
      </c>
      <c r="AH297" s="79"/>
      <c r="AI297" s="85" t="s">
        <v>940</v>
      </c>
      <c r="AJ297" s="79" t="b">
        <v>0</v>
      </c>
      <c r="AK297" s="79">
        <v>4</v>
      </c>
      <c r="AL297" s="85" t="s">
        <v>836</v>
      </c>
      <c r="AM297" s="79" t="s">
        <v>967</v>
      </c>
      <c r="AN297" s="79" t="b">
        <v>0</v>
      </c>
      <c r="AO297" s="85" t="s">
        <v>836</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3</v>
      </c>
      <c r="BC297" s="78" t="str">
        <f>REPLACE(INDEX(GroupVertices[Group],MATCH(Edges[[#This Row],[Vertex 2]],GroupVertices[Vertex],0)),1,1,"")</f>
        <v>3</v>
      </c>
      <c r="BD297" s="48">
        <v>0</v>
      </c>
      <c r="BE297" s="49">
        <v>0</v>
      </c>
      <c r="BF297" s="48">
        <v>0</v>
      </c>
      <c r="BG297" s="49">
        <v>0</v>
      </c>
      <c r="BH297" s="48">
        <v>0</v>
      </c>
      <c r="BI297" s="49">
        <v>0</v>
      </c>
      <c r="BJ297" s="48">
        <v>18</v>
      </c>
      <c r="BK297" s="49">
        <v>100</v>
      </c>
      <c r="BL297" s="48">
        <v>18</v>
      </c>
    </row>
    <row r="298" spans="1:64" ht="15">
      <c r="A298" s="64" t="s">
        <v>240</v>
      </c>
      <c r="B298" s="64" t="s">
        <v>267</v>
      </c>
      <c r="C298" s="65" t="s">
        <v>2748</v>
      </c>
      <c r="D298" s="66">
        <v>3</v>
      </c>
      <c r="E298" s="67" t="s">
        <v>132</v>
      </c>
      <c r="F298" s="68">
        <v>32</v>
      </c>
      <c r="G298" s="65"/>
      <c r="H298" s="69"/>
      <c r="I298" s="70"/>
      <c r="J298" s="70"/>
      <c r="K298" s="34" t="s">
        <v>65</v>
      </c>
      <c r="L298" s="77">
        <v>298</v>
      </c>
      <c r="M298" s="77"/>
      <c r="N298" s="72"/>
      <c r="O298" s="79" t="s">
        <v>335</v>
      </c>
      <c r="P298" s="81">
        <v>43628.51148148148</v>
      </c>
      <c r="Q298" s="79" t="s">
        <v>430</v>
      </c>
      <c r="R298" s="82" t="s">
        <v>472</v>
      </c>
      <c r="S298" s="79" t="s">
        <v>483</v>
      </c>
      <c r="T298" s="79" t="s">
        <v>492</v>
      </c>
      <c r="U298" s="79"/>
      <c r="V298" s="82" t="s">
        <v>613</v>
      </c>
      <c r="W298" s="81">
        <v>43628.51148148148</v>
      </c>
      <c r="X298" s="82" t="s">
        <v>734</v>
      </c>
      <c r="Y298" s="79"/>
      <c r="Z298" s="79"/>
      <c r="AA298" s="85" t="s">
        <v>880</v>
      </c>
      <c r="AB298" s="79"/>
      <c r="AC298" s="79" t="b">
        <v>0</v>
      </c>
      <c r="AD298" s="79">
        <v>7</v>
      </c>
      <c r="AE298" s="85" t="s">
        <v>940</v>
      </c>
      <c r="AF298" s="79" t="b">
        <v>1</v>
      </c>
      <c r="AG298" s="79" t="s">
        <v>963</v>
      </c>
      <c r="AH298" s="79"/>
      <c r="AI298" s="85" t="s">
        <v>886</v>
      </c>
      <c r="AJ298" s="79" t="b">
        <v>0</v>
      </c>
      <c r="AK298" s="79">
        <v>3</v>
      </c>
      <c r="AL298" s="85" t="s">
        <v>940</v>
      </c>
      <c r="AM298" s="79" t="s">
        <v>968</v>
      </c>
      <c r="AN298" s="79" t="b">
        <v>0</v>
      </c>
      <c r="AO298" s="85" t="s">
        <v>880</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3</v>
      </c>
      <c r="BD298" s="48"/>
      <c r="BE298" s="49"/>
      <c r="BF298" s="48"/>
      <c r="BG298" s="49"/>
      <c r="BH298" s="48"/>
      <c r="BI298" s="49"/>
      <c r="BJ298" s="48"/>
      <c r="BK298" s="49"/>
      <c r="BL298" s="48"/>
    </row>
    <row r="299" spans="1:64" ht="15">
      <c r="A299" s="64" t="s">
        <v>253</v>
      </c>
      <c r="B299" s="64" t="s">
        <v>267</v>
      </c>
      <c r="C299" s="65" t="s">
        <v>2748</v>
      </c>
      <c r="D299" s="66">
        <v>3</v>
      </c>
      <c r="E299" s="67" t="s">
        <v>132</v>
      </c>
      <c r="F299" s="68">
        <v>32</v>
      </c>
      <c r="G299" s="65"/>
      <c r="H299" s="69"/>
      <c r="I299" s="70"/>
      <c r="J299" s="70"/>
      <c r="K299" s="34" t="s">
        <v>66</v>
      </c>
      <c r="L299" s="77">
        <v>299</v>
      </c>
      <c r="M299" s="77"/>
      <c r="N299" s="72"/>
      <c r="O299" s="79" t="s">
        <v>335</v>
      </c>
      <c r="P299" s="81">
        <v>43631.13332175926</v>
      </c>
      <c r="Q299" s="79" t="s">
        <v>396</v>
      </c>
      <c r="R299" s="82" t="s">
        <v>462</v>
      </c>
      <c r="S299" s="79" t="s">
        <v>485</v>
      </c>
      <c r="T299" s="79" t="s">
        <v>515</v>
      </c>
      <c r="U299" s="82" t="s">
        <v>549</v>
      </c>
      <c r="V299" s="82" t="s">
        <v>549</v>
      </c>
      <c r="W299" s="81">
        <v>43631.13332175926</v>
      </c>
      <c r="X299" s="82" t="s">
        <v>693</v>
      </c>
      <c r="Y299" s="79"/>
      <c r="Z299" s="79"/>
      <c r="AA299" s="85" t="s">
        <v>839</v>
      </c>
      <c r="AB299" s="79"/>
      <c r="AC299" s="79" t="b">
        <v>0</v>
      </c>
      <c r="AD299" s="79">
        <v>4</v>
      </c>
      <c r="AE299" s="85" t="s">
        <v>940</v>
      </c>
      <c r="AF299" s="79" t="b">
        <v>0</v>
      </c>
      <c r="AG299" s="79" t="s">
        <v>963</v>
      </c>
      <c r="AH299" s="79"/>
      <c r="AI299" s="85" t="s">
        <v>940</v>
      </c>
      <c r="AJ299" s="79" t="b">
        <v>0</v>
      </c>
      <c r="AK299" s="79">
        <v>2</v>
      </c>
      <c r="AL299" s="85" t="s">
        <v>940</v>
      </c>
      <c r="AM299" s="79" t="s">
        <v>971</v>
      </c>
      <c r="AN299" s="79" t="b">
        <v>0</v>
      </c>
      <c r="AO299" s="85" t="s">
        <v>839</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3</v>
      </c>
      <c r="BC299" s="78" t="str">
        <f>REPLACE(INDEX(GroupVertices[Group],MATCH(Edges[[#This Row],[Vertex 2]],GroupVertices[Vertex],0)),1,1,"")</f>
        <v>3</v>
      </c>
      <c r="BD299" s="48"/>
      <c r="BE299" s="49"/>
      <c r="BF299" s="48"/>
      <c r="BG299" s="49"/>
      <c r="BH299" s="48"/>
      <c r="BI299" s="49"/>
      <c r="BJ299" s="48"/>
      <c r="BK299" s="49"/>
      <c r="BL299" s="48"/>
    </row>
    <row r="300" spans="1:64" ht="15">
      <c r="A300" s="64" t="s">
        <v>263</v>
      </c>
      <c r="B300" s="64" t="s">
        <v>267</v>
      </c>
      <c r="C300" s="65" t="s">
        <v>2748</v>
      </c>
      <c r="D300" s="66">
        <v>3</v>
      </c>
      <c r="E300" s="67" t="s">
        <v>132</v>
      </c>
      <c r="F300" s="68">
        <v>32</v>
      </c>
      <c r="G300" s="65"/>
      <c r="H300" s="69"/>
      <c r="I300" s="70"/>
      <c r="J300" s="70"/>
      <c r="K300" s="34" t="s">
        <v>65</v>
      </c>
      <c r="L300" s="77">
        <v>300</v>
      </c>
      <c r="M300" s="77"/>
      <c r="N300" s="72"/>
      <c r="O300" s="79" t="s">
        <v>335</v>
      </c>
      <c r="P300" s="81">
        <v>43631.23607638889</v>
      </c>
      <c r="Q300" s="79" t="s">
        <v>437</v>
      </c>
      <c r="R300" s="82" t="s">
        <v>462</v>
      </c>
      <c r="S300" s="79" t="s">
        <v>485</v>
      </c>
      <c r="T300" s="79"/>
      <c r="U300" s="79"/>
      <c r="V300" s="82" t="s">
        <v>622</v>
      </c>
      <c r="W300" s="81">
        <v>43631.23607638889</v>
      </c>
      <c r="X300" s="82" t="s">
        <v>750</v>
      </c>
      <c r="Y300" s="79"/>
      <c r="Z300" s="79"/>
      <c r="AA300" s="85" t="s">
        <v>896</v>
      </c>
      <c r="AB300" s="79"/>
      <c r="AC300" s="79" t="b">
        <v>0</v>
      </c>
      <c r="AD300" s="79">
        <v>0</v>
      </c>
      <c r="AE300" s="85" t="s">
        <v>940</v>
      </c>
      <c r="AF300" s="79" t="b">
        <v>0</v>
      </c>
      <c r="AG300" s="79" t="s">
        <v>963</v>
      </c>
      <c r="AH300" s="79"/>
      <c r="AI300" s="85" t="s">
        <v>940</v>
      </c>
      <c r="AJ300" s="79" t="b">
        <v>0</v>
      </c>
      <c r="AK300" s="79">
        <v>2</v>
      </c>
      <c r="AL300" s="85" t="s">
        <v>839</v>
      </c>
      <c r="AM300" s="79" t="s">
        <v>967</v>
      </c>
      <c r="AN300" s="79" t="b">
        <v>0</v>
      </c>
      <c r="AO300" s="85" t="s">
        <v>839</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3</v>
      </c>
      <c r="BC300" s="78" t="str">
        <f>REPLACE(INDEX(GroupVertices[Group],MATCH(Edges[[#This Row],[Vertex 2]],GroupVertices[Vertex],0)),1,1,"")</f>
        <v>3</v>
      </c>
      <c r="BD300" s="48"/>
      <c r="BE300" s="49"/>
      <c r="BF300" s="48"/>
      <c r="BG300" s="49"/>
      <c r="BH300" s="48"/>
      <c r="BI300" s="49"/>
      <c r="BJ300" s="48"/>
      <c r="BK300" s="49"/>
      <c r="BL300" s="48"/>
    </row>
    <row r="301" spans="1:64" ht="15">
      <c r="A301" s="64" t="s">
        <v>253</v>
      </c>
      <c r="B301" s="64" t="s">
        <v>331</v>
      </c>
      <c r="C301" s="65" t="s">
        <v>2748</v>
      </c>
      <c r="D301" s="66">
        <v>3</v>
      </c>
      <c r="E301" s="67" t="s">
        <v>132</v>
      </c>
      <c r="F301" s="68">
        <v>32</v>
      </c>
      <c r="G301" s="65"/>
      <c r="H301" s="69"/>
      <c r="I301" s="70"/>
      <c r="J301" s="70"/>
      <c r="K301" s="34" t="s">
        <v>65</v>
      </c>
      <c r="L301" s="77">
        <v>301</v>
      </c>
      <c r="M301" s="77"/>
      <c r="N301" s="72"/>
      <c r="O301" s="79" t="s">
        <v>335</v>
      </c>
      <c r="P301" s="81">
        <v>43631.13332175926</v>
      </c>
      <c r="Q301" s="79" t="s">
        <v>396</v>
      </c>
      <c r="R301" s="82" t="s">
        <v>462</v>
      </c>
      <c r="S301" s="79" t="s">
        <v>485</v>
      </c>
      <c r="T301" s="79" t="s">
        <v>515</v>
      </c>
      <c r="U301" s="82" t="s">
        <v>549</v>
      </c>
      <c r="V301" s="82" t="s">
        <v>549</v>
      </c>
      <c r="W301" s="81">
        <v>43631.13332175926</v>
      </c>
      <c r="X301" s="82" t="s">
        <v>693</v>
      </c>
      <c r="Y301" s="79"/>
      <c r="Z301" s="79"/>
      <c r="AA301" s="85" t="s">
        <v>839</v>
      </c>
      <c r="AB301" s="79"/>
      <c r="AC301" s="79" t="b">
        <v>0</v>
      </c>
      <c r="AD301" s="79">
        <v>4</v>
      </c>
      <c r="AE301" s="85" t="s">
        <v>940</v>
      </c>
      <c r="AF301" s="79" t="b">
        <v>0</v>
      </c>
      <c r="AG301" s="79" t="s">
        <v>963</v>
      </c>
      <c r="AH301" s="79"/>
      <c r="AI301" s="85" t="s">
        <v>940</v>
      </c>
      <c r="AJ301" s="79" t="b">
        <v>0</v>
      </c>
      <c r="AK301" s="79">
        <v>2</v>
      </c>
      <c r="AL301" s="85" t="s">
        <v>940</v>
      </c>
      <c r="AM301" s="79" t="s">
        <v>971</v>
      </c>
      <c r="AN301" s="79" t="b">
        <v>0</v>
      </c>
      <c r="AO301" s="85" t="s">
        <v>839</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3</v>
      </c>
      <c r="BC301" s="78" t="str">
        <f>REPLACE(INDEX(GroupVertices[Group],MATCH(Edges[[#This Row],[Vertex 2]],GroupVertices[Vertex],0)),1,1,"")</f>
        <v>3</v>
      </c>
      <c r="BD301" s="48">
        <v>0</v>
      </c>
      <c r="BE301" s="49">
        <v>0</v>
      </c>
      <c r="BF301" s="48">
        <v>0</v>
      </c>
      <c r="BG301" s="49">
        <v>0</v>
      </c>
      <c r="BH301" s="48">
        <v>0</v>
      </c>
      <c r="BI301" s="49">
        <v>0</v>
      </c>
      <c r="BJ301" s="48">
        <v>22</v>
      </c>
      <c r="BK301" s="49">
        <v>100</v>
      </c>
      <c r="BL301" s="48">
        <v>22</v>
      </c>
    </row>
    <row r="302" spans="1:64" ht="15">
      <c r="A302" s="64" t="s">
        <v>263</v>
      </c>
      <c r="B302" s="64" t="s">
        <v>331</v>
      </c>
      <c r="C302" s="65" t="s">
        <v>2748</v>
      </c>
      <c r="D302" s="66">
        <v>3</v>
      </c>
      <c r="E302" s="67" t="s">
        <v>132</v>
      </c>
      <c r="F302" s="68">
        <v>32</v>
      </c>
      <c r="G302" s="65"/>
      <c r="H302" s="69"/>
      <c r="I302" s="70"/>
      <c r="J302" s="70"/>
      <c r="K302" s="34" t="s">
        <v>65</v>
      </c>
      <c r="L302" s="77">
        <v>302</v>
      </c>
      <c r="M302" s="77"/>
      <c r="N302" s="72"/>
      <c r="O302" s="79" t="s">
        <v>335</v>
      </c>
      <c r="P302" s="81">
        <v>43631.23607638889</v>
      </c>
      <c r="Q302" s="79" t="s">
        <v>437</v>
      </c>
      <c r="R302" s="82" t="s">
        <v>462</v>
      </c>
      <c r="S302" s="79" t="s">
        <v>485</v>
      </c>
      <c r="T302" s="79"/>
      <c r="U302" s="79"/>
      <c r="V302" s="82" t="s">
        <v>622</v>
      </c>
      <c r="W302" s="81">
        <v>43631.23607638889</v>
      </c>
      <c r="X302" s="82" t="s">
        <v>750</v>
      </c>
      <c r="Y302" s="79"/>
      <c r="Z302" s="79"/>
      <c r="AA302" s="85" t="s">
        <v>896</v>
      </c>
      <c r="AB302" s="79"/>
      <c r="AC302" s="79" t="b">
        <v>0</v>
      </c>
      <c r="AD302" s="79">
        <v>0</v>
      </c>
      <c r="AE302" s="85" t="s">
        <v>940</v>
      </c>
      <c r="AF302" s="79" t="b">
        <v>0</v>
      </c>
      <c r="AG302" s="79" t="s">
        <v>963</v>
      </c>
      <c r="AH302" s="79"/>
      <c r="AI302" s="85" t="s">
        <v>940</v>
      </c>
      <c r="AJ302" s="79" t="b">
        <v>0</v>
      </c>
      <c r="AK302" s="79">
        <v>2</v>
      </c>
      <c r="AL302" s="85" t="s">
        <v>839</v>
      </c>
      <c r="AM302" s="79" t="s">
        <v>967</v>
      </c>
      <c r="AN302" s="79" t="b">
        <v>0</v>
      </c>
      <c r="AO302" s="85" t="s">
        <v>839</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3</v>
      </c>
      <c r="BC302" s="78" t="str">
        <f>REPLACE(INDEX(GroupVertices[Group],MATCH(Edges[[#This Row],[Vertex 2]],GroupVertices[Vertex],0)),1,1,"")</f>
        <v>3</v>
      </c>
      <c r="BD302" s="48">
        <v>0</v>
      </c>
      <c r="BE302" s="49">
        <v>0</v>
      </c>
      <c r="BF302" s="48">
        <v>0</v>
      </c>
      <c r="BG302" s="49">
        <v>0</v>
      </c>
      <c r="BH302" s="48">
        <v>0</v>
      </c>
      <c r="BI302" s="49">
        <v>0</v>
      </c>
      <c r="BJ302" s="48">
        <v>20</v>
      </c>
      <c r="BK302" s="49">
        <v>100</v>
      </c>
      <c r="BL302" s="48">
        <v>20</v>
      </c>
    </row>
    <row r="303" spans="1:64" ht="15">
      <c r="A303" s="64" t="s">
        <v>253</v>
      </c>
      <c r="B303" s="64" t="s">
        <v>271</v>
      </c>
      <c r="C303" s="65" t="s">
        <v>2749</v>
      </c>
      <c r="D303" s="66">
        <v>10</v>
      </c>
      <c r="E303" s="67" t="s">
        <v>136</v>
      </c>
      <c r="F303" s="68">
        <v>26.8</v>
      </c>
      <c r="G303" s="65"/>
      <c r="H303" s="69"/>
      <c r="I303" s="70"/>
      <c r="J303" s="70"/>
      <c r="K303" s="34" t="s">
        <v>65</v>
      </c>
      <c r="L303" s="77">
        <v>303</v>
      </c>
      <c r="M303" s="77"/>
      <c r="N303" s="72"/>
      <c r="O303" s="79" t="s">
        <v>335</v>
      </c>
      <c r="P303" s="81">
        <v>43625.28628472222</v>
      </c>
      <c r="Q303" s="79" t="s">
        <v>429</v>
      </c>
      <c r="R303" s="79"/>
      <c r="S303" s="79"/>
      <c r="T303" s="79" t="s">
        <v>492</v>
      </c>
      <c r="U303" s="79"/>
      <c r="V303" s="82" t="s">
        <v>612</v>
      </c>
      <c r="W303" s="81">
        <v>43625.28628472222</v>
      </c>
      <c r="X303" s="82" t="s">
        <v>751</v>
      </c>
      <c r="Y303" s="79"/>
      <c r="Z303" s="79"/>
      <c r="AA303" s="85" t="s">
        <v>897</v>
      </c>
      <c r="AB303" s="79"/>
      <c r="AC303" s="79" t="b">
        <v>0</v>
      </c>
      <c r="AD303" s="79">
        <v>0</v>
      </c>
      <c r="AE303" s="85" t="s">
        <v>940</v>
      </c>
      <c r="AF303" s="79" t="b">
        <v>0</v>
      </c>
      <c r="AG303" s="79" t="s">
        <v>963</v>
      </c>
      <c r="AH303" s="79"/>
      <c r="AI303" s="85" t="s">
        <v>940</v>
      </c>
      <c r="AJ303" s="79" t="b">
        <v>0</v>
      </c>
      <c r="AK303" s="79">
        <v>7</v>
      </c>
      <c r="AL303" s="85" t="s">
        <v>914</v>
      </c>
      <c r="AM303" s="79" t="s">
        <v>971</v>
      </c>
      <c r="AN303" s="79" t="b">
        <v>0</v>
      </c>
      <c r="AO303" s="85" t="s">
        <v>914</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3</v>
      </c>
      <c r="BC303" s="78" t="str">
        <f>REPLACE(INDEX(GroupVertices[Group],MATCH(Edges[[#This Row],[Vertex 2]],GroupVertices[Vertex],0)),1,1,"")</f>
        <v>3</v>
      </c>
      <c r="BD303" s="48">
        <v>1</v>
      </c>
      <c r="BE303" s="49">
        <v>4.166666666666667</v>
      </c>
      <c r="BF303" s="48">
        <v>0</v>
      </c>
      <c r="BG303" s="49">
        <v>0</v>
      </c>
      <c r="BH303" s="48">
        <v>0</v>
      </c>
      <c r="BI303" s="49">
        <v>0</v>
      </c>
      <c r="BJ303" s="48">
        <v>23</v>
      </c>
      <c r="BK303" s="49">
        <v>95.83333333333333</v>
      </c>
      <c r="BL303" s="48">
        <v>24</v>
      </c>
    </row>
    <row r="304" spans="1:64" ht="15">
      <c r="A304" s="64" t="s">
        <v>253</v>
      </c>
      <c r="B304" s="64" t="s">
        <v>253</v>
      </c>
      <c r="C304" s="65" t="s">
        <v>2749</v>
      </c>
      <c r="D304" s="66">
        <v>10</v>
      </c>
      <c r="E304" s="67" t="s">
        <v>136</v>
      </c>
      <c r="F304" s="68">
        <v>26.8</v>
      </c>
      <c r="G304" s="65"/>
      <c r="H304" s="69"/>
      <c r="I304" s="70"/>
      <c r="J304" s="70"/>
      <c r="K304" s="34" t="s">
        <v>65</v>
      </c>
      <c r="L304" s="77">
        <v>304</v>
      </c>
      <c r="M304" s="77"/>
      <c r="N304" s="72"/>
      <c r="O304" s="79" t="s">
        <v>176</v>
      </c>
      <c r="P304" s="81">
        <v>43625.86263888889</v>
      </c>
      <c r="Q304" s="79" t="s">
        <v>438</v>
      </c>
      <c r="R304" s="79" t="s">
        <v>474</v>
      </c>
      <c r="S304" s="79" t="s">
        <v>489</v>
      </c>
      <c r="T304" s="79" t="s">
        <v>524</v>
      </c>
      <c r="U304" s="79"/>
      <c r="V304" s="82" t="s">
        <v>612</v>
      </c>
      <c r="W304" s="81">
        <v>43625.86263888889</v>
      </c>
      <c r="X304" s="82" t="s">
        <v>752</v>
      </c>
      <c r="Y304" s="79"/>
      <c r="Z304" s="79"/>
      <c r="AA304" s="85" t="s">
        <v>898</v>
      </c>
      <c r="AB304" s="79"/>
      <c r="AC304" s="79" t="b">
        <v>0</v>
      </c>
      <c r="AD304" s="79">
        <v>1</v>
      </c>
      <c r="AE304" s="85" t="s">
        <v>940</v>
      </c>
      <c r="AF304" s="79" t="b">
        <v>1</v>
      </c>
      <c r="AG304" s="79" t="s">
        <v>963</v>
      </c>
      <c r="AH304" s="79"/>
      <c r="AI304" s="85" t="s">
        <v>881</v>
      </c>
      <c r="AJ304" s="79" t="b">
        <v>0</v>
      </c>
      <c r="AK304" s="79">
        <v>0</v>
      </c>
      <c r="AL304" s="85" t="s">
        <v>940</v>
      </c>
      <c r="AM304" s="79" t="s">
        <v>971</v>
      </c>
      <c r="AN304" s="79" t="b">
        <v>0</v>
      </c>
      <c r="AO304" s="85" t="s">
        <v>898</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3</v>
      </c>
      <c r="BC304" s="78" t="str">
        <f>REPLACE(INDEX(GroupVertices[Group],MATCH(Edges[[#This Row],[Vertex 2]],GroupVertices[Vertex],0)),1,1,"")</f>
        <v>3</v>
      </c>
      <c r="BD304" s="48">
        <v>1</v>
      </c>
      <c r="BE304" s="49">
        <v>3.7037037037037037</v>
      </c>
      <c r="BF304" s="48">
        <v>0</v>
      </c>
      <c r="BG304" s="49">
        <v>0</v>
      </c>
      <c r="BH304" s="48">
        <v>0</v>
      </c>
      <c r="BI304" s="49">
        <v>0</v>
      </c>
      <c r="BJ304" s="48">
        <v>26</v>
      </c>
      <c r="BK304" s="49">
        <v>96.29629629629629</v>
      </c>
      <c r="BL304" s="48">
        <v>27</v>
      </c>
    </row>
    <row r="305" spans="1:64" ht="15">
      <c r="A305" s="64" t="s">
        <v>253</v>
      </c>
      <c r="B305" s="64" t="s">
        <v>253</v>
      </c>
      <c r="C305" s="65" t="s">
        <v>2749</v>
      </c>
      <c r="D305" s="66">
        <v>10</v>
      </c>
      <c r="E305" s="67" t="s">
        <v>136</v>
      </c>
      <c r="F305" s="68">
        <v>26.8</v>
      </c>
      <c r="G305" s="65"/>
      <c r="H305" s="69"/>
      <c r="I305" s="70"/>
      <c r="J305" s="70"/>
      <c r="K305" s="34" t="s">
        <v>65</v>
      </c>
      <c r="L305" s="77">
        <v>305</v>
      </c>
      <c r="M305" s="77"/>
      <c r="N305" s="72"/>
      <c r="O305" s="79" t="s">
        <v>176</v>
      </c>
      <c r="P305" s="81">
        <v>43626.730150462965</v>
      </c>
      <c r="Q305" s="79" t="s">
        <v>439</v>
      </c>
      <c r="R305" s="79" t="s">
        <v>475</v>
      </c>
      <c r="S305" s="79" t="s">
        <v>480</v>
      </c>
      <c r="T305" s="79" t="s">
        <v>492</v>
      </c>
      <c r="U305" s="79"/>
      <c r="V305" s="82" t="s">
        <v>612</v>
      </c>
      <c r="W305" s="81">
        <v>43626.730150462965</v>
      </c>
      <c r="X305" s="82" t="s">
        <v>753</v>
      </c>
      <c r="Y305" s="79"/>
      <c r="Z305" s="79"/>
      <c r="AA305" s="85" t="s">
        <v>899</v>
      </c>
      <c r="AB305" s="79"/>
      <c r="AC305" s="79" t="b">
        <v>0</v>
      </c>
      <c r="AD305" s="79">
        <v>0</v>
      </c>
      <c r="AE305" s="85" t="s">
        <v>940</v>
      </c>
      <c r="AF305" s="79" t="b">
        <v>1</v>
      </c>
      <c r="AG305" s="79" t="s">
        <v>963</v>
      </c>
      <c r="AH305" s="79"/>
      <c r="AI305" s="85" t="s">
        <v>915</v>
      </c>
      <c r="AJ305" s="79" t="b">
        <v>0</v>
      </c>
      <c r="AK305" s="79">
        <v>0</v>
      </c>
      <c r="AL305" s="85" t="s">
        <v>940</v>
      </c>
      <c r="AM305" s="79" t="s">
        <v>971</v>
      </c>
      <c r="AN305" s="79" t="b">
        <v>0</v>
      </c>
      <c r="AO305" s="85" t="s">
        <v>899</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3</v>
      </c>
      <c r="BC305" s="78" t="str">
        <f>REPLACE(INDEX(GroupVertices[Group],MATCH(Edges[[#This Row],[Vertex 2]],GroupVertices[Vertex],0)),1,1,"")</f>
        <v>3</v>
      </c>
      <c r="BD305" s="48">
        <v>0</v>
      </c>
      <c r="BE305" s="49">
        <v>0</v>
      </c>
      <c r="BF305" s="48">
        <v>0</v>
      </c>
      <c r="BG305" s="49">
        <v>0</v>
      </c>
      <c r="BH305" s="48">
        <v>0</v>
      </c>
      <c r="BI305" s="49">
        <v>0</v>
      </c>
      <c r="BJ305" s="48">
        <v>10</v>
      </c>
      <c r="BK305" s="49">
        <v>100</v>
      </c>
      <c r="BL305" s="48">
        <v>10</v>
      </c>
    </row>
    <row r="306" spans="1:64" ht="15">
      <c r="A306" s="64" t="s">
        <v>253</v>
      </c>
      <c r="B306" s="64" t="s">
        <v>263</v>
      </c>
      <c r="C306" s="65" t="s">
        <v>2748</v>
      </c>
      <c r="D306" s="66">
        <v>3</v>
      </c>
      <c r="E306" s="67" t="s">
        <v>132</v>
      </c>
      <c r="F306" s="68">
        <v>32</v>
      </c>
      <c r="G306" s="65"/>
      <c r="H306" s="69"/>
      <c r="I306" s="70"/>
      <c r="J306" s="70"/>
      <c r="K306" s="34" t="s">
        <v>66</v>
      </c>
      <c r="L306" s="77">
        <v>306</v>
      </c>
      <c r="M306" s="77"/>
      <c r="N306" s="72"/>
      <c r="O306" s="79" t="s">
        <v>335</v>
      </c>
      <c r="P306" s="81">
        <v>43627.640810185185</v>
      </c>
      <c r="Q306" s="79" t="s">
        <v>395</v>
      </c>
      <c r="R306" s="82" t="s">
        <v>461</v>
      </c>
      <c r="S306" s="79" t="s">
        <v>484</v>
      </c>
      <c r="T306" s="79" t="s">
        <v>514</v>
      </c>
      <c r="U306" s="82" t="s">
        <v>548</v>
      </c>
      <c r="V306" s="82" t="s">
        <v>548</v>
      </c>
      <c r="W306" s="81">
        <v>43627.640810185185</v>
      </c>
      <c r="X306" s="82" t="s">
        <v>690</v>
      </c>
      <c r="Y306" s="79"/>
      <c r="Z306" s="79"/>
      <c r="AA306" s="85" t="s">
        <v>836</v>
      </c>
      <c r="AB306" s="79"/>
      <c r="AC306" s="79" t="b">
        <v>0</v>
      </c>
      <c r="AD306" s="79">
        <v>9</v>
      </c>
      <c r="AE306" s="85" t="s">
        <v>940</v>
      </c>
      <c r="AF306" s="79" t="b">
        <v>0</v>
      </c>
      <c r="AG306" s="79" t="s">
        <v>963</v>
      </c>
      <c r="AH306" s="79"/>
      <c r="AI306" s="85" t="s">
        <v>940</v>
      </c>
      <c r="AJ306" s="79" t="b">
        <v>0</v>
      </c>
      <c r="AK306" s="79">
        <v>4</v>
      </c>
      <c r="AL306" s="85" t="s">
        <v>940</v>
      </c>
      <c r="AM306" s="79" t="s">
        <v>967</v>
      </c>
      <c r="AN306" s="79" t="b">
        <v>0</v>
      </c>
      <c r="AO306" s="85" t="s">
        <v>836</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3</v>
      </c>
      <c r="BD306" s="48">
        <v>0</v>
      </c>
      <c r="BE306" s="49">
        <v>0</v>
      </c>
      <c r="BF306" s="48">
        <v>0</v>
      </c>
      <c r="BG306" s="49">
        <v>0</v>
      </c>
      <c r="BH306" s="48">
        <v>0</v>
      </c>
      <c r="BI306" s="49">
        <v>0</v>
      </c>
      <c r="BJ306" s="48">
        <v>32</v>
      </c>
      <c r="BK306" s="49">
        <v>100</v>
      </c>
      <c r="BL306" s="48">
        <v>32</v>
      </c>
    </row>
    <row r="307" spans="1:64" ht="15">
      <c r="A307" s="64" t="s">
        <v>253</v>
      </c>
      <c r="B307" s="64" t="s">
        <v>271</v>
      </c>
      <c r="C307" s="65" t="s">
        <v>2749</v>
      </c>
      <c r="D307" s="66">
        <v>10</v>
      </c>
      <c r="E307" s="67" t="s">
        <v>136</v>
      </c>
      <c r="F307" s="68">
        <v>26.8</v>
      </c>
      <c r="G307" s="65"/>
      <c r="H307" s="69"/>
      <c r="I307" s="70"/>
      <c r="J307" s="70"/>
      <c r="K307" s="34" t="s">
        <v>65</v>
      </c>
      <c r="L307" s="77">
        <v>307</v>
      </c>
      <c r="M307" s="77"/>
      <c r="N307" s="72"/>
      <c r="O307" s="79" t="s">
        <v>335</v>
      </c>
      <c r="P307" s="81">
        <v>43627.85290509259</v>
      </c>
      <c r="Q307" s="79" t="s">
        <v>417</v>
      </c>
      <c r="R307" s="82" t="s">
        <v>468</v>
      </c>
      <c r="S307" s="79" t="s">
        <v>484</v>
      </c>
      <c r="T307" s="79" t="s">
        <v>492</v>
      </c>
      <c r="U307" s="79"/>
      <c r="V307" s="82" t="s">
        <v>612</v>
      </c>
      <c r="W307" s="81">
        <v>43627.85290509259</v>
      </c>
      <c r="X307" s="82" t="s">
        <v>716</v>
      </c>
      <c r="Y307" s="79"/>
      <c r="Z307" s="79"/>
      <c r="AA307" s="85" t="s">
        <v>862</v>
      </c>
      <c r="AB307" s="79"/>
      <c r="AC307" s="79" t="b">
        <v>0</v>
      </c>
      <c r="AD307" s="79">
        <v>3</v>
      </c>
      <c r="AE307" s="85" t="s">
        <v>940</v>
      </c>
      <c r="AF307" s="79" t="b">
        <v>0</v>
      </c>
      <c r="AG307" s="79" t="s">
        <v>963</v>
      </c>
      <c r="AH307" s="79"/>
      <c r="AI307" s="85" t="s">
        <v>940</v>
      </c>
      <c r="AJ307" s="79" t="b">
        <v>0</v>
      </c>
      <c r="AK307" s="79">
        <v>1</v>
      </c>
      <c r="AL307" s="85" t="s">
        <v>940</v>
      </c>
      <c r="AM307" s="79" t="s">
        <v>971</v>
      </c>
      <c r="AN307" s="79" t="b">
        <v>0</v>
      </c>
      <c r="AO307" s="85" t="s">
        <v>862</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3</v>
      </c>
      <c r="BC307" s="78" t="str">
        <f>REPLACE(INDEX(GroupVertices[Group],MATCH(Edges[[#This Row],[Vertex 2]],GroupVertices[Vertex],0)),1,1,"")</f>
        <v>3</v>
      </c>
      <c r="BD307" s="48">
        <v>0</v>
      </c>
      <c r="BE307" s="49">
        <v>0</v>
      </c>
      <c r="BF307" s="48">
        <v>0</v>
      </c>
      <c r="BG307" s="49">
        <v>0</v>
      </c>
      <c r="BH307" s="48">
        <v>0</v>
      </c>
      <c r="BI307" s="49">
        <v>0</v>
      </c>
      <c r="BJ307" s="48">
        <v>18</v>
      </c>
      <c r="BK307" s="49">
        <v>100</v>
      </c>
      <c r="BL307" s="48">
        <v>18</v>
      </c>
    </row>
    <row r="308" spans="1:64" ht="15">
      <c r="A308" s="64" t="s">
        <v>263</v>
      </c>
      <c r="B308" s="64" t="s">
        <v>253</v>
      </c>
      <c r="C308" s="65" t="s">
        <v>2753</v>
      </c>
      <c r="D308" s="66">
        <v>10</v>
      </c>
      <c r="E308" s="67" t="s">
        <v>136</v>
      </c>
      <c r="F308" s="68">
        <v>21.6</v>
      </c>
      <c r="G308" s="65"/>
      <c r="H308" s="69"/>
      <c r="I308" s="70"/>
      <c r="J308" s="70"/>
      <c r="K308" s="34" t="s">
        <v>66</v>
      </c>
      <c r="L308" s="77">
        <v>308</v>
      </c>
      <c r="M308" s="77"/>
      <c r="N308" s="72"/>
      <c r="O308" s="79" t="s">
        <v>335</v>
      </c>
      <c r="P308" s="81">
        <v>43627.6428125</v>
      </c>
      <c r="Q308" s="79" t="s">
        <v>420</v>
      </c>
      <c r="R308" s="82" t="s">
        <v>469</v>
      </c>
      <c r="S308" s="79" t="s">
        <v>484</v>
      </c>
      <c r="T308" s="79" t="s">
        <v>492</v>
      </c>
      <c r="U308" s="82" t="s">
        <v>556</v>
      </c>
      <c r="V308" s="82" t="s">
        <v>556</v>
      </c>
      <c r="W308" s="81">
        <v>43627.6428125</v>
      </c>
      <c r="X308" s="82" t="s">
        <v>719</v>
      </c>
      <c r="Y308" s="79"/>
      <c r="Z308" s="79"/>
      <c r="AA308" s="85" t="s">
        <v>865</v>
      </c>
      <c r="AB308" s="79"/>
      <c r="AC308" s="79" t="b">
        <v>0</v>
      </c>
      <c r="AD308" s="79">
        <v>4</v>
      </c>
      <c r="AE308" s="85" t="s">
        <v>940</v>
      </c>
      <c r="AF308" s="79" t="b">
        <v>0</v>
      </c>
      <c r="AG308" s="79" t="s">
        <v>963</v>
      </c>
      <c r="AH308" s="79"/>
      <c r="AI308" s="85" t="s">
        <v>940</v>
      </c>
      <c r="AJ308" s="79" t="b">
        <v>0</v>
      </c>
      <c r="AK308" s="79">
        <v>2</v>
      </c>
      <c r="AL308" s="85" t="s">
        <v>940</v>
      </c>
      <c r="AM308" s="79" t="s">
        <v>967</v>
      </c>
      <c r="AN308" s="79" t="b">
        <v>0</v>
      </c>
      <c r="AO308" s="85" t="s">
        <v>865</v>
      </c>
      <c r="AP308" s="79" t="s">
        <v>176</v>
      </c>
      <c r="AQ308" s="79">
        <v>0</v>
      </c>
      <c r="AR308" s="79">
        <v>0</v>
      </c>
      <c r="AS308" s="79"/>
      <c r="AT308" s="79"/>
      <c r="AU308" s="79"/>
      <c r="AV308" s="79"/>
      <c r="AW308" s="79"/>
      <c r="AX308" s="79"/>
      <c r="AY308" s="79"/>
      <c r="AZ308" s="79"/>
      <c r="BA308">
        <v>3</v>
      </c>
      <c r="BB308" s="78" t="str">
        <f>REPLACE(INDEX(GroupVertices[Group],MATCH(Edges[[#This Row],[Vertex 1]],GroupVertices[Vertex],0)),1,1,"")</f>
        <v>3</v>
      </c>
      <c r="BC308" s="78" t="str">
        <f>REPLACE(INDEX(GroupVertices[Group],MATCH(Edges[[#This Row],[Vertex 2]],GroupVertices[Vertex],0)),1,1,"")</f>
        <v>3</v>
      </c>
      <c r="BD308" s="48"/>
      <c r="BE308" s="49"/>
      <c r="BF308" s="48"/>
      <c r="BG308" s="49"/>
      <c r="BH308" s="48"/>
      <c r="BI308" s="49"/>
      <c r="BJ308" s="48"/>
      <c r="BK308" s="49"/>
      <c r="BL308" s="48"/>
    </row>
    <row r="309" spans="1:64" ht="15">
      <c r="A309" s="64" t="s">
        <v>263</v>
      </c>
      <c r="B309" s="64" t="s">
        <v>253</v>
      </c>
      <c r="C309" s="65" t="s">
        <v>2753</v>
      </c>
      <c r="D309" s="66">
        <v>10</v>
      </c>
      <c r="E309" s="67" t="s">
        <v>136</v>
      </c>
      <c r="F309" s="68">
        <v>21.6</v>
      </c>
      <c r="G309" s="65"/>
      <c r="H309" s="69"/>
      <c r="I309" s="70"/>
      <c r="J309" s="70"/>
      <c r="K309" s="34" t="s">
        <v>66</v>
      </c>
      <c r="L309" s="77">
        <v>309</v>
      </c>
      <c r="M309" s="77"/>
      <c r="N309" s="72"/>
      <c r="O309" s="79" t="s">
        <v>335</v>
      </c>
      <c r="P309" s="81">
        <v>43627.64349537037</v>
      </c>
      <c r="Q309" s="79" t="s">
        <v>352</v>
      </c>
      <c r="R309" s="79"/>
      <c r="S309" s="79"/>
      <c r="T309" s="79" t="s">
        <v>497</v>
      </c>
      <c r="U309" s="79"/>
      <c r="V309" s="82" t="s">
        <v>622</v>
      </c>
      <c r="W309" s="81">
        <v>43627.64349537037</v>
      </c>
      <c r="X309" s="82" t="s">
        <v>746</v>
      </c>
      <c r="Y309" s="79"/>
      <c r="Z309" s="79"/>
      <c r="AA309" s="85" t="s">
        <v>892</v>
      </c>
      <c r="AB309" s="79"/>
      <c r="AC309" s="79" t="b">
        <v>0</v>
      </c>
      <c r="AD309" s="79">
        <v>0</v>
      </c>
      <c r="AE309" s="85" t="s">
        <v>940</v>
      </c>
      <c r="AF309" s="79" t="b">
        <v>0</v>
      </c>
      <c r="AG309" s="79" t="s">
        <v>963</v>
      </c>
      <c r="AH309" s="79"/>
      <c r="AI309" s="85" t="s">
        <v>940</v>
      </c>
      <c r="AJ309" s="79" t="b">
        <v>0</v>
      </c>
      <c r="AK309" s="79">
        <v>4</v>
      </c>
      <c r="AL309" s="85" t="s">
        <v>836</v>
      </c>
      <c r="AM309" s="79" t="s">
        <v>967</v>
      </c>
      <c r="AN309" s="79" t="b">
        <v>0</v>
      </c>
      <c r="AO309" s="85" t="s">
        <v>836</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3</v>
      </c>
      <c r="BC309" s="78" t="str">
        <f>REPLACE(INDEX(GroupVertices[Group],MATCH(Edges[[#This Row],[Vertex 2]],GroupVertices[Vertex],0)),1,1,"")</f>
        <v>3</v>
      </c>
      <c r="BD309" s="48">
        <v>0</v>
      </c>
      <c r="BE309" s="49">
        <v>0</v>
      </c>
      <c r="BF309" s="48">
        <v>0</v>
      </c>
      <c r="BG309" s="49">
        <v>0</v>
      </c>
      <c r="BH309" s="48">
        <v>0</v>
      </c>
      <c r="BI309" s="49">
        <v>0</v>
      </c>
      <c r="BJ309" s="48">
        <v>18</v>
      </c>
      <c r="BK309" s="49">
        <v>100</v>
      </c>
      <c r="BL309" s="48">
        <v>18</v>
      </c>
    </row>
    <row r="310" spans="1:64" ht="15">
      <c r="A310" s="64" t="s">
        <v>263</v>
      </c>
      <c r="B310" s="64" t="s">
        <v>253</v>
      </c>
      <c r="C310" s="65" t="s">
        <v>2753</v>
      </c>
      <c r="D310" s="66">
        <v>10</v>
      </c>
      <c r="E310" s="67" t="s">
        <v>136</v>
      </c>
      <c r="F310" s="68">
        <v>21.6</v>
      </c>
      <c r="G310" s="65"/>
      <c r="H310" s="69"/>
      <c r="I310" s="70"/>
      <c r="J310" s="70"/>
      <c r="K310" s="34" t="s">
        <v>66</v>
      </c>
      <c r="L310" s="77">
        <v>310</v>
      </c>
      <c r="M310" s="77"/>
      <c r="N310" s="72"/>
      <c r="O310" s="79" t="s">
        <v>335</v>
      </c>
      <c r="P310" s="81">
        <v>43631.23607638889</v>
      </c>
      <c r="Q310" s="79" t="s">
        <v>437</v>
      </c>
      <c r="R310" s="82" t="s">
        <v>462</v>
      </c>
      <c r="S310" s="79" t="s">
        <v>485</v>
      </c>
      <c r="T310" s="79"/>
      <c r="U310" s="79"/>
      <c r="V310" s="82" t="s">
        <v>622</v>
      </c>
      <c r="W310" s="81">
        <v>43631.23607638889</v>
      </c>
      <c r="X310" s="82" t="s">
        <v>750</v>
      </c>
      <c r="Y310" s="79"/>
      <c r="Z310" s="79"/>
      <c r="AA310" s="85" t="s">
        <v>896</v>
      </c>
      <c r="AB310" s="79"/>
      <c r="AC310" s="79" t="b">
        <v>0</v>
      </c>
      <c r="AD310" s="79">
        <v>0</v>
      </c>
      <c r="AE310" s="85" t="s">
        <v>940</v>
      </c>
      <c r="AF310" s="79" t="b">
        <v>0</v>
      </c>
      <c r="AG310" s="79" t="s">
        <v>963</v>
      </c>
      <c r="AH310" s="79"/>
      <c r="AI310" s="85" t="s">
        <v>940</v>
      </c>
      <c r="AJ310" s="79" t="b">
        <v>0</v>
      </c>
      <c r="AK310" s="79">
        <v>2</v>
      </c>
      <c r="AL310" s="85" t="s">
        <v>839</v>
      </c>
      <c r="AM310" s="79" t="s">
        <v>967</v>
      </c>
      <c r="AN310" s="79" t="b">
        <v>0</v>
      </c>
      <c r="AO310" s="85" t="s">
        <v>839</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3</v>
      </c>
      <c r="BC310" s="78" t="str">
        <f>REPLACE(INDEX(GroupVertices[Group],MATCH(Edges[[#This Row],[Vertex 2]],GroupVertices[Vertex],0)),1,1,"")</f>
        <v>3</v>
      </c>
      <c r="BD310" s="48"/>
      <c r="BE310" s="49"/>
      <c r="BF310" s="48"/>
      <c r="BG310" s="49"/>
      <c r="BH310" s="48"/>
      <c r="BI310" s="49"/>
      <c r="BJ310" s="48"/>
      <c r="BK310" s="49"/>
      <c r="BL310" s="48"/>
    </row>
    <row r="311" spans="1:64" ht="15">
      <c r="A311" s="64" t="s">
        <v>263</v>
      </c>
      <c r="B311" s="64" t="s">
        <v>271</v>
      </c>
      <c r="C311" s="65" t="s">
        <v>2748</v>
      </c>
      <c r="D311" s="66">
        <v>3</v>
      </c>
      <c r="E311" s="67" t="s">
        <v>132</v>
      </c>
      <c r="F311" s="68">
        <v>32</v>
      </c>
      <c r="G311" s="65"/>
      <c r="H311" s="69"/>
      <c r="I311" s="70"/>
      <c r="J311" s="70"/>
      <c r="K311" s="34" t="s">
        <v>65</v>
      </c>
      <c r="L311" s="77">
        <v>311</v>
      </c>
      <c r="M311" s="77"/>
      <c r="N311" s="72"/>
      <c r="O311" s="79" t="s">
        <v>335</v>
      </c>
      <c r="P311" s="81">
        <v>43627.6428125</v>
      </c>
      <c r="Q311" s="79" t="s">
        <v>420</v>
      </c>
      <c r="R311" s="82" t="s">
        <v>469</v>
      </c>
      <c r="S311" s="79" t="s">
        <v>484</v>
      </c>
      <c r="T311" s="79" t="s">
        <v>492</v>
      </c>
      <c r="U311" s="82" t="s">
        <v>556</v>
      </c>
      <c r="V311" s="82" t="s">
        <v>556</v>
      </c>
      <c r="W311" s="81">
        <v>43627.6428125</v>
      </c>
      <c r="X311" s="82" t="s">
        <v>719</v>
      </c>
      <c r="Y311" s="79"/>
      <c r="Z311" s="79"/>
      <c r="AA311" s="85" t="s">
        <v>865</v>
      </c>
      <c r="AB311" s="79"/>
      <c r="AC311" s="79" t="b">
        <v>0</v>
      </c>
      <c r="AD311" s="79">
        <v>4</v>
      </c>
      <c r="AE311" s="85" t="s">
        <v>940</v>
      </c>
      <c r="AF311" s="79" t="b">
        <v>0</v>
      </c>
      <c r="AG311" s="79" t="s">
        <v>963</v>
      </c>
      <c r="AH311" s="79"/>
      <c r="AI311" s="85" t="s">
        <v>940</v>
      </c>
      <c r="AJ311" s="79" t="b">
        <v>0</v>
      </c>
      <c r="AK311" s="79">
        <v>2</v>
      </c>
      <c r="AL311" s="85" t="s">
        <v>940</v>
      </c>
      <c r="AM311" s="79" t="s">
        <v>967</v>
      </c>
      <c r="AN311" s="79" t="b">
        <v>0</v>
      </c>
      <c r="AO311" s="85" t="s">
        <v>865</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3</v>
      </c>
      <c r="BC311" s="78" t="str">
        <f>REPLACE(INDEX(GroupVertices[Group],MATCH(Edges[[#This Row],[Vertex 2]],GroupVertices[Vertex],0)),1,1,"")</f>
        <v>3</v>
      </c>
      <c r="BD311" s="48">
        <v>1</v>
      </c>
      <c r="BE311" s="49">
        <v>2.9411764705882355</v>
      </c>
      <c r="BF311" s="48">
        <v>0</v>
      </c>
      <c r="BG311" s="49">
        <v>0</v>
      </c>
      <c r="BH311" s="48">
        <v>0</v>
      </c>
      <c r="BI311" s="49">
        <v>0</v>
      </c>
      <c r="BJ311" s="48">
        <v>33</v>
      </c>
      <c r="BK311" s="49">
        <v>97.05882352941177</v>
      </c>
      <c r="BL311" s="48">
        <v>34</v>
      </c>
    </row>
    <row r="312" spans="1:64" ht="15">
      <c r="A312" s="64" t="s">
        <v>268</v>
      </c>
      <c r="B312" s="64" t="s">
        <v>268</v>
      </c>
      <c r="C312" s="65" t="s">
        <v>2748</v>
      </c>
      <c r="D312" s="66">
        <v>3</v>
      </c>
      <c r="E312" s="67" t="s">
        <v>132</v>
      </c>
      <c r="F312" s="68">
        <v>32</v>
      </c>
      <c r="G312" s="65"/>
      <c r="H312" s="69"/>
      <c r="I312" s="70"/>
      <c r="J312" s="70"/>
      <c r="K312" s="34" t="s">
        <v>65</v>
      </c>
      <c r="L312" s="77">
        <v>312</v>
      </c>
      <c r="M312" s="77"/>
      <c r="N312" s="72"/>
      <c r="O312" s="79" t="s">
        <v>176</v>
      </c>
      <c r="P312" s="81">
        <v>43630.94798611111</v>
      </c>
      <c r="Q312" s="79" t="s">
        <v>440</v>
      </c>
      <c r="R312" s="79"/>
      <c r="S312" s="79"/>
      <c r="T312" s="79" t="s">
        <v>492</v>
      </c>
      <c r="U312" s="82" t="s">
        <v>565</v>
      </c>
      <c r="V312" s="82" t="s">
        <v>565</v>
      </c>
      <c r="W312" s="81">
        <v>43630.94798611111</v>
      </c>
      <c r="X312" s="82" t="s">
        <v>754</v>
      </c>
      <c r="Y312" s="79"/>
      <c r="Z312" s="79"/>
      <c r="AA312" s="85" t="s">
        <v>900</v>
      </c>
      <c r="AB312" s="79"/>
      <c r="AC312" s="79" t="b">
        <v>0</v>
      </c>
      <c r="AD312" s="79">
        <v>4</v>
      </c>
      <c r="AE312" s="85" t="s">
        <v>940</v>
      </c>
      <c r="AF312" s="79" t="b">
        <v>0</v>
      </c>
      <c r="AG312" s="79" t="s">
        <v>963</v>
      </c>
      <c r="AH312" s="79"/>
      <c r="AI312" s="85" t="s">
        <v>940</v>
      </c>
      <c r="AJ312" s="79" t="b">
        <v>0</v>
      </c>
      <c r="AK312" s="79">
        <v>2</v>
      </c>
      <c r="AL312" s="85" t="s">
        <v>940</v>
      </c>
      <c r="AM312" s="79" t="s">
        <v>968</v>
      </c>
      <c r="AN312" s="79" t="b">
        <v>0</v>
      </c>
      <c r="AO312" s="85" t="s">
        <v>900</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v>3</v>
      </c>
      <c r="BE312" s="49">
        <v>15</v>
      </c>
      <c r="BF312" s="48">
        <v>0</v>
      </c>
      <c r="BG312" s="49">
        <v>0</v>
      </c>
      <c r="BH312" s="48">
        <v>0</v>
      </c>
      <c r="BI312" s="49">
        <v>0</v>
      </c>
      <c r="BJ312" s="48">
        <v>17</v>
      </c>
      <c r="BK312" s="49">
        <v>85</v>
      </c>
      <c r="BL312" s="48">
        <v>20</v>
      </c>
    </row>
    <row r="313" spans="1:64" ht="15">
      <c r="A313" s="64" t="s">
        <v>269</v>
      </c>
      <c r="B313" s="64" t="s">
        <v>268</v>
      </c>
      <c r="C313" s="65" t="s">
        <v>2748</v>
      </c>
      <c r="D313" s="66">
        <v>3</v>
      </c>
      <c r="E313" s="67" t="s">
        <v>132</v>
      </c>
      <c r="F313" s="68">
        <v>32</v>
      </c>
      <c r="G313" s="65"/>
      <c r="H313" s="69"/>
      <c r="I313" s="70"/>
      <c r="J313" s="70"/>
      <c r="K313" s="34" t="s">
        <v>65</v>
      </c>
      <c r="L313" s="77">
        <v>313</v>
      </c>
      <c r="M313" s="77"/>
      <c r="N313" s="72"/>
      <c r="O313" s="79" t="s">
        <v>335</v>
      </c>
      <c r="P313" s="81">
        <v>43631.531909722224</v>
      </c>
      <c r="Q313" s="79" t="s">
        <v>435</v>
      </c>
      <c r="R313" s="79"/>
      <c r="S313" s="79"/>
      <c r="T313" s="79" t="s">
        <v>492</v>
      </c>
      <c r="U313" s="79"/>
      <c r="V313" s="82" t="s">
        <v>623</v>
      </c>
      <c r="W313" s="81">
        <v>43631.531909722224</v>
      </c>
      <c r="X313" s="82" t="s">
        <v>755</v>
      </c>
      <c r="Y313" s="79"/>
      <c r="Z313" s="79"/>
      <c r="AA313" s="85" t="s">
        <v>901</v>
      </c>
      <c r="AB313" s="79"/>
      <c r="AC313" s="79" t="b">
        <v>0</v>
      </c>
      <c r="AD313" s="79">
        <v>0</v>
      </c>
      <c r="AE313" s="85" t="s">
        <v>940</v>
      </c>
      <c r="AF313" s="79" t="b">
        <v>0</v>
      </c>
      <c r="AG313" s="79" t="s">
        <v>963</v>
      </c>
      <c r="AH313" s="79"/>
      <c r="AI313" s="85" t="s">
        <v>940</v>
      </c>
      <c r="AJ313" s="79" t="b">
        <v>0</v>
      </c>
      <c r="AK313" s="79">
        <v>2</v>
      </c>
      <c r="AL313" s="85" t="s">
        <v>900</v>
      </c>
      <c r="AM313" s="79" t="s">
        <v>965</v>
      </c>
      <c r="AN313" s="79" t="b">
        <v>0</v>
      </c>
      <c r="AO313" s="85" t="s">
        <v>900</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v>3</v>
      </c>
      <c r="BE313" s="49">
        <v>13.636363636363637</v>
      </c>
      <c r="BF313" s="48">
        <v>0</v>
      </c>
      <c r="BG313" s="49">
        <v>0</v>
      </c>
      <c r="BH313" s="48">
        <v>0</v>
      </c>
      <c r="BI313" s="49">
        <v>0</v>
      </c>
      <c r="BJ313" s="48">
        <v>19</v>
      </c>
      <c r="BK313" s="49">
        <v>86.36363636363636</v>
      </c>
      <c r="BL313" s="48">
        <v>22</v>
      </c>
    </row>
    <row r="314" spans="1:64" ht="15">
      <c r="A314" s="64" t="s">
        <v>228</v>
      </c>
      <c r="B314" s="64" t="s">
        <v>271</v>
      </c>
      <c r="C314" s="65" t="s">
        <v>2749</v>
      </c>
      <c r="D314" s="66">
        <v>10</v>
      </c>
      <c r="E314" s="67" t="s">
        <v>136</v>
      </c>
      <c r="F314" s="68">
        <v>26.8</v>
      </c>
      <c r="G314" s="65"/>
      <c r="H314" s="69"/>
      <c r="I314" s="70"/>
      <c r="J314" s="70"/>
      <c r="K314" s="34" t="s">
        <v>65</v>
      </c>
      <c r="L314" s="77">
        <v>314</v>
      </c>
      <c r="M314" s="77"/>
      <c r="N314" s="72"/>
      <c r="O314" s="79" t="s">
        <v>335</v>
      </c>
      <c r="P314" s="81">
        <v>43627.07164351852</v>
      </c>
      <c r="Q314" s="79" t="s">
        <v>364</v>
      </c>
      <c r="R314" s="79"/>
      <c r="S314" s="79"/>
      <c r="T314" s="79" t="s">
        <v>492</v>
      </c>
      <c r="U314" s="79"/>
      <c r="V314" s="82" t="s">
        <v>584</v>
      </c>
      <c r="W314" s="81">
        <v>43627.07164351852</v>
      </c>
      <c r="X314" s="82" t="s">
        <v>654</v>
      </c>
      <c r="Y314" s="79"/>
      <c r="Z314" s="79"/>
      <c r="AA314" s="85" t="s">
        <v>800</v>
      </c>
      <c r="AB314" s="85" t="s">
        <v>922</v>
      </c>
      <c r="AC314" s="79" t="b">
        <v>0</v>
      </c>
      <c r="AD314" s="79">
        <v>2</v>
      </c>
      <c r="AE314" s="85" t="s">
        <v>945</v>
      </c>
      <c r="AF314" s="79" t="b">
        <v>0</v>
      </c>
      <c r="AG314" s="79" t="s">
        <v>963</v>
      </c>
      <c r="AH314" s="79"/>
      <c r="AI314" s="85" t="s">
        <v>940</v>
      </c>
      <c r="AJ314" s="79" t="b">
        <v>0</v>
      </c>
      <c r="AK314" s="79">
        <v>0</v>
      </c>
      <c r="AL314" s="85" t="s">
        <v>940</v>
      </c>
      <c r="AM314" s="79" t="s">
        <v>967</v>
      </c>
      <c r="AN314" s="79" t="b">
        <v>0</v>
      </c>
      <c r="AO314" s="85" t="s">
        <v>922</v>
      </c>
      <c r="AP314" s="79" t="s">
        <v>176</v>
      </c>
      <c r="AQ314" s="79">
        <v>0</v>
      </c>
      <c r="AR314" s="79">
        <v>0</v>
      </c>
      <c r="AS314" s="79" t="s">
        <v>980</v>
      </c>
      <c r="AT314" s="79" t="s">
        <v>986</v>
      </c>
      <c r="AU314" s="79" t="s">
        <v>989</v>
      </c>
      <c r="AV314" s="79" t="s">
        <v>996</v>
      </c>
      <c r="AW314" s="79" t="s">
        <v>1006</v>
      </c>
      <c r="AX314" s="79" t="s">
        <v>1016</v>
      </c>
      <c r="AY314" s="79" t="s">
        <v>1022</v>
      </c>
      <c r="AZ314" s="82" t="s">
        <v>1028</v>
      </c>
      <c r="BA314">
        <v>2</v>
      </c>
      <c r="BB314" s="78" t="str">
        <f>REPLACE(INDEX(GroupVertices[Group],MATCH(Edges[[#This Row],[Vertex 1]],GroupVertices[Vertex],0)),1,1,"")</f>
        <v>4</v>
      </c>
      <c r="BC314" s="78" t="str">
        <f>REPLACE(INDEX(GroupVertices[Group],MATCH(Edges[[#This Row],[Vertex 2]],GroupVertices[Vertex],0)),1,1,"")</f>
        <v>3</v>
      </c>
      <c r="BD314" s="48">
        <v>0</v>
      </c>
      <c r="BE314" s="49">
        <v>0</v>
      </c>
      <c r="BF314" s="48">
        <v>0</v>
      </c>
      <c r="BG314" s="49">
        <v>0</v>
      </c>
      <c r="BH314" s="48">
        <v>0</v>
      </c>
      <c r="BI314" s="49">
        <v>0</v>
      </c>
      <c r="BJ314" s="48">
        <v>41</v>
      </c>
      <c r="BK314" s="49">
        <v>100</v>
      </c>
      <c r="BL314" s="48">
        <v>41</v>
      </c>
    </row>
    <row r="315" spans="1:64" ht="15">
      <c r="A315" s="64" t="s">
        <v>228</v>
      </c>
      <c r="B315" s="64" t="s">
        <v>271</v>
      </c>
      <c r="C315" s="65" t="s">
        <v>2749</v>
      </c>
      <c r="D315" s="66">
        <v>10</v>
      </c>
      <c r="E315" s="67" t="s">
        <v>136</v>
      </c>
      <c r="F315" s="68">
        <v>26.8</v>
      </c>
      <c r="G315" s="65"/>
      <c r="H315" s="69"/>
      <c r="I315" s="70"/>
      <c r="J315" s="70"/>
      <c r="K315" s="34" t="s">
        <v>65</v>
      </c>
      <c r="L315" s="77">
        <v>315</v>
      </c>
      <c r="M315" s="77"/>
      <c r="N315" s="72"/>
      <c r="O315" s="79" t="s">
        <v>335</v>
      </c>
      <c r="P315" s="81">
        <v>43627.73688657407</v>
      </c>
      <c r="Q315" s="79" t="s">
        <v>365</v>
      </c>
      <c r="R315" s="79"/>
      <c r="S315" s="79"/>
      <c r="T315" s="79" t="s">
        <v>492</v>
      </c>
      <c r="U315" s="79"/>
      <c r="V315" s="82" t="s">
        <v>584</v>
      </c>
      <c r="W315" s="81">
        <v>43627.73688657407</v>
      </c>
      <c r="X315" s="82" t="s">
        <v>655</v>
      </c>
      <c r="Y315" s="79"/>
      <c r="Z315" s="79"/>
      <c r="AA315" s="85" t="s">
        <v>801</v>
      </c>
      <c r="AB315" s="85" t="s">
        <v>923</v>
      </c>
      <c r="AC315" s="79" t="b">
        <v>0</v>
      </c>
      <c r="AD315" s="79">
        <v>4</v>
      </c>
      <c r="AE315" s="85" t="s">
        <v>950</v>
      </c>
      <c r="AF315" s="79" t="b">
        <v>0</v>
      </c>
      <c r="AG315" s="79" t="s">
        <v>963</v>
      </c>
      <c r="AH315" s="79"/>
      <c r="AI315" s="85" t="s">
        <v>940</v>
      </c>
      <c r="AJ315" s="79" t="b">
        <v>0</v>
      </c>
      <c r="AK315" s="79">
        <v>0</v>
      </c>
      <c r="AL315" s="85" t="s">
        <v>940</v>
      </c>
      <c r="AM315" s="79" t="s">
        <v>966</v>
      </c>
      <c r="AN315" s="79" t="b">
        <v>0</v>
      </c>
      <c r="AO315" s="85" t="s">
        <v>923</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4</v>
      </c>
      <c r="BC315" s="78" t="str">
        <f>REPLACE(INDEX(GroupVertices[Group],MATCH(Edges[[#This Row],[Vertex 2]],GroupVertices[Vertex],0)),1,1,"")</f>
        <v>3</v>
      </c>
      <c r="BD315" s="48">
        <v>0</v>
      </c>
      <c r="BE315" s="49">
        <v>0</v>
      </c>
      <c r="BF315" s="48">
        <v>1</v>
      </c>
      <c r="BG315" s="49">
        <v>1.8518518518518519</v>
      </c>
      <c r="BH315" s="48">
        <v>0</v>
      </c>
      <c r="BI315" s="49">
        <v>0</v>
      </c>
      <c r="BJ315" s="48">
        <v>53</v>
      </c>
      <c r="BK315" s="49">
        <v>98.14814814814815</v>
      </c>
      <c r="BL315" s="48">
        <v>54</v>
      </c>
    </row>
    <row r="316" spans="1:64" ht="15">
      <c r="A316" s="64" t="s">
        <v>228</v>
      </c>
      <c r="B316" s="64" t="s">
        <v>240</v>
      </c>
      <c r="C316" s="65" t="s">
        <v>2749</v>
      </c>
      <c r="D316" s="66">
        <v>10</v>
      </c>
      <c r="E316" s="67" t="s">
        <v>136</v>
      </c>
      <c r="F316" s="68">
        <v>26.8</v>
      </c>
      <c r="G316" s="65"/>
      <c r="H316" s="69"/>
      <c r="I316" s="70"/>
      <c r="J316" s="70"/>
      <c r="K316" s="34" t="s">
        <v>66</v>
      </c>
      <c r="L316" s="77">
        <v>316</v>
      </c>
      <c r="M316" s="77"/>
      <c r="N316" s="72"/>
      <c r="O316" s="79" t="s">
        <v>335</v>
      </c>
      <c r="P316" s="81">
        <v>43627.98409722222</v>
      </c>
      <c r="Q316" s="79" t="s">
        <v>441</v>
      </c>
      <c r="R316" s="79"/>
      <c r="S316" s="79"/>
      <c r="T316" s="79" t="s">
        <v>525</v>
      </c>
      <c r="U316" s="79"/>
      <c r="V316" s="82" t="s">
        <v>584</v>
      </c>
      <c r="W316" s="81">
        <v>43627.98409722222</v>
      </c>
      <c r="X316" s="82" t="s">
        <v>756</v>
      </c>
      <c r="Y316" s="79"/>
      <c r="Z316" s="79"/>
      <c r="AA316" s="85" t="s">
        <v>902</v>
      </c>
      <c r="AB316" s="79"/>
      <c r="AC316" s="79" t="b">
        <v>0</v>
      </c>
      <c r="AD316" s="79">
        <v>0</v>
      </c>
      <c r="AE316" s="85" t="s">
        <v>940</v>
      </c>
      <c r="AF316" s="79" t="b">
        <v>1</v>
      </c>
      <c r="AG316" s="79" t="s">
        <v>963</v>
      </c>
      <c r="AH316" s="79"/>
      <c r="AI316" s="85" t="s">
        <v>796</v>
      </c>
      <c r="AJ316" s="79" t="b">
        <v>0</v>
      </c>
      <c r="AK316" s="79">
        <v>1</v>
      </c>
      <c r="AL316" s="85" t="s">
        <v>904</v>
      </c>
      <c r="AM316" s="79" t="s">
        <v>967</v>
      </c>
      <c r="AN316" s="79" t="b">
        <v>0</v>
      </c>
      <c r="AO316" s="85" t="s">
        <v>904</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4</v>
      </c>
      <c r="BC316" s="78" t="str">
        <f>REPLACE(INDEX(GroupVertices[Group],MATCH(Edges[[#This Row],[Vertex 2]],GroupVertices[Vertex],0)),1,1,"")</f>
        <v>1</v>
      </c>
      <c r="BD316" s="48">
        <v>2</v>
      </c>
      <c r="BE316" s="49">
        <v>7.6923076923076925</v>
      </c>
      <c r="BF316" s="48">
        <v>2</v>
      </c>
      <c r="BG316" s="49">
        <v>7.6923076923076925</v>
      </c>
      <c r="BH316" s="48">
        <v>0</v>
      </c>
      <c r="BI316" s="49">
        <v>0</v>
      </c>
      <c r="BJ316" s="48">
        <v>22</v>
      </c>
      <c r="BK316" s="49">
        <v>84.61538461538461</v>
      </c>
      <c r="BL316" s="48">
        <v>26</v>
      </c>
    </row>
    <row r="317" spans="1:64" ht="15">
      <c r="A317" s="64" t="s">
        <v>228</v>
      </c>
      <c r="B317" s="64" t="s">
        <v>240</v>
      </c>
      <c r="C317" s="65" t="s">
        <v>2749</v>
      </c>
      <c r="D317" s="66">
        <v>10</v>
      </c>
      <c r="E317" s="67" t="s">
        <v>136</v>
      </c>
      <c r="F317" s="68">
        <v>26.8</v>
      </c>
      <c r="G317" s="65"/>
      <c r="H317" s="69"/>
      <c r="I317" s="70"/>
      <c r="J317" s="70"/>
      <c r="K317" s="34" t="s">
        <v>66</v>
      </c>
      <c r="L317" s="77">
        <v>317</v>
      </c>
      <c r="M317" s="77"/>
      <c r="N317" s="72"/>
      <c r="O317" s="79" t="s">
        <v>335</v>
      </c>
      <c r="P317" s="81">
        <v>43628.675046296295</v>
      </c>
      <c r="Q317" s="79" t="s">
        <v>353</v>
      </c>
      <c r="R317" s="79"/>
      <c r="S317" s="79"/>
      <c r="T317" s="79" t="s">
        <v>492</v>
      </c>
      <c r="U317" s="79"/>
      <c r="V317" s="82" t="s">
        <v>584</v>
      </c>
      <c r="W317" s="81">
        <v>43628.675046296295</v>
      </c>
      <c r="X317" s="82" t="s">
        <v>757</v>
      </c>
      <c r="Y317" s="79"/>
      <c r="Z317" s="79"/>
      <c r="AA317" s="85" t="s">
        <v>903</v>
      </c>
      <c r="AB317" s="79"/>
      <c r="AC317" s="79" t="b">
        <v>0</v>
      </c>
      <c r="AD317" s="79">
        <v>0</v>
      </c>
      <c r="AE317" s="85" t="s">
        <v>940</v>
      </c>
      <c r="AF317" s="79" t="b">
        <v>1</v>
      </c>
      <c r="AG317" s="79" t="s">
        <v>963</v>
      </c>
      <c r="AH317" s="79"/>
      <c r="AI317" s="85" t="s">
        <v>886</v>
      </c>
      <c r="AJ317" s="79" t="b">
        <v>0</v>
      </c>
      <c r="AK317" s="79">
        <v>3</v>
      </c>
      <c r="AL317" s="85" t="s">
        <v>880</v>
      </c>
      <c r="AM317" s="79" t="s">
        <v>966</v>
      </c>
      <c r="AN317" s="79" t="b">
        <v>0</v>
      </c>
      <c r="AO317" s="85" t="s">
        <v>880</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4</v>
      </c>
      <c r="BC317" s="78" t="str">
        <f>REPLACE(INDEX(GroupVertices[Group],MATCH(Edges[[#This Row],[Vertex 2]],GroupVertices[Vertex],0)),1,1,"")</f>
        <v>1</v>
      </c>
      <c r="BD317" s="48">
        <v>1</v>
      </c>
      <c r="BE317" s="49">
        <v>4.3478260869565215</v>
      </c>
      <c r="BF317" s="48">
        <v>0</v>
      </c>
      <c r="BG317" s="49">
        <v>0</v>
      </c>
      <c r="BH317" s="48">
        <v>0</v>
      </c>
      <c r="BI317" s="49">
        <v>0</v>
      </c>
      <c r="BJ317" s="48">
        <v>22</v>
      </c>
      <c r="BK317" s="49">
        <v>95.65217391304348</v>
      </c>
      <c r="BL317" s="48">
        <v>23</v>
      </c>
    </row>
    <row r="318" spans="1:64" ht="15">
      <c r="A318" s="64" t="s">
        <v>240</v>
      </c>
      <c r="B318" s="64" t="s">
        <v>228</v>
      </c>
      <c r="C318" s="65" t="s">
        <v>2751</v>
      </c>
      <c r="D318" s="66">
        <v>10</v>
      </c>
      <c r="E318" s="67" t="s">
        <v>136</v>
      </c>
      <c r="F318" s="68">
        <v>16.4</v>
      </c>
      <c r="G318" s="65"/>
      <c r="H318" s="69"/>
      <c r="I318" s="70"/>
      <c r="J318" s="70"/>
      <c r="K318" s="34" t="s">
        <v>66</v>
      </c>
      <c r="L318" s="77">
        <v>318</v>
      </c>
      <c r="M318" s="77"/>
      <c r="N318" s="72"/>
      <c r="O318" s="79" t="s">
        <v>335</v>
      </c>
      <c r="P318" s="81">
        <v>43627.319189814814</v>
      </c>
      <c r="Q318" s="79" t="s">
        <v>377</v>
      </c>
      <c r="R318" s="79"/>
      <c r="S318" s="79"/>
      <c r="T318" s="79" t="s">
        <v>505</v>
      </c>
      <c r="U318" s="82" t="s">
        <v>541</v>
      </c>
      <c r="V318" s="82" t="s">
        <v>541</v>
      </c>
      <c r="W318" s="81">
        <v>43627.319189814814</v>
      </c>
      <c r="X318" s="82" t="s">
        <v>669</v>
      </c>
      <c r="Y318" s="79"/>
      <c r="Z318" s="79"/>
      <c r="AA318" s="85" t="s">
        <v>815</v>
      </c>
      <c r="AB318" s="85" t="s">
        <v>926</v>
      </c>
      <c r="AC318" s="79" t="b">
        <v>0</v>
      </c>
      <c r="AD318" s="79">
        <v>3</v>
      </c>
      <c r="AE318" s="85" t="s">
        <v>953</v>
      </c>
      <c r="AF318" s="79" t="b">
        <v>0</v>
      </c>
      <c r="AG318" s="79" t="s">
        <v>963</v>
      </c>
      <c r="AH318" s="79"/>
      <c r="AI318" s="85" t="s">
        <v>940</v>
      </c>
      <c r="AJ318" s="79" t="b">
        <v>0</v>
      </c>
      <c r="AK318" s="79">
        <v>0</v>
      </c>
      <c r="AL318" s="85" t="s">
        <v>940</v>
      </c>
      <c r="AM318" s="79" t="s">
        <v>968</v>
      </c>
      <c r="AN318" s="79" t="b">
        <v>0</v>
      </c>
      <c r="AO318" s="85" t="s">
        <v>926</v>
      </c>
      <c r="AP318" s="79" t="s">
        <v>176</v>
      </c>
      <c r="AQ318" s="79">
        <v>0</v>
      </c>
      <c r="AR318" s="79">
        <v>0</v>
      </c>
      <c r="AS318" s="79" t="s">
        <v>981</v>
      </c>
      <c r="AT318" s="79" t="s">
        <v>987</v>
      </c>
      <c r="AU318" s="79" t="s">
        <v>990</v>
      </c>
      <c r="AV318" s="79" t="s">
        <v>997</v>
      </c>
      <c r="AW318" s="79" t="s">
        <v>1007</v>
      </c>
      <c r="AX318" s="79" t="s">
        <v>1017</v>
      </c>
      <c r="AY318" s="79" t="s">
        <v>1022</v>
      </c>
      <c r="AZ318" s="82" t="s">
        <v>1029</v>
      </c>
      <c r="BA318">
        <v>4</v>
      </c>
      <c r="BB318" s="78" t="str">
        <f>REPLACE(INDEX(GroupVertices[Group],MATCH(Edges[[#This Row],[Vertex 1]],GroupVertices[Vertex],0)),1,1,"")</f>
        <v>1</v>
      </c>
      <c r="BC318" s="78" t="str">
        <f>REPLACE(INDEX(GroupVertices[Group],MATCH(Edges[[#This Row],[Vertex 2]],GroupVertices[Vertex],0)),1,1,"")</f>
        <v>4</v>
      </c>
      <c r="BD318" s="48"/>
      <c r="BE318" s="49"/>
      <c r="BF318" s="48"/>
      <c r="BG318" s="49"/>
      <c r="BH318" s="48"/>
      <c r="BI318" s="49"/>
      <c r="BJ318" s="48"/>
      <c r="BK318" s="49"/>
      <c r="BL318" s="48"/>
    </row>
    <row r="319" spans="1:64" ht="15">
      <c r="A319" s="64" t="s">
        <v>240</v>
      </c>
      <c r="B319" s="64" t="s">
        <v>228</v>
      </c>
      <c r="C319" s="65" t="s">
        <v>2751</v>
      </c>
      <c r="D319" s="66">
        <v>10</v>
      </c>
      <c r="E319" s="67" t="s">
        <v>136</v>
      </c>
      <c r="F319" s="68">
        <v>16.4</v>
      </c>
      <c r="G319" s="65"/>
      <c r="H319" s="69"/>
      <c r="I319" s="70"/>
      <c r="J319" s="70"/>
      <c r="K319" s="34" t="s">
        <v>66</v>
      </c>
      <c r="L319" s="77">
        <v>319</v>
      </c>
      <c r="M319" s="77"/>
      <c r="N319" s="72"/>
      <c r="O319" s="79" t="s">
        <v>335</v>
      </c>
      <c r="P319" s="81">
        <v>43627.419641203705</v>
      </c>
      <c r="Q319" s="79" t="s">
        <v>442</v>
      </c>
      <c r="R319" s="82" t="s">
        <v>476</v>
      </c>
      <c r="S319" s="79" t="s">
        <v>483</v>
      </c>
      <c r="T319" s="79" t="s">
        <v>526</v>
      </c>
      <c r="U319" s="79"/>
      <c r="V319" s="82" t="s">
        <v>613</v>
      </c>
      <c r="W319" s="81">
        <v>43627.419641203705</v>
      </c>
      <c r="X319" s="82" t="s">
        <v>758</v>
      </c>
      <c r="Y319" s="79"/>
      <c r="Z319" s="79"/>
      <c r="AA319" s="85" t="s">
        <v>904</v>
      </c>
      <c r="AB319" s="79"/>
      <c r="AC319" s="79" t="b">
        <v>0</v>
      </c>
      <c r="AD319" s="79">
        <v>7</v>
      </c>
      <c r="AE319" s="85" t="s">
        <v>940</v>
      </c>
      <c r="AF319" s="79" t="b">
        <v>1</v>
      </c>
      <c r="AG319" s="79" t="s">
        <v>963</v>
      </c>
      <c r="AH319" s="79"/>
      <c r="AI319" s="85" t="s">
        <v>796</v>
      </c>
      <c r="AJ319" s="79" t="b">
        <v>0</v>
      </c>
      <c r="AK319" s="79">
        <v>1</v>
      </c>
      <c r="AL319" s="85" t="s">
        <v>940</v>
      </c>
      <c r="AM319" s="79" t="s">
        <v>968</v>
      </c>
      <c r="AN319" s="79" t="b">
        <v>0</v>
      </c>
      <c r="AO319" s="85" t="s">
        <v>904</v>
      </c>
      <c r="AP319" s="79" t="s">
        <v>176</v>
      </c>
      <c r="AQ319" s="79">
        <v>0</v>
      </c>
      <c r="AR319" s="79">
        <v>0</v>
      </c>
      <c r="AS319" s="79"/>
      <c r="AT319" s="79"/>
      <c r="AU319" s="79"/>
      <c r="AV319" s="79"/>
      <c r="AW319" s="79"/>
      <c r="AX319" s="79"/>
      <c r="AY319" s="79"/>
      <c r="AZ319" s="79"/>
      <c r="BA319">
        <v>4</v>
      </c>
      <c r="BB319" s="78" t="str">
        <f>REPLACE(INDEX(GroupVertices[Group],MATCH(Edges[[#This Row],[Vertex 1]],GroupVertices[Vertex],0)),1,1,"")</f>
        <v>1</v>
      </c>
      <c r="BC319" s="78" t="str">
        <f>REPLACE(INDEX(GroupVertices[Group],MATCH(Edges[[#This Row],[Vertex 2]],GroupVertices[Vertex],0)),1,1,"")</f>
        <v>4</v>
      </c>
      <c r="BD319" s="48">
        <v>2</v>
      </c>
      <c r="BE319" s="49">
        <v>6.896551724137931</v>
      </c>
      <c r="BF319" s="48">
        <v>2</v>
      </c>
      <c r="BG319" s="49">
        <v>6.896551724137931</v>
      </c>
      <c r="BH319" s="48">
        <v>0</v>
      </c>
      <c r="BI319" s="49">
        <v>0</v>
      </c>
      <c r="BJ319" s="48">
        <v>25</v>
      </c>
      <c r="BK319" s="49">
        <v>86.20689655172414</v>
      </c>
      <c r="BL319" s="48">
        <v>29</v>
      </c>
    </row>
    <row r="320" spans="1:64" ht="15">
      <c r="A320" s="64" t="s">
        <v>240</v>
      </c>
      <c r="B320" s="64" t="s">
        <v>228</v>
      </c>
      <c r="C320" s="65" t="s">
        <v>2751</v>
      </c>
      <c r="D320" s="66">
        <v>10</v>
      </c>
      <c r="E320" s="67" t="s">
        <v>136</v>
      </c>
      <c r="F320" s="68">
        <v>16.4</v>
      </c>
      <c r="G320" s="65"/>
      <c r="H320" s="69"/>
      <c r="I320" s="70"/>
      <c r="J320" s="70"/>
      <c r="K320" s="34" t="s">
        <v>66</v>
      </c>
      <c r="L320" s="77">
        <v>320</v>
      </c>
      <c r="M320" s="77"/>
      <c r="N320" s="72"/>
      <c r="O320" s="79" t="s">
        <v>335</v>
      </c>
      <c r="P320" s="81">
        <v>43628.51148148148</v>
      </c>
      <c r="Q320" s="79" t="s">
        <v>430</v>
      </c>
      <c r="R320" s="82" t="s">
        <v>472</v>
      </c>
      <c r="S320" s="79" t="s">
        <v>483</v>
      </c>
      <c r="T320" s="79" t="s">
        <v>492</v>
      </c>
      <c r="U320" s="79"/>
      <c r="V320" s="82" t="s">
        <v>613</v>
      </c>
      <c r="W320" s="81">
        <v>43628.51148148148</v>
      </c>
      <c r="X320" s="82" t="s">
        <v>734</v>
      </c>
      <c r="Y320" s="79"/>
      <c r="Z320" s="79"/>
      <c r="AA320" s="85" t="s">
        <v>880</v>
      </c>
      <c r="AB320" s="79"/>
      <c r="AC320" s="79" t="b">
        <v>0</v>
      </c>
      <c r="AD320" s="79">
        <v>7</v>
      </c>
      <c r="AE320" s="85" t="s">
        <v>940</v>
      </c>
      <c r="AF320" s="79" t="b">
        <v>1</v>
      </c>
      <c r="AG320" s="79" t="s">
        <v>963</v>
      </c>
      <c r="AH320" s="79"/>
      <c r="AI320" s="85" t="s">
        <v>886</v>
      </c>
      <c r="AJ320" s="79" t="b">
        <v>0</v>
      </c>
      <c r="AK320" s="79">
        <v>3</v>
      </c>
      <c r="AL320" s="85" t="s">
        <v>940</v>
      </c>
      <c r="AM320" s="79" t="s">
        <v>968</v>
      </c>
      <c r="AN320" s="79" t="b">
        <v>0</v>
      </c>
      <c r="AO320" s="85" t="s">
        <v>880</v>
      </c>
      <c r="AP320" s="79" t="s">
        <v>176</v>
      </c>
      <c r="AQ320" s="79">
        <v>0</v>
      </c>
      <c r="AR320" s="79">
        <v>0</v>
      </c>
      <c r="AS320" s="79"/>
      <c r="AT320" s="79"/>
      <c r="AU320" s="79"/>
      <c r="AV320" s="79"/>
      <c r="AW320" s="79"/>
      <c r="AX320" s="79"/>
      <c r="AY320" s="79"/>
      <c r="AZ320" s="79"/>
      <c r="BA320">
        <v>4</v>
      </c>
      <c r="BB320" s="78" t="str">
        <f>REPLACE(INDEX(GroupVertices[Group],MATCH(Edges[[#This Row],[Vertex 1]],GroupVertices[Vertex],0)),1,1,"")</f>
        <v>1</v>
      </c>
      <c r="BC320" s="78" t="str">
        <f>REPLACE(INDEX(GroupVertices[Group],MATCH(Edges[[#This Row],[Vertex 2]],GroupVertices[Vertex],0)),1,1,"")</f>
        <v>4</v>
      </c>
      <c r="BD320" s="48"/>
      <c r="BE320" s="49"/>
      <c r="BF320" s="48"/>
      <c r="BG320" s="49"/>
      <c r="BH320" s="48"/>
      <c r="BI320" s="49"/>
      <c r="BJ320" s="48"/>
      <c r="BK320" s="49"/>
      <c r="BL320" s="48"/>
    </row>
    <row r="321" spans="1:64" ht="15">
      <c r="A321" s="64" t="s">
        <v>240</v>
      </c>
      <c r="B321" s="64" t="s">
        <v>228</v>
      </c>
      <c r="C321" s="65" t="s">
        <v>2751</v>
      </c>
      <c r="D321" s="66">
        <v>10</v>
      </c>
      <c r="E321" s="67" t="s">
        <v>136</v>
      </c>
      <c r="F321" s="68">
        <v>16.4</v>
      </c>
      <c r="G321" s="65"/>
      <c r="H321" s="69"/>
      <c r="I321" s="70"/>
      <c r="J321" s="70"/>
      <c r="K321" s="34" t="s">
        <v>66</v>
      </c>
      <c r="L321" s="77">
        <v>321</v>
      </c>
      <c r="M321" s="77"/>
      <c r="N321" s="72"/>
      <c r="O321" s="79" t="s">
        <v>335</v>
      </c>
      <c r="P321" s="81">
        <v>43630.61792824074</v>
      </c>
      <c r="Q321" s="79" t="s">
        <v>443</v>
      </c>
      <c r="R321" s="79" t="s">
        <v>477</v>
      </c>
      <c r="S321" s="79" t="s">
        <v>490</v>
      </c>
      <c r="T321" s="79" t="s">
        <v>492</v>
      </c>
      <c r="U321" s="79"/>
      <c r="V321" s="82" t="s">
        <v>613</v>
      </c>
      <c r="W321" s="81">
        <v>43630.61792824074</v>
      </c>
      <c r="X321" s="82" t="s">
        <v>759</v>
      </c>
      <c r="Y321" s="79"/>
      <c r="Z321" s="79"/>
      <c r="AA321" s="85" t="s">
        <v>905</v>
      </c>
      <c r="AB321" s="79"/>
      <c r="AC321" s="79" t="b">
        <v>0</v>
      </c>
      <c r="AD321" s="79">
        <v>5</v>
      </c>
      <c r="AE321" s="85" t="s">
        <v>940</v>
      </c>
      <c r="AF321" s="79" t="b">
        <v>1</v>
      </c>
      <c r="AG321" s="79" t="s">
        <v>963</v>
      </c>
      <c r="AH321" s="79"/>
      <c r="AI321" s="85" t="s">
        <v>911</v>
      </c>
      <c r="AJ321" s="79" t="b">
        <v>0</v>
      </c>
      <c r="AK321" s="79">
        <v>1</v>
      </c>
      <c r="AL321" s="85" t="s">
        <v>940</v>
      </c>
      <c r="AM321" s="79" t="s">
        <v>968</v>
      </c>
      <c r="AN321" s="79" t="b">
        <v>0</v>
      </c>
      <c r="AO321" s="85" t="s">
        <v>905</v>
      </c>
      <c r="AP321" s="79" t="s">
        <v>176</v>
      </c>
      <c r="AQ321" s="79">
        <v>0</v>
      </c>
      <c r="AR321" s="79">
        <v>0</v>
      </c>
      <c r="AS321" s="79"/>
      <c r="AT321" s="79"/>
      <c r="AU321" s="79"/>
      <c r="AV321" s="79"/>
      <c r="AW321" s="79"/>
      <c r="AX321" s="79"/>
      <c r="AY321" s="79"/>
      <c r="AZ321" s="79"/>
      <c r="BA321">
        <v>4</v>
      </c>
      <c r="BB321" s="78" t="str">
        <f>REPLACE(INDEX(GroupVertices[Group],MATCH(Edges[[#This Row],[Vertex 1]],GroupVertices[Vertex],0)),1,1,"")</f>
        <v>1</v>
      </c>
      <c r="BC321" s="78" t="str">
        <f>REPLACE(INDEX(GroupVertices[Group],MATCH(Edges[[#This Row],[Vertex 2]],GroupVertices[Vertex],0)),1,1,"")</f>
        <v>4</v>
      </c>
      <c r="BD321" s="48"/>
      <c r="BE321" s="49"/>
      <c r="BF321" s="48"/>
      <c r="BG321" s="49"/>
      <c r="BH321" s="48"/>
      <c r="BI321" s="49"/>
      <c r="BJ321" s="48"/>
      <c r="BK321" s="49"/>
      <c r="BL321" s="48"/>
    </row>
    <row r="322" spans="1:64" ht="15">
      <c r="A322" s="64" t="s">
        <v>270</v>
      </c>
      <c r="B322" s="64" t="s">
        <v>228</v>
      </c>
      <c r="C322" s="65" t="s">
        <v>2748</v>
      </c>
      <c r="D322" s="66">
        <v>3</v>
      </c>
      <c r="E322" s="67" t="s">
        <v>132</v>
      </c>
      <c r="F322" s="68">
        <v>32</v>
      </c>
      <c r="G322" s="65"/>
      <c r="H322" s="69"/>
      <c r="I322" s="70"/>
      <c r="J322" s="70"/>
      <c r="K322" s="34" t="s">
        <v>65</v>
      </c>
      <c r="L322" s="77">
        <v>322</v>
      </c>
      <c r="M322" s="77"/>
      <c r="N322" s="72"/>
      <c r="O322" s="79" t="s">
        <v>335</v>
      </c>
      <c r="P322" s="81">
        <v>43630.65509259259</v>
      </c>
      <c r="Q322" s="79" t="s">
        <v>444</v>
      </c>
      <c r="R322" s="79"/>
      <c r="S322" s="79"/>
      <c r="T322" s="79" t="s">
        <v>492</v>
      </c>
      <c r="U322" s="79"/>
      <c r="V322" s="82" t="s">
        <v>624</v>
      </c>
      <c r="W322" s="81">
        <v>43630.65509259259</v>
      </c>
      <c r="X322" s="82" t="s">
        <v>760</v>
      </c>
      <c r="Y322" s="79"/>
      <c r="Z322" s="79"/>
      <c r="AA322" s="85" t="s">
        <v>906</v>
      </c>
      <c r="AB322" s="79"/>
      <c r="AC322" s="79" t="b">
        <v>0</v>
      </c>
      <c r="AD322" s="79">
        <v>0</v>
      </c>
      <c r="AE322" s="85" t="s">
        <v>940</v>
      </c>
      <c r="AF322" s="79" t="b">
        <v>1</v>
      </c>
      <c r="AG322" s="79" t="s">
        <v>963</v>
      </c>
      <c r="AH322" s="79"/>
      <c r="AI322" s="85" t="s">
        <v>911</v>
      </c>
      <c r="AJ322" s="79" t="b">
        <v>0</v>
      </c>
      <c r="AK322" s="79">
        <v>1</v>
      </c>
      <c r="AL322" s="85" t="s">
        <v>905</v>
      </c>
      <c r="AM322" s="79" t="s">
        <v>965</v>
      </c>
      <c r="AN322" s="79" t="b">
        <v>0</v>
      </c>
      <c r="AO322" s="85" t="s">
        <v>905</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7</v>
      </c>
      <c r="BC322" s="78" t="str">
        <f>REPLACE(INDEX(GroupVertices[Group],MATCH(Edges[[#This Row],[Vertex 2]],GroupVertices[Vertex],0)),1,1,"")</f>
        <v>4</v>
      </c>
      <c r="BD322" s="48"/>
      <c r="BE322" s="49"/>
      <c r="BF322" s="48"/>
      <c r="BG322" s="49"/>
      <c r="BH322" s="48"/>
      <c r="BI322" s="49"/>
      <c r="BJ322" s="48"/>
      <c r="BK322" s="49"/>
      <c r="BL322" s="48"/>
    </row>
    <row r="323" spans="1:64" ht="15">
      <c r="A323" s="64" t="s">
        <v>240</v>
      </c>
      <c r="B323" s="64" t="s">
        <v>306</v>
      </c>
      <c r="C323" s="65" t="s">
        <v>2748</v>
      </c>
      <c r="D323" s="66">
        <v>3</v>
      </c>
      <c r="E323" s="67" t="s">
        <v>132</v>
      </c>
      <c r="F323" s="68">
        <v>32</v>
      </c>
      <c r="G323" s="65"/>
      <c r="H323" s="69"/>
      <c r="I323" s="70"/>
      <c r="J323" s="70"/>
      <c r="K323" s="34" t="s">
        <v>65</v>
      </c>
      <c r="L323" s="77">
        <v>323</v>
      </c>
      <c r="M323" s="77"/>
      <c r="N323" s="72"/>
      <c r="O323" s="79" t="s">
        <v>335</v>
      </c>
      <c r="P323" s="81">
        <v>43630.61792824074</v>
      </c>
      <c r="Q323" s="79" t="s">
        <v>443</v>
      </c>
      <c r="R323" s="79" t="s">
        <v>477</v>
      </c>
      <c r="S323" s="79" t="s">
        <v>490</v>
      </c>
      <c r="T323" s="79" t="s">
        <v>492</v>
      </c>
      <c r="U323" s="79"/>
      <c r="V323" s="82" t="s">
        <v>613</v>
      </c>
      <c r="W323" s="81">
        <v>43630.61792824074</v>
      </c>
      <c r="X323" s="82" t="s">
        <v>759</v>
      </c>
      <c r="Y323" s="79"/>
      <c r="Z323" s="79"/>
      <c r="AA323" s="85" t="s">
        <v>905</v>
      </c>
      <c r="AB323" s="79"/>
      <c r="AC323" s="79" t="b">
        <v>0</v>
      </c>
      <c r="AD323" s="79">
        <v>5</v>
      </c>
      <c r="AE323" s="85" t="s">
        <v>940</v>
      </c>
      <c r="AF323" s="79" t="b">
        <v>1</v>
      </c>
      <c r="AG323" s="79" t="s">
        <v>963</v>
      </c>
      <c r="AH323" s="79"/>
      <c r="AI323" s="85" t="s">
        <v>911</v>
      </c>
      <c r="AJ323" s="79" t="b">
        <v>0</v>
      </c>
      <c r="AK323" s="79">
        <v>1</v>
      </c>
      <c r="AL323" s="85" t="s">
        <v>940</v>
      </c>
      <c r="AM323" s="79" t="s">
        <v>968</v>
      </c>
      <c r="AN323" s="79" t="b">
        <v>0</v>
      </c>
      <c r="AO323" s="85" t="s">
        <v>905</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7</v>
      </c>
      <c r="BD323" s="48"/>
      <c r="BE323" s="49"/>
      <c r="BF323" s="48"/>
      <c r="BG323" s="49"/>
      <c r="BH323" s="48"/>
      <c r="BI323" s="49"/>
      <c r="BJ323" s="48"/>
      <c r="BK323" s="49"/>
      <c r="BL323" s="48"/>
    </row>
    <row r="324" spans="1:64" ht="15">
      <c r="A324" s="64" t="s">
        <v>270</v>
      </c>
      <c r="B324" s="64" t="s">
        <v>306</v>
      </c>
      <c r="C324" s="65" t="s">
        <v>2748</v>
      </c>
      <c r="D324" s="66">
        <v>3</v>
      </c>
      <c r="E324" s="67" t="s">
        <v>132</v>
      </c>
      <c r="F324" s="68">
        <v>32</v>
      </c>
      <c r="G324" s="65"/>
      <c r="H324" s="69"/>
      <c r="I324" s="70"/>
      <c r="J324" s="70"/>
      <c r="K324" s="34" t="s">
        <v>65</v>
      </c>
      <c r="L324" s="77">
        <v>324</v>
      </c>
      <c r="M324" s="77"/>
      <c r="N324" s="72"/>
      <c r="O324" s="79" t="s">
        <v>335</v>
      </c>
      <c r="P324" s="81">
        <v>43630.65509259259</v>
      </c>
      <c r="Q324" s="79" t="s">
        <v>444</v>
      </c>
      <c r="R324" s="79"/>
      <c r="S324" s="79"/>
      <c r="T324" s="79" t="s">
        <v>492</v>
      </c>
      <c r="U324" s="79"/>
      <c r="V324" s="82" t="s">
        <v>624</v>
      </c>
      <c r="W324" s="81">
        <v>43630.65509259259</v>
      </c>
      <c r="X324" s="82" t="s">
        <v>760</v>
      </c>
      <c r="Y324" s="79"/>
      <c r="Z324" s="79"/>
      <c r="AA324" s="85" t="s">
        <v>906</v>
      </c>
      <c r="AB324" s="79"/>
      <c r="AC324" s="79" t="b">
        <v>0</v>
      </c>
      <c r="AD324" s="79">
        <v>0</v>
      </c>
      <c r="AE324" s="85" t="s">
        <v>940</v>
      </c>
      <c r="AF324" s="79" t="b">
        <v>1</v>
      </c>
      <c r="AG324" s="79" t="s">
        <v>963</v>
      </c>
      <c r="AH324" s="79"/>
      <c r="AI324" s="85" t="s">
        <v>911</v>
      </c>
      <c r="AJ324" s="79" t="b">
        <v>0</v>
      </c>
      <c r="AK324" s="79">
        <v>1</v>
      </c>
      <c r="AL324" s="85" t="s">
        <v>905</v>
      </c>
      <c r="AM324" s="79" t="s">
        <v>965</v>
      </c>
      <c r="AN324" s="79" t="b">
        <v>0</v>
      </c>
      <c r="AO324" s="85" t="s">
        <v>905</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7</v>
      </c>
      <c r="BC324" s="78" t="str">
        <f>REPLACE(INDEX(GroupVertices[Group],MATCH(Edges[[#This Row],[Vertex 2]],GroupVertices[Vertex],0)),1,1,"")</f>
        <v>7</v>
      </c>
      <c r="BD324" s="48"/>
      <c r="BE324" s="49"/>
      <c r="BF324" s="48"/>
      <c r="BG324" s="49"/>
      <c r="BH324" s="48"/>
      <c r="BI324" s="49"/>
      <c r="BJ324" s="48"/>
      <c r="BK324" s="49"/>
      <c r="BL324" s="48"/>
    </row>
    <row r="325" spans="1:64" ht="15">
      <c r="A325" s="64" t="s">
        <v>240</v>
      </c>
      <c r="B325" s="64" t="s">
        <v>259</v>
      </c>
      <c r="C325" s="65" t="s">
        <v>2749</v>
      </c>
      <c r="D325" s="66">
        <v>10</v>
      </c>
      <c r="E325" s="67" t="s">
        <v>136</v>
      </c>
      <c r="F325" s="68">
        <v>26.8</v>
      </c>
      <c r="G325" s="65"/>
      <c r="H325" s="69"/>
      <c r="I325" s="70"/>
      <c r="J325" s="70"/>
      <c r="K325" s="34" t="s">
        <v>65</v>
      </c>
      <c r="L325" s="77">
        <v>325</v>
      </c>
      <c r="M325" s="77"/>
      <c r="N325" s="72"/>
      <c r="O325" s="79" t="s">
        <v>336</v>
      </c>
      <c r="P325" s="81">
        <v>43622.76762731482</v>
      </c>
      <c r="Q325" s="79" t="s">
        <v>445</v>
      </c>
      <c r="R325" s="79"/>
      <c r="S325" s="79"/>
      <c r="T325" s="79" t="s">
        <v>527</v>
      </c>
      <c r="U325" s="82" t="s">
        <v>566</v>
      </c>
      <c r="V325" s="82" t="s">
        <v>566</v>
      </c>
      <c r="W325" s="81">
        <v>43622.76762731482</v>
      </c>
      <c r="X325" s="82" t="s">
        <v>761</v>
      </c>
      <c r="Y325" s="79"/>
      <c r="Z325" s="79"/>
      <c r="AA325" s="85" t="s">
        <v>907</v>
      </c>
      <c r="AB325" s="85" t="s">
        <v>937</v>
      </c>
      <c r="AC325" s="79" t="b">
        <v>0</v>
      </c>
      <c r="AD325" s="79">
        <v>1</v>
      </c>
      <c r="AE325" s="85" t="s">
        <v>957</v>
      </c>
      <c r="AF325" s="79" t="b">
        <v>0</v>
      </c>
      <c r="AG325" s="79" t="s">
        <v>963</v>
      </c>
      <c r="AH325" s="79"/>
      <c r="AI325" s="85" t="s">
        <v>940</v>
      </c>
      <c r="AJ325" s="79" t="b">
        <v>0</v>
      </c>
      <c r="AK325" s="79">
        <v>0</v>
      </c>
      <c r="AL325" s="85" t="s">
        <v>940</v>
      </c>
      <c r="AM325" s="79" t="s">
        <v>965</v>
      </c>
      <c r="AN325" s="79" t="b">
        <v>0</v>
      </c>
      <c r="AO325" s="85" t="s">
        <v>937</v>
      </c>
      <c r="AP325" s="79" t="s">
        <v>176</v>
      </c>
      <c r="AQ325" s="79">
        <v>0</v>
      </c>
      <c r="AR325" s="79">
        <v>0</v>
      </c>
      <c r="AS325" s="79" t="s">
        <v>982</v>
      </c>
      <c r="AT325" s="79" t="s">
        <v>988</v>
      </c>
      <c r="AU325" s="79" t="s">
        <v>991</v>
      </c>
      <c r="AV325" s="79" t="s">
        <v>998</v>
      </c>
      <c r="AW325" s="79" t="s">
        <v>1008</v>
      </c>
      <c r="AX325" s="79" t="s">
        <v>1018</v>
      </c>
      <c r="AY325" s="79" t="s">
        <v>1022</v>
      </c>
      <c r="AZ325" s="82" t="s">
        <v>1030</v>
      </c>
      <c r="BA325">
        <v>2</v>
      </c>
      <c r="BB325" s="78" t="str">
        <f>REPLACE(INDEX(GroupVertices[Group],MATCH(Edges[[#This Row],[Vertex 1]],GroupVertices[Vertex],0)),1,1,"")</f>
        <v>1</v>
      </c>
      <c r="BC325" s="78" t="str">
        <f>REPLACE(INDEX(GroupVertices[Group],MATCH(Edges[[#This Row],[Vertex 2]],GroupVertices[Vertex],0)),1,1,"")</f>
        <v>1</v>
      </c>
      <c r="BD325" s="48">
        <v>0</v>
      </c>
      <c r="BE325" s="49">
        <v>0</v>
      </c>
      <c r="BF325" s="48">
        <v>1</v>
      </c>
      <c r="BG325" s="49">
        <v>2.7777777777777777</v>
      </c>
      <c r="BH325" s="48">
        <v>0</v>
      </c>
      <c r="BI325" s="49">
        <v>0</v>
      </c>
      <c r="BJ325" s="48">
        <v>35</v>
      </c>
      <c r="BK325" s="49">
        <v>97.22222222222223</v>
      </c>
      <c r="BL325" s="48">
        <v>36</v>
      </c>
    </row>
    <row r="326" spans="1:64" ht="15">
      <c r="A326" s="64" t="s">
        <v>240</v>
      </c>
      <c r="B326" s="64" t="s">
        <v>240</v>
      </c>
      <c r="C326" s="65" t="s">
        <v>2753</v>
      </c>
      <c r="D326" s="66">
        <v>10</v>
      </c>
      <c r="E326" s="67" t="s">
        <v>136</v>
      </c>
      <c r="F326" s="68">
        <v>21.6</v>
      </c>
      <c r="G326" s="65"/>
      <c r="H326" s="69"/>
      <c r="I326" s="70"/>
      <c r="J326" s="70"/>
      <c r="K326" s="34" t="s">
        <v>65</v>
      </c>
      <c r="L326" s="77">
        <v>326</v>
      </c>
      <c r="M326" s="77"/>
      <c r="N326" s="72"/>
      <c r="O326" s="79" t="s">
        <v>176</v>
      </c>
      <c r="P326" s="81">
        <v>43623.56891203704</v>
      </c>
      <c r="Q326" s="79" t="s">
        <v>446</v>
      </c>
      <c r="R326" s="79"/>
      <c r="S326" s="79"/>
      <c r="T326" s="79" t="s">
        <v>528</v>
      </c>
      <c r="U326" s="79"/>
      <c r="V326" s="82" t="s">
        <v>613</v>
      </c>
      <c r="W326" s="81">
        <v>43623.56891203704</v>
      </c>
      <c r="X326" s="82" t="s">
        <v>762</v>
      </c>
      <c r="Y326" s="79"/>
      <c r="Z326" s="79"/>
      <c r="AA326" s="85" t="s">
        <v>908</v>
      </c>
      <c r="AB326" s="79"/>
      <c r="AC326" s="79" t="b">
        <v>0</v>
      </c>
      <c r="AD326" s="79">
        <v>4</v>
      </c>
      <c r="AE326" s="85" t="s">
        <v>940</v>
      </c>
      <c r="AF326" s="79" t="b">
        <v>0</v>
      </c>
      <c r="AG326" s="79" t="s">
        <v>963</v>
      </c>
      <c r="AH326" s="79"/>
      <c r="AI326" s="85" t="s">
        <v>940</v>
      </c>
      <c r="AJ326" s="79" t="b">
        <v>0</v>
      </c>
      <c r="AK326" s="79">
        <v>0</v>
      </c>
      <c r="AL326" s="85" t="s">
        <v>940</v>
      </c>
      <c r="AM326" s="79" t="s">
        <v>965</v>
      </c>
      <c r="AN326" s="79" t="b">
        <v>0</v>
      </c>
      <c r="AO326" s="85" t="s">
        <v>908</v>
      </c>
      <c r="AP326" s="79" t="s">
        <v>176</v>
      </c>
      <c r="AQ326" s="79">
        <v>0</v>
      </c>
      <c r="AR326" s="79">
        <v>0</v>
      </c>
      <c r="AS326" s="79" t="s">
        <v>982</v>
      </c>
      <c r="AT326" s="79" t="s">
        <v>988</v>
      </c>
      <c r="AU326" s="79" t="s">
        <v>991</v>
      </c>
      <c r="AV326" s="79" t="s">
        <v>998</v>
      </c>
      <c r="AW326" s="79" t="s">
        <v>1008</v>
      </c>
      <c r="AX326" s="79" t="s">
        <v>1018</v>
      </c>
      <c r="AY326" s="79" t="s">
        <v>1022</v>
      </c>
      <c r="AZ326" s="82" t="s">
        <v>1030</v>
      </c>
      <c r="BA326">
        <v>3</v>
      </c>
      <c r="BB326" s="78" t="str">
        <f>REPLACE(INDEX(GroupVertices[Group],MATCH(Edges[[#This Row],[Vertex 1]],GroupVertices[Vertex],0)),1,1,"")</f>
        <v>1</v>
      </c>
      <c r="BC326" s="78" t="str">
        <f>REPLACE(INDEX(GroupVertices[Group],MATCH(Edges[[#This Row],[Vertex 2]],GroupVertices[Vertex],0)),1,1,"")</f>
        <v>1</v>
      </c>
      <c r="BD326" s="48">
        <v>1</v>
      </c>
      <c r="BE326" s="49">
        <v>5.555555555555555</v>
      </c>
      <c r="BF326" s="48">
        <v>0</v>
      </c>
      <c r="BG326" s="49">
        <v>0</v>
      </c>
      <c r="BH326" s="48">
        <v>0</v>
      </c>
      <c r="BI326" s="49">
        <v>0</v>
      </c>
      <c r="BJ326" s="48">
        <v>17</v>
      </c>
      <c r="BK326" s="49">
        <v>94.44444444444444</v>
      </c>
      <c r="BL326" s="48">
        <v>18</v>
      </c>
    </row>
    <row r="327" spans="1:64" ht="15">
      <c r="A327" s="64" t="s">
        <v>240</v>
      </c>
      <c r="B327" s="64" t="s">
        <v>240</v>
      </c>
      <c r="C327" s="65" t="s">
        <v>2753</v>
      </c>
      <c r="D327" s="66">
        <v>10</v>
      </c>
      <c r="E327" s="67" t="s">
        <v>136</v>
      </c>
      <c r="F327" s="68">
        <v>21.6</v>
      </c>
      <c r="G327" s="65"/>
      <c r="H327" s="69"/>
      <c r="I327" s="70"/>
      <c r="J327" s="70"/>
      <c r="K327" s="34" t="s">
        <v>65</v>
      </c>
      <c r="L327" s="77">
        <v>327</v>
      </c>
      <c r="M327" s="77"/>
      <c r="N327" s="72"/>
      <c r="O327" s="79" t="s">
        <v>176</v>
      </c>
      <c r="P327" s="81">
        <v>43627.314571759256</v>
      </c>
      <c r="Q327" s="79" t="s">
        <v>447</v>
      </c>
      <c r="R327" s="79"/>
      <c r="S327" s="79"/>
      <c r="T327" s="79" t="s">
        <v>529</v>
      </c>
      <c r="U327" s="82" t="s">
        <v>567</v>
      </c>
      <c r="V327" s="82" t="s">
        <v>567</v>
      </c>
      <c r="W327" s="81">
        <v>43627.314571759256</v>
      </c>
      <c r="X327" s="82" t="s">
        <v>763</v>
      </c>
      <c r="Y327" s="79"/>
      <c r="Z327" s="79"/>
      <c r="AA327" s="85" t="s">
        <v>909</v>
      </c>
      <c r="AB327" s="79"/>
      <c r="AC327" s="79" t="b">
        <v>0</v>
      </c>
      <c r="AD327" s="79">
        <v>2</v>
      </c>
      <c r="AE327" s="85" t="s">
        <v>940</v>
      </c>
      <c r="AF327" s="79" t="b">
        <v>0</v>
      </c>
      <c r="AG327" s="79" t="s">
        <v>963</v>
      </c>
      <c r="AH327" s="79"/>
      <c r="AI327" s="85" t="s">
        <v>940</v>
      </c>
      <c r="AJ327" s="79" t="b">
        <v>0</v>
      </c>
      <c r="AK327" s="79">
        <v>0</v>
      </c>
      <c r="AL327" s="85" t="s">
        <v>940</v>
      </c>
      <c r="AM327" s="79" t="s">
        <v>968</v>
      </c>
      <c r="AN327" s="79" t="b">
        <v>0</v>
      </c>
      <c r="AO327" s="85" t="s">
        <v>909</v>
      </c>
      <c r="AP327" s="79" t="s">
        <v>176</v>
      </c>
      <c r="AQ327" s="79">
        <v>0</v>
      </c>
      <c r="AR327" s="79">
        <v>0</v>
      </c>
      <c r="AS327" s="79" t="s">
        <v>981</v>
      </c>
      <c r="AT327" s="79" t="s">
        <v>987</v>
      </c>
      <c r="AU327" s="79" t="s">
        <v>990</v>
      </c>
      <c r="AV327" s="79" t="s">
        <v>997</v>
      </c>
      <c r="AW327" s="79" t="s">
        <v>1007</v>
      </c>
      <c r="AX327" s="79" t="s">
        <v>1017</v>
      </c>
      <c r="AY327" s="79" t="s">
        <v>1022</v>
      </c>
      <c r="AZ327" s="82" t="s">
        <v>1029</v>
      </c>
      <c r="BA327">
        <v>3</v>
      </c>
      <c r="BB327" s="78" t="str">
        <f>REPLACE(INDEX(GroupVertices[Group],MATCH(Edges[[#This Row],[Vertex 1]],GroupVertices[Vertex],0)),1,1,"")</f>
        <v>1</v>
      </c>
      <c r="BC327" s="78" t="str">
        <f>REPLACE(INDEX(GroupVertices[Group],MATCH(Edges[[#This Row],[Vertex 2]],GroupVertices[Vertex],0)),1,1,"")</f>
        <v>1</v>
      </c>
      <c r="BD327" s="48">
        <v>1</v>
      </c>
      <c r="BE327" s="49">
        <v>3.3333333333333335</v>
      </c>
      <c r="BF327" s="48">
        <v>0</v>
      </c>
      <c r="BG327" s="49">
        <v>0</v>
      </c>
      <c r="BH327" s="48">
        <v>0</v>
      </c>
      <c r="BI327" s="49">
        <v>0</v>
      </c>
      <c r="BJ327" s="48">
        <v>29</v>
      </c>
      <c r="BK327" s="49">
        <v>96.66666666666667</v>
      </c>
      <c r="BL327" s="48">
        <v>30</v>
      </c>
    </row>
    <row r="328" spans="1:64" ht="15">
      <c r="A328" s="64" t="s">
        <v>240</v>
      </c>
      <c r="B328" s="64" t="s">
        <v>259</v>
      </c>
      <c r="C328" s="65" t="s">
        <v>2751</v>
      </c>
      <c r="D328" s="66">
        <v>10</v>
      </c>
      <c r="E328" s="67" t="s">
        <v>136</v>
      </c>
      <c r="F328" s="68">
        <v>16.4</v>
      </c>
      <c r="G328" s="65"/>
      <c r="H328" s="69"/>
      <c r="I328" s="70"/>
      <c r="J328" s="70"/>
      <c r="K328" s="34" t="s">
        <v>65</v>
      </c>
      <c r="L328" s="77">
        <v>328</v>
      </c>
      <c r="M328" s="77"/>
      <c r="N328" s="72"/>
      <c r="O328" s="79" t="s">
        <v>335</v>
      </c>
      <c r="P328" s="81">
        <v>43627.708333333336</v>
      </c>
      <c r="Q328" s="79" t="s">
        <v>379</v>
      </c>
      <c r="R328" s="79"/>
      <c r="S328" s="79"/>
      <c r="T328" s="79" t="s">
        <v>507</v>
      </c>
      <c r="U328" s="82" t="s">
        <v>543</v>
      </c>
      <c r="V328" s="82" t="s">
        <v>543</v>
      </c>
      <c r="W328" s="81">
        <v>43627.708333333336</v>
      </c>
      <c r="X328" s="82" t="s">
        <v>671</v>
      </c>
      <c r="Y328" s="79"/>
      <c r="Z328" s="79"/>
      <c r="AA328" s="85" t="s">
        <v>817</v>
      </c>
      <c r="AB328" s="85" t="s">
        <v>928</v>
      </c>
      <c r="AC328" s="79" t="b">
        <v>0</v>
      </c>
      <c r="AD328" s="79">
        <v>3</v>
      </c>
      <c r="AE328" s="85" t="s">
        <v>955</v>
      </c>
      <c r="AF328" s="79" t="b">
        <v>0</v>
      </c>
      <c r="AG328" s="79" t="s">
        <v>963</v>
      </c>
      <c r="AH328" s="79"/>
      <c r="AI328" s="85" t="s">
        <v>940</v>
      </c>
      <c r="AJ328" s="79" t="b">
        <v>0</v>
      </c>
      <c r="AK328" s="79">
        <v>0</v>
      </c>
      <c r="AL328" s="85" t="s">
        <v>940</v>
      </c>
      <c r="AM328" s="79" t="s">
        <v>968</v>
      </c>
      <c r="AN328" s="79" t="b">
        <v>0</v>
      </c>
      <c r="AO328" s="85" t="s">
        <v>928</v>
      </c>
      <c r="AP328" s="79" t="s">
        <v>176</v>
      </c>
      <c r="AQ328" s="79">
        <v>0</v>
      </c>
      <c r="AR328" s="79">
        <v>0</v>
      </c>
      <c r="AS328" s="79" t="s">
        <v>981</v>
      </c>
      <c r="AT328" s="79" t="s">
        <v>987</v>
      </c>
      <c r="AU328" s="79" t="s">
        <v>990</v>
      </c>
      <c r="AV328" s="79" t="s">
        <v>997</v>
      </c>
      <c r="AW328" s="79" t="s">
        <v>1007</v>
      </c>
      <c r="AX328" s="79" t="s">
        <v>1017</v>
      </c>
      <c r="AY328" s="79" t="s">
        <v>1022</v>
      </c>
      <c r="AZ328" s="82" t="s">
        <v>1029</v>
      </c>
      <c r="BA328">
        <v>4</v>
      </c>
      <c r="BB328" s="78" t="str">
        <f>REPLACE(INDEX(GroupVertices[Group],MATCH(Edges[[#This Row],[Vertex 1]],GroupVertices[Vertex],0)),1,1,"")</f>
        <v>1</v>
      </c>
      <c r="BC328" s="78" t="str">
        <f>REPLACE(INDEX(GroupVertices[Group],MATCH(Edges[[#This Row],[Vertex 2]],GroupVertices[Vertex],0)),1,1,"")</f>
        <v>1</v>
      </c>
      <c r="BD328" s="48">
        <v>0</v>
      </c>
      <c r="BE328" s="49">
        <v>0</v>
      </c>
      <c r="BF328" s="48">
        <v>1</v>
      </c>
      <c r="BG328" s="49">
        <v>9.090909090909092</v>
      </c>
      <c r="BH328" s="48">
        <v>0</v>
      </c>
      <c r="BI328" s="49">
        <v>0</v>
      </c>
      <c r="BJ328" s="48">
        <v>10</v>
      </c>
      <c r="BK328" s="49">
        <v>90.9090909090909</v>
      </c>
      <c r="BL328" s="48">
        <v>11</v>
      </c>
    </row>
    <row r="329" spans="1:64" ht="15">
      <c r="A329" s="64" t="s">
        <v>240</v>
      </c>
      <c r="B329" s="64" t="s">
        <v>259</v>
      </c>
      <c r="C329" s="65" t="s">
        <v>2751</v>
      </c>
      <c r="D329" s="66">
        <v>10</v>
      </c>
      <c r="E329" s="67" t="s">
        <v>136</v>
      </c>
      <c r="F329" s="68">
        <v>16.4</v>
      </c>
      <c r="G329" s="65"/>
      <c r="H329" s="69"/>
      <c r="I329" s="70"/>
      <c r="J329" s="70"/>
      <c r="K329" s="34" t="s">
        <v>65</v>
      </c>
      <c r="L329" s="77">
        <v>329</v>
      </c>
      <c r="M329" s="77"/>
      <c r="N329" s="72"/>
      <c r="O329" s="79" t="s">
        <v>335</v>
      </c>
      <c r="P329" s="81">
        <v>43627.79280092593</v>
      </c>
      <c r="Q329" s="79" t="s">
        <v>381</v>
      </c>
      <c r="R329" s="79"/>
      <c r="S329" s="79"/>
      <c r="T329" s="79" t="s">
        <v>509</v>
      </c>
      <c r="U329" s="82" t="s">
        <v>545</v>
      </c>
      <c r="V329" s="82" t="s">
        <v>545</v>
      </c>
      <c r="W329" s="81">
        <v>43627.79280092593</v>
      </c>
      <c r="X329" s="82" t="s">
        <v>673</v>
      </c>
      <c r="Y329" s="79"/>
      <c r="Z329" s="79"/>
      <c r="AA329" s="85" t="s">
        <v>819</v>
      </c>
      <c r="AB329" s="85" t="s">
        <v>929</v>
      </c>
      <c r="AC329" s="79" t="b">
        <v>0</v>
      </c>
      <c r="AD329" s="79">
        <v>2</v>
      </c>
      <c r="AE329" s="85" t="s">
        <v>956</v>
      </c>
      <c r="AF329" s="79" t="b">
        <v>0</v>
      </c>
      <c r="AG329" s="79" t="s">
        <v>963</v>
      </c>
      <c r="AH329" s="79"/>
      <c r="AI329" s="85" t="s">
        <v>940</v>
      </c>
      <c r="AJ329" s="79" t="b">
        <v>0</v>
      </c>
      <c r="AK329" s="79">
        <v>0</v>
      </c>
      <c r="AL329" s="85" t="s">
        <v>940</v>
      </c>
      <c r="AM329" s="79" t="s">
        <v>968</v>
      </c>
      <c r="AN329" s="79" t="b">
        <v>0</v>
      </c>
      <c r="AO329" s="85" t="s">
        <v>929</v>
      </c>
      <c r="AP329" s="79" t="s">
        <v>176</v>
      </c>
      <c r="AQ329" s="79">
        <v>0</v>
      </c>
      <c r="AR329" s="79">
        <v>0</v>
      </c>
      <c r="AS329" s="79" t="s">
        <v>981</v>
      </c>
      <c r="AT329" s="79" t="s">
        <v>987</v>
      </c>
      <c r="AU329" s="79" t="s">
        <v>990</v>
      </c>
      <c r="AV329" s="79" t="s">
        <v>997</v>
      </c>
      <c r="AW329" s="79" t="s">
        <v>1007</v>
      </c>
      <c r="AX329" s="79" t="s">
        <v>1017</v>
      </c>
      <c r="AY329" s="79" t="s">
        <v>1022</v>
      </c>
      <c r="AZ329" s="82" t="s">
        <v>1029</v>
      </c>
      <c r="BA329">
        <v>4</v>
      </c>
      <c r="BB329" s="78" t="str">
        <f>REPLACE(INDEX(GroupVertices[Group],MATCH(Edges[[#This Row],[Vertex 1]],GroupVertices[Vertex],0)),1,1,"")</f>
        <v>1</v>
      </c>
      <c r="BC329" s="78" t="str">
        <f>REPLACE(INDEX(GroupVertices[Group],MATCH(Edges[[#This Row],[Vertex 2]],GroupVertices[Vertex],0)),1,1,"")</f>
        <v>1</v>
      </c>
      <c r="BD329" s="48">
        <v>0</v>
      </c>
      <c r="BE329" s="49">
        <v>0</v>
      </c>
      <c r="BF329" s="48">
        <v>1</v>
      </c>
      <c r="BG329" s="49">
        <v>5</v>
      </c>
      <c r="BH329" s="48">
        <v>0</v>
      </c>
      <c r="BI329" s="49">
        <v>0</v>
      </c>
      <c r="BJ329" s="48">
        <v>19</v>
      </c>
      <c r="BK329" s="49">
        <v>95</v>
      </c>
      <c r="BL329" s="48">
        <v>20</v>
      </c>
    </row>
    <row r="330" spans="1:64" ht="15">
      <c r="A330" s="64" t="s">
        <v>240</v>
      </c>
      <c r="B330" s="64" t="s">
        <v>259</v>
      </c>
      <c r="C330" s="65" t="s">
        <v>2749</v>
      </c>
      <c r="D330" s="66">
        <v>10</v>
      </c>
      <c r="E330" s="67" t="s">
        <v>136</v>
      </c>
      <c r="F330" s="68">
        <v>26.8</v>
      </c>
      <c r="G330" s="65"/>
      <c r="H330" s="69"/>
      <c r="I330" s="70"/>
      <c r="J330" s="70"/>
      <c r="K330" s="34" t="s">
        <v>65</v>
      </c>
      <c r="L330" s="77">
        <v>330</v>
      </c>
      <c r="M330" s="77"/>
      <c r="N330" s="72"/>
      <c r="O330" s="79" t="s">
        <v>336</v>
      </c>
      <c r="P330" s="81">
        <v>43627.79883101852</v>
      </c>
      <c r="Q330" s="79" t="s">
        <v>382</v>
      </c>
      <c r="R330" s="79"/>
      <c r="S330" s="79"/>
      <c r="T330" s="79" t="s">
        <v>492</v>
      </c>
      <c r="U330" s="82" t="s">
        <v>546</v>
      </c>
      <c r="V330" s="82" t="s">
        <v>546</v>
      </c>
      <c r="W330" s="81">
        <v>43627.79883101852</v>
      </c>
      <c r="X330" s="82" t="s">
        <v>674</v>
      </c>
      <c r="Y330" s="79"/>
      <c r="Z330" s="79"/>
      <c r="AA330" s="85" t="s">
        <v>820</v>
      </c>
      <c r="AB330" s="85" t="s">
        <v>930</v>
      </c>
      <c r="AC330" s="79" t="b">
        <v>0</v>
      </c>
      <c r="AD330" s="79">
        <v>0</v>
      </c>
      <c r="AE330" s="85" t="s">
        <v>957</v>
      </c>
      <c r="AF330" s="79" t="b">
        <v>0</v>
      </c>
      <c r="AG330" s="79" t="s">
        <v>963</v>
      </c>
      <c r="AH330" s="79"/>
      <c r="AI330" s="85" t="s">
        <v>940</v>
      </c>
      <c r="AJ330" s="79" t="b">
        <v>0</v>
      </c>
      <c r="AK330" s="79">
        <v>0</v>
      </c>
      <c r="AL330" s="85" t="s">
        <v>940</v>
      </c>
      <c r="AM330" s="79" t="s">
        <v>968</v>
      </c>
      <c r="AN330" s="79" t="b">
        <v>0</v>
      </c>
      <c r="AO330" s="85" t="s">
        <v>930</v>
      </c>
      <c r="AP330" s="79" t="s">
        <v>176</v>
      </c>
      <c r="AQ330" s="79">
        <v>0</v>
      </c>
      <c r="AR330" s="79">
        <v>0</v>
      </c>
      <c r="AS330" s="79" t="s">
        <v>981</v>
      </c>
      <c r="AT330" s="79" t="s">
        <v>987</v>
      </c>
      <c r="AU330" s="79" t="s">
        <v>990</v>
      </c>
      <c r="AV330" s="79" t="s">
        <v>997</v>
      </c>
      <c r="AW330" s="79" t="s">
        <v>1007</v>
      </c>
      <c r="AX330" s="79" t="s">
        <v>1017</v>
      </c>
      <c r="AY330" s="79" t="s">
        <v>1022</v>
      </c>
      <c r="AZ330" s="82" t="s">
        <v>1029</v>
      </c>
      <c r="BA330">
        <v>2</v>
      </c>
      <c r="BB330" s="78" t="str">
        <f>REPLACE(INDEX(GroupVertices[Group],MATCH(Edges[[#This Row],[Vertex 1]],GroupVertices[Vertex],0)),1,1,"")</f>
        <v>1</v>
      </c>
      <c r="BC330" s="78" t="str">
        <f>REPLACE(INDEX(GroupVertices[Group],MATCH(Edges[[#This Row],[Vertex 2]],GroupVertices[Vertex],0)),1,1,"")</f>
        <v>1</v>
      </c>
      <c r="BD330" s="48">
        <v>1</v>
      </c>
      <c r="BE330" s="49">
        <v>11.11111111111111</v>
      </c>
      <c r="BF330" s="48">
        <v>0</v>
      </c>
      <c r="BG330" s="49">
        <v>0</v>
      </c>
      <c r="BH330" s="48">
        <v>0</v>
      </c>
      <c r="BI330" s="49">
        <v>0</v>
      </c>
      <c r="BJ330" s="48">
        <v>8</v>
      </c>
      <c r="BK330" s="49">
        <v>88.88888888888889</v>
      </c>
      <c r="BL330" s="48">
        <v>9</v>
      </c>
    </row>
    <row r="331" spans="1:64" ht="15">
      <c r="A331" s="64" t="s">
        <v>240</v>
      </c>
      <c r="B331" s="64" t="s">
        <v>259</v>
      </c>
      <c r="C331" s="65" t="s">
        <v>2751</v>
      </c>
      <c r="D331" s="66">
        <v>10</v>
      </c>
      <c r="E331" s="67" t="s">
        <v>136</v>
      </c>
      <c r="F331" s="68">
        <v>16.4</v>
      </c>
      <c r="G331" s="65"/>
      <c r="H331" s="69"/>
      <c r="I331" s="70"/>
      <c r="J331" s="70"/>
      <c r="K331" s="34" t="s">
        <v>65</v>
      </c>
      <c r="L331" s="77">
        <v>331</v>
      </c>
      <c r="M331" s="77"/>
      <c r="N331" s="72"/>
      <c r="O331" s="79" t="s">
        <v>335</v>
      </c>
      <c r="P331" s="81">
        <v>43628.51148148148</v>
      </c>
      <c r="Q331" s="79" t="s">
        <v>430</v>
      </c>
      <c r="R331" s="82" t="s">
        <v>472</v>
      </c>
      <c r="S331" s="79" t="s">
        <v>483</v>
      </c>
      <c r="T331" s="79" t="s">
        <v>492</v>
      </c>
      <c r="U331" s="79"/>
      <c r="V331" s="82" t="s">
        <v>613</v>
      </c>
      <c r="W331" s="81">
        <v>43628.51148148148</v>
      </c>
      <c r="X331" s="82" t="s">
        <v>734</v>
      </c>
      <c r="Y331" s="79"/>
      <c r="Z331" s="79"/>
      <c r="AA331" s="85" t="s">
        <v>880</v>
      </c>
      <c r="AB331" s="79"/>
      <c r="AC331" s="79" t="b">
        <v>0</v>
      </c>
      <c r="AD331" s="79">
        <v>7</v>
      </c>
      <c r="AE331" s="85" t="s">
        <v>940</v>
      </c>
      <c r="AF331" s="79" t="b">
        <v>1</v>
      </c>
      <c r="AG331" s="79" t="s">
        <v>963</v>
      </c>
      <c r="AH331" s="79"/>
      <c r="AI331" s="85" t="s">
        <v>886</v>
      </c>
      <c r="AJ331" s="79" t="b">
        <v>0</v>
      </c>
      <c r="AK331" s="79">
        <v>3</v>
      </c>
      <c r="AL331" s="85" t="s">
        <v>940</v>
      </c>
      <c r="AM331" s="79" t="s">
        <v>968</v>
      </c>
      <c r="AN331" s="79" t="b">
        <v>0</v>
      </c>
      <c r="AO331" s="85" t="s">
        <v>880</v>
      </c>
      <c r="AP331" s="79" t="s">
        <v>176</v>
      </c>
      <c r="AQ331" s="79">
        <v>0</v>
      </c>
      <c r="AR331" s="79">
        <v>0</v>
      </c>
      <c r="AS331" s="79"/>
      <c r="AT331" s="79"/>
      <c r="AU331" s="79"/>
      <c r="AV331" s="79"/>
      <c r="AW331" s="79"/>
      <c r="AX331" s="79"/>
      <c r="AY331" s="79"/>
      <c r="AZ331" s="79"/>
      <c r="BA331">
        <v>4</v>
      </c>
      <c r="BB331" s="78" t="str">
        <f>REPLACE(INDEX(GroupVertices[Group],MATCH(Edges[[#This Row],[Vertex 1]],GroupVertices[Vertex],0)),1,1,"")</f>
        <v>1</v>
      </c>
      <c r="BC331" s="78" t="str">
        <f>REPLACE(INDEX(GroupVertices[Group],MATCH(Edges[[#This Row],[Vertex 2]],GroupVertices[Vertex],0)),1,1,"")</f>
        <v>1</v>
      </c>
      <c r="BD331" s="48">
        <v>2</v>
      </c>
      <c r="BE331" s="49">
        <v>4.545454545454546</v>
      </c>
      <c r="BF331" s="48">
        <v>1</v>
      </c>
      <c r="BG331" s="49">
        <v>2.272727272727273</v>
      </c>
      <c r="BH331" s="48">
        <v>0</v>
      </c>
      <c r="BI331" s="49">
        <v>0</v>
      </c>
      <c r="BJ331" s="48">
        <v>41</v>
      </c>
      <c r="BK331" s="49">
        <v>93.18181818181819</v>
      </c>
      <c r="BL331" s="48">
        <v>44</v>
      </c>
    </row>
    <row r="332" spans="1:64" ht="15">
      <c r="A332" s="64" t="s">
        <v>240</v>
      </c>
      <c r="B332" s="64" t="s">
        <v>240</v>
      </c>
      <c r="C332" s="65" t="s">
        <v>2753</v>
      </c>
      <c r="D332" s="66">
        <v>10</v>
      </c>
      <c r="E332" s="67" t="s">
        <v>136</v>
      </c>
      <c r="F332" s="68">
        <v>21.6</v>
      </c>
      <c r="G332" s="65"/>
      <c r="H332" s="69"/>
      <c r="I332" s="70"/>
      <c r="J332" s="70"/>
      <c r="K332" s="34" t="s">
        <v>65</v>
      </c>
      <c r="L332" s="77">
        <v>332</v>
      </c>
      <c r="M332" s="77"/>
      <c r="N332" s="72"/>
      <c r="O332" s="79" t="s">
        <v>176</v>
      </c>
      <c r="P332" s="81">
        <v>43628.73228009259</v>
      </c>
      <c r="Q332" s="79" t="s">
        <v>448</v>
      </c>
      <c r="R332" s="82" t="s">
        <v>478</v>
      </c>
      <c r="S332" s="79" t="s">
        <v>491</v>
      </c>
      <c r="T332" s="79" t="s">
        <v>530</v>
      </c>
      <c r="U332" s="82" t="s">
        <v>568</v>
      </c>
      <c r="V332" s="82" t="s">
        <v>568</v>
      </c>
      <c r="W332" s="81">
        <v>43628.73228009259</v>
      </c>
      <c r="X332" s="82" t="s">
        <v>764</v>
      </c>
      <c r="Y332" s="79"/>
      <c r="Z332" s="79"/>
      <c r="AA332" s="85" t="s">
        <v>910</v>
      </c>
      <c r="AB332" s="79"/>
      <c r="AC332" s="79" t="b">
        <v>0</v>
      </c>
      <c r="AD332" s="79">
        <v>3</v>
      </c>
      <c r="AE332" s="85" t="s">
        <v>940</v>
      </c>
      <c r="AF332" s="79" t="b">
        <v>0</v>
      </c>
      <c r="AG332" s="79" t="s">
        <v>963</v>
      </c>
      <c r="AH332" s="79"/>
      <c r="AI332" s="85" t="s">
        <v>940</v>
      </c>
      <c r="AJ332" s="79" t="b">
        <v>0</v>
      </c>
      <c r="AK332" s="79">
        <v>0</v>
      </c>
      <c r="AL332" s="85" t="s">
        <v>940</v>
      </c>
      <c r="AM332" s="79" t="s">
        <v>968</v>
      </c>
      <c r="AN332" s="79" t="b">
        <v>0</v>
      </c>
      <c r="AO332" s="85" t="s">
        <v>910</v>
      </c>
      <c r="AP332" s="79" t="s">
        <v>176</v>
      </c>
      <c r="AQ332" s="79">
        <v>0</v>
      </c>
      <c r="AR332" s="79">
        <v>0</v>
      </c>
      <c r="AS332" s="79" t="s">
        <v>981</v>
      </c>
      <c r="AT332" s="79" t="s">
        <v>987</v>
      </c>
      <c r="AU332" s="79" t="s">
        <v>990</v>
      </c>
      <c r="AV332" s="79" t="s">
        <v>997</v>
      </c>
      <c r="AW332" s="79" t="s">
        <v>1007</v>
      </c>
      <c r="AX332" s="79" t="s">
        <v>1017</v>
      </c>
      <c r="AY332" s="79" t="s">
        <v>1022</v>
      </c>
      <c r="AZ332" s="82" t="s">
        <v>1029</v>
      </c>
      <c r="BA332">
        <v>3</v>
      </c>
      <c r="BB332" s="78" t="str">
        <f>REPLACE(INDEX(GroupVertices[Group],MATCH(Edges[[#This Row],[Vertex 1]],GroupVertices[Vertex],0)),1,1,"")</f>
        <v>1</v>
      </c>
      <c r="BC332" s="78" t="str">
        <f>REPLACE(INDEX(GroupVertices[Group],MATCH(Edges[[#This Row],[Vertex 2]],GroupVertices[Vertex],0)),1,1,"")</f>
        <v>1</v>
      </c>
      <c r="BD332" s="48">
        <v>0</v>
      </c>
      <c r="BE332" s="49">
        <v>0</v>
      </c>
      <c r="BF332" s="48">
        <v>1</v>
      </c>
      <c r="BG332" s="49">
        <v>2.5641025641025643</v>
      </c>
      <c r="BH332" s="48">
        <v>0</v>
      </c>
      <c r="BI332" s="49">
        <v>0</v>
      </c>
      <c r="BJ332" s="48">
        <v>38</v>
      </c>
      <c r="BK332" s="49">
        <v>97.43589743589743</v>
      </c>
      <c r="BL332" s="48">
        <v>39</v>
      </c>
    </row>
    <row r="333" spans="1:64" ht="15">
      <c r="A333" s="64" t="s">
        <v>240</v>
      </c>
      <c r="B333" s="64" t="s">
        <v>259</v>
      </c>
      <c r="C333" s="65" t="s">
        <v>2751</v>
      </c>
      <c r="D333" s="66">
        <v>10</v>
      </c>
      <c r="E333" s="67" t="s">
        <v>136</v>
      </c>
      <c r="F333" s="68">
        <v>16.4</v>
      </c>
      <c r="G333" s="65"/>
      <c r="H333" s="69"/>
      <c r="I333" s="70"/>
      <c r="J333" s="70"/>
      <c r="K333" s="34" t="s">
        <v>65</v>
      </c>
      <c r="L333" s="77">
        <v>333</v>
      </c>
      <c r="M333" s="77"/>
      <c r="N333" s="72"/>
      <c r="O333" s="79" t="s">
        <v>335</v>
      </c>
      <c r="P333" s="81">
        <v>43630.61792824074</v>
      </c>
      <c r="Q333" s="79" t="s">
        <v>443</v>
      </c>
      <c r="R333" s="79" t="s">
        <v>477</v>
      </c>
      <c r="S333" s="79" t="s">
        <v>490</v>
      </c>
      <c r="T333" s="79" t="s">
        <v>492</v>
      </c>
      <c r="U333" s="79"/>
      <c r="V333" s="82" t="s">
        <v>613</v>
      </c>
      <c r="W333" s="81">
        <v>43630.61792824074</v>
      </c>
      <c r="X333" s="82" t="s">
        <v>759</v>
      </c>
      <c r="Y333" s="79"/>
      <c r="Z333" s="79"/>
      <c r="AA333" s="85" t="s">
        <v>905</v>
      </c>
      <c r="AB333" s="79"/>
      <c r="AC333" s="79" t="b">
        <v>0</v>
      </c>
      <c r="AD333" s="79">
        <v>5</v>
      </c>
      <c r="AE333" s="85" t="s">
        <v>940</v>
      </c>
      <c r="AF333" s="79" t="b">
        <v>1</v>
      </c>
      <c r="AG333" s="79" t="s">
        <v>963</v>
      </c>
      <c r="AH333" s="79"/>
      <c r="AI333" s="85" t="s">
        <v>911</v>
      </c>
      <c r="AJ333" s="79" t="b">
        <v>0</v>
      </c>
      <c r="AK333" s="79">
        <v>1</v>
      </c>
      <c r="AL333" s="85" t="s">
        <v>940</v>
      </c>
      <c r="AM333" s="79" t="s">
        <v>968</v>
      </c>
      <c r="AN333" s="79" t="b">
        <v>0</v>
      </c>
      <c r="AO333" s="85" t="s">
        <v>905</v>
      </c>
      <c r="AP333" s="79" t="s">
        <v>176</v>
      </c>
      <c r="AQ333" s="79">
        <v>0</v>
      </c>
      <c r="AR333" s="79">
        <v>0</v>
      </c>
      <c r="AS333" s="79"/>
      <c r="AT333" s="79"/>
      <c r="AU333" s="79"/>
      <c r="AV333" s="79"/>
      <c r="AW333" s="79"/>
      <c r="AX333" s="79"/>
      <c r="AY333" s="79"/>
      <c r="AZ333" s="79"/>
      <c r="BA333">
        <v>4</v>
      </c>
      <c r="BB333" s="78" t="str">
        <f>REPLACE(INDEX(GroupVertices[Group],MATCH(Edges[[#This Row],[Vertex 1]],GroupVertices[Vertex],0)),1,1,"")</f>
        <v>1</v>
      </c>
      <c r="BC333" s="78" t="str">
        <f>REPLACE(INDEX(GroupVertices[Group],MATCH(Edges[[#This Row],[Vertex 2]],GroupVertices[Vertex],0)),1,1,"")</f>
        <v>1</v>
      </c>
      <c r="BD333" s="48">
        <v>2</v>
      </c>
      <c r="BE333" s="49">
        <v>6.451612903225806</v>
      </c>
      <c r="BF333" s="48">
        <v>0</v>
      </c>
      <c r="BG333" s="49">
        <v>0</v>
      </c>
      <c r="BH333" s="48">
        <v>0</v>
      </c>
      <c r="BI333" s="49">
        <v>0</v>
      </c>
      <c r="BJ333" s="48">
        <v>29</v>
      </c>
      <c r="BK333" s="49">
        <v>93.54838709677419</v>
      </c>
      <c r="BL333" s="48">
        <v>31</v>
      </c>
    </row>
    <row r="334" spans="1:64" ht="15">
      <c r="A334" s="64" t="s">
        <v>270</v>
      </c>
      <c r="B334" s="64" t="s">
        <v>240</v>
      </c>
      <c r="C334" s="65" t="s">
        <v>2748</v>
      </c>
      <c r="D334" s="66">
        <v>3</v>
      </c>
      <c r="E334" s="67" t="s">
        <v>132</v>
      </c>
      <c r="F334" s="68">
        <v>32</v>
      </c>
      <c r="G334" s="65"/>
      <c r="H334" s="69"/>
      <c r="I334" s="70"/>
      <c r="J334" s="70"/>
      <c r="K334" s="34" t="s">
        <v>65</v>
      </c>
      <c r="L334" s="77">
        <v>334</v>
      </c>
      <c r="M334" s="77"/>
      <c r="N334" s="72"/>
      <c r="O334" s="79" t="s">
        <v>335</v>
      </c>
      <c r="P334" s="81">
        <v>43630.65509259259</v>
      </c>
      <c r="Q334" s="79" t="s">
        <v>444</v>
      </c>
      <c r="R334" s="79"/>
      <c r="S334" s="79"/>
      <c r="T334" s="79" t="s">
        <v>492</v>
      </c>
      <c r="U334" s="79"/>
      <c r="V334" s="82" t="s">
        <v>624</v>
      </c>
      <c r="W334" s="81">
        <v>43630.65509259259</v>
      </c>
      <c r="X334" s="82" t="s">
        <v>760</v>
      </c>
      <c r="Y334" s="79"/>
      <c r="Z334" s="79"/>
      <c r="AA334" s="85" t="s">
        <v>906</v>
      </c>
      <c r="AB334" s="79"/>
      <c r="AC334" s="79" t="b">
        <v>0</v>
      </c>
      <c r="AD334" s="79">
        <v>0</v>
      </c>
      <c r="AE334" s="85" t="s">
        <v>940</v>
      </c>
      <c r="AF334" s="79" t="b">
        <v>1</v>
      </c>
      <c r="AG334" s="79" t="s">
        <v>963</v>
      </c>
      <c r="AH334" s="79"/>
      <c r="AI334" s="85" t="s">
        <v>911</v>
      </c>
      <c r="AJ334" s="79" t="b">
        <v>0</v>
      </c>
      <c r="AK334" s="79">
        <v>1</v>
      </c>
      <c r="AL334" s="85" t="s">
        <v>905</v>
      </c>
      <c r="AM334" s="79" t="s">
        <v>965</v>
      </c>
      <c r="AN334" s="79" t="b">
        <v>0</v>
      </c>
      <c r="AO334" s="85" t="s">
        <v>905</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7</v>
      </c>
      <c r="BC334" s="78" t="str">
        <f>REPLACE(INDEX(GroupVertices[Group],MATCH(Edges[[#This Row],[Vertex 2]],GroupVertices[Vertex],0)),1,1,"")</f>
        <v>1</v>
      </c>
      <c r="BD334" s="48"/>
      <c r="BE334" s="49"/>
      <c r="BF334" s="48"/>
      <c r="BG334" s="49"/>
      <c r="BH334" s="48"/>
      <c r="BI334" s="49"/>
      <c r="BJ334" s="48"/>
      <c r="BK334" s="49"/>
      <c r="BL334" s="48"/>
    </row>
    <row r="335" spans="1:64" ht="15">
      <c r="A335" s="64" t="s">
        <v>259</v>
      </c>
      <c r="B335" s="64" t="s">
        <v>259</v>
      </c>
      <c r="C335" s="65" t="s">
        <v>2748</v>
      </c>
      <c r="D335" s="66">
        <v>3</v>
      </c>
      <c r="E335" s="67" t="s">
        <v>132</v>
      </c>
      <c r="F335" s="68">
        <v>32</v>
      </c>
      <c r="G335" s="65"/>
      <c r="H335" s="69"/>
      <c r="I335" s="70"/>
      <c r="J335" s="70"/>
      <c r="K335" s="34" t="s">
        <v>65</v>
      </c>
      <c r="L335" s="77">
        <v>335</v>
      </c>
      <c r="M335" s="77"/>
      <c r="N335" s="72"/>
      <c r="O335" s="79" t="s">
        <v>176</v>
      </c>
      <c r="P335" s="81">
        <v>43630.59762731481</v>
      </c>
      <c r="Q335" s="79" t="s">
        <v>449</v>
      </c>
      <c r="R335" s="79" t="s">
        <v>479</v>
      </c>
      <c r="S335" s="79" t="s">
        <v>490</v>
      </c>
      <c r="T335" s="79" t="s">
        <v>510</v>
      </c>
      <c r="U335" s="79"/>
      <c r="V335" s="82" t="s">
        <v>611</v>
      </c>
      <c r="W335" s="81">
        <v>43630.59762731481</v>
      </c>
      <c r="X335" s="82" t="s">
        <v>765</v>
      </c>
      <c r="Y335" s="79"/>
      <c r="Z335" s="79"/>
      <c r="AA335" s="85" t="s">
        <v>911</v>
      </c>
      <c r="AB335" s="79"/>
      <c r="AC335" s="79" t="b">
        <v>0</v>
      </c>
      <c r="AD335" s="79">
        <v>13</v>
      </c>
      <c r="AE335" s="85" t="s">
        <v>940</v>
      </c>
      <c r="AF335" s="79" t="b">
        <v>1</v>
      </c>
      <c r="AG335" s="79" t="s">
        <v>963</v>
      </c>
      <c r="AH335" s="79"/>
      <c r="AI335" s="85" t="s">
        <v>847</v>
      </c>
      <c r="AJ335" s="79" t="b">
        <v>0</v>
      </c>
      <c r="AK335" s="79">
        <v>4</v>
      </c>
      <c r="AL335" s="85" t="s">
        <v>940</v>
      </c>
      <c r="AM335" s="79" t="s">
        <v>968</v>
      </c>
      <c r="AN335" s="79" t="b">
        <v>0</v>
      </c>
      <c r="AO335" s="85" t="s">
        <v>911</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v>1</v>
      </c>
      <c r="BE335" s="49">
        <v>2.0408163265306123</v>
      </c>
      <c r="BF335" s="48">
        <v>0</v>
      </c>
      <c r="BG335" s="49">
        <v>0</v>
      </c>
      <c r="BH335" s="48">
        <v>0</v>
      </c>
      <c r="BI335" s="49">
        <v>0</v>
      </c>
      <c r="BJ335" s="48">
        <v>48</v>
      </c>
      <c r="BK335" s="49">
        <v>97.95918367346938</v>
      </c>
      <c r="BL335" s="48">
        <v>49</v>
      </c>
    </row>
    <row r="336" spans="1:64" ht="15">
      <c r="A336" s="64" t="s">
        <v>270</v>
      </c>
      <c r="B336" s="64" t="s">
        <v>259</v>
      </c>
      <c r="C336" s="65" t="s">
        <v>2749</v>
      </c>
      <c r="D336" s="66">
        <v>10</v>
      </c>
      <c r="E336" s="67" t="s">
        <v>136</v>
      </c>
      <c r="F336" s="68">
        <v>26.8</v>
      </c>
      <c r="G336" s="65"/>
      <c r="H336" s="69"/>
      <c r="I336" s="70"/>
      <c r="J336" s="70"/>
      <c r="K336" s="34" t="s">
        <v>65</v>
      </c>
      <c r="L336" s="77">
        <v>336</v>
      </c>
      <c r="M336" s="77"/>
      <c r="N336" s="72"/>
      <c r="O336" s="79" t="s">
        <v>335</v>
      </c>
      <c r="P336" s="81">
        <v>43630.65509259259</v>
      </c>
      <c r="Q336" s="79" t="s">
        <v>444</v>
      </c>
      <c r="R336" s="79"/>
      <c r="S336" s="79"/>
      <c r="T336" s="79" t="s">
        <v>492</v>
      </c>
      <c r="U336" s="79"/>
      <c r="V336" s="82" t="s">
        <v>624</v>
      </c>
      <c r="W336" s="81">
        <v>43630.65509259259</v>
      </c>
      <c r="X336" s="82" t="s">
        <v>760</v>
      </c>
      <c r="Y336" s="79"/>
      <c r="Z336" s="79"/>
      <c r="AA336" s="85" t="s">
        <v>906</v>
      </c>
      <c r="AB336" s="79"/>
      <c r="AC336" s="79" t="b">
        <v>0</v>
      </c>
      <c r="AD336" s="79">
        <v>0</v>
      </c>
      <c r="AE336" s="85" t="s">
        <v>940</v>
      </c>
      <c r="AF336" s="79" t="b">
        <v>1</v>
      </c>
      <c r="AG336" s="79" t="s">
        <v>963</v>
      </c>
      <c r="AH336" s="79"/>
      <c r="AI336" s="85" t="s">
        <v>911</v>
      </c>
      <c r="AJ336" s="79" t="b">
        <v>0</v>
      </c>
      <c r="AK336" s="79">
        <v>1</v>
      </c>
      <c r="AL336" s="85" t="s">
        <v>905</v>
      </c>
      <c r="AM336" s="79" t="s">
        <v>965</v>
      </c>
      <c r="AN336" s="79" t="b">
        <v>0</v>
      </c>
      <c r="AO336" s="85" t="s">
        <v>905</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7</v>
      </c>
      <c r="BC336" s="78" t="str">
        <f>REPLACE(INDEX(GroupVertices[Group],MATCH(Edges[[#This Row],[Vertex 2]],GroupVertices[Vertex],0)),1,1,"")</f>
        <v>1</v>
      </c>
      <c r="BD336" s="48">
        <v>0</v>
      </c>
      <c r="BE336" s="49">
        <v>0</v>
      </c>
      <c r="BF336" s="48">
        <v>0</v>
      </c>
      <c r="BG336" s="49">
        <v>0</v>
      </c>
      <c r="BH336" s="48">
        <v>0</v>
      </c>
      <c r="BI336" s="49">
        <v>0</v>
      </c>
      <c r="BJ336" s="48">
        <v>23</v>
      </c>
      <c r="BK336" s="49">
        <v>100</v>
      </c>
      <c r="BL336" s="48">
        <v>23</v>
      </c>
    </row>
    <row r="337" spans="1:64" ht="15">
      <c r="A337" s="64" t="s">
        <v>270</v>
      </c>
      <c r="B337" s="64" t="s">
        <v>259</v>
      </c>
      <c r="C337" s="65" t="s">
        <v>2749</v>
      </c>
      <c r="D337" s="66">
        <v>10</v>
      </c>
      <c r="E337" s="67" t="s">
        <v>136</v>
      </c>
      <c r="F337" s="68">
        <v>26.8</v>
      </c>
      <c r="G337" s="65"/>
      <c r="H337" s="69"/>
      <c r="I337" s="70"/>
      <c r="J337" s="70"/>
      <c r="K337" s="34" t="s">
        <v>65</v>
      </c>
      <c r="L337" s="77">
        <v>337</v>
      </c>
      <c r="M337" s="77"/>
      <c r="N337" s="72"/>
      <c r="O337" s="79" t="s">
        <v>335</v>
      </c>
      <c r="P337" s="81">
        <v>43631.53331018519</v>
      </c>
      <c r="Q337" s="79" t="s">
        <v>385</v>
      </c>
      <c r="R337" s="79"/>
      <c r="S337" s="79"/>
      <c r="T337" s="79" t="s">
        <v>510</v>
      </c>
      <c r="U337" s="79"/>
      <c r="V337" s="82" t="s">
        <v>624</v>
      </c>
      <c r="W337" s="81">
        <v>43631.53331018519</v>
      </c>
      <c r="X337" s="82" t="s">
        <v>766</v>
      </c>
      <c r="Y337" s="79"/>
      <c r="Z337" s="79"/>
      <c r="AA337" s="85" t="s">
        <v>912</v>
      </c>
      <c r="AB337" s="79"/>
      <c r="AC337" s="79" t="b">
        <v>0</v>
      </c>
      <c r="AD337" s="79">
        <v>0</v>
      </c>
      <c r="AE337" s="85" t="s">
        <v>940</v>
      </c>
      <c r="AF337" s="79" t="b">
        <v>1</v>
      </c>
      <c r="AG337" s="79" t="s">
        <v>963</v>
      </c>
      <c r="AH337" s="79"/>
      <c r="AI337" s="85" t="s">
        <v>847</v>
      </c>
      <c r="AJ337" s="79" t="b">
        <v>0</v>
      </c>
      <c r="AK337" s="79">
        <v>4</v>
      </c>
      <c r="AL337" s="85" t="s">
        <v>911</v>
      </c>
      <c r="AM337" s="79" t="s">
        <v>968</v>
      </c>
      <c r="AN337" s="79" t="b">
        <v>0</v>
      </c>
      <c r="AO337" s="85" t="s">
        <v>911</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7</v>
      </c>
      <c r="BC337" s="78" t="str">
        <f>REPLACE(INDEX(GroupVertices[Group],MATCH(Edges[[#This Row],[Vertex 2]],GroupVertices[Vertex],0)),1,1,"")</f>
        <v>1</v>
      </c>
      <c r="BD337" s="48">
        <v>0</v>
      </c>
      <c r="BE337" s="49">
        <v>0</v>
      </c>
      <c r="BF337" s="48">
        <v>0</v>
      </c>
      <c r="BG337" s="49">
        <v>0</v>
      </c>
      <c r="BH337" s="48">
        <v>0</v>
      </c>
      <c r="BI337" s="49">
        <v>0</v>
      </c>
      <c r="BJ337" s="48">
        <v>26</v>
      </c>
      <c r="BK337" s="49">
        <v>100</v>
      </c>
      <c r="BL337" s="48">
        <v>26</v>
      </c>
    </row>
    <row r="338" spans="1:64" ht="15">
      <c r="A338" s="64" t="s">
        <v>270</v>
      </c>
      <c r="B338" s="64" t="s">
        <v>332</v>
      </c>
      <c r="C338" s="65" t="s">
        <v>2748</v>
      </c>
      <c r="D338" s="66">
        <v>3</v>
      </c>
      <c r="E338" s="67" t="s">
        <v>132</v>
      </c>
      <c r="F338" s="68">
        <v>32</v>
      </c>
      <c r="G338" s="65"/>
      <c r="H338" s="69"/>
      <c r="I338" s="70"/>
      <c r="J338" s="70"/>
      <c r="K338" s="34" t="s">
        <v>65</v>
      </c>
      <c r="L338" s="77">
        <v>338</v>
      </c>
      <c r="M338" s="77"/>
      <c r="N338" s="72"/>
      <c r="O338" s="79" t="s">
        <v>335</v>
      </c>
      <c r="P338" s="81">
        <v>43631.55708333333</v>
      </c>
      <c r="Q338" s="79" t="s">
        <v>450</v>
      </c>
      <c r="R338" s="79"/>
      <c r="S338" s="79"/>
      <c r="T338" s="79" t="s">
        <v>531</v>
      </c>
      <c r="U338" s="79"/>
      <c r="V338" s="82" t="s">
        <v>624</v>
      </c>
      <c r="W338" s="81">
        <v>43631.55708333333</v>
      </c>
      <c r="X338" s="82" t="s">
        <v>767</v>
      </c>
      <c r="Y338" s="79"/>
      <c r="Z338" s="79"/>
      <c r="AA338" s="85" t="s">
        <v>913</v>
      </c>
      <c r="AB338" s="85" t="s">
        <v>938</v>
      </c>
      <c r="AC338" s="79" t="b">
        <v>0</v>
      </c>
      <c r="AD338" s="79">
        <v>1</v>
      </c>
      <c r="AE338" s="85" t="s">
        <v>962</v>
      </c>
      <c r="AF338" s="79" t="b">
        <v>0</v>
      </c>
      <c r="AG338" s="79" t="s">
        <v>963</v>
      </c>
      <c r="AH338" s="79"/>
      <c r="AI338" s="85" t="s">
        <v>940</v>
      </c>
      <c r="AJ338" s="79" t="b">
        <v>0</v>
      </c>
      <c r="AK338" s="79">
        <v>0</v>
      </c>
      <c r="AL338" s="85" t="s">
        <v>940</v>
      </c>
      <c r="AM338" s="79" t="s">
        <v>965</v>
      </c>
      <c r="AN338" s="79" t="b">
        <v>0</v>
      </c>
      <c r="AO338" s="85" t="s">
        <v>938</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7</v>
      </c>
      <c r="BC338" s="78" t="str">
        <f>REPLACE(INDEX(GroupVertices[Group],MATCH(Edges[[#This Row],[Vertex 2]],GroupVertices[Vertex],0)),1,1,"")</f>
        <v>7</v>
      </c>
      <c r="BD338" s="48"/>
      <c r="BE338" s="49"/>
      <c r="BF338" s="48"/>
      <c r="BG338" s="49"/>
      <c r="BH338" s="48"/>
      <c r="BI338" s="49"/>
      <c r="BJ338" s="48"/>
      <c r="BK338" s="49"/>
      <c r="BL338" s="48"/>
    </row>
    <row r="339" spans="1:64" ht="15">
      <c r="A339" s="64" t="s">
        <v>271</v>
      </c>
      <c r="B339" s="64" t="s">
        <v>271</v>
      </c>
      <c r="C339" s="65" t="s">
        <v>2749</v>
      </c>
      <c r="D339" s="66">
        <v>10</v>
      </c>
      <c r="E339" s="67" t="s">
        <v>136</v>
      </c>
      <c r="F339" s="68">
        <v>26.8</v>
      </c>
      <c r="G339" s="65"/>
      <c r="H339" s="69"/>
      <c r="I339" s="70"/>
      <c r="J339" s="70"/>
      <c r="K339" s="34" t="s">
        <v>65</v>
      </c>
      <c r="L339" s="77">
        <v>339</v>
      </c>
      <c r="M339" s="77"/>
      <c r="N339" s="72"/>
      <c r="O339" s="79" t="s">
        <v>176</v>
      </c>
      <c r="P339" s="81">
        <v>43578.498449074075</v>
      </c>
      <c r="Q339" s="79" t="s">
        <v>451</v>
      </c>
      <c r="R339" s="82" t="s">
        <v>466</v>
      </c>
      <c r="S339" s="79" t="s">
        <v>487</v>
      </c>
      <c r="T339" s="79" t="s">
        <v>504</v>
      </c>
      <c r="U339" s="82" t="s">
        <v>569</v>
      </c>
      <c r="V339" s="82" t="s">
        <v>569</v>
      </c>
      <c r="W339" s="81">
        <v>43578.498449074075</v>
      </c>
      <c r="X339" s="82" t="s">
        <v>768</v>
      </c>
      <c r="Y339" s="79"/>
      <c r="Z339" s="79"/>
      <c r="AA339" s="85" t="s">
        <v>914</v>
      </c>
      <c r="AB339" s="79"/>
      <c r="AC339" s="79" t="b">
        <v>0</v>
      </c>
      <c r="AD339" s="79">
        <v>12</v>
      </c>
      <c r="AE339" s="85" t="s">
        <v>940</v>
      </c>
      <c r="AF339" s="79" t="b">
        <v>0</v>
      </c>
      <c r="AG339" s="79" t="s">
        <v>963</v>
      </c>
      <c r="AH339" s="79"/>
      <c r="AI339" s="85" t="s">
        <v>940</v>
      </c>
      <c r="AJ339" s="79" t="b">
        <v>0</v>
      </c>
      <c r="AK339" s="79">
        <v>7</v>
      </c>
      <c r="AL339" s="85" t="s">
        <v>940</v>
      </c>
      <c r="AM339" s="79" t="s">
        <v>967</v>
      </c>
      <c r="AN339" s="79" t="b">
        <v>0</v>
      </c>
      <c r="AO339" s="85" t="s">
        <v>914</v>
      </c>
      <c r="AP339" s="79" t="s">
        <v>975</v>
      </c>
      <c r="AQ339" s="79">
        <v>0</v>
      </c>
      <c r="AR339" s="79">
        <v>0</v>
      </c>
      <c r="AS339" s="79"/>
      <c r="AT339" s="79"/>
      <c r="AU339" s="79"/>
      <c r="AV339" s="79"/>
      <c r="AW339" s="79"/>
      <c r="AX339" s="79"/>
      <c r="AY339" s="79"/>
      <c r="AZ339" s="79"/>
      <c r="BA339">
        <v>2</v>
      </c>
      <c r="BB339" s="78" t="str">
        <f>REPLACE(INDEX(GroupVertices[Group],MATCH(Edges[[#This Row],[Vertex 1]],GroupVertices[Vertex],0)),1,1,"")</f>
        <v>3</v>
      </c>
      <c r="BC339" s="78" t="str">
        <f>REPLACE(INDEX(GroupVertices[Group],MATCH(Edges[[#This Row],[Vertex 2]],GroupVertices[Vertex],0)),1,1,"")</f>
        <v>3</v>
      </c>
      <c r="BD339" s="48">
        <v>2</v>
      </c>
      <c r="BE339" s="49">
        <v>7.6923076923076925</v>
      </c>
      <c r="BF339" s="48">
        <v>0</v>
      </c>
      <c r="BG339" s="49">
        <v>0</v>
      </c>
      <c r="BH339" s="48">
        <v>0</v>
      </c>
      <c r="BI339" s="49">
        <v>0</v>
      </c>
      <c r="BJ339" s="48">
        <v>24</v>
      </c>
      <c r="BK339" s="49">
        <v>92.3076923076923</v>
      </c>
      <c r="BL339" s="48">
        <v>26</v>
      </c>
    </row>
    <row r="340" spans="1:64" ht="15">
      <c r="A340" s="64" t="s">
        <v>271</v>
      </c>
      <c r="B340" s="64" t="s">
        <v>271</v>
      </c>
      <c r="C340" s="65" t="s">
        <v>2749</v>
      </c>
      <c r="D340" s="66">
        <v>10</v>
      </c>
      <c r="E340" s="67" t="s">
        <v>136</v>
      </c>
      <c r="F340" s="68">
        <v>26.8</v>
      </c>
      <c r="G340" s="65"/>
      <c r="H340" s="69"/>
      <c r="I340" s="70"/>
      <c r="J340" s="70"/>
      <c r="K340" s="34" t="s">
        <v>65</v>
      </c>
      <c r="L340" s="77">
        <v>340</v>
      </c>
      <c r="M340" s="77"/>
      <c r="N340" s="72"/>
      <c r="O340" s="79" t="s">
        <v>176</v>
      </c>
      <c r="P340" s="81">
        <v>43626.71042824074</v>
      </c>
      <c r="Q340" s="79" t="s">
        <v>452</v>
      </c>
      <c r="R340" s="82" t="s">
        <v>473</v>
      </c>
      <c r="S340" s="79" t="s">
        <v>484</v>
      </c>
      <c r="T340" s="79" t="s">
        <v>504</v>
      </c>
      <c r="U340" s="82" t="s">
        <v>570</v>
      </c>
      <c r="V340" s="82" t="s">
        <v>570</v>
      </c>
      <c r="W340" s="81">
        <v>43626.71042824074</v>
      </c>
      <c r="X340" s="82" t="s">
        <v>769</v>
      </c>
      <c r="Y340" s="79"/>
      <c r="Z340" s="79"/>
      <c r="AA340" s="85" t="s">
        <v>915</v>
      </c>
      <c r="AB340" s="79"/>
      <c r="AC340" s="79" t="b">
        <v>0</v>
      </c>
      <c r="AD340" s="79">
        <v>5</v>
      </c>
      <c r="AE340" s="85" t="s">
        <v>940</v>
      </c>
      <c r="AF340" s="79" t="b">
        <v>0</v>
      </c>
      <c r="AG340" s="79" t="s">
        <v>963</v>
      </c>
      <c r="AH340" s="79"/>
      <c r="AI340" s="85" t="s">
        <v>940</v>
      </c>
      <c r="AJ340" s="79" t="b">
        <v>0</v>
      </c>
      <c r="AK340" s="79">
        <v>2</v>
      </c>
      <c r="AL340" s="85" t="s">
        <v>940</v>
      </c>
      <c r="AM340" s="79" t="s">
        <v>974</v>
      </c>
      <c r="AN340" s="79" t="b">
        <v>0</v>
      </c>
      <c r="AO340" s="85" t="s">
        <v>915</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3</v>
      </c>
      <c r="BC340" s="78" t="str">
        <f>REPLACE(INDEX(GroupVertices[Group],MATCH(Edges[[#This Row],[Vertex 2]],GroupVertices[Vertex],0)),1,1,"")</f>
        <v>3</v>
      </c>
      <c r="BD340" s="48">
        <v>1</v>
      </c>
      <c r="BE340" s="49">
        <v>3.125</v>
      </c>
      <c r="BF340" s="48">
        <v>0</v>
      </c>
      <c r="BG340" s="49">
        <v>0</v>
      </c>
      <c r="BH340" s="48">
        <v>0</v>
      </c>
      <c r="BI340" s="49">
        <v>0</v>
      </c>
      <c r="BJ340" s="48">
        <v>31</v>
      </c>
      <c r="BK340" s="49">
        <v>96.875</v>
      </c>
      <c r="BL340" s="48">
        <v>32</v>
      </c>
    </row>
    <row r="341" spans="1:64" ht="15">
      <c r="A341" s="64" t="s">
        <v>270</v>
      </c>
      <c r="B341" s="64" t="s">
        <v>271</v>
      </c>
      <c r="C341" s="65" t="s">
        <v>2748</v>
      </c>
      <c r="D341" s="66">
        <v>3</v>
      </c>
      <c r="E341" s="67" t="s">
        <v>132</v>
      </c>
      <c r="F341" s="68">
        <v>32</v>
      </c>
      <c r="G341" s="65"/>
      <c r="H341" s="69"/>
      <c r="I341" s="70"/>
      <c r="J341" s="70"/>
      <c r="K341" s="34" t="s">
        <v>65</v>
      </c>
      <c r="L341" s="77">
        <v>341</v>
      </c>
      <c r="M341" s="77"/>
      <c r="N341" s="72"/>
      <c r="O341" s="79" t="s">
        <v>335</v>
      </c>
      <c r="P341" s="81">
        <v>43631.55708333333</v>
      </c>
      <c r="Q341" s="79" t="s">
        <v>450</v>
      </c>
      <c r="R341" s="79"/>
      <c r="S341" s="79"/>
      <c r="T341" s="79" t="s">
        <v>531</v>
      </c>
      <c r="U341" s="79"/>
      <c r="V341" s="82" t="s">
        <v>624</v>
      </c>
      <c r="W341" s="81">
        <v>43631.55708333333</v>
      </c>
      <c r="X341" s="82" t="s">
        <v>767</v>
      </c>
      <c r="Y341" s="79"/>
      <c r="Z341" s="79"/>
      <c r="AA341" s="85" t="s">
        <v>913</v>
      </c>
      <c r="AB341" s="85" t="s">
        <v>938</v>
      </c>
      <c r="AC341" s="79" t="b">
        <v>0</v>
      </c>
      <c r="AD341" s="79">
        <v>1</v>
      </c>
      <c r="AE341" s="85" t="s">
        <v>962</v>
      </c>
      <c r="AF341" s="79" t="b">
        <v>0</v>
      </c>
      <c r="AG341" s="79" t="s">
        <v>963</v>
      </c>
      <c r="AH341" s="79"/>
      <c r="AI341" s="85" t="s">
        <v>940</v>
      </c>
      <c r="AJ341" s="79" t="b">
        <v>0</v>
      </c>
      <c r="AK341" s="79">
        <v>0</v>
      </c>
      <c r="AL341" s="85" t="s">
        <v>940</v>
      </c>
      <c r="AM341" s="79" t="s">
        <v>965</v>
      </c>
      <c r="AN341" s="79" t="b">
        <v>0</v>
      </c>
      <c r="AO341" s="85" t="s">
        <v>938</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7</v>
      </c>
      <c r="BC341" s="78" t="str">
        <f>REPLACE(INDEX(GroupVertices[Group],MATCH(Edges[[#This Row],[Vertex 2]],GroupVertices[Vertex],0)),1,1,"")</f>
        <v>3</v>
      </c>
      <c r="BD341" s="48"/>
      <c r="BE341" s="49"/>
      <c r="BF341" s="48"/>
      <c r="BG341" s="49"/>
      <c r="BH341" s="48"/>
      <c r="BI341" s="49"/>
      <c r="BJ341" s="48"/>
      <c r="BK341" s="49"/>
      <c r="BL341" s="48"/>
    </row>
    <row r="342" spans="1:64" ht="15">
      <c r="A342" s="64" t="s">
        <v>270</v>
      </c>
      <c r="B342" s="64" t="s">
        <v>333</v>
      </c>
      <c r="C342" s="65" t="s">
        <v>2748</v>
      </c>
      <c r="D342" s="66">
        <v>3</v>
      </c>
      <c r="E342" s="67" t="s">
        <v>132</v>
      </c>
      <c r="F342" s="68">
        <v>32</v>
      </c>
      <c r="G342" s="65"/>
      <c r="H342" s="69"/>
      <c r="I342" s="70"/>
      <c r="J342" s="70"/>
      <c r="K342" s="34" t="s">
        <v>65</v>
      </c>
      <c r="L342" s="77">
        <v>342</v>
      </c>
      <c r="M342" s="77"/>
      <c r="N342" s="72"/>
      <c r="O342" s="79" t="s">
        <v>335</v>
      </c>
      <c r="P342" s="81">
        <v>43631.55708333333</v>
      </c>
      <c r="Q342" s="79" t="s">
        <v>450</v>
      </c>
      <c r="R342" s="79"/>
      <c r="S342" s="79"/>
      <c r="T342" s="79" t="s">
        <v>531</v>
      </c>
      <c r="U342" s="79"/>
      <c r="V342" s="82" t="s">
        <v>624</v>
      </c>
      <c r="W342" s="81">
        <v>43631.55708333333</v>
      </c>
      <c r="X342" s="82" t="s">
        <v>767</v>
      </c>
      <c r="Y342" s="79"/>
      <c r="Z342" s="79"/>
      <c r="AA342" s="85" t="s">
        <v>913</v>
      </c>
      <c r="AB342" s="85" t="s">
        <v>938</v>
      </c>
      <c r="AC342" s="79" t="b">
        <v>0</v>
      </c>
      <c r="AD342" s="79">
        <v>1</v>
      </c>
      <c r="AE342" s="85" t="s">
        <v>962</v>
      </c>
      <c r="AF342" s="79" t="b">
        <v>0</v>
      </c>
      <c r="AG342" s="79" t="s">
        <v>963</v>
      </c>
      <c r="AH342" s="79"/>
      <c r="AI342" s="85" t="s">
        <v>940</v>
      </c>
      <c r="AJ342" s="79" t="b">
        <v>0</v>
      </c>
      <c r="AK342" s="79">
        <v>0</v>
      </c>
      <c r="AL342" s="85" t="s">
        <v>940</v>
      </c>
      <c r="AM342" s="79" t="s">
        <v>965</v>
      </c>
      <c r="AN342" s="79" t="b">
        <v>0</v>
      </c>
      <c r="AO342" s="85" t="s">
        <v>938</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7</v>
      </c>
      <c r="BC342" s="78" t="str">
        <f>REPLACE(INDEX(GroupVertices[Group],MATCH(Edges[[#This Row],[Vertex 2]],GroupVertices[Vertex],0)),1,1,"")</f>
        <v>7</v>
      </c>
      <c r="BD342" s="48"/>
      <c r="BE342" s="49"/>
      <c r="BF342" s="48"/>
      <c r="BG342" s="49"/>
      <c r="BH342" s="48"/>
      <c r="BI342" s="49"/>
      <c r="BJ342" s="48"/>
      <c r="BK342" s="49"/>
      <c r="BL342" s="48"/>
    </row>
    <row r="343" spans="1:64" ht="15">
      <c r="A343" s="64" t="s">
        <v>270</v>
      </c>
      <c r="B343" s="64" t="s">
        <v>334</v>
      </c>
      <c r="C343" s="65" t="s">
        <v>2748</v>
      </c>
      <c r="D343" s="66">
        <v>3</v>
      </c>
      <c r="E343" s="67" t="s">
        <v>132</v>
      </c>
      <c r="F343" s="68">
        <v>32</v>
      </c>
      <c r="G343" s="65"/>
      <c r="H343" s="69"/>
      <c r="I343" s="70"/>
      <c r="J343" s="70"/>
      <c r="K343" s="34" t="s">
        <v>65</v>
      </c>
      <c r="L343" s="77">
        <v>343</v>
      </c>
      <c r="M343" s="77"/>
      <c r="N343" s="72"/>
      <c r="O343" s="79" t="s">
        <v>335</v>
      </c>
      <c r="P343" s="81">
        <v>43631.55708333333</v>
      </c>
      <c r="Q343" s="79" t="s">
        <v>450</v>
      </c>
      <c r="R343" s="79"/>
      <c r="S343" s="79"/>
      <c r="T343" s="79" t="s">
        <v>531</v>
      </c>
      <c r="U343" s="79"/>
      <c r="V343" s="82" t="s">
        <v>624</v>
      </c>
      <c r="W343" s="81">
        <v>43631.55708333333</v>
      </c>
      <c r="X343" s="82" t="s">
        <v>767</v>
      </c>
      <c r="Y343" s="79"/>
      <c r="Z343" s="79"/>
      <c r="AA343" s="85" t="s">
        <v>913</v>
      </c>
      <c r="AB343" s="85" t="s">
        <v>938</v>
      </c>
      <c r="AC343" s="79" t="b">
        <v>0</v>
      </c>
      <c r="AD343" s="79">
        <v>1</v>
      </c>
      <c r="AE343" s="85" t="s">
        <v>962</v>
      </c>
      <c r="AF343" s="79" t="b">
        <v>0</v>
      </c>
      <c r="AG343" s="79" t="s">
        <v>963</v>
      </c>
      <c r="AH343" s="79"/>
      <c r="AI343" s="85" t="s">
        <v>940</v>
      </c>
      <c r="AJ343" s="79" t="b">
        <v>0</v>
      </c>
      <c r="AK343" s="79">
        <v>0</v>
      </c>
      <c r="AL343" s="85" t="s">
        <v>940</v>
      </c>
      <c r="AM343" s="79" t="s">
        <v>965</v>
      </c>
      <c r="AN343" s="79" t="b">
        <v>0</v>
      </c>
      <c r="AO343" s="85" t="s">
        <v>938</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7</v>
      </c>
      <c r="BC343" s="78" t="str">
        <f>REPLACE(INDEX(GroupVertices[Group],MATCH(Edges[[#This Row],[Vertex 2]],GroupVertices[Vertex],0)),1,1,"")</f>
        <v>7</v>
      </c>
      <c r="BD343" s="48">
        <v>1</v>
      </c>
      <c r="BE343" s="49">
        <v>2.857142857142857</v>
      </c>
      <c r="BF343" s="48">
        <v>1</v>
      </c>
      <c r="BG343" s="49">
        <v>2.857142857142857</v>
      </c>
      <c r="BH343" s="48">
        <v>0</v>
      </c>
      <c r="BI343" s="49">
        <v>0</v>
      </c>
      <c r="BJ343" s="48">
        <v>33</v>
      </c>
      <c r="BK343" s="49">
        <v>94.28571428571429</v>
      </c>
      <c r="BL343" s="48">
        <v>35</v>
      </c>
    </row>
    <row r="344" spans="1:64" ht="15">
      <c r="A344" s="64" t="s">
        <v>270</v>
      </c>
      <c r="B344" s="64" t="s">
        <v>305</v>
      </c>
      <c r="C344" s="65" t="s">
        <v>2749</v>
      </c>
      <c r="D344" s="66">
        <v>10</v>
      </c>
      <c r="E344" s="67" t="s">
        <v>136</v>
      </c>
      <c r="F344" s="68">
        <v>26.8</v>
      </c>
      <c r="G344" s="65"/>
      <c r="H344" s="69"/>
      <c r="I344" s="70"/>
      <c r="J344" s="70"/>
      <c r="K344" s="34" t="s">
        <v>65</v>
      </c>
      <c r="L344" s="77">
        <v>344</v>
      </c>
      <c r="M344" s="77"/>
      <c r="N344" s="72"/>
      <c r="O344" s="79" t="s">
        <v>336</v>
      </c>
      <c r="P344" s="81">
        <v>43626.08375</v>
      </c>
      <c r="Q344" s="79" t="s">
        <v>453</v>
      </c>
      <c r="R344" s="79"/>
      <c r="S344" s="79"/>
      <c r="T344" s="79" t="s">
        <v>492</v>
      </c>
      <c r="U344" s="79"/>
      <c r="V344" s="82" t="s">
        <v>624</v>
      </c>
      <c r="W344" s="81">
        <v>43626.08375</v>
      </c>
      <c r="X344" s="82" t="s">
        <v>770</v>
      </c>
      <c r="Y344" s="79"/>
      <c r="Z344" s="79"/>
      <c r="AA344" s="85" t="s">
        <v>916</v>
      </c>
      <c r="AB344" s="85" t="s">
        <v>939</v>
      </c>
      <c r="AC344" s="79" t="b">
        <v>0</v>
      </c>
      <c r="AD344" s="79">
        <v>2</v>
      </c>
      <c r="AE344" s="85" t="s">
        <v>962</v>
      </c>
      <c r="AF344" s="79" t="b">
        <v>0</v>
      </c>
      <c r="AG344" s="79" t="s">
        <v>963</v>
      </c>
      <c r="AH344" s="79"/>
      <c r="AI344" s="85" t="s">
        <v>940</v>
      </c>
      <c r="AJ344" s="79" t="b">
        <v>0</v>
      </c>
      <c r="AK344" s="79">
        <v>0</v>
      </c>
      <c r="AL344" s="85" t="s">
        <v>940</v>
      </c>
      <c r="AM344" s="79" t="s">
        <v>965</v>
      </c>
      <c r="AN344" s="79" t="b">
        <v>0</v>
      </c>
      <c r="AO344" s="85" t="s">
        <v>939</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7</v>
      </c>
      <c r="BC344" s="78" t="str">
        <f>REPLACE(INDEX(GroupVertices[Group],MATCH(Edges[[#This Row],[Vertex 2]],GroupVertices[Vertex],0)),1,1,"")</f>
        <v>7</v>
      </c>
      <c r="BD344" s="48">
        <v>1</v>
      </c>
      <c r="BE344" s="49">
        <v>3.125</v>
      </c>
      <c r="BF344" s="48">
        <v>0</v>
      </c>
      <c r="BG344" s="49">
        <v>0</v>
      </c>
      <c r="BH344" s="48">
        <v>0</v>
      </c>
      <c r="BI344" s="49">
        <v>0</v>
      </c>
      <c r="BJ344" s="48">
        <v>31</v>
      </c>
      <c r="BK344" s="49">
        <v>96.875</v>
      </c>
      <c r="BL344" s="48">
        <v>32</v>
      </c>
    </row>
    <row r="345" spans="1:64" ht="15">
      <c r="A345" s="64" t="s">
        <v>270</v>
      </c>
      <c r="B345" s="64" t="s">
        <v>305</v>
      </c>
      <c r="C345" s="65" t="s">
        <v>2749</v>
      </c>
      <c r="D345" s="66">
        <v>10</v>
      </c>
      <c r="E345" s="67" t="s">
        <v>136</v>
      </c>
      <c r="F345" s="68">
        <v>26.8</v>
      </c>
      <c r="G345" s="65"/>
      <c r="H345" s="69"/>
      <c r="I345" s="70"/>
      <c r="J345" s="70"/>
      <c r="K345" s="34" t="s">
        <v>65</v>
      </c>
      <c r="L345" s="77">
        <v>345</v>
      </c>
      <c r="M345" s="77"/>
      <c r="N345" s="72"/>
      <c r="O345" s="79" t="s">
        <v>336</v>
      </c>
      <c r="P345" s="81">
        <v>43631.55708333333</v>
      </c>
      <c r="Q345" s="79" t="s">
        <v>450</v>
      </c>
      <c r="R345" s="79"/>
      <c r="S345" s="79"/>
      <c r="T345" s="79" t="s">
        <v>531</v>
      </c>
      <c r="U345" s="79"/>
      <c r="V345" s="82" t="s">
        <v>624</v>
      </c>
      <c r="W345" s="81">
        <v>43631.55708333333</v>
      </c>
      <c r="X345" s="82" t="s">
        <v>767</v>
      </c>
      <c r="Y345" s="79"/>
      <c r="Z345" s="79"/>
      <c r="AA345" s="85" t="s">
        <v>913</v>
      </c>
      <c r="AB345" s="85" t="s">
        <v>938</v>
      </c>
      <c r="AC345" s="79" t="b">
        <v>0</v>
      </c>
      <c r="AD345" s="79">
        <v>1</v>
      </c>
      <c r="AE345" s="85" t="s">
        <v>962</v>
      </c>
      <c r="AF345" s="79" t="b">
        <v>0</v>
      </c>
      <c r="AG345" s="79" t="s">
        <v>963</v>
      </c>
      <c r="AH345" s="79"/>
      <c r="AI345" s="85" t="s">
        <v>940</v>
      </c>
      <c r="AJ345" s="79" t="b">
        <v>0</v>
      </c>
      <c r="AK345" s="79">
        <v>0</v>
      </c>
      <c r="AL345" s="85" t="s">
        <v>940</v>
      </c>
      <c r="AM345" s="79" t="s">
        <v>965</v>
      </c>
      <c r="AN345" s="79" t="b">
        <v>0</v>
      </c>
      <c r="AO345" s="85" t="s">
        <v>938</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7</v>
      </c>
      <c r="BC345" s="78" t="str">
        <f>REPLACE(INDEX(GroupVertices[Group],MATCH(Edges[[#This Row],[Vertex 2]],GroupVertices[Vertex],0)),1,1,"")</f>
        <v>7</v>
      </c>
      <c r="BD345" s="48"/>
      <c r="BE345" s="49"/>
      <c r="BF345" s="48"/>
      <c r="BG345" s="49"/>
      <c r="BH345" s="48"/>
      <c r="BI345" s="49"/>
      <c r="BJ345" s="48"/>
      <c r="BK345" s="49"/>
      <c r="BL345"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5"/>
    <dataValidation allowBlank="1" showErrorMessage="1" sqref="N2:N3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5"/>
    <dataValidation allowBlank="1" showInputMessage="1" promptTitle="Edge Color" prompt="To select an optional edge color, right-click and select Select Color on the right-click menu." sqref="C3:C345"/>
    <dataValidation allowBlank="1" showInputMessage="1" promptTitle="Edge Width" prompt="Enter an optional edge width between 1 and 10." errorTitle="Invalid Edge Width" error="The optional edge width must be a whole number between 1 and 10." sqref="D3:D345"/>
    <dataValidation allowBlank="1" showInputMessage="1" promptTitle="Edge Opacity" prompt="Enter an optional edge opacity between 0 (transparent) and 100 (opaque)." errorTitle="Invalid Edge Opacity" error="The optional edge opacity must be a whole number between 0 and 10." sqref="F3:F3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5">
      <formula1>ValidEdgeVisibilities</formula1>
    </dataValidation>
    <dataValidation allowBlank="1" showInputMessage="1" showErrorMessage="1" promptTitle="Vertex 1 Name" prompt="Enter the name of the edge's first vertex." sqref="A3:A345"/>
    <dataValidation allowBlank="1" showInputMessage="1" showErrorMessage="1" promptTitle="Vertex 2 Name" prompt="Enter the name of the edge's second vertex." sqref="B3:B345"/>
    <dataValidation allowBlank="1" showInputMessage="1" showErrorMessage="1" promptTitle="Edge Label" prompt="Enter an optional edge label." errorTitle="Invalid Edge Visibility" error="You have entered an unrecognized edge visibility.  Try selecting from the drop-down list instead." sqref="H3:H3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5"/>
  </dataValidations>
  <hyperlinks>
    <hyperlink ref="R68" r:id="rId1" display="https://brandonbrands.com/podcast"/>
    <hyperlink ref="R83" r:id="rId2" display="https://brandonbrands.com/podcast"/>
    <hyperlink ref="R84" r:id="rId3" display="https://brandonbrands.com/podcast"/>
    <hyperlink ref="R90" r:id="rId4" display="https://www.eventbrite.com/e/social-media-week-lima-2019-smwl19-tickets-46921708092?aff=speaker&amp;afu=95609255501"/>
    <hyperlink ref="R91" r:id="rId5" display="https://www.eventbrite.com/e/social-media-week-lima-2019-smwl19-tickets-46921708092?aff=speaker&amp;afu=95609255501"/>
    <hyperlink ref="R97" r:id="rId6" display="https://www.eventbrite.com/e/social-media-week-lima-2019-smwl19-tickets-46921708092?aff=speaker&amp;afu=95609255501"/>
    <hyperlink ref="R101" r:id="rId7" display="https://www.eventbrite.com/e/social-media-week-lima-2019-smwl19-tickets-46921708092?aff=speaker&amp;afu=95609255501"/>
    <hyperlink ref="R102" r:id="rId8" display="https://www.eventbrite.com/e/social-media-week-lima-2019-smwl19-tickets-46921708092?aff=speaker&amp;afu=95609255501"/>
    <hyperlink ref="R121" r:id="rId9" display="https://twitter.com/goalchat/status/1137908375188934657"/>
    <hyperlink ref="R126" r:id="rId10" display="https://www.facebook.com/5735499/videos/10108144528381688/"/>
    <hyperlink ref="R127" r:id="rId11" display="https://www.facebook.com/5735499/videos/10108144528381688/"/>
    <hyperlink ref="R128" r:id="rId12" display="https://www.facebook.com/5735499/videos/10108144528381688/"/>
    <hyperlink ref="R131" r:id="rId13" display="https://www.facebook.com/wave.video/videos/325883364974897/"/>
    <hyperlink ref="R132" r:id="rId14" display="https://www.facebook.com/wave.video/videos/325883364974897/"/>
    <hyperlink ref="R133" r:id="rId15" display="https://www.facebook.com/wave.video/videos/325883364974897/"/>
    <hyperlink ref="R134" r:id="rId16" display="https://www.facebook.com/wave.video/videos/325883364974897/"/>
    <hyperlink ref="R165" r:id="rId17" display="https://www.facebook.com/wave.video/videos/325883364974897/"/>
    <hyperlink ref="R167" r:id="rId18" display="https://www.facebook.com/wave.video/videos/325883364974897/"/>
    <hyperlink ref="R168" r:id="rId19" display="https://www.facebook.com/wave.video/videos/325883364974897/"/>
    <hyperlink ref="R169" r:id="rId20" display="https://www.facebook.com/wave.video/videos/325883364974897/"/>
    <hyperlink ref="R170" r:id="rId21" display="https://www.facebook.com/wave.video/videos/325883364974897/"/>
    <hyperlink ref="R173" r:id="rId22" display="https://www.facebook.com/DeanReynoldsMediaGroup/videos/2096424653983773/"/>
    <hyperlink ref="R174" r:id="rId23" display="https://www.facebook.com/DeanReynoldsMediaGroup/videos/2096424653983773/"/>
    <hyperlink ref="R175" r:id="rId24" display="https://www.facebook.com/wave.video/videos/325883364974897/"/>
    <hyperlink ref="R178" r:id="rId25" display="https://facebook.com/livestreamuniverse"/>
    <hyperlink ref="R179" r:id="rId26" display="https://facebook.com/livestreamuniverse"/>
    <hyperlink ref="R180" r:id="rId27" display="https://facebook.com/livestreamuniverse"/>
    <hyperlink ref="R183" r:id="rId28" display="https://facebook.com/livestreamuniverse"/>
    <hyperlink ref="R184" r:id="rId29" display="https://facebook.com/livestreamuniverse"/>
    <hyperlink ref="R185" r:id="rId30" display="https://www.youtube.com/watch?v=ina2yL5hOXs&amp;feature=youtu.be"/>
    <hyperlink ref="R186" r:id="rId31" display="https://www.eventbrite.com/e/social-media-week-lima-2019-smwl19-tickets-46921708092?aff=speaker&amp;afu=159371552949"/>
    <hyperlink ref="R187" r:id="rId32" display="https://instagram.com/FindTroy"/>
    <hyperlink ref="R192" r:id="rId33" display="https://twitter.com/jessikaphillips/status/1139137469516005377"/>
    <hyperlink ref="R193" r:id="rId34" display="https://nowmarketinggroup.com/social-media-week-lima/"/>
    <hyperlink ref="R195" r:id="rId35" display="https://www.eventbrite.com/e/social-media-week-lima-2019-smwl19-tickets-46921708092?aff=speaker&amp;afu=95609255501"/>
    <hyperlink ref="R197" r:id="rId36" display="https://www.linkedin.com/feed/update/urn:li:activity:6544205832916131840"/>
    <hyperlink ref="R207" r:id="rId37" display="https://www.facebook.com/wave.video/videos/325883364974897/"/>
    <hyperlink ref="R209" r:id="rId38" display="https://www.eventbrite.com/e/social-media-week-lima-2019-smwl19-tickets-46921708092?aff=speaker&amp;afu=159371552949"/>
    <hyperlink ref="R211" r:id="rId39" display="https://instagram.com/FindTroy"/>
    <hyperlink ref="R214" r:id="rId40" display="https://www.facebook.com/wave.video/videos/325883364974897/"/>
    <hyperlink ref="R225" r:id="rId41" display="https://www.facebook.com/NOWMARKETING/videos/2071209182988847/"/>
    <hyperlink ref="R229" r:id="rId42" display="https://facebook.com/NOWMarketing"/>
    <hyperlink ref="R234" r:id="rId43" display="https://facebook.com/NOWMarketing"/>
    <hyperlink ref="R235" r:id="rId44" display="https://facebook.com/NOWMarketing"/>
    <hyperlink ref="R237" r:id="rId45" display="https://www.facebook.com/NOWMARKETING/videos/2071209182988847/"/>
    <hyperlink ref="R238" r:id="rId46" display="https://www.eventbrite.com/affiliate-register?eid=46921708092&amp;affid=267019925"/>
    <hyperlink ref="R239" r:id="rId47" display="https://www.facebook.com/NOWMARKETING/videos/2071209182988847/"/>
    <hyperlink ref="R240" r:id="rId48" display="https://facebook.com/NOWMarketing"/>
    <hyperlink ref="R241" r:id="rId49" display="https://www.facebook.com/5735499/videos/10108144528381688/"/>
    <hyperlink ref="R242" r:id="rId50" display="https://www.facebook.com/NOWMARKETING/videos/2071209182988847/"/>
    <hyperlink ref="R243" r:id="rId51" display="https://www.facebook.com/5735499/videos/10108144528381688/"/>
    <hyperlink ref="R244" r:id="rId52" display="https://facebook.com/NOWMarketing"/>
    <hyperlink ref="R248" r:id="rId53" display="https://facebook.com/NOWMarketing"/>
    <hyperlink ref="R250" r:id="rId54" display="https://facebook.com/NOWMarketing"/>
    <hyperlink ref="R254" r:id="rId55" display="https://www.eventbrite.com/e/social-media-week-lima-2019-smwl19-tickets-46921708092?aff=speaker&amp;afu=95609255501"/>
    <hyperlink ref="R260" r:id="rId56" display="https://twitter.com/jessikaphillips/status/1138466113573011456"/>
    <hyperlink ref="R262" r:id="rId57" display="https://www.facebook.com/NOWMARKETING/videos/2071209182988847/"/>
    <hyperlink ref="R263" r:id="rId58" display="https://www.facebook.com/NOWMARKETING/videos/2071209182988847/"/>
    <hyperlink ref="R269" r:id="rId59" display="https://nowmarketinggroup.com/social-media-week-lima/"/>
    <hyperlink ref="R270" r:id="rId60" display="https://facebook.com/NOWMARKETING/videos/2071209182988847/?utm_campaign=%23SMWL19&amp;utm_content=93767372&amp;utm_medium=social&amp;utm_source=twitter&amp;hss_channel=tw-178236715"/>
    <hyperlink ref="R275" r:id="rId61" display="https://facebook.com/NOWMarketing"/>
    <hyperlink ref="R279" r:id="rId62" display="https://www.facebook.com/5735499/videos/10108144528381688/"/>
    <hyperlink ref="R280" r:id="rId63" display="https://facebook.com/livestreamuniverse"/>
    <hyperlink ref="R281" r:id="rId64" display="https://facebook.com/livestreamuniverse"/>
    <hyperlink ref="R282" r:id="rId65" display="https://www.facebook.com/5735499/videos/10108144528381688/"/>
    <hyperlink ref="R283" r:id="rId66" display="https://facebook.com/livestreamuniverse"/>
    <hyperlink ref="R288" r:id="rId67" display="https://www.eventbrite.com/e/social-media-week-lima-2019-smwl19-tickets-46921708092?aff=speaker&amp;afu=95609255501"/>
    <hyperlink ref="R294" r:id="rId68" display="https://www.youtube.com/watch?v=ina2yL5hOXs&amp;feature=youtu.be"/>
    <hyperlink ref="R295" r:id="rId69" display="https://www.youtube.com/watch?v=ina2yL5hOXs&amp;feature=youtu.be"/>
    <hyperlink ref="R296" r:id="rId70" display="https://www.youtube.com/watch?v=ina2yL5hOXs&amp;feature=youtu.be"/>
    <hyperlink ref="R298" r:id="rId71" display="https://twitter.com/jessikaphillips/status/1138466113573011456"/>
    <hyperlink ref="R299" r:id="rId72" display="https://www.youtube.com/watch?v=ina2yL5hOXs&amp;feature=youtu.be"/>
    <hyperlink ref="R300" r:id="rId73" display="https://www.youtube.com/watch?v=ina2yL5hOXs&amp;feature=youtu.be"/>
    <hyperlink ref="R301" r:id="rId74" display="https://www.youtube.com/watch?v=ina2yL5hOXs&amp;feature=youtu.be"/>
    <hyperlink ref="R302" r:id="rId75" display="https://www.youtube.com/watch?v=ina2yL5hOXs&amp;feature=youtu.be"/>
    <hyperlink ref="R306" r:id="rId76" display="https://facebook.com/livestreamuniverse"/>
    <hyperlink ref="R307" r:id="rId77" display="https://www.facebook.com/NOWMARKETING/videos/2071209182988847/"/>
    <hyperlink ref="R308" r:id="rId78" display="https://facebook.com/NOWMarketing"/>
    <hyperlink ref="R310" r:id="rId79" display="https://www.youtube.com/watch?v=ina2yL5hOXs&amp;feature=youtu.be"/>
    <hyperlink ref="R311" r:id="rId80" display="https://facebook.com/NOWMarketing"/>
    <hyperlink ref="R319" r:id="rId81" display="https://twitter.com/RossWoods10/status/1138206149575172096"/>
    <hyperlink ref="R320" r:id="rId82" display="https://twitter.com/jessikaphillips/status/1138466113573011456"/>
    <hyperlink ref="R331" r:id="rId83" display="https://twitter.com/jessikaphillips/status/1138466113573011456"/>
    <hyperlink ref="R332" r:id="rId84" display="https://www.amazon.ca/Who-Cares-Caring-Changes-Business-ebook/dp/B077MDCHW5/ref=as_li_ss_tl?keywords=who+cares+dan+willis&amp;qid=1560355030&amp;s=gateway&amp;sr=8-3&amp;linkCode=sl1&amp;tag=millenialmotivatorcan-20&amp;linkId=2604da7475131495f9b204dc9a327d70&amp;language=en_CA"/>
    <hyperlink ref="R339" r:id="rId85" display="https://nowmarketinggroup.com/social-media-week-lima/"/>
    <hyperlink ref="R340" r:id="rId86" display="https://facebook.com/NOWMARKETING/videos/2071209182988847/?utm_campaign=%23SMWL19&amp;utm_content=93767372&amp;utm_medium=social&amp;utm_source=twitter&amp;hss_channel=tw-178236715"/>
    <hyperlink ref="U64" r:id="rId87" display="https://pbs.twimg.com/ext_tw_video_thumb/1137165796994682880/pu/img/kXUlRH21fJuDBFd3.jpg"/>
    <hyperlink ref="U65" r:id="rId88" display="https://pbs.twimg.com/media/D8y9HWEXYAgMbx1.jpg"/>
    <hyperlink ref="U68" r:id="rId89" display="https://pbs.twimg.com/ext_tw_video_thumb/1138635579589947393/pu/img/Sgci9CcN9Le5uVsF.jpg"/>
    <hyperlink ref="U69" r:id="rId90" display="https://pbs.twimg.com/media/D80mAAMX4AAQvKK.jpg"/>
    <hyperlink ref="U83" r:id="rId91" display="https://pbs.twimg.com/media/D8z7C6yUYAACzdT.jpg"/>
    <hyperlink ref="U84" r:id="rId92" display="https://pbs.twimg.com/media/D8z7C6yUYAACzdT.jpg"/>
    <hyperlink ref="U88" r:id="rId93" display="https://pbs.twimg.com/ext_tw_video_thumb/1137165796994682880/pu/img/kXUlRH21fJuDBFd3.jpg"/>
    <hyperlink ref="U89" r:id="rId94" display="https://pbs.twimg.com/ext_tw_video_thumb/1138205688524656640/pu/img/Klg5Y_WtSicGpIZx.jpg"/>
    <hyperlink ref="U90" r:id="rId95" display="https://pbs.twimg.com/ext_tw_video_thumb/1139227127109304321/pu/img/Nym7wuYJSvkx4HQh.jpg"/>
    <hyperlink ref="U91" r:id="rId96" display="https://pbs.twimg.com/ext_tw_video_thumb/1137077042170736640/pu/img/mQG0vPfHZ5xwW_co.jpg"/>
    <hyperlink ref="U97" r:id="rId97" display="https://pbs.twimg.com/ext_tw_video_thumb/1139227127109304321/pu/img/Nym7wuYJSvkx4HQh.jpg"/>
    <hyperlink ref="U100" r:id="rId98" display="https://pbs.twimg.com/ext_tw_video_thumb/1138205688524656640/pu/img/Klg5Y_WtSicGpIZx.jpg"/>
    <hyperlink ref="U101" r:id="rId99" display="https://pbs.twimg.com/ext_tw_video_thumb/1139227127109304321/pu/img/Nym7wuYJSvkx4HQh.jpg"/>
    <hyperlink ref="U102" r:id="rId100" display="https://pbs.twimg.com/ext_tw_video_thumb/1137077042170736640/pu/img/mQG0vPfHZ5xwW_co.jpg"/>
    <hyperlink ref="U109" r:id="rId101" display="https://pbs.twimg.com/tweet_video_thumb/D89dvfXXYAAlIPe.jpg"/>
    <hyperlink ref="U111" r:id="rId102" display="https://pbs.twimg.com/tweet_video_thumb/D89dvfXXYAAlIPe.jpg"/>
    <hyperlink ref="U113" r:id="rId103" display="https://pbs.twimg.com/tweet_video_thumb/D89dvfXXYAAlIPe.jpg"/>
    <hyperlink ref="U115" r:id="rId104" display="https://pbs.twimg.com/tweet_video_thumb/D89dvfXXYAAlIPe.jpg"/>
    <hyperlink ref="U119" r:id="rId105" display="https://pbs.twimg.com/tweet_video_thumb/D89dvfXXYAAlIPe.jpg"/>
    <hyperlink ref="U124" r:id="rId106" display="https://pbs.twimg.com/tweet_video_thumb/D89dvfXXYAAlIPe.jpg"/>
    <hyperlink ref="U135" r:id="rId107" display="https://pbs.twimg.com/tweet_video_thumb/D8w7WEkXUAAPIxc.jpg"/>
    <hyperlink ref="U136" r:id="rId108" display="https://pbs.twimg.com/ext_tw_video_thumb/1137165796994682880/pu/img/kXUlRH21fJuDBFd3.jpg"/>
    <hyperlink ref="U137" r:id="rId109" display="https://pbs.twimg.com/ext_tw_video_thumb/1137165796994682880/pu/img/kXUlRH21fJuDBFd3.jpg"/>
    <hyperlink ref="U138" r:id="rId110" display="https://pbs.twimg.com/media/D8y9HWEXYAgMbx1.jpg"/>
    <hyperlink ref="U139" r:id="rId111" display="https://pbs.twimg.com/media/D8y9HWEXYAgMbx1.jpg"/>
    <hyperlink ref="U140" r:id="rId112" display="https://pbs.twimg.com/media/D8y9HWEXYAgMbx1.jpg"/>
    <hyperlink ref="U141" r:id="rId113" display="https://pbs.twimg.com/media/D8y9HWEXYAgMbx1.jpg"/>
    <hyperlink ref="U142" r:id="rId114" display="https://pbs.twimg.com/media/D8y9HWEXYAgMbx1.jpg"/>
    <hyperlink ref="U143" r:id="rId115" display="https://pbs.twimg.com/media/D8y9HWEXYAgMbx1.jpg"/>
    <hyperlink ref="U144" r:id="rId116" display="https://pbs.twimg.com/media/D8y9HWEXYAgMbx1.jpg"/>
    <hyperlink ref="U145" r:id="rId117" display="https://pbs.twimg.com/media/D8y9HWEXYAgMbx1.jpg"/>
    <hyperlink ref="U146" r:id="rId118" display="https://pbs.twimg.com/media/D8y9HWEXYAgMbx1.jpg"/>
    <hyperlink ref="U147" r:id="rId119" display="https://pbs.twimg.com/media/D8y9HWEXYAgMbx1.jpg"/>
    <hyperlink ref="U149" r:id="rId120" display="https://pbs.twimg.com/tweet_video_thumb/D8w7WEkXUAAPIxc.jpg"/>
    <hyperlink ref="U150" r:id="rId121" display="https://pbs.twimg.com/tweet_video_thumb/D8w7WEkXUAAPIxc.jpg"/>
    <hyperlink ref="U151" r:id="rId122" display="https://pbs.twimg.com/tweet_video_thumb/D8w7WEkXUAAPIxc.jpg"/>
    <hyperlink ref="U153" r:id="rId123" display="https://pbs.twimg.com/tweet_video_thumb/D8w7WEkXUAAPIxc.jpg"/>
    <hyperlink ref="U154" r:id="rId124" display="https://pbs.twimg.com/tweet_video_thumb/D8xHoi1XoAEmPZM.jpg"/>
    <hyperlink ref="U155" r:id="rId125" display="https://pbs.twimg.com/tweet_video_thumb/D8y7jzHW4AM5dcX.jpg"/>
    <hyperlink ref="U156" r:id="rId126" display="https://pbs.twimg.com/media/D8XhDOxWsAATQcp.jpg"/>
    <hyperlink ref="U157" r:id="rId127" display="https://pbs.twimg.com/ext_tw_video_thumb/1138521333602672640/pu/img/x3HZukVflZh8Cb20.jpg"/>
    <hyperlink ref="U158" r:id="rId128" display="https://pbs.twimg.com/ext_tw_video_thumb/1138521333602672640/pu/img/x3HZukVflZh8Cb20.jpg"/>
    <hyperlink ref="U159" r:id="rId129" display="https://pbs.twimg.com/tweet_video_thumb/D8zZYfoWsAENqQ-.jpg"/>
    <hyperlink ref="U178" r:id="rId130" display="https://pbs.twimg.com/media/D8s22krX4AAXd8e.jpg"/>
    <hyperlink ref="U179" r:id="rId131" display="https://pbs.twimg.com/media/D8s22krX4AAXd8e.jpg"/>
    <hyperlink ref="U180" r:id="rId132" display="https://pbs.twimg.com/media/D8yj0I7XUAcUbsG.jpg"/>
    <hyperlink ref="U183" r:id="rId133" display="https://pbs.twimg.com/media/D8s22krX4AAXd8e.jpg"/>
    <hyperlink ref="U184" r:id="rId134" display="https://pbs.twimg.com/media/D8yj0I7XUAcUbsG.jpg"/>
    <hyperlink ref="U185" r:id="rId135" display="https://pbs.twimg.com/media/D9EkceAX4AAon4b.jpg"/>
    <hyperlink ref="U186" r:id="rId136" display="https://pbs.twimg.com/tweet_video_thumb/D8-g_p2X4AA37M5.jpg"/>
    <hyperlink ref="U187" r:id="rId137" display="https://pbs.twimg.com/media/D9ExtDkXsAAQBvP.jpg"/>
    <hyperlink ref="U193" r:id="rId138" display="https://pbs.twimg.com/media/D88HekaWsAAo5gJ.jpg"/>
    <hyperlink ref="U195" r:id="rId139" display="https://pbs.twimg.com/ext_tw_video_thumb/1137077042170736640/pu/img/mQG0vPfHZ5xwW_co.jpg"/>
    <hyperlink ref="U201" r:id="rId140" display="https://pbs.twimg.com/ext_tw_video_thumb/1139158787133194241/pu/img/BIm42IZOTdZyrS1L.jpg"/>
    <hyperlink ref="U203" r:id="rId141" display="https://pbs.twimg.com/ext_tw_video_thumb/1139158787133194241/pu/img/BIm42IZOTdZyrS1L.jpg"/>
    <hyperlink ref="U205" r:id="rId142" display="https://pbs.twimg.com/ext_tw_video_thumb/1139158787133194241/pu/img/BIm42IZOTdZyrS1L.jpg"/>
    <hyperlink ref="U210" r:id="rId143" display="https://pbs.twimg.com/tweet_video_thumb/D9EgNA1XYAEa2gr.jpg"/>
    <hyperlink ref="U211" r:id="rId144" display="https://pbs.twimg.com/media/D9ExtDkXsAAQBvP.jpg"/>
    <hyperlink ref="U223" r:id="rId145" display="https://pbs.twimg.com/media/D8z6CUuUIAAU0iJ.jpg"/>
    <hyperlink ref="U226" r:id="rId146" display="https://pbs.twimg.com/media/D8z6CUuUIAAU0iJ.jpg"/>
    <hyperlink ref="U229" r:id="rId147" display="https://pbs.twimg.com/media/D8ymAjNXkAIXl-l.jpg"/>
    <hyperlink ref="U231" r:id="rId148" display="https://pbs.twimg.com/media/D8ziF8tXkAEB8T0.jpg"/>
    <hyperlink ref="U234" r:id="rId149" display="https://pbs.twimg.com/media/D8ymAjNXkAIXl-l.jpg"/>
    <hyperlink ref="U235" r:id="rId150" display="https://pbs.twimg.com/media/D8ymAjNXkAIXl-l.jpg"/>
    <hyperlink ref="U237" r:id="rId151" display="https://pbs.twimg.com/media/D8zcbahW4AEywI4.jpg"/>
    <hyperlink ref="U238" r:id="rId152" display="https://pbs.twimg.com/media/D8zyVYbWkAAINzd.jpg"/>
    <hyperlink ref="U240" r:id="rId153" display="https://pbs.twimg.com/media/D8ymAjNXkAIXl-l.jpg"/>
    <hyperlink ref="U243" r:id="rId154" display="https://pbs.twimg.com/media/D86xQevXUAAbLpz.jpg"/>
    <hyperlink ref="U244" r:id="rId155" display="https://pbs.twimg.com/media/D8ymAjNXkAIXl-l.jpg"/>
    <hyperlink ref="U248" r:id="rId156" display="https://pbs.twimg.com/media/D8ymAjNXkAIXl-l.jpg"/>
    <hyperlink ref="U250" r:id="rId157" display="https://pbs.twimg.com/media/D8ymAjNXkAIXl-l.jpg"/>
    <hyperlink ref="U253" r:id="rId158" display="https://pbs.twimg.com/ext_tw_video_thumb/1138205688524656640/pu/img/Klg5Y_WtSicGpIZx.jpg"/>
    <hyperlink ref="U254" r:id="rId159" display="https://pbs.twimg.com/ext_tw_video_thumb/1139227127109304321/pu/img/Nym7wuYJSvkx4HQh.jpg"/>
    <hyperlink ref="U258" r:id="rId160" display="https://pbs.twimg.com/media/D8XhDOxWsAATQcp.jpg"/>
    <hyperlink ref="U259" r:id="rId161" display="https://pbs.twimg.com/ext_tw_video_thumb/1138521333602672640/pu/img/x3HZukVflZh8Cb20.jpg"/>
    <hyperlink ref="U264" r:id="rId162" display="https://pbs.twimg.com/media/D2xr9NdXcAAQ9Hu.jpg"/>
    <hyperlink ref="U269" r:id="rId163" display="https://pbs.twimg.com/media/D8yk4R3XsAEnPKx.jpg"/>
    <hyperlink ref="U270" r:id="rId164" display="https://pbs.twimg.com/media/D8zRvDWXsAUN1Av.jpg"/>
    <hyperlink ref="U275" r:id="rId165" display="https://pbs.twimg.com/media/D8ymAjNXkAIXl-l.jpg"/>
    <hyperlink ref="U280" r:id="rId166" display="https://pbs.twimg.com/media/D8s22krX4AAXd8e.jpg"/>
    <hyperlink ref="U281" r:id="rId167" display="https://pbs.twimg.com/media/D8yj0I7XUAcUbsG.jpg"/>
    <hyperlink ref="U282" r:id="rId168" display="https://pbs.twimg.com/media/D86xQevXUAAbLpz.jpg"/>
    <hyperlink ref="U283" r:id="rId169" display="https://pbs.twimg.com/media/D89YYenXUAAIIvq.jpg"/>
    <hyperlink ref="U286" r:id="rId170" display="https://pbs.twimg.com/ext_tw_video_thumb/1138205688524656640/pu/img/Klg5Y_WtSicGpIZx.jpg"/>
    <hyperlink ref="U287" r:id="rId171" display="https://pbs.twimg.com/ext_tw_video_thumb/1138205688524656640/pu/img/Klg5Y_WtSicGpIZx.jpg"/>
    <hyperlink ref="U288" r:id="rId172" display="https://pbs.twimg.com/ext_tw_video_thumb/1139227127109304321/pu/img/Nym7wuYJSvkx4HQh.jpg"/>
    <hyperlink ref="U295" r:id="rId173" display="https://pbs.twimg.com/media/D9EkceAX4AAon4b.jpg"/>
    <hyperlink ref="U299" r:id="rId174" display="https://pbs.twimg.com/media/D9EkceAX4AAon4b.jpg"/>
    <hyperlink ref="U301" r:id="rId175" display="https://pbs.twimg.com/media/D9EkceAX4AAon4b.jpg"/>
    <hyperlink ref="U306" r:id="rId176" display="https://pbs.twimg.com/media/D8yj0I7XUAcUbsG.jpg"/>
    <hyperlink ref="U308" r:id="rId177" display="https://pbs.twimg.com/media/D8ymAjNXkAIXl-l.jpg"/>
    <hyperlink ref="U311" r:id="rId178" display="https://pbs.twimg.com/media/D8ymAjNXkAIXl-l.jpg"/>
    <hyperlink ref="U312" r:id="rId179" display="https://pbs.twimg.com/media/D9DnHPTXYAsLVR1.jpg"/>
    <hyperlink ref="U318" r:id="rId180" display="https://pbs.twimg.com/tweet_video_thumb/D8w7WEkXUAAPIxc.jpg"/>
    <hyperlink ref="U325" r:id="rId181" display="https://pbs.twimg.com/tweet_video_thumb/D8ZfMRTXsAA0c9V.jpg"/>
    <hyperlink ref="U327" r:id="rId182" display="https://pbs.twimg.com/tweet_video_thumb/D8w5pbwX4AAe6lf.jpg"/>
    <hyperlink ref="U328" r:id="rId183" display="https://pbs.twimg.com/tweet_video_thumb/D8y7jzHW4AM5dcX.jpg"/>
    <hyperlink ref="U329" r:id="rId184" display="https://pbs.twimg.com/ext_tw_video_thumb/1138521333602672640/pu/img/x3HZukVflZh8Cb20.jpg"/>
    <hyperlink ref="U330" r:id="rId185" display="https://pbs.twimg.com/tweet_video_thumb/D8zZYfoWsAENqQ-.jpg"/>
    <hyperlink ref="U332" r:id="rId186" display="https://pbs.twimg.com/ext_tw_video_thumb/1138861553762099200/pu/img/UrcubUYyWJ4zhPCy.jpg"/>
    <hyperlink ref="U339" r:id="rId187" display="https://pbs.twimg.com/media/D41gTAeXsAA2_JU.jpg"/>
    <hyperlink ref="U340" r:id="rId188" display="https://pbs.twimg.com/media/D8tytC3WkAEjsCY.jpg"/>
    <hyperlink ref="V3" r:id="rId189" display="http://pbs.twimg.com/profile_images/1139312294926671872/tJJIVtMq_normal.jpg"/>
    <hyperlink ref="V4" r:id="rId190" display="http://pbs.twimg.com/profile_images/1139312294926671872/tJJIVtMq_normal.jpg"/>
    <hyperlink ref="V5" r:id="rId191" display="http://pbs.twimg.com/profile_images/1057735386934493184/BXk8gVuy_normal.jpg"/>
    <hyperlink ref="V6" r:id="rId192" display="http://pbs.twimg.com/profile_images/1057735386934493184/BXk8gVuy_normal.jpg"/>
    <hyperlink ref="V7" r:id="rId193" display="http://pbs.twimg.com/profile_images/840250016279203849/P7eutVwF_normal.jpg"/>
    <hyperlink ref="V8" r:id="rId194" display="http://pbs.twimg.com/profile_images/840250016279203849/P7eutVwF_normal.jpg"/>
    <hyperlink ref="V9" r:id="rId195" display="http://pbs.twimg.com/profile_images/1057735386934493184/BXk8gVuy_normal.jpg"/>
    <hyperlink ref="V10" r:id="rId196" display="http://pbs.twimg.com/profile_images/1057735386934493184/BXk8gVuy_normal.jpg"/>
    <hyperlink ref="V11" r:id="rId197" display="http://pbs.twimg.com/profile_images/840250016279203849/P7eutVwF_normal.jpg"/>
    <hyperlink ref="V12" r:id="rId198" display="http://pbs.twimg.com/profile_images/840250016279203849/P7eutVwF_normal.jpg"/>
    <hyperlink ref="V13" r:id="rId199" display="http://pbs.twimg.com/profile_images/1057735386934493184/BXk8gVuy_normal.jpg"/>
    <hyperlink ref="V14" r:id="rId200" display="http://pbs.twimg.com/profile_images/1057735386934493184/BXk8gVuy_normal.jpg"/>
    <hyperlink ref="V15" r:id="rId201" display="http://pbs.twimg.com/profile_images/840250016279203849/P7eutVwF_normal.jpg"/>
    <hyperlink ref="V16" r:id="rId202" display="http://pbs.twimg.com/profile_images/840250016279203849/P7eutVwF_normal.jpg"/>
    <hyperlink ref="V17" r:id="rId203" display="http://pbs.twimg.com/profile_images/1057735386934493184/BXk8gVuy_normal.jpg"/>
    <hyperlink ref="V18" r:id="rId204" display="http://pbs.twimg.com/profile_images/1057735386934493184/BXk8gVuy_normal.jpg"/>
    <hyperlink ref="V19" r:id="rId205" display="http://pbs.twimg.com/profile_images/840250016279203849/P7eutVwF_normal.jpg"/>
    <hyperlink ref="V20" r:id="rId206" display="http://pbs.twimg.com/profile_images/840250016279203849/P7eutVwF_normal.jpg"/>
    <hyperlink ref="V21" r:id="rId207" display="http://pbs.twimg.com/profile_images/1057735386934493184/BXk8gVuy_normal.jpg"/>
    <hyperlink ref="V22" r:id="rId208" display="http://pbs.twimg.com/profile_images/1057735386934493184/BXk8gVuy_normal.jpg"/>
    <hyperlink ref="V23" r:id="rId209" display="http://pbs.twimg.com/profile_images/840250016279203849/P7eutVwF_normal.jpg"/>
    <hyperlink ref="V24" r:id="rId210" display="http://pbs.twimg.com/profile_images/840250016279203849/P7eutVwF_normal.jpg"/>
    <hyperlink ref="V25" r:id="rId211" display="http://pbs.twimg.com/profile_images/1057735386934493184/BXk8gVuy_normal.jpg"/>
    <hyperlink ref="V26" r:id="rId212" display="http://pbs.twimg.com/profile_images/1057735386934493184/BXk8gVuy_normal.jpg"/>
    <hyperlink ref="V27" r:id="rId213" display="http://pbs.twimg.com/profile_images/840250016279203849/P7eutVwF_normal.jpg"/>
    <hyperlink ref="V28" r:id="rId214" display="http://pbs.twimg.com/profile_images/840250016279203849/P7eutVwF_normal.jpg"/>
    <hyperlink ref="V29" r:id="rId215" display="http://pbs.twimg.com/profile_images/1057735386934493184/BXk8gVuy_normal.jpg"/>
    <hyperlink ref="V30" r:id="rId216" display="http://pbs.twimg.com/profile_images/1057735386934493184/BXk8gVuy_normal.jpg"/>
    <hyperlink ref="V31" r:id="rId217" display="http://pbs.twimg.com/profile_images/840250016279203849/P7eutVwF_normal.jpg"/>
    <hyperlink ref="V32" r:id="rId218" display="http://pbs.twimg.com/profile_images/840250016279203849/P7eutVwF_normal.jpg"/>
    <hyperlink ref="V33" r:id="rId219" display="http://pbs.twimg.com/profile_images/1057735386934493184/BXk8gVuy_normal.jpg"/>
    <hyperlink ref="V34" r:id="rId220" display="http://pbs.twimg.com/profile_images/1057735386934493184/BXk8gVuy_normal.jpg"/>
    <hyperlink ref="V35" r:id="rId221" display="http://pbs.twimg.com/profile_images/840250016279203849/P7eutVwF_normal.jpg"/>
    <hyperlink ref="V36" r:id="rId222" display="http://pbs.twimg.com/profile_images/840250016279203849/P7eutVwF_normal.jpg"/>
    <hyperlink ref="V37" r:id="rId223" display="http://pbs.twimg.com/profile_images/1057735386934493184/BXk8gVuy_normal.jpg"/>
    <hyperlink ref="V38" r:id="rId224" display="http://pbs.twimg.com/profile_images/1057735386934493184/BXk8gVuy_normal.jpg"/>
    <hyperlink ref="V39" r:id="rId225" display="http://pbs.twimg.com/profile_images/840250016279203849/P7eutVwF_normal.jpg"/>
    <hyperlink ref="V40" r:id="rId226" display="http://pbs.twimg.com/profile_images/840250016279203849/P7eutVwF_normal.jpg"/>
    <hyperlink ref="V41" r:id="rId227" display="http://pbs.twimg.com/profile_images/1057735386934493184/BXk8gVuy_normal.jpg"/>
    <hyperlink ref="V42" r:id="rId228" display="http://pbs.twimg.com/profile_images/1057735386934493184/BXk8gVuy_normal.jpg"/>
    <hyperlink ref="V43" r:id="rId229" display="http://pbs.twimg.com/profile_images/840250016279203849/P7eutVwF_normal.jpg"/>
    <hyperlink ref="V44" r:id="rId230" display="http://pbs.twimg.com/profile_images/840250016279203849/P7eutVwF_normal.jpg"/>
    <hyperlink ref="V45" r:id="rId231" display="http://pbs.twimg.com/profile_images/1057735386934493184/BXk8gVuy_normal.jpg"/>
    <hyperlink ref="V46" r:id="rId232" display="http://pbs.twimg.com/profile_images/1057735386934493184/BXk8gVuy_normal.jpg"/>
    <hyperlink ref="V47" r:id="rId233" display="http://pbs.twimg.com/profile_images/1057735386934493184/BXk8gVuy_normal.jpg"/>
    <hyperlink ref="V48" r:id="rId234" display="http://pbs.twimg.com/profile_images/1057735386934493184/BXk8gVuy_normal.jpg"/>
    <hyperlink ref="V49" r:id="rId235" display="http://pbs.twimg.com/profile_images/1057735386934493184/BXk8gVuy_normal.jpg"/>
    <hyperlink ref="V50" r:id="rId236" display="http://pbs.twimg.com/profile_images/1057735386934493184/BXk8gVuy_normal.jpg"/>
    <hyperlink ref="V51" r:id="rId237" display="http://pbs.twimg.com/profile_images/1057735386934493184/BXk8gVuy_normal.jpg"/>
    <hyperlink ref="V52" r:id="rId238" display="http://pbs.twimg.com/profile_images/1057735386934493184/BXk8gVuy_normal.jpg"/>
    <hyperlink ref="V53" r:id="rId239" display="http://pbs.twimg.com/profile_images/840250016279203849/P7eutVwF_normal.jpg"/>
    <hyperlink ref="V54" r:id="rId240" display="http://pbs.twimg.com/profile_images/840250016279203849/P7eutVwF_normal.jpg"/>
    <hyperlink ref="V55" r:id="rId241" display="http://pbs.twimg.com/profile_images/840250016279203849/P7eutVwF_normal.jpg"/>
    <hyperlink ref="V56" r:id="rId242" display="http://pbs.twimg.com/profile_images/840250016279203849/P7eutVwF_normal.jpg"/>
    <hyperlink ref="V57" r:id="rId243" display="http://pbs.twimg.com/profile_images/840250016279203849/P7eutVwF_normal.jpg"/>
    <hyperlink ref="V58" r:id="rId244" display="http://pbs.twimg.com/profile_images/840250016279203849/P7eutVwF_normal.jpg"/>
    <hyperlink ref="V59" r:id="rId245" display="http://pbs.twimg.com/profile_images/840250016279203849/P7eutVwF_normal.jpg"/>
    <hyperlink ref="V60" r:id="rId246" display="http://pbs.twimg.com/profile_images/840250016279203849/P7eutVwF_normal.jpg"/>
    <hyperlink ref="V61" r:id="rId247" display="http://pbs.twimg.com/profile_images/1138886860447649792/cwUSCwuR_normal.png"/>
    <hyperlink ref="V62" r:id="rId248" display="http://pbs.twimg.com/profile_images/1099521964408897536/LagM2SXx_normal.jpg"/>
    <hyperlink ref="V63" r:id="rId249" display="http://pbs.twimg.com/profile_images/1059662506833063937/9MfSPaNv_normal.jpg"/>
    <hyperlink ref="V64" r:id="rId250" display="https://pbs.twimg.com/ext_tw_video_thumb/1137165796994682880/pu/img/kXUlRH21fJuDBFd3.jpg"/>
    <hyperlink ref="V65" r:id="rId251" display="https://pbs.twimg.com/media/D8y9HWEXYAgMbx1.jpg"/>
    <hyperlink ref="V66" r:id="rId252" display="http://pbs.twimg.com/profile_images/1012884213568364545/4llG8-tk_normal.jpg"/>
    <hyperlink ref="V67" r:id="rId253" display="http://pbs.twimg.com/profile_images/860598421249433600/ikvCC6F4_normal.jpg"/>
    <hyperlink ref="V68" r:id="rId254" display="https://pbs.twimg.com/ext_tw_video_thumb/1138635579589947393/pu/img/Sgci9CcN9Le5uVsF.jpg"/>
    <hyperlink ref="V69" r:id="rId255" display="https://pbs.twimg.com/media/D80mAAMX4AAQvKK.jpg"/>
    <hyperlink ref="V70" r:id="rId256" display="http://pbs.twimg.com/profile_images/1046651617943072768/WIKtGvoL_normal.jpg"/>
    <hyperlink ref="V71" r:id="rId257" display="http://pbs.twimg.com/profile_images/2396887716/duzg1gvssmmeuucs9yx2_normal.jpeg"/>
    <hyperlink ref="V72" r:id="rId258" display="http://pbs.twimg.com/profile_images/2396887716/duzg1gvssmmeuucs9yx2_normal.jpeg"/>
    <hyperlink ref="V73" r:id="rId259" display="http://pbs.twimg.com/profile_images/713702978440601601/of_6jI2N_normal.jpg"/>
    <hyperlink ref="V74" r:id="rId260" display="http://pbs.twimg.com/profile_images/1039966314960437248/yKL_4LvX_normal.jpg"/>
    <hyperlink ref="V75" r:id="rId261" display="http://pbs.twimg.com/profile_images/1039966314960437248/yKL_4LvX_normal.jpg"/>
    <hyperlink ref="V76" r:id="rId262" display="http://pbs.twimg.com/profile_images/939910218204446723/6H_t9Ct1_normal.jpg"/>
    <hyperlink ref="V77" r:id="rId263" display="http://pbs.twimg.com/profile_images/939910218204446723/6H_t9Ct1_normal.jpg"/>
    <hyperlink ref="V78" r:id="rId264" display="http://pbs.twimg.com/profile_images/939910218204446723/6H_t9Ct1_normal.jpg"/>
    <hyperlink ref="V79" r:id="rId265" display="http://pbs.twimg.com/profile_images/939910218204446723/6H_t9Ct1_normal.jpg"/>
    <hyperlink ref="V80" r:id="rId266" display="http://pbs.twimg.com/profile_images/939910218204446723/6H_t9Ct1_normal.jpg"/>
    <hyperlink ref="V81" r:id="rId267" display="http://pbs.twimg.com/profile_images/939910218204446723/6H_t9Ct1_normal.jpg"/>
    <hyperlink ref="V82" r:id="rId268" display="http://pbs.twimg.com/profile_images/939910218204446723/6H_t9Ct1_normal.jpg"/>
    <hyperlink ref="V83" r:id="rId269" display="https://pbs.twimg.com/media/D8z7C6yUYAACzdT.jpg"/>
    <hyperlink ref="V84" r:id="rId270" display="https://pbs.twimg.com/media/D8z7C6yUYAACzdT.jpg"/>
    <hyperlink ref="V85" r:id="rId271" display="http://pbs.twimg.com/profile_images/1083110628015919104/pOpzARfj_normal.jpg"/>
    <hyperlink ref="V86" r:id="rId272" display="http://pbs.twimg.com/profile_images/1083110628015919104/pOpzARfj_normal.jpg"/>
    <hyperlink ref="V87" r:id="rId273" display="http://pbs.twimg.com/profile_images/1083417055108452357/k2MIoesS_normal.jpg"/>
    <hyperlink ref="V88" r:id="rId274" display="https://pbs.twimg.com/ext_tw_video_thumb/1137165796994682880/pu/img/kXUlRH21fJuDBFd3.jpg"/>
    <hyperlink ref="V89" r:id="rId275" display="https://pbs.twimg.com/ext_tw_video_thumb/1138205688524656640/pu/img/Klg5Y_WtSicGpIZx.jpg"/>
    <hyperlink ref="V90" r:id="rId276" display="https://pbs.twimg.com/ext_tw_video_thumb/1139227127109304321/pu/img/Nym7wuYJSvkx4HQh.jpg"/>
    <hyperlink ref="V91" r:id="rId277" display="https://pbs.twimg.com/ext_tw_video_thumb/1137077042170736640/pu/img/mQG0vPfHZ5xwW_co.jpg"/>
    <hyperlink ref="V92" r:id="rId278" display="http://pbs.twimg.com/profile_images/1083110628015919104/pOpzARfj_normal.jpg"/>
    <hyperlink ref="V93" r:id="rId279" display="http://pbs.twimg.com/profile_images/1083110628015919104/pOpzARfj_normal.jpg"/>
    <hyperlink ref="V94" r:id="rId280" display="http://pbs.twimg.com/profile_images/1083110628015919104/pOpzARfj_normal.jpg"/>
    <hyperlink ref="V95" r:id="rId281" display="http://pbs.twimg.com/profile_images/1083110628015919104/pOpzARfj_normal.jpg"/>
    <hyperlink ref="V96" r:id="rId282" display="http://pbs.twimg.com/profile_images/847838196750704642/PnwB1zM8_normal.jpg"/>
    <hyperlink ref="V97" r:id="rId283" display="https://pbs.twimg.com/ext_tw_video_thumb/1139227127109304321/pu/img/Nym7wuYJSvkx4HQh.jpg"/>
    <hyperlink ref="V98" r:id="rId284" display="http://pbs.twimg.com/profile_images/1083110628015919104/pOpzARfj_normal.jpg"/>
    <hyperlink ref="V99" r:id="rId285" display="http://pbs.twimg.com/profile_images/847838196750704642/PnwB1zM8_normal.jpg"/>
    <hyperlink ref="V100" r:id="rId286" display="https://pbs.twimg.com/ext_tw_video_thumb/1138205688524656640/pu/img/Klg5Y_WtSicGpIZx.jpg"/>
    <hyperlink ref="V101" r:id="rId287" display="https://pbs.twimg.com/ext_tw_video_thumb/1139227127109304321/pu/img/Nym7wuYJSvkx4HQh.jpg"/>
    <hyperlink ref="V102" r:id="rId288" display="https://pbs.twimg.com/ext_tw_video_thumb/1137077042170736640/pu/img/mQG0vPfHZ5xwW_co.jpg"/>
    <hyperlink ref="V103" r:id="rId289" display="http://pbs.twimg.com/profile_images/1083110628015919104/pOpzARfj_normal.jpg"/>
    <hyperlink ref="V104" r:id="rId290" display="http://pbs.twimg.com/profile_images/1083110628015919104/pOpzARfj_normal.jpg"/>
    <hyperlink ref="V105" r:id="rId291" display="http://pbs.twimg.com/profile_images/1083110628015919104/pOpzARfj_normal.jpg"/>
    <hyperlink ref="V106" r:id="rId292" display="http://pbs.twimg.com/profile_images/847838196750704642/PnwB1zM8_normal.jpg"/>
    <hyperlink ref="V107" r:id="rId293" display="http://pbs.twimg.com/profile_images/847838196750704642/PnwB1zM8_normal.jpg"/>
    <hyperlink ref="V108" r:id="rId294" display="http://pbs.twimg.com/profile_images/847838196750704642/PnwB1zM8_normal.jpg"/>
    <hyperlink ref="V109" r:id="rId295" display="https://pbs.twimg.com/tweet_video_thumb/D89dvfXXYAAlIPe.jpg"/>
    <hyperlink ref="V110" r:id="rId296" display="http://pbs.twimg.com/profile_images/1128891235404374016/6YUUtpPy_normal.png"/>
    <hyperlink ref="V111" r:id="rId297" display="https://pbs.twimg.com/tweet_video_thumb/D89dvfXXYAAlIPe.jpg"/>
    <hyperlink ref="V112" r:id="rId298" display="http://pbs.twimg.com/profile_images/1128891235404374016/6YUUtpPy_normal.png"/>
    <hyperlink ref="V113" r:id="rId299" display="https://pbs.twimg.com/tweet_video_thumb/D89dvfXXYAAlIPe.jpg"/>
    <hyperlink ref="V114" r:id="rId300" display="http://pbs.twimg.com/profile_images/1128891235404374016/6YUUtpPy_normal.png"/>
    <hyperlink ref="V115" r:id="rId301" display="https://pbs.twimg.com/tweet_video_thumb/D89dvfXXYAAlIPe.jpg"/>
    <hyperlink ref="V116" r:id="rId302" display="http://pbs.twimg.com/profile_images/1128891235404374016/6YUUtpPy_normal.png"/>
    <hyperlink ref="V117" r:id="rId303" display="http://pbs.twimg.com/profile_images/994319408947449856/ScQPPPOP_normal.jpg"/>
    <hyperlink ref="V118" r:id="rId304" display="http://pbs.twimg.com/profile_images/939910218204446723/6H_t9Ct1_normal.jpg"/>
    <hyperlink ref="V119" r:id="rId305" display="https://pbs.twimg.com/tweet_video_thumb/D89dvfXXYAAlIPe.jpg"/>
    <hyperlink ref="V120" r:id="rId306" display="http://pbs.twimg.com/profile_images/1128891235404374016/6YUUtpPy_normal.png"/>
    <hyperlink ref="V121" r:id="rId307" display="http://pbs.twimg.com/profile_images/939910218204446723/6H_t9Ct1_normal.jpg"/>
    <hyperlink ref="V122" r:id="rId308" display="http://pbs.twimg.com/profile_images/939910218204446723/6H_t9Ct1_normal.jpg"/>
    <hyperlink ref="V123" r:id="rId309" display="http://pbs.twimg.com/profile_images/939910218204446723/6H_t9Ct1_normal.jpg"/>
    <hyperlink ref="V124" r:id="rId310" display="https://pbs.twimg.com/tweet_video_thumb/D89dvfXXYAAlIPe.jpg"/>
    <hyperlink ref="V125" r:id="rId311" display="http://pbs.twimg.com/profile_images/1128891235404374016/6YUUtpPy_normal.png"/>
    <hyperlink ref="V126" r:id="rId312" display="http://pbs.twimg.com/profile_images/1077564303929237504/uBsKb1B0_normal.jpg"/>
    <hyperlink ref="V127" r:id="rId313" display="http://pbs.twimg.com/profile_images/1077564303929237504/uBsKb1B0_normal.jpg"/>
    <hyperlink ref="V128" r:id="rId314" display="http://pbs.twimg.com/profile_images/1077564303929237504/uBsKb1B0_normal.jpg"/>
    <hyperlink ref="V129" r:id="rId315" display="http://pbs.twimg.com/profile_images/996819536241463296/zU6_AwVg_normal.jpg"/>
    <hyperlink ref="V130" r:id="rId316" display="http://pbs.twimg.com/profile_images/996819536241463296/zU6_AwVg_normal.jpg"/>
    <hyperlink ref="V131" r:id="rId317" display="http://pbs.twimg.com/profile_images/973590135366352896/F1GLwzGY_normal.jpg"/>
    <hyperlink ref="V132" r:id="rId318" display="http://pbs.twimg.com/profile_images/1138833025456902146/3wivKYAG_normal.png"/>
    <hyperlink ref="V133" r:id="rId319" display="http://pbs.twimg.com/profile_images/887731913351323648/yt1KfmAR_normal.jpg"/>
    <hyperlink ref="V134" r:id="rId320" display="http://pbs.twimg.com/profile_images/1080747966451699713/gNSAfqO-_normal.jpg"/>
    <hyperlink ref="V135" r:id="rId321" display="https://pbs.twimg.com/tweet_video_thumb/D8w7WEkXUAAPIxc.jpg"/>
    <hyperlink ref="V136" r:id="rId322" display="https://pbs.twimg.com/ext_tw_video_thumb/1137165796994682880/pu/img/kXUlRH21fJuDBFd3.jpg"/>
    <hyperlink ref="V137" r:id="rId323" display="https://pbs.twimg.com/ext_tw_video_thumb/1137165796994682880/pu/img/kXUlRH21fJuDBFd3.jpg"/>
    <hyperlink ref="V138" r:id="rId324" display="https://pbs.twimg.com/media/D8y9HWEXYAgMbx1.jpg"/>
    <hyperlink ref="V139" r:id="rId325" display="https://pbs.twimg.com/media/D8y9HWEXYAgMbx1.jpg"/>
    <hyperlink ref="V140" r:id="rId326" display="https://pbs.twimg.com/media/D8y9HWEXYAgMbx1.jpg"/>
    <hyperlink ref="V141" r:id="rId327" display="https://pbs.twimg.com/media/D8y9HWEXYAgMbx1.jpg"/>
    <hyperlink ref="V142" r:id="rId328" display="https://pbs.twimg.com/media/D8y9HWEXYAgMbx1.jpg"/>
    <hyperlink ref="V143" r:id="rId329" display="https://pbs.twimg.com/media/D8y9HWEXYAgMbx1.jpg"/>
    <hyperlink ref="V144" r:id="rId330" display="https://pbs.twimg.com/media/D8y9HWEXYAgMbx1.jpg"/>
    <hyperlink ref="V145" r:id="rId331" display="https://pbs.twimg.com/media/D8y9HWEXYAgMbx1.jpg"/>
    <hyperlink ref="V146" r:id="rId332" display="https://pbs.twimg.com/media/D8y9HWEXYAgMbx1.jpg"/>
    <hyperlink ref="V147" r:id="rId333" display="https://pbs.twimg.com/media/D8y9HWEXYAgMbx1.jpg"/>
    <hyperlink ref="V148" r:id="rId334" display="http://pbs.twimg.com/profile_images/1083110628015919104/pOpzARfj_normal.jpg"/>
    <hyperlink ref="V149" r:id="rId335" display="https://pbs.twimg.com/tweet_video_thumb/D8w7WEkXUAAPIxc.jpg"/>
    <hyperlink ref="V150" r:id="rId336" display="https://pbs.twimg.com/tweet_video_thumb/D8w7WEkXUAAPIxc.jpg"/>
    <hyperlink ref="V151" r:id="rId337" display="https://pbs.twimg.com/tweet_video_thumb/D8w7WEkXUAAPIxc.jpg"/>
    <hyperlink ref="V152" r:id="rId338" display="http://pbs.twimg.com/profile_images/994319408947449856/ScQPPPOP_normal.jpg"/>
    <hyperlink ref="V153" r:id="rId339" display="https://pbs.twimg.com/tweet_video_thumb/D8w7WEkXUAAPIxc.jpg"/>
    <hyperlink ref="V154" r:id="rId340" display="https://pbs.twimg.com/tweet_video_thumb/D8xHoi1XoAEmPZM.jpg"/>
    <hyperlink ref="V155" r:id="rId341" display="https://pbs.twimg.com/tweet_video_thumb/D8y7jzHW4AM5dcX.jpg"/>
    <hyperlink ref="V156" r:id="rId342" display="https://pbs.twimg.com/media/D8XhDOxWsAATQcp.jpg"/>
    <hyperlink ref="V157" r:id="rId343" display="https://pbs.twimg.com/ext_tw_video_thumb/1138521333602672640/pu/img/x3HZukVflZh8Cb20.jpg"/>
    <hyperlink ref="V158" r:id="rId344" display="https://pbs.twimg.com/ext_tw_video_thumb/1138521333602672640/pu/img/x3HZukVflZh8Cb20.jpg"/>
    <hyperlink ref="V159" r:id="rId345" display="https://pbs.twimg.com/tweet_video_thumb/D8zZYfoWsAENqQ-.jpg"/>
    <hyperlink ref="V160" r:id="rId346" display="http://pbs.twimg.com/profile_images/1094464519429152768/Jr6Rr-Ak_normal.jpg"/>
    <hyperlink ref="V161" r:id="rId347" display="http://pbs.twimg.com/profile_images/1094464519429152768/Jr6Rr-Ak_normal.jpg"/>
    <hyperlink ref="V162" r:id="rId348" display="http://pbs.twimg.com/profile_images/1128837357376086018/zPmYk2EC_normal.jpg"/>
    <hyperlink ref="V163" r:id="rId349" display="http://pbs.twimg.com/profile_images/1094464519429152768/Jr6Rr-Ak_normal.jpg"/>
    <hyperlink ref="V164" r:id="rId350" display="http://pbs.twimg.com/profile_images/1094464519429152768/Jr6Rr-Ak_normal.jpg"/>
    <hyperlink ref="V165" r:id="rId351" display="http://pbs.twimg.com/profile_images/940894788592848897/lpBLkrRI_normal.jpg"/>
    <hyperlink ref="V166" r:id="rId352" display="http://pbs.twimg.com/profile_images/1139826569524985856/cxfRWuzp_normal.jpg"/>
    <hyperlink ref="V167" r:id="rId353" display="http://pbs.twimg.com/profile_images/1013694897524760576/IIv_-XaA_normal.jpg"/>
    <hyperlink ref="V168" r:id="rId354" display="http://pbs.twimg.com/profile_images/1125515809131040776/SnvLNfiy_normal.jpg"/>
    <hyperlink ref="V169" r:id="rId355" display="http://pbs.twimg.com/profile_images/970354596790128640/btubzsrY_normal.jpg"/>
    <hyperlink ref="V170" r:id="rId356" display="http://pbs.twimg.com/profile_images/1137681661494038528/BhwUEJHw_normal.jpg"/>
    <hyperlink ref="V171" r:id="rId357" display="http://pbs.twimg.com/profile_images/811960116282916865/BFjZIFT2_normal.jpg"/>
    <hyperlink ref="V172" r:id="rId358" display="http://pbs.twimg.com/profile_images/811960116282916865/BFjZIFT2_normal.jpg"/>
    <hyperlink ref="V173" r:id="rId359" display="http://pbs.twimg.com/profile_images/1042161328377552896/Ml2UezfH_normal.jpg"/>
    <hyperlink ref="V174" r:id="rId360" display="http://pbs.twimg.com/profile_images/1042161328377552896/Ml2UezfH_normal.jpg"/>
    <hyperlink ref="V175" r:id="rId361" display="http://pbs.twimg.com/profile_images/1091836546624307201/-1C0ynnz_normal.jpg"/>
    <hyperlink ref="V176" r:id="rId362" display="http://pbs.twimg.com/profile_images/697905166012514308/uYRFoS3B_normal.jpg"/>
    <hyperlink ref="V177" r:id="rId363" display="http://pbs.twimg.com/profile_images/697905166012514308/uYRFoS3B_normal.jpg"/>
    <hyperlink ref="V178" r:id="rId364" display="https://pbs.twimg.com/media/D8s22krX4AAXd8e.jpg"/>
    <hyperlink ref="V179" r:id="rId365" display="https://pbs.twimg.com/media/D8s22krX4AAXd8e.jpg"/>
    <hyperlink ref="V180" r:id="rId366" display="https://pbs.twimg.com/media/D8yj0I7XUAcUbsG.jpg"/>
    <hyperlink ref="V181" r:id="rId367" display="http://pbs.twimg.com/profile_images/1058758929080090624/vGTztI3x_normal.jpg"/>
    <hyperlink ref="V182" r:id="rId368" display="http://pbs.twimg.com/profile_images/1097637144808415232/_XAhGP8t_normal.jpg"/>
    <hyperlink ref="V183" r:id="rId369" display="https://pbs.twimg.com/media/D8s22krX4AAXd8e.jpg"/>
    <hyperlink ref="V184" r:id="rId370" display="https://pbs.twimg.com/media/D8yj0I7XUAcUbsG.jpg"/>
    <hyperlink ref="V185" r:id="rId371" display="https://pbs.twimg.com/media/D9EkceAX4AAon4b.jpg"/>
    <hyperlink ref="V186" r:id="rId372" display="https://pbs.twimg.com/tweet_video_thumb/D8-g_p2X4AA37M5.jpg"/>
    <hyperlink ref="V187" r:id="rId373" display="https://pbs.twimg.com/media/D9ExtDkXsAAQBvP.jpg"/>
    <hyperlink ref="V188" r:id="rId374" display="http://pbs.twimg.com/profile_images/991043512954245127/O2Et8QTV_normal.jpg"/>
    <hyperlink ref="V189" r:id="rId375" display="http://pbs.twimg.com/profile_images/989639492234428416/Yiwyg799_normal.jpg"/>
    <hyperlink ref="V190" r:id="rId376" display="http://pbs.twimg.com/profile_images/991043512954245127/O2Et8QTV_normal.jpg"/>
    <hyperlink ref="V191" r:id="rId377" display="http://pbs.twimg.com/profile_images/1139234438414340096/ISJjpsoM_normal.jpg"/>
    <hyperlink ref="V192" r:id="rId378" display="http://pbs.twimg.com/profile_images/1025606843035525120/lu4dnb0Q_normal.jpg"/>
    <hyperlink ref="V193" r:id="rId379" display="https://pbs.twimg.com/media/D88HekaWsAAo5gJ.jpg"/>
    <hyperlink ref="V194" r:id="rId380" display="http://pbs.twimg.com/profile_images/1083417055108452357/k2MIoesS_normal.jpg"/>
    <hyperlink ref="V195" r:id="rId381" display="https://pbs.twimg.com/ext_tw_video_thumb/1137077042170736640/pu/img/mQG0vPfHZ5xwW_co.jpg"/>
    <hyperlink ref="V196" r:id="rId382" display="http://pbs.twimg.com/profile_images/991043512954245127/O2Et8QTV_normal.jpg"/>
    <hyperlink ref="V197" r:id="rId383" display="http://pbs.twimg.com/profile_images/1136990771394072576/mrS6J9lL_normal.jpg"/>
    <hyperlink ref="V198" r:id="rId384" display="http://pbs.twimg.com/profile_images/991043512954245127/O2Et8QTV_normal.jpg"/>
    <hyperlink ref="V199" r:id="rId385" display="http://pbs.twimg.com/profile_images/991043512954245127/O2Et8QTV_normal.jpg"/>
    <hyperlink ref="V200" r:id="rId386" display="http://pbs.twimg.com/profile_images/991043512954245127/O2Et8QTV_normal.jpg"/>
    <hyperlink ref="V201" r:id="rId387" display="https://pbs.twimg.com/ext_tw_video_thumb/1139158787133194241/pu/img/BIm42IZOTdZyrS1L.jpg"/>
    <hyperlink ref="V202" r:id="rId388" display="http://pbs.twimg.com/profile_images/991043512954245127/O2Et8QTV_normal.jpg"/>
    <hyperlink ref="V203" r:id="rId389" display="https://pbs.twimg.com/ext_tw_video_thumb/1139158787133194241/pu/img/BIm42IZOTdZyrS1L.jpg"/>
    <hyperlink ref="V204" r:id="rId390" display="http://pbs.twimg.com/profile_images/991043512954245127/O2Et8QTV_normal.jpg"/>
    <hyperlink ref="V205" r:id="rId391" display="https://pbs.twimg.com/ext_tw_video_thumb/1139158787133194241/pu/img/BIm42IZOTdZyrS1L.jpg"/>
    <hyperlink ref="V206" r:id="rId392" display="http://pbs.twimg.com/profile_images/991043512954245127/O2Et8QTV_normal.jpg"/>
    <hyperlink ref="V207" r:id="rId393" display="http://pbs.twimg.com/profile_images/981424372127760386/rAARkxjZ_normal.jpg"/>
    <hyperlink ref="V208" r:id="rId394" display="http://pbs.twimg.com/profile_images/991043512954245127/O2Et8QTV_normal.jpg"/>
    <hyperlink ref="V209" r:id="rId395" display="http://pbs.twimg.com/profile_images/1103289567875088384/iei8q22y_normal.jpg"/>
    <hyperlink ref="V210" r:id="rId396" display="https://pbs.twimg.com/tweet_video_thumb/D9EgNA1XYAEa2gr.jpg"/>
    <hyperlink ref="V211" r:id="rId397" display="https://pbs.twimg.com/media/D9ExtDkXsAAQBvP.jpg"/>
    <hyperlink ref="V212" r:id="rId398" display="http://pbs.twimg.com/profile_images/1132497598068215809/aM-nzTdK_normal.jpg"/>
    <hyperlink ref="V213" r:id="rId399" display="http://pbs.twimg.com/profile_images/991043512954245127/O2Et8QTV_normal.jpg"/>
    <hyperlink ref="V214" r:id="rId400" display="http://pbs.twimg.com/profile_images/895495258045161476/zBy-_5Gc_normal.jpg"/>
    <hyperlink ref="V215" r:id="rId401" display="http://pbs.twimg.com/profile_images/989639492234428416/Yiwyg799_normal.jpg"/>
    <hyperlink ref="V216" r:id="rId402" display="http://pbs.twimg.com/profile_images/989639492234428416/Yiwyg799_normal.jpg"/>
    <hyperlink ref="V217" r:id="rId403" display="http://pbs.twimg.com/profile_images/989639492234428416/Yiwyg799_normal.jpg"/>
    <hyperlink ref="V218" r:id="rId404" display="http://pbs.twimg.com/profile_images/989639492234428416/Yiwyg799_normal.jpg"/>
    <hyperlink ref="V219" r:id="rId405" display="http://pbs.twimg.com/profile_images/989639492234428416/Yiwyg799_normal.jpg"/>
    <hyperlink ref="V220" r:id="rId406" display="http://pbs.twimg.com/profile_images/989639492234428416/Yiwyg799_normal.jpg"/>
    <hyperlink ref="V221" r:id="rId407" display="http://pbs.twimg.com/profile_images/989639492234428416/Yiwyg799_normal.jpg"/>
    <hyperlink ref="V222" r:id="rId408" display="http://pbs.twimg.com/profile_images/989639492234428416/Yiwyg799_normal.jpg"/>
    <hyperlink ref="V223" r:id="rId409" display="https://pbs.twimg.com/media/D8z6CUuUIAAU0iJ.jpg"/>
    <hyperlink ref="V224" r:id="rId410" display="http://pbs.twimg.com/profile_images/989639492234428416/Yiwyg799_normal.jpg"/>
    <hyperlink ref="V225" r:id="rId411" display="http://pbs.twimg.com/profile_images/1025606843035525120/lu4dnb0Q_normal.jpg"/>
    <hyperlink ref="V226" r:id="rId412" display="https://pbs.twimg.com/media/D8z6CUuUIAAU0iJ.jpg"/>
    <hyperlink ref="V227" r:id="rId413" display="http://pbs.twimg.com/profile_images/991043512954245127/O2Et8QTV_normal.jpg"/>
    <hyperlink ref="V228" r:id="rId414" display="http://pbs.twimg.com/profile_images/991043512954245127/O2Et8QTV_normal.jpg"/>
    <hyperlink ref="V229" r:id="rId415" display="https://pbs.twimg.com/media/D8ymAjNXkAIXl-l.jpg"/>
    <hyperlink ref="V230" r:id="rId416" display="http://pbs.twimg.com/profile_images/970126979960844290/L2gYs2OR_normal.jpg"/>
    <hyperlink ref="V231" r:id="rId417" display="https://pbs.twimg.com/media/D8ziF8tXkAEB8T0.jpg"/>
    <hyperlink ref="V232" r:id="rId418" display="http://pbs.twimg.com/profile_images/1083110628015919104/pOpzARfj_normal.jpg"/>
    <hyperlink ref="V233" r:id="rId419" display="http://pbs.twimg.com/profile_images/991043512954245127/O2Et8QTV_normal.jpg"/>
    <hyperlink ref="V234" r:id="rId420" display="https://pbs.twimg.com/media/D8ymAjNXkAIXl-l.jpg"/>
    <hyperlink ref="V235" r:id="rId421" display="https://pbs.twimg.com/media/D8ymAjNXkAIXl-l.jpg"/>
    <hyperlink ref="V236" r:id="rId422" display="http://pbs.twimg.com/profile_images/1128837357376086018/zPmYk2EC_normal.jpg"/>
    <hyperlink ref="V237" r:id="rId423" display="https://pbs.twimg.com/media/D8zcbahW4AEywI4.jpg"/>
    <hyperlink ref="V238" r:id="rId424" display="https://pbs.twimg.com/media/D8zyVYbWkAAINzd.jpg"/>
    <hyperlink ref="V239" r:id="rId425" display="http://pbs.twimg.com/profile_images/1025606843035525120/lu4dnb0Q_normal.jpg"/>
    <hyperlink ref="V240" r:id="rId426" display="https://pbs.twimg.com/media/D8ymAjNXkAIXl-l.jpg"/>
    <hyperlink ref="V241" r:id="rId427" display="http://pbs.twimg.com/profile_images/1097637144808415232/_XAhGP8t_normal.jpg"/>
    <hyperlink ref="V242" r:id="rId428" display="http://pbs.twimg.com/profile_images/1025606843035525120/lu4dnb0Q_normal.jpg"/>
    <hyperlink ref="V243" r:id="rId429" display="https://pbs.twimg.com/media/D86xQevXUAAbLpz.jpg"/>
    <hyperlink ref="V244" r:id="rId430" display="https://pbs.twimg.com/media/D8ymAjNXkAIXl-l.jpg"/>
    <hyperlink ref="V245" r:id="rId431" display="http://pbs.twimg.com/profile_images/954245408141660160/FAiM82Mh_normal.jpg"/>
    <hyperlink ref="V246" r:id="rId432" display="http://pbs.twimg.com/profile_images/1083110628015919104/pOpzARfj_normal.jpg"/>
    <hyperlink ref="V247" r:id="rId433" display="http://pbs.twimg.com/profile_images/1083110628015919104/pOpzARfj_normal.jpg"/>
    <hyperlink ref="V248" r:id="rId434" display="https://pbs.twimg.com/media/D8ymAjNXkAIXl-l.jpg"/>
    <hyperlink ref="V249" r:id="rId435" display="http://pbs.twimg.com/profile_images/981878483453403137/czL8DQ5D_normal.jpg"/>
    <hyperlink ref="V250" r:id="rId436" display="https://pbs.twimg.com/media/D8ymAjNXkAIXl-l.jpg"/>
    <hyperlink ref="V251" r:id="rId437" display="http://pbs.twimg.com/profile_images/1110642023126716418/Ckj2ngbk_normal.png"/>
    <hyperlink ref="V252" r:id="rId438" display="http://pbs.twimg.com/profile_images/1097637144808415232/_XAhGP8t_normal.jpg"/>
    <hyperlink ref="V253" r:id="rId439" display="https://pbs.twimg.com/ext_tw_video_thumb/1138205688524656640/pu/img/Klg5Y_WtSicGpIZx.jpg"/>
    <hyperlink ref="V254" r:id="rId440" display="https://pbs.twimg.com/ext_tw_video_thumb/1139227127109304321/pu/img/Nym7wuYJSvkx4HQh.jpg"/>
    <hyperlink ref="V255" r:id="rId441" display="http://pbs.twimg.com/profile_images/1083110628015919104/pOpzARfj_normal.jpg"/>
    <hyperlink ref="V256" r:id="rId442" display="http://pbs.twimg.com/profile_images/1083110628015919104/pOpzARfj_normal.jpg"/>
    <hyperlink ref="V257" r:id="rId443" display="http://pbs.twimg.com/profile_images/1083110628015919104/pOpzARfj_normal.jpg"/>
    <hyperlink ref="V258" r:id="rId444" display="https://pbs.twimg.com/media/D8XhDOxWsAATQcp.jpg"/>
    <hyperlink ref="V259" r:id="rId445" display="https://pbs.twimg.com/ext_tw_video_thumb/1138521333602672640/pu/img/x3HZukVflZh8Cb20.jpg"/>
    <hyperlink ref="V260" r:id="rId446" display="http://pbs.twimg.com/profile_images/1136990771394072576/mrS6J9lL_normal.jpg"/>
    <hyperlink ref="V261" r:id="rId447" display="http://pbs.twimg.com/profile_images/1139234438414340096/ISJjpsoM_normal.jpg"/>
    <hyperlink ref="V262" r:id="rId448" display="http://pbs.twimg.com/profile_images/1025606843035525120/lu4dnb0Q_normal.jpg"/>
    <hyperlink ref="V263" r:id="rId449" display="http://pbs.twimg.com/profile_images/1025606843035525120/lu4dnb0Q_normal.jpg"/>
    <hyperlink ref="V264" r:id="rId450" display="https://pbs.twimg.com/media/D2xr9NdXcAAQ9Hu.jpg"/>
    <hyperlink ref="V265" r:id="rId451" display="http://pbs.twimg.com/profile_images/991043512954245127/O2Et8QTV_normal.jpg"/>
    <hyperlink ref="V266" r:id="rId452" display="http://pbs.twimg.com/profile_images/991043512954245127/O2Et8QTV_normal.jpg"/>
    <hyperlink ref="V267" r:id="rId453" display="http://pbs.twimg.com/profile_images/991043512954245127/O2Et8QTV_normal.jpg"/>
    <hyperlink ref="V268" r:id="rId454" display="http://pbs.twimg.com/profile_images/991043512954245127/O2Et8QTV_normal.jpg"/>
    <hyperlink ref="V269" r:id="rId455" display="https://pbs.twimg.com/media/D8yk4R3XsAEnPKx.jpg"/>
    <hyperlink ref="V270" r:id="rId456" display="https://pbs.twimg.com/media/D8zRvDWXsAUN1Av.jpg"/>
    <hyperlink ref="V271" r:id="rId457" display="http://pbs.twimg.com/profile_images/991043512954245127/O2Et8QTV_normal.jpg"/>
    <hyperlink ref="V272" r:id="rId458" display="http://pbs.twimg.com/profile_images/991043512954245127/O2Et8QTV_normal.jpg"/>
    <hyperlink ref="V273" r:id="rId459" display="http://pbs.twimg.com/profile_images/991043512954245127/O2Et8QTV_normal.jpg"/>
    <hyperlink ref="V274" r:id="rId460" display="http://pbs.twimg.com/profile_images/991043512954245127/O2Et8QTV_normal.jpg"/>
    <hyperlink ref="V275" r:id="rId461" display="https://pbs.twimg.com/media/D8ymAjNXkAIXl-l.jpg"/>
    <hyperlink ref="V276" r:id="rId462" display="http://pbs.twimg.com/profile_images/1110642023126716418/Ckj2ngbk_normal.png"/>
    <hyperlink ref="V277" r:id="rId463" display="http://pbs.twimg.com/profile_images/1097637144808415232/_XAhGP8t_normal.jpg"/>
    <hyperlink ref="V278" r:id="rId464" display="http://pbs.twimg.com/profile_images/1097637144808415232/_XAhGP8t_normal.jpg"/>
    <hyperlink ref="V279" r:id="rId465" display="http://pbs.twimg.com/profile_images/1097637144808415232/_XAhGP8t_normal.jpg"/>
    <hyperlink ref="V280" r:id="rId466" display="https://pbs.twimg.com/media/D8s22krX4AAXd8e.jpg"/>
    <hyperlink ref="V281" r:id="rId467" display="https://pbs.twimg.com/media/D8yj0I7XUAcUbsG.jpg"/>
    <hyperlink ref="V282" r:id="rId468" display="https://pbs.twimg.com/media/D86xQevXUAAbLpz.jpg"/>
    <hyperlink ref="V283" r:id="rId469" display="https://pbs.twimg.com/media/D89YYenXUAAIIvq.jpg"/>
    <hyperlink ref="V284" r:id="rId470" display="http://pbs.twimg.com/profile_images/652987583513784324/-w6pN0iC_normal.png"/>
    <hyperlink ref="V285" r:id="rId471" display="http://pbs.twimg.com/profile_images/1110642023126716418/Ckj2ngbk_normal.png"/>
    <hyperlink ref="V286" r:id="rId472" display="https://pbs.twimg.com/ext_tw_video_thumb/1138205688524656640/pu/img/Klg5Y_WtSicGpIZx.jpg"/>
    <hyperlink ref="V287" r:id="rId473" display="https://pbs.twimg.com/ext_tw_video_thumb/1138205688524656640/pu/img/Klg5Y_WtSicGpIZx.jpg"/>
    <hyperlink ref="V288" r:id="rId474" display="https://pbs.twimg.com/ext_tw_video_thumb/1139227127109304321/pu/img/Nym7wuYJSvkx4HQh.jpg"/>
    <hyperlink ref="V289" r:id="rId475" display="http://pbs.twimg.com/profile_images/1083110628015919104/pOpzARfj_normal.jpg"/>
    <hyperlink ref="V290" r:id="rId476" display="http://pbs.twimg.com/profile_images/1083110628015919104/pOpzARfj_normal.jpg"/>
    <hyperlink ref="V291" r:id="rId477" display="http://pbs.twimg.com/profile_images/1083110628015919104/pOpzARfj_normal.jpg"/>
    <hyperlink ref="V292" r:id="rId478" display="http://pbs.twimg.com/profile_images/1083110628015919104/pOpzARfj_normal.jpg"/>
    <hyperlink ref="V293" r:id="rId479" display="http://pbs.twimg.com/profile_images/652987583513784324/-w6pN0iC_normal.png"/>
    <hyperlink ref="V294" r:id="rId480" display="http://pbs.twimg.com/profile_images/652987583513784324/-w6pN0iC_normal.png"/>
    <hyperlink ref="V295" r:id="rId481" display="https://pbs.twimg.com/media/D9EkceAX4AAon4b.jpg"/>
    <hyperlink ref="V296" r:id="rId482" display="http://pbs.twimg.com/profile_images/652987583513784324/-w6pN0iC_normal.png"/>
    <hyperlink ref="V297" r:id="rId483" display="http://pbs.twimg.com/profile_images/1110642023126716418/Ckj2ngbk_normal.png"/>
    <hyperlink ref="V298" r:id="rId484" display="http://pbs.twimg.com/profile_images/1136990771394072576/mrS6J9lL_normal.jpg"/>
    <hyperlink ref="V299" r:id="rId485" display="https://pbs.twimg.com/media/D9EkceAX4AAon4b.jpg"/>
    <hyperlink ref="V300" r:id="rId486" display="http://pbs.twimg.com/profile_images/652987583513784324/-w6pN0iC_normal.png"/>
    <hyperlink ref="V301" r:id="rId487" display="https://pbs.twimg.com/media/D9EkceAX4AAon4b.jpg"/>
    <hyperlink ref="V302" r:id="rId488" display="http://pbs.twimg.com/profile_images/652987583513784324/-w6pN0iC_normal.png"/>
    <hyperlink ref="V303" r:id="rId489" display="http://pbs.twimg.com/profile_images/1025606843035525120/lu4dnb0Q_normal.jpg"/>
    <hyperlink ref="V304" r:id="rId490" display="http://pbs.twimg.com/profile_images/1025606843035525120/lu4dnb0Q_normal.jpg"/>
    <hyperlink ref="V305" r:id="rId491" display="http://pbs.twimg.com/profile_images/1025606843035525120/lu4dnb0Q_normal.jpg"/>
    <hyperlink ref="V306" r:id="rId492" display="https://pbs.twimg.com/media/D8yj0I7XUAcUbsG.jpg"/>
    <hyperlink ref="V307" r:id="rId493" display="http://pbs.twimg.com/profile_images/1025606843035525120/lu4dnb0Q_normal.jpg"/>
    <hyperlink ref="V308" r:id="rId494" display="https://pbs.twimg.com/media/D8ymAjNXkAIXl-l.jpg"/>
    <hyperlink ref="V309" r:id="rId495" display="http://pbs.twimg.com/profile_images/652987583513784324/-w6pN0iC_normal.png"/>
    <hyperlink ref="V310" r:id="rId496" display="http://pbs.twimg.com/profile_images/652987583513784324/-w6pN0iC_normal.png"/>
    <hyperlink ref="V311" r:id="rId497" display="https://pbs.twimg.com/media/D8ymAjNXkAIXl-l.jpg"/>
    <hyperlink ref="V312" r:id="rId498" display="https://pbs.twimg.com/media/D9DnHPTXYAsLVR1.jpg"/>
    <hyperlink ref="V313" r:id="rId499" display="http://pbs.twimg.com/profile_images/1033441214186450945/Iza4zixz_normal.jpg"/>
    <hyperlink ref="V314" r:id="rId500" display="http://pbs.twimg.com/profile_images/1083110628015919104/pOpzARfj_normal.jpg"/>
    <hyperlink ref="V315" r:id="rId501" display="http://pbs.twimg.com/profile_images/1083110628015919104/pOpzARfj_normal.jpg"/>
    <hyperlink ref="V316" r:id="rId502" display="http://pbs.twimg.com/profile_images/1083110628015919104/pOpzARfj_normal.jpg"/>
    <hyperlink ref="V317" r:id="rId503" display="http://pbs.twimg.com/profile_images/1083110628015919104/pOpzARfj_normal.jpg"/>
    <hyperlink ref="V318" r:id="rId504" display="https://pbs.twimg.com/tweet_video_thumb/D8w7WEkXUAAPIxc.jpg"/>
    <hyperlink ref="V319" r:id="rId505" display="http://pbs.twimg.com/profile_images/1136990771394072576/mrS6J9lL_normal.jpg"/>
    <hyperlink ref="V320" r:id="rId506" display="http://pbs.twimg.com/profile_images/1136990771394072576/mrS6J9lL_normal.jpg"/>
    <hyperlink ref="V321" r:id="rId507" display="http://pbs.twimg.com/profile_images/1136990771394072576/mrS6J9lL_normal.jpg"/>
    <hyperlink ref="V322" r:id="rId508" display="http://pbs.twimg.com/profile_images/1099317486833479686/PgQNes_b_normal.jpg"/>
    <hyperlink ref="V323" r:id="rId509" display="http://pbs.twimg.com/profile_images/1136990771394072576/mrS6J9lL_normal.jpg"/>
    <hyperlink ref="V324" r:id="rId510" display="http://pbs.twimg.com/profile_images/1099317486833479686/PgQNes_b_normal.jpg"/>
    <hyperlink ref="V325" r:id="rId511" display="https://pbs.twimg.com/tweet_video_thumb/D8ZfMRTXsAA0c9V.jpg"/>
    <hyperlink ref="V326" r:id="rId512" display="http://pbs.twimg.com/profile_images/1136990771394072576/mrS6J9lL_normal.jpg"/>
    <hyperlink ref="V327" r:id="rId513" display="https://pbs.twimg.com/tweet_video_thumb/D8w5pbwX4AAe6lf.jpg"/>
    <hyperlink ref="V328" r:id="rId514" display="https://pbs.twimg.com/tweet_video_thumb/D8y7jzHW4AM5dcX.jpg"/>
    <hyperlink ref="V329" r:id="rId515" display="https://pbs.twimg.com/ext_tw_video_thumb/1138521333602672640/pu/img/x3HZukVflZh8Cb20.jpg"/>
    <hyperlink ref="V330" r:id="rId516" display="https://pbs.twimg.com/tweet_video_thumb/D8zZYfoWsAENqQ-.jpg"/>
    <hyperlink ref="V331" r:id="rId517" display="http://pbs.twimg.com/profile_images/1136990771394072576/mrS6J9lL_normal.jpg"/>
    <hyperlink ref="V332" r:id="rId518" display="https://pbs.twimg.com/ext_tw_video_thumb/1138861553762099200/pu/img/UrcubUYyWJ4zhPCy.jpg"/>
    <hyperlink ref="V333" r:id="rId519" display="http://pbs.twimg.com/profile_images/1136990771394072576/mrS6J9lL_normal.jpg"/>
    <hyperlink ref="V334" r:id="rId520" display="http://pbs.twimg.com/profile_images/1099317486833479686/PgQNes_b_normal.jpg"/>
    <hyperlink ref="V335" r:id="rId521" display="http://pbs.twimg.com/profile_images/1139234438414340096/ISJjpsoM_normal.jpg"/>
    <hyperlink ref="V336" r:id="rId522" display="http://pbs.twimg.com/profile_images/1099317486833479686/PgQNes_b_normal.jpg"/>
    <hyperlink ref="V337" r:id="rId523" display="http://pbs.twimg.com/profile_images/1099317486833479686/PgQNes_b_normal.jpg"/>
    <hyperlink ref="V338" r:id="rId524" display="http://pbs.twimg.com/profile_images/1099317486833479686/PgQNes_b_normal.jpg"/>
    <hyperlink ref="V339" r:id="rId525" display="https://pbs.twimg.com/media/D41gTAeXsAA2_JU.jpg"/>
    <hyperlink ref="V340" r:id="rId526" display="https://pbs.twimg.com/media/D8tytC3WkAEjsCY.jpg"/>
    <hyperlink ref="V341" r:id="rId527" display="http://pbs.twimg.com/profile_images/1099317486833479686/PgQNes_b_normal.jpg"/>
    <hyperlink ref="V342" r:id="rId528" display="http://pbs.twimg.com/profile_images/1099317486833479686/PgQNes_b_normal.jpg"/>
    <hyperlink ref="V343" r:id="rId529" display="http://pbs.twimg.com/profile_images/1099317486833479686/PgQNes_b_normal.jpg"/>
    <hyperlink ref="V344" r:id="rId530" display="http://pbs.twimg.com/profile_images/1099317486833479686/PgQNes_b_normal.jpg"/>
    <hyperlink ref="V345" r:id="rId531" display="http://pbs.twimg.com/profile_images/1099317486833479686/PgQNes_b_normal.jpg"/>
    <hyperlink ref="X3" r:id="rId532" display="https://twitter.com/#!/keeganlanier/status/1137078262595772422"/>
    <hyperlink ref="X4" r:id="rId533" display="https://twitter.com/#!/keeganlanier/status/1137078262595772422"/>
    <hyperlink ref="X5" r:id="rId534" display="https://twitter.com/#!/vickioneill/status/1136616656757805062"/>
    <hyperlink ref="X6" r:id="rId535" display="https://twitter.com/#!/vickioneill/status/1137330808233091072"/>
    <hyperlink ref="X7" r:id="rId536" display="https://twitter.com/#!/chevd80/status/1137285833118113792"/>
    <hyperlink ref="X8" r:id="rId537" display="https://twitter.com/#!/chevd80/status/1137333216673718273"/>
    <hyperlink ref="X9" r:id="rId538" display="https://twitter.com/#!/vickioneill/status/1136616656757805062"/>
    <hyperlink ref="X10" r:id="rId539" display="https://twitter.com/#!/vickioneill/status/1137330808233091072"/>
    <hyperlink ref="X11" r:id="rId540" display="https://twitter.com/#!/chevd80/status/1137285833118113792"/>
    <hyperlink ref="X12" r:id="rId541" display="https://twitter.com/#!/chevd80/status/1137333216673718273"/>
    <hyperlink ref="X13" r:id="rId542" display="https://twitter.com/#!/vickioneill/status/1136616656757805062"/>
    <hyperlink ref="X14" r:id="rId543" display="https://twitter.com/#!/vickioneill/status/1137330808233091072"/>
    <hyperlink ref="X15" r:id="rId544" display="https://twitter.com/#!/chevd80/status/1137285833118113792"/>
    <hyperlink ref="X16" r:id="rId545" display="https://twitter.com/#!/chevd80/status/1137333216673718273"/>
    <hyperlink ref="X17" r:id="rId546" display="https://twitter.com/#!/vickioneill/status/1136616656757805062"/>
    <hyperlink ref="X18" r:id="rId547" display="https://twitter.com/#!/vickioneill/status/1137330808233091072"/>
    <hyperlink ref="X19" r:id="rId548" display="https://twitter.com/#!/chevd80/status/1137285833118113792"/>
    <hyperlink ref="X20" r:id="rId549" display="https://twitter.com/#!/chevd80/status/1137333216673718273"/>
    <hyperlink ref="X21" r:id="rId550" display="https://twitter.com/#!/vickioneill/status/1136616656757805062"/>
    <hyperlink ref="X22" r:id="rId551" display="https://twitter.com/#!/vickioneill/status/1137330808233091072"/>
    <hyperlink ref="X23" r:id="rId552" display="https://twitter.com/#!/chevd80/status/1137285833118113792"/>
    <hyperlink ref="X24" r:id="rId553" display="https://twitter.com/#!/chevd80/status/1137333216673718273"/>
    <hyperlink ref="X25" r:id="rId554" display="https://twitter.com/#!/vickioneill/status/1136616656757805062"/>
    <hyperlink ref="X26" r:id="rId555" display="https://twitter.com/#!/vickioneill/status/1137330808233091072"/>
    <hyperlink ref="X27" r:id="rId556" display="https://twitter.com/#!/chevd80/status/1137285833118113792"/>
    <hyperlink ref="X28" r:id="rId557" display="https://twitter.com/#!/chevd80/status/1137333216673718273"/>
    <hyperlink ref="X29" r:id="rId558" display="https://twitter.com/#!/vickioneill/status/1136616656757805062"/>
    <hyperlink ref="X30" r:id="rId559" display="https://twitter.com/#!/vickioneill/status/1137330808233091072"/>
    <hyperlink ref="X31" r:id="rId560" display="https://twitter.com/#!/chevd80/status/1137285833118113792"/>
    <hyperlink ref="X32" r:id="rId561" display="https://twitter.com/#!/chevd80/status/1137333216673718273"/>
    <hyperlink ref="X33" r:id="rId562" display="https://twitter.com/#!/vickioneill/status/1136616656757805062"/>
    <hyperlink ref="X34" r:id="rId563" display="https://twitter.com/#!/vickioneill/status/1137330808233091072"/>
    <hyperlink ref="X35" r:id="rId564" display="https://twitter.com/#!/chevd80/status/1137285833118113792"/>
    <hyperlink ref="X36" r:id="rId565" display="https://twitter.com/#!/chevd80/status/1137333216673718273"/>
    <hyperlink ref="X37" r:id="rId566" display="https://twitter.com/#!/vickioneill/status/1136616656757805062"/>
    <hyperlink ref="X38" r:id="rId567" display="https://twitter.com/#!/vickioneill/status/1137330808233091072"/>
    <hyperlink ref="X39" r:id="rId568" display="https://twitter.com/#!/chevd80/status/1137285833118113792"/>
    <hyperlink ref="X40" r:id="rId569" display="https://twitter.com/#!/chevd80/status/1137333216673718273"/>
    <hyperlink ref="X41" r:id="rId570" display="https://twitter.com/#!/vickioneill/status/1136616656757805062"/>
    <hyperlink ref="X42" r:id="rId571" display="https://twitter.com/#!/vickioneill/status/1137330808233091072"/>
    <hyperlink ref="X43" r:id="rId572" display="https://twitter.com/#!/chevd80/status/1137285833118113792"/>
    <hyperlink ref="X44" r:id="rId573" display="https://twitter.com/#!/chevd80/status/1137333216673718273"/>
    <hyperlink ref="X45" r:id="rId574" display="https://twitter.com/#!/vickioneill/status/1136616656757805062"/>
    <hyperlink ref="X46" r:id="rId575" display="https://twitter.com/#!/vickioneill/status/1136616656757805062"/>
    <hyperlink ref="X47" r:id="rId576" display="https://twitter.com/#!/vickioneill/status/1136616656757805062"/>
    <hyperlink ref="X48" r:id="rId577" display="https://twitter.com/#!/vickioneill/status/1136616656757805062"/>
    <hyperlink ref="X49" r:id="rId578" display="https://twitter.com/#!/vickioneill/status/1137330808233091072"/>
    <hyperlink ref="X50" r:id="rId579" display="https://twitter.com/#!/vickioneill/status/1137330808233091072"/>
    <hyperlink ref="X51" r:id="rId580" display="https://twitter.com/#!/vickioneill/status/1137330808233091072"/>
    <hyperlink ref="X52" r:id="rId581" display="https://twitter.com/#!/vickioneill/status/1137330808233091072"/>
    <hyperlink ref="X53" r:id="rId582" display="https://twitter.com/#!/chevd80/status/1137285833118113792"/>
    <hyperlink ref="X54" r:id="rId583" display="https://twitter.com/#!/chevd80/status/1137333216673718273"/>
    <hyperlink ref="X55" r:id="rId584" display="https://twitter.com/#!/chevd80/status/1137285833118113792"/>
    <hyperlink ref="X56" r:id="rId585" display="https://twitter.com/#!/chevd80/status/1137285833118113792"/>
    <hyperlink ref="X57" r:id="rId586" display="https://twitter.com/#!/chevd80/status/1137285833118113792"/>
    <hyperlink ref="X58" r:id="rId587" display="https://twitter.com/#!/chevd80/status/1137333216673718273"/>
    <hyperlink ref="X59" r:id="rId588" display="https://twitter.com/#!/chevd80/status/1137333216673718273"/>
    <hyperlink ref="X60" r:id="rId589" display="https://twitter.com/#!/chevd80/status/1137333216673718273"/>
    <hyperlink ref="X61" r:id="rId590" display="https://twitter.com/#!/genepetrovlmc/status/1137825962652045314"/>
    <hyperlink ref="X62" r:id="rId591" display="https://twitter.com/#!/breepalm/status/1138281169743691777"/>
    <hyperlink ref="X63" r:id="rId592" display="https://twitter.com/#!/wefillthefridge/status/1138429748995010560"/>
    <hyperlink ref="X64" r:id="rId593" display="https://twitter.com/#!/cgritmon/status/1137165813805387776"/>
    <hyperlink ref="X65" r:id="rId594" display="https://twitter.com/#!/cgritmon/status/1138492743423004675"/>
    <hyperlink ref="X66" r:id="rId595" display="https://twitter.com/#!/smaofwv/status/1138493182159785984"/>
    <hyperlink ref="X67" r:id="rId596" display="https://twitter.com/#!/bradfriedman/status/1138512524574281728"/>
    <hyperlink ref="X68" r:id="rId597" display="https://twitter.com/#!/bbirkmeyer/status/1138635661668278273"/>
    <hyperlink ref="X69" r:id="rId598" display="https://twitter.com/#!/livewithtiffany/status/1138608065501159425"/>
    <hyperlink ref="X70" r:id="rId599" display="https://twitter.com/#!/keepupwmrsjones/status/1138636479838674944"/>
    <hyperlink ref="X71" r:id="rId600" display="https://twitter.com/#!/karenyankovich/status/1138739599218528256"/>
    <hyperlink ref="X72" r:id="rId601" display="https://twitter.com/#!/karenyankovich/status/1138739599218528256"/>
    <hyperlink ref="X73" r:id="rId602" display="https://twitter.com/#!/franconegot/status/1139049035766128640"/>
    <hyperlink ref="X74" r:id="rId603" display="https://twitter.com/#!/markj_ohnson/status/1139227072864432128"/>
    <hyperlink ref="X75" r:id="rId604" display="https://twitter.com/#!/markj_ohnson/status/1139227072864432128"/>
    <hyperlink ref="X76" r:id="rId605" display="https://twitter.com/#!/fuhsionmktg/status/1137931666922643456"/>
    <hyperlink ref="X77" r:id="rId606" display="https://twitter.com/#!/fuhsionmktg/status/1137931666922643456"/>
    <hyperlink ref="X78" r:id="rId607" display="https://twitter.com/#!/fuhsionmktg/status/1137931666922643456"/>
    <hyperlink ref="X79" r:id="rId608" display="https://twitter.com/#!/fuhsionmktg/status/1137931666922643456"/>
    <hyperlink ref="X80" r:id="rId609" display="https://twitter.com/#!/fuhsionmktg/status/1139224063522541568"/>
    <hyperlink ref="X81" r:id="rId610" display="https://twitter.com/#!/fuhsionmktg/status/1139230030079434753"/>
    <hyperlink ref="X82" r:id="rId611" display="https://twitter.com/#!/fuhsionmktg/status/1139230030079434753"/>
    <hyperlink ref="X83" r:id="rId612" display="https://twitter.com/#!/bbirkmeyer/status/1138560839538003968"/>
    <hyperlink ref="X84" r:id="rId613" display="https://twitter.com/#!/bbirkmeyer/status/1138560839538003968"/>
    <hyperlink ref="X85" r:id="rId614" display="https://twitter.com/#!/chrisstrub/status/1138589280836706304"/>
    <hyperlink ref="X86" r:id="rId615" display="https://twitter.com/#!/chrisstrub/status/1138589522831314945"/>
    <hyperlink ref="X87" r:id="rId616" display="https://twitter.com/#!/robertoblake/status/1137101949902446593"/>
    <hyperlink ref="X88" r:id="rId617" display="https://twitter.com/#!/cgritmon/status/1137165813805387776"/>
    <hyperlink ref="X89" r:id="rId618" display="https://twitter.com/#!/rosswoods10/status/1138206149575172096"/>
    <hyperlink ref="X90" r:id="rId619" display="https://twitter.com/#!/rosswoods10/status/1139229207148617729"/>
    <hyperlink ref="X91" r:id="rId620" display="https://twitter.com/#!/chrisstrub/status/1137077122638471170"/>
    <hyperlink ref="X92" r:id="rId621" display="https://twitter.com/#!/chrisstrub/status/1137104388416258048"/>
    <hyperlink ref="X93" r:id="rId622" display="https://twitter.com/#!/chrisstrub/status/1138260352637034497"/>
    <hyperlink ref="X94" r:id="rId623" display="https://twitter.com/#!/chrisstrub/status/1138501428757053445"/>
    <hyperlink ref="X95" r:id="rId624" display="https://twitter.com/#!/chrisstrub/status/1139235011863949312"/>
    <hyperlink ref="X96" r:id="rId625" display="https://twitter.com/#!/digitalstoryco/status/1139237044134338560"/>
    <hyperlink ref="X97" r:id="rId626" display="https://twitter.com/#!/rosswoods10/status/1139229207148617729"/>
    <hyperlink ref="X98" r:id="rId627" display="https://twitter.com/#!/chrisstrub/status/1139235011863949312"/>
    <hyperlink ref="X99" r:id="rId628" display="https://twitter.com/#!/digitalstoryco/status/1139237044134338560"/>
    <hyperlink ref="X100" r:id="rId629" display="https://twitter.com/#!/rosswoods10/status/1138206149575172096"/>
    <hyperlink ref="X101" r:id="rId630" display="https://twitter.com/#!/rosswoods10/status/1139229207148617729"/>
    <hyperlink ref="X102" r:id="rId631" display="https://twitter.com/#!/chrisstrub/status/1137077122638471170"/>
    <hyperlink ref="X103" r:id="rId632" display="https://twitter.com/#!/chrisstrub/status/1138260352637034497"/>
    <hyperlink ref="X104" r:id="rId633" display="https://twitter.com/#!/chrisstrub/status/1138501428757053445"/>
    <hyperlink ref="X105" r:id="rId634" display="https://twitter.com/#!/chrisstrub/status/1139235011863949312"/>
    <hyperlink ref="X106" r:id="rId635" display="https://twitter.com/#!/digitalstoryco/status/1138281585944535041"/>
    <hyperlink ref="X107" r:id="rId636" display="https://twitter.com/#!/digitalstoryco/status/1139237044134338560"/>
    <hyperlink ref="X108" r:id="rId637" display="https://twitter.com/#!/digitalstoryco/status/1139237044134338560"/>
    <hyperlink ref="X109" r:id="rId638" display="https://twitter.com/#!/fuhsionmktg/status/1139232317266911233"/>
    <hyperlink ref="X110" r:id="rId639" display="https://twitter.com/#!/sabrinacadini/status/1139269737555230720"/>
    <hyperlink ref="X111" r:id="rId640" display="https://twitter.com/#!/fuhsionmktg/status/1139232317266911233"/>
    <hyperlink ref="X112" r:id="rId641" display="https://twitter.com/#!/sabrinacadini/status/1139269737555230720"/>
    <hyperlink ref="X113" r:id="rId642" display="https://twitter.com/#!/fuhsionmktg/status/1139232317266911233"/>
    <hyperlink ref="X114" r:id="rId643" display="https://twitter.com/#!/sabrinacadini/status/1139269737555230720"/>
    <hyperlink ref="X115" r:id="rId644" display="https://twitter.com/#!/fuhsionmktg/status/1139232317266911233"/>
    <hyperlink ref="X116" r:id="rId645" display="https://twitter.com/#!/sabrinacadini/status/1139269737555230720"/>
    <hyperlink ref="X117" r:id="rId646" display="https://twitter.com/#!/b2the7/status/1139226066449502210"/>
    <hyperlink ref="X118" r:id="rId647" display="https://twitter.com/#!/fuhsionmktg/status/1139224063522541568"/>
    <hyperlink ref="X119" r:id="rId648" display="https://twitter.com/#!/fuhsionmktg/status/1139232317266911233"/>
    <hyperlink ref="X120" r:id="rId649" display="https://twitter.com/#!/sabrinacadini/status/1139269737555230720"/>
    <hyperlink ref="X121" r:id="rId650" display="https://twitter.com/#!/fuhsionmktg/status/1137910140697546752"/>
    <hyperlink ref="X122" r:id="rId651" display="https://twitter.com/#!/fuhsionmktg/status/1139230030079434753"/>
    <hyperlink ref="X123" r:id="rId652" display="https://twitter.com/#!/fuhsionmktg/status/1139230030079434753"/>
    <hyperlink ref="X124" r:id="rId653" display="https://twitter.com/#!/fuhsionmktg/status/1139232317266911233"/>
    <hyperlink ref="X125" r:id="rId654" display="https://twitter.com/#!/sabrinacadini/status/1139269737555230720"/>
    <hyperlink ref="X126" r:id="rId655" display="https://twitter.com/#!/mariamakane65/status/1139279969018941456"/>
    <hyperlink ref="X127" r:id="rId656" display="https://twitter.com/#!/mariamakane65/status/1139279969018941456"/>
    <hyperlink ref="X128" r:id="rId657" display="https://twitter.com/#!/mariamakane65/status/1139279969018941456"/>
    <hyperlink ref="X129" r:id="rId658" display="https://twitter.com/#!/theathwareing/status/1139453661984284672"/>
    <hyperlink ref="X130" r:id="rId659" display="https://twitter.com/#!/theathwareing/status/1139453661984284672"/>
    <hyperlink ref="X131" r:id="rId660" display="https://twitter.com/#!/alyona_cherny/status/1139527362188627969"/>
    <hyperlink ref="X132" r:id="rId661" display="https://twitter.com/#!/markilemons/status/1139532731560484864"/>
    <hyperlink ref="X133" r:id="rId662" display="https://twitter.com/#!/cmoconfessor/status/1139537278081163264"/>
    <hyperlink ref="X134" r:id="rId663" display="https://twitter.com/#!/juicebys/status/1139545106015498245"/>
    <hyperlink ref="X135" r:id="rId664" display="https://twitter.com/#!/mllnnlmotivator/status/1138350061631541248"/>
    <hyperlink ref="X136" r:id="rId665" display="https://twitter.com/#!/cgritmon/status/1137165813805387776"/>
    <hyperlink ref="X137" r:id="rId666" display="https://twitter.com/#!/cgritmon/status/1137165813805387776"/>
    <hyperlink ref="X138" r:id="rId667" display="https://twitter.com/#!/cgritmon/status/1138492743423004675"/>
    <hyperlink ref="X139" r:id="rId668" display="https://twitter.com/#!/cgritmon/status/1138492743423004675"/>
    <hyperlink ref="X140" r:id="rId669" display="https://twitter.com/#!/cgritmon/status/1138492743423004675"/>
    <hyperlink ref="X141" r:id="rId670" display="https://twitter.com/#!/cgritmon/status/1138492743423004675"/>
    <hyperlink ref="X142" r:id="rId671" display="https://twitter.com/#!/cgritmon/status/1138492743423004675"/>
    <hyperlink ref="X143" r:id="rId672" display="https://twitter.com/#!/cgritmon/status/1138492743423004675"/>
    <hyperlink ref="X144" r:id="rId673" display="https://twitter.com/#!/cgritmon/status/1138492743423004675"/>
    <hyperlink ref="X145" r:id="rId674" display="https://twitter.com/#!/cgritmon/status/1138492743423004675"/>
    <hyperlink ref="X146" r:id="rId675" display="https://twitter.com/#!/cgritmon/status/1138492743423004675"/>
    <hyperlink ref="X147" r:id="rId676" display="https://twitter.com/#!/cgritmon/status/1138492743423004675"/>
    <hyperlink ref="X148" r:id="rId677" display="https://twitter.com/#!/chrisstrub/status/1138260352637034497"/>
    <hyperlink ref="X149" r:id="rId678" display="https://twitter.com/#!/mllnnlmotivator/status/1138350061631541248"/>
    <hyperlink ref="X150" r:id="rId679" display="https://twitter.com/#!/mllnnlmotivator/status/1138350061631541248"/>
    <hyperlink ref="X151" r:id="rId680" display="https://twitter.com/#!/mllnnlmotivator/status/1138350061631541248"/>
    <hyperlink ref="X152" r:id="rId681" display="https://twitter.com/#!/b2the7/status/1139226066449502210"/>
    <hyperlink ref="X153" r:id="rId682" display="https://twitter.com/#!/mllnnlmotivator/status/1138350061631541248"/>
    <hyperlink ref="X154" r:id="rId683" display="https://twitter.com/#!/mllnnlmotivator/status/1138363575297335297"/>
    <hyperlink ref="X155" r:id="rId684" display="https://twitter.com/#!/mllnnlmotivator/status/1138491081396563968"/>
    <hyperlink ref="X156" r:id="rId685" display="https://twitter.com/#!/mllnnlmotivator/status/1136561948366127106"/>
    <hyperlink ref="X157" r:id="rId686" display="https://twitter.com/#!/mllnnlmotivator/status/1138521690131062786"/>
    <hyperlink ref="X158" r:id="rId687" display="https://twitter.com/#!/mllnnlmotivator/status/1138521690131062786"/>
    <hyperlink ref="X159" r:id="rId688" display="https://twitter.com/#!/mllnnlmotivator/status/1138523876001026048"/>
    <hyperlink ref="X160" r:id="rId689" display="https://twitter.com/#!/jencoleict/status/1139209849869406208"/>
    <hyperlink ref="X161" r:id="rId690" display="https://twitter.com/#!/jencoleict/status/1139209849869406208"/>
    <hyperlink ref="X162" r:id="rId691" display="https://twitter.com/#!/marc_bowker/status/1138548017982840833"/>
    <hyperlink ref="X163" r:id="rId692" display="https://twitter.com/#!/jencoleict/status/1139209849869406208"/>
    <hyperlink ref="X164" r:id="rId693" display="https://twitter.com/#!/jencoleict/status/1139553744159485953"/>
    <hyperlink ref="X165" r:id="rId694" display="https://twitter.com/#!/adspedia/status/1139554611008815104"/>
    <hyperlink ref="X166" r:id="rId695" display="https://twitter.com/#!/christhames35/status/1139557343778263042"/>
    <hyperlink ref="X167" r:id="rId696" display="https://twitter.com/#!/jyhoward1066/status/1139563545572589568"/>
    <hyperlink ref="X168" r:id="rId697" display="https://twitter.com/#!/nohaibr00675453/status/1139572043094122496"/>
    <hyperlink ref="X169" r:id="rId698" display="https://twitter.com/#!/cadex_ltd/status/1139596970727813120"/>
    <hyperlink ref="X170" r:id="rId699" display="https://twitter.com/#!/marrodriguez175/status/1139604128857055234"/>
    <hyperlink ref="X171" r:id="rId700" display="https://twitter.com/#!/kendraramirez/status/1138801894711861248"/>
    <hyperlink ref="X172" r:id="rId701" display="https://twitter.com/#!/kendraramirez/status/1139635423154757633"/>
    <hyperlink ref="X173" r:id="rId702" display="https://twitter.com/#!/beautybubble/status/1139647504063111169"/>
    <hyperlink ref="X174" r:id="rId703" display="https://twitter.com/#!/beautybubble/status/1139647504063111169"/>
    <hyperlink ref="X175" r:id="rId704" display="https://twitter.com/#!/keepitsimplebiz/status/1139665196417503232"/>
    <hyperlink ref="X176" r:id="rId705" display="https://twitter.com/#!/podcastma/status/1138093376522412033"/>
    <hyperlink ref="X177" r:id="rId706" display="https://twitter.com/#!/podcastma/status/1138093376522412033"/>
    <hyperlink ref="X178" r:id="rId707" display="https://twitter.com/#!/irossbrand/status/1138063645802450945"/>
    <hyperlink ref="X179" r:id="rId708" display="https://twitter.com/#!/irossbrand/status/1138063645802450945"/>
    <hyperlink ref="X180" r:id="rId709" display="https://twitter.com/#!/irossbrand/status/1138466610937827337"/>
    <hyperlink ref="X181" r:id="rId710" display="https://twitter.com/#!/dnortonfilms/status/1138138291881021441"/>
    <hyperlink ref="X182" r:id="rId711" display="https://twitter.com/#!/aiaddysonzhang/status/1138092890821783554"/>
    <hyperlink ref="X183" r:id="rId712" display="https://twitter.com/#!/irossbrand/status/1138063645802450945"/>
    <hyperlink ref="X184" r:id="rId713" display="https://twitter.com/#!/irossbrand/status/1138466610937827337"/>
    <hyperlink ref="X185" r:id="rId714" display="https://twitter.com/#!/irossbrand/status/1139732257160290305"/>
    <hyperlink ref="X186" r:id="rId715" display="https://twitter.com/#!/findtroy/status/1139306257888792579"/>
    <hyperlink ref="X187" r:id="rId716" display="https://twitter.com/#!/findtroy/status/1139746836250390530"/>
    <hyperlink ref="X188" r:id="rId717" display="https://twitter.com/#!/jessikaphillips/status/1138621359163092993"/>
    <hyperlink ref="X189" r:id="rId718" display="https://twitter.com/#!/tonydoesads/status/1138491805391966208"/>
    <hyperlink ref="X190" r:id="rId719" display="https://twitter.com/#!/jessikaphillips/status/1138621623202963457"/>
    <hyperlink ref="X191" r:id="rId720" display="https://twitter.com/#!/isocialfanz/status/1139637803044749312"/>
    <hyperlink ref="X192" r:id="rId721" display="https://twitter.com/#!/irossbrand/status/1139224893529165824"/>
    <hyperlink ref="X193" r:id="rId722" display="https://twitter.com/#!/jessikaphillips/status/1139137469516005377"/>
    <hyperlink ref="X194" r:id="rId723" display="https://twitter.com/#!/robertoblake/status/1137101949902446593"/>
    <hyperlink ref="X195" r:id="rId724" display="https://twitter.com/#!/chrisstrub/status/1137077122638471170"/>
    <hyperlink ref="X196" r:id="rId725" display="https://twitter.com/#!/jessikaphillips/status/1139240663868944385"/>
    <hyperlink ref="X197" r:id="rId726" display="https://twitter.com/#!/mllnnlmotivator/status/1138463706168344577"/>
    <hyperlink ref="X198" r:id="rId727" display="https://twitter.com/#!/jessikaphillips/status/1139240663868944385"/>
    <hyperlink ref="X199" r:id="rId728" display="https://twitter.com/#!/jessikaphillips/status/1139240663868944385"/>
    <hyperlink ref="X200" r:id="rId729" display="https://twitter.com/#!/jessikaphillips/status/1139240663868944385"/>
    <hyperlink ref="X201" r:id="rId730" display="https://twitter.com/#!/mllnnlmotivator/status/1139159011868237824"/>
    <hyperlink ref="X202" r:id="rId731" display="https://twitter.com/#!/jessikaphillips/status/1139240663868944385"/>
    <hyperlink ref="X203" r:id="rId732" display="https://twitter.com/#!/mllnnlmotivator/status/1139159011868237824"/>
    <hyperlink ref="X204" r:id="rId733" display="https://twitter.com/#!/jessikaphillips/status/1139240663868944385"/>
    <hyperlink ref="X205" r:id="rId734" display="https://twitter.com/#!/mllnnlmotivator/status/1139159011868237824"/>
    <hyperlink ref="X206" r:id="rId735" display="https://twitter.com/#!/jessikaphillips/status/1139240663868944385"/>
    <hyperlink ref="X207" r:id="rId736" display="https://twitter.com/#!/mbaileyancajas/status/1139706958796115968"/>
    <hyperlink ref="X208" r:id="rId737" display="https://twitter.com/#!/jessikaphillips/status/1139745632518721536"/>
    <hyperlink ref="X209" r:id="rId738" display="https://twitter.com/#!/findtroy/status/1138181573172502529"/>
    <hyperlink ref="X210" r:id="rId739" display="https://twitter.com/#!/findtroy/status/1139727601541324800"/>
    <hyperlink ref="X211" r:id="rId740" display="https://twitter.com/#!/findtroy/status/1139746836250390530"/>
    <hyperlink ref="X212" r:id="rId741" display="https://twitter.com/#!/mr_mcfly/status/1139747830480986112"/>
    <hyperlink ref="X213" r:id="rId742" display="https://twitter.com/#!/jessikaphillips/status/1139745632518721536"/>
    <hyperlink ref="X214" r:id="rId743" display="https://twitter.com/#!/social_media_an/status/1139762110945099779"/>
    <hyperlink ref="X215" r:id="rId744" display="https://twitter.com/#!/tonydoesads/status/1138467522573815808"/>
    <hyperlink ref="X216" r:id="rId745" display="https://twitter.com/#!/tonydoesads/status/1138491805391966208"/>
    <hyperlink ref="X217" r:id="rId746" display="https://twitter.com/#!/tonydoesads/status/1138491805391966208"/>
    <hyperlink ref="X218" r:id="rId747" display="https://twitter.com/#!/tonydoesads/status/1138534444002713601"/>
    <hyperlink ref="X219" r:id="rId748" display="https://twitter.com/#!/tonydoesads/status/1138551119255199744"/>
    <hyperlink ref="X220" r:id="rId749" display="https://twitter.com/#!/tonydoesads/status/1138551119255199744"/>
    <hyperlink ref="X221" r:id="rId750" display="https://twitter.com/#!/tonydoesads/status/1138551119255199744"/>
    <hyperlink ref="X222" r:id="rId751" display="https://twitter.com/#!/tonydoesads/status/1138551119255199744"/>
    <hyperlink ref="X223" r:id="rId752" display="https://twitter.com/#!/tonydoesads/status/1138560170160607232"/>
    <hyperlink ref="X224" r:id="rId753" display="https://twitter.com/#!/tonydoesads/status/1138626152937938944"/>
    <hyperlink ref="X225" r:id="rId754" display="https://twitter.com/#!/irossbrand/status/1138543473097936896"/>
    <hyperlink ref="X226" r:id="rId755" display="https://twitter.com/#!/jessikaphillips/status/1138595582564585472"/>
    <hyperlink ref="X227" r:id="rId756" display="https://twitter.com/#!/jessikaphillips/status/1138621090140438529"/>
    <hyperlink ref="X228" r:id="rId757" display="https://twitter.com/#!/jessikaphillips/status/1138621359163092993"/>
    <hyperlink ref="X229" r:id="rId758" display="https://twitter.com/#!/livestreamuni/status/1138467338657894408"/>
    <hyperlink ref="X230" r:id="rId759" display="https://twitter.com/#!/sarabinwv/status/1138491265069326336"/>
    <hyperlink ref="X231" r:id="rId760" display="https://twitter.com/#!/sarabinwv/status/1138533401869344768"/>
    <hyperlink ref="X232" r:id="rId761" display="https://twitter.com/#!/chrisstrub/status/1138501428757053445"/>
    <hyperlink ref="X233" r:id="rId762" display="https://twitter.com/#!/jessikaphillips/status/1139747143739162625"/>
    <hyperlink ref="X234" r:id="rId763" display="https://twitter.com/#!/livestreamuni/status/1138467338657894408"/>
    <hyperlink ref="X235" r:id="rId764" display="https://twitter.com/#!/livestreamuni/status/1138467338657894408"/>
    <hyperlink ref="X236" r:id="rId765" display="https://twitter.com/#!/marc_bowker/status/1138250228824444929"/>
    <hyperlink ref="X237" r:id="rId766" display="https://twitter.com/#!/marc_bowker/status/1138527173743173637"/>
    <hyperlink ref="X238" r:id="rId767" display="https://twitter.com/#!/marc_bowker/status/1138551258506321922"/>
    <hyperlink ref="X239" r:id="rId768" display="https://twitter.com/#!/irossbrand/status/1138543473097936896"/>
    <hyperlink ref="X240" r:id="rId769" display="https://twitter.com/#!/livestreamuni/status/1138467338657894408"/>
    <hyperlink ref="X241" r:id="rId770" display="https://twitter.com/#!/aiaddysonzhang/status/1139121536118300673"/>
    <hyperlink ref="X242" r:id="rId771" display="https://twitter.com/#!/irossbrand/status/1138528762235170816"/>
    <hyperlink ref="X243" r:id="rId772" display="https://twitter.com/#!/irossbrand/status/1139042657269944320"/>
    <hyperlink ref="X244" r:id="rId773" display="https://twitter.com/#!/livestreamuni/status/1138467338657894408"/>
    <hyperlink ref="X245" r:id="rId774" display="https://twitter.com/#!/heystephanie/status/1138553950183890945"/>
    <hyperlink ref="X246" r:id="rId775" display="https://twitter.com/#!/chrisstrub/status/1138589280836706304"/>
    <hyperlink ref="X247" r:id="rId776" display="https://twitter.com/#!/chrisstrub/status/1138589522831314945"/>
    <hyperlink ref="X248" r:id="rId777" display="https://twitter.com/#!/livestreamuni/status/1138467338657894408"/>
    <hyperlink ref="X249" r:id="rId778" display="https://twitter.com/#!/mike_gingerich/status/1137768935061938176"/>
    <hyperlink ref="X250" r:id="rId779" display="https://twitter.com/#!/livestreamuni/status/1138467338657894408"/>
    <hyperlink ref="X251" r:id="rId780" display="https://twitter.com/#!/mike_allton/status/1138767835516284929"/>
    <hyperlink ref="X252" r:id="rId781" display="https://twitter.com/#!/aiaddysonzhang/status/1138702406789636096"/>
    <hyperlink ref="X253" r:id="rId782" display="https://twitter.com/#!/rosswoods10/status/1138206149575172096"/>
    <hyperlink ref="X254" r:id="rId783" display="https://twitter.com/#!/rosswoods10/status/1139229207148617729"/>
    <hyperlink ref="X255" r:id="rId784" display="https://twitter.com/#!/chrisstrub/status/1138260352637034497"/>
    <hyperlink ref="X256" r:id="rId785" display="https://twitter.com/#!/chrisstrub/status/1138501428757053445"/>
    <hyperlink ref="X257" r:id="rId786" display="https://twitter.com/#!/chrisstrub/status/1139187413048266760"/>
    <hyperlink ref="X258" r:id="rId787" display="https://twitter.com/#!/mllnnlmotivator/status/1136561948366127106"/>
    <hyperlink ref="X259" r:id="rId788" display="https://twitter.com/#!/mllnnlmotivator/status/1138521690131062786"/>
    <hyperlink ref="X260" r:id="rId789" display="https://twitter.com/#!/mllnnlmotivator/status/1138782132162191360"/>
    <hyperlink ref="X261" r:id="rId790" display="https://twitter.com/#!/isocialfanz/status/1139637803044749312"/>
    <hyperlink ref="X262" r:id="rId791" display="https://twitter.com/#!/irossbrand/status/1138528762235170816"/>
    <hyperlink ref="X263" r:id="rId792" display="https://twitter.com/#!/irossbrand/status/1138543473097936896"/>
    <hyperlink ref="X264" r:id="rId793" display="https://twitter.com/#!/jessikaphillips/status/1111381936679747584"/>
    <hyperlink ref="X265" r:id="rId794" display="https://twitter.com/#!/jessikaphillips/status/1137821359059456002"/>
    <hyperlink ref="X266" r:id="rId795" display="https://twitter.com/#!/jessikaphillips/status/1137845617517088769"/>
    <hyperlink ref="X267" r:id="rId796" display="https://twitter.com/#!/jessikaphillips/status/1138143513273651200"/>
    <hyperlink ref="X268" r:id="rId797" display="https://twitter.com/#!/jessikaphillips/status/1138208457553850368"/>
    <hyperlink ref="X269" r:id="rId798" display="https://twitter.com/#!/jessikaphillips/status/1138466113573011456"/>
    <hyperlink ref="X270" r:id="rId799" display="https://twitter.com/#!/jessikaphillips/status/1138515418061164544"/>
    <hyperlink ref="X271" r:id="rId800" display="https://twitter.com/#!/jessikaphillips/status/1138621623202963457"/>
    <hyperlink ref="X272" r:id="rId801" display="https://twitter.com/#!/jessikaphillips/status/1139240663868944385"/>
    <hyperlink ref="X273" r:id="rId802" display="https://twitter.com/#!/jessikaphillips/status/1139240663868944385"/>
    <hyperlink ref="X274" r:id="rId803" display="https://twitter.com/#!/jessikaphillips/status/1139675127212384258"/>
    <hyperlink ref="X275" r:id="rId804" display="https://twitter.com/#!/livestreamuni/status/1138467338657894408"/>
    <hyperlink ref="X276" r:id="rId805" display="https://twitter.com/#!/mike_allton/status/1138508831682678785"/>
    <hyperlink ref="X277" r:id="rId806" display="https://twitter.com/#!/aiaddysonzhang/status/1138092890821783554"/>
    <hyperlink ref="X278" r:id="rId807" display="https://twitter.com/#!/aiaddysonzhang/status/1138702764995796994"/>
    <hyperlink ref="X279" r:id="rId808" display="https://twitter.com/#!/aiaddysonzhang/status/1139121536118300673"/>
    <hyperlink ref="X280" r:id="rId809" display="https://twitter.com/#!/irossbrand/status/1138063645802450945"/>
    <hyperlink ref="X281" r:id="rId810" display="https://twitter.com/#!/irossbrand/status/1138466610937827337"/>
    <hyperlink ref="X282" r:id="rId811" display="https://twitter.com/#!/irossbrand/status/1139042657269944320"/>
    <hyperlink ref="X283" r:id="rId812" display="https://twitter.com/#!/irossbrand/status/1139226411653353472"/>
    <hyperlink ref="X284" r:id="rId813" display="https://twitter.com/#!/livestreamuni/status/1138467585425641478"/>
    <hyperlink ref="X285" r:id="rId814" display="https://twitter.com/#!/mike_allton/status/1138259383345983488"/>
    <hyperlink ref="X286" r:id="rId815" display="https://twitter.com/#!/rosswoods10/status/1138206149575172096"/>
    <hyperlink ref="X287" r:id="rId816" display="https://twitter.com/#!/rosswoods10/status/1138206149575172096"/>
    <hyperlink ref="X288" r:id="rId817" display="https://twitter.com/#!/rosswoods10/status/1139229207148617729"/>
    <hyperlink ref="X289" r:id="rId818" display="https://twitter.com/#!/chrisstrub/status/1138260352637034497"/>
    <hyperlink ref="X290" r:id="rId819" display="https://twitter.com/#!/chrisstrub/status/1138501428757053445"/>
    <hyperlink ref="X291" r:id="rId820" display="https://twitter.com/#!/chrisstrub/status/1139187567587397632"/>
    <hyperlink ref="X292" r:id="rId821" display="https://twitter.com/#!/chrisstrub/status/1139235011863949312"/>
    <hyperlink ref="X293" r:id="rId822" display="https://twitter.com/#!/livestreamuni/status/1138467804791922696"/>
    <hyperlink ref="X294" r:id="rId823" display="https://twitter.com/#!/livestreamuni/status/1139769490328055808"/>
    <hyperlink ref="X295" r:id="rId824" display="https://twitter.com/#!/irossbrand/status/1139732257160290305"/>
    <hyperlink ref="X296" r:id="rId825" display="https://twitter.com/#!/livestreamuni/status/1139769490328055808"/>
    <hyperlink ref="X297" r:id="rId826" display="https://twitter.com/#!/mike_allton/status/1138508831682678785"/>
    <hyperlink ref="X298" r:id="rId827" display="https://twitter.com/#!/mllnnlmotivator/status/1138782132162191360"/>
    <hyperlink ref="X299" r:id="rId828" display="https://twitter.com/#!/irossbrand/status/1139732257160290305"/>
    <hyperlink ref="X300" r:id="rId829" display="https://twitter.com/#!/livestreamuni/status/1139769490328055808"/>
    <hyperlink ref="X301" r:id="rId830" display="https://twitter.com/#!/irossbrand/status/1139732257160290305"/>
    <hyperlink ref="X302" r:id="rId831" display="https://twitter.com/#!/livestreamuni/status/1139769490328055808"/>
    <hyperlink ref="X303" r:id="rId832" display="https://twitter.com/#!/irossbrand/status/1137613361447952384"/>
    <hyperlink ref="X304" r:id="rId833" display="https://twitter.com/#!/irossbrand/status/1137822225782988800"/>
    <hyperlink ref="X305" r:id="rId834" display="https://twitter.com/#!/irossbrand/status/1138136598346948609"/>
    <hyperlink ref="X306" r:id="rId835" display="https://twitter.com/#!/irossbrand/status/1138466610937827337"/>
    <hyperlink ref="X307" r:id="rId836" display="https://twitter.com/#!/irossbrand/status/1138543473097936896"/>
    <hyperlink ref="X308" r:id="rId837" display="https://twitter.com/#!/livestreamuni/status/1138467338657894408"/>
    <hyperlink ref="X309" r:id="rId838" display="https://twitter.com/#!/livestreamuni/status/1138467585425641478"/>
    <hyperlink ref="X310" r:id="rId839" display="https://twitter.com/#!/livestreamuni/status/1139769490328055808"/>
    <hyperlink ref="X311" r:id="rId840" display="https://twitter.com/#!/livestreamuni/status/1138467338657894408"/>
    <hyperlink ref="X312" r:id="rId841" display="https://twitter.com/#!/nowsourcing/status/1139665092021276678"/>
    <hyperlink ref="X313" r:id="rId842" display="https://twitter.com/#!/d_scott/status/1139876697275109376"/>
    <hyperlink ref="X314" r:id="rId843" display="https://twitter.com/#!/chrisstrub/status/1138260352637034497"/>
    <hyperlink ref="X315" r:id="rId844" display="https://twitter.com/#!/chrisstrub/status/1138501428757053445"/>
    <hyperlink ref="X316" r:id="rId845" display="https://twitter.com/#!/chrisstrub/status/1138591012438323202"/>
    <hyperlink ref="X317" r:id="rId846" display="https://twitter.com/#!/chrisstrub/status/1138841407261683712"/>
    <hyperlink ref="X318" r:id="rId847" display="https://twitter.com/#!/mllnnlmotivator/status/1138350061631541248"/>
    <hyperlink ref="X319" r:id="rId848" display="https://twitter.com/#!/mllnnlmotivator/status/1138386463563964416"/>
    <hyperlink ref="X320" r:id="rId849" display="https://twitter.com/#!/mllnnlmotivator/status/1138782132162191360"/>
    <hyperlink ref="X321" r:id="rId850" display="https://twitter.com/#!/mllnnlmotivator/status/1139545483511312386"/>
    <hyperlink ref="X322" r:id="rId851" display="https://twitter.com/#!/lisamloeffler/status/1139558949680820230"/>
    <hyperlink ref="X323" r:id="rId852" display="https://twitter.com/#!/mllnnlmotivator/status/1139545483511312386"/>
    <hyperlink ref="X324" r:id="rId853" display="https://twitter.com/#!/lisamloeffler/status/1139558949680820230"/>
    <hyperlink ref="X325" r:id="rId854" display="https://twitter.com/#!/mllnnlmotivator/status/1136700628951019522"/>
    <hyperlink ref="X326" r:id="rId855" display="https://twitter.com/#!/mllnnlmotivator/status/1136991004568039427"/>
    <hyperlink ref="X327" r:id="rId856" display="https://twitter.com/#!/mllnnlmotivator/status/1138348386334257152"/>
    <hyperlink ref="X328" r:id="rId857" display="https://twitter.com/#!/mllnnlmotivator/status/1138491081396563968"/>
    <hyperlink ref="X329" r:id="rId858" display="https://twitter.com/#!/mllnnlmotivator/status/1138521690131062786"/>
    <hyperlink ref="X330" r:id="rId859" display="https://twitter.com/#!/mllnnlmotivator/status/1138523876001026048"/>
    <hyperlink ref="X331" r:id="rId860" display="https://twitter.com/#!/mllnnlmotivator/status/1138782132162191360"/>
    <hyperlink ref="X332" r:id="rId861" display="https://twitter.com/#!/mllnnlmotivator/status/1138862145024733184"/>
    <hyperlink ref="X333" r:id="rId862" display="https://twitter.com/#!/mllnnlmotivator/status/1139545483511312386"/>
    <hyperlink ref="X334" r:id="rId863" display="https://twitter.com/#!/lisamloeffler/status/1139558949680820230"/>
    <hyperlink ref="X335" r:id="rId864" display="https://twitter.com/#!/isocialfanz/status/1139538125196337153"/>
    <hyperlink ref="X336" r:id="rId865" display="https://twitter.com/#!/lisamloeffler/status/1139558949680820230"/>
    <hyperlink ref="X337" r:id="rId866" display="https://twitter.com/#!/lisamloeffler/status/1139877207025864704"/>
    <hyperlink ref="X338" r:id="rId867" display="https://twitter.com/#!/lisamloeffler/status/1139885821635506176"/>
    <hyperlink ref="X339" r:id="rId868" display="https://twitter.com/#!/nowmg/status/1120658015059943425"/>
    <hyperlink ref="X340" r:id="rId869" display="https://twitter.com/#!/nowmg/status/1138129452477669376"/>
    <hyperlink ref="X341" r:id="rId870" display="https://twitter.com/#!/lisamloeffler/status/1139885821635506176"/>
    <hyperlink ref="X342" r:id="rId871" display="https://twitter.com/#!/lisamloeffler/status/1139885821635506176"/>
    <hyperlink ref="X343" r:id="rId872" display="https://twitter.com/#!/lisamloeffler/status/1139885821635506176"/>
    <hyperlink ref="X344" r:id="rId873" display="https://twitter.com/#!/lisamloeffler/status/1137902350457278465"/>
    <hyperlink ref="X345" r:id="rId874" display="https://twitter.com/#!/lisamloeffler/status/1139885821635506176"/>
    <hyperlink ref="AZ7" r:id="rId875" display="https://api.twitter.com/1.1/geo/id/1c69a67ad480e1b1.json"/>
    <hyperlink ref="AZ8" r:id="rId876" display="https://api.twitter.com/1.1/geo/id/1c69a67ad480e1b1.json"/>
    <hyperlink ref="AZ11" r:id="rId877" display="https://api.twitter.com/1.1/geo/id/1c69a67ad480e1b1.json"/>
    <hyperlink ref="AZ12" r:id="rId878" display="https://api.twitter.com/1.1/geo/id/1c69a67ad480e1b1.json"/>
    <hyperlink ref="AZ15" r:id="rId879" display="https://api.twitter.com/1.1/geo/id/1c69a67ad480e1b1.json"/>
    <hyperlink ref="AZ16" r:id="rId880" display="https://api.twitter.com/1.1/geo/id/1c69a67ad480e1b1.json"/>
    <hyperlink ref="AZ19" r:id="rId881" display="https://api.twitter.com/1.1/geo/id/1c69a67ad480e1b1.json"/>
    <hyperlink ref="AZ20" r:id="rId882" display="https://api.twitter.com/1.1/geo/id/1c69a67ad480e1b1.json"/>
    <hyperlink ref="AZ23" r:id="rId883" display="https://api.twitter.com/1.1/geo/id/1c69a67ad480e1b1.json"/>
    <hyperlink ref="AZ24" r:id="rId884" display="https://api.twitter.com/1.1/geo/id/1c69a67ad480e1b1.json"/>
    <hyperlink ref="AZ27" r:id="rId885" display="https://api.twitter.com/1.1/geo/id/1c69a67ad480e1b1.json"/>
    <hyperlink ref="AZ28" r:id="rId886" display="https://api.twitter.com/1.1/geo/id/1c69a67ad480e1b1.json"/>
    <hyperlink ref="AZ31" r:id="rId887" display="https://api.twitter.com/1.1/geo/id/1c69a67ad480e1b1.json"/>
    <hyperlink ref="AZ32" r:id="rId888" display="https://api.twitter.com/1.1/geo/id/1c69a67ad480e1b1.json"/>
    <hyperlink ref="AZ35" r:id="rId889" display="https://api.twitter.com/1.1/geo/id/1c69a67ad480e1b1.json"/>
    <hyperlink ref="AZ36" r:id="rId890" display="https://api.twitter.com/1.1/geo/id/1c69a67ad480e1b1.json"/>
    <hyperlink ref="AZ39" r:id="rId891" display="https://api.twitter.com/1.1/geo/id/1c69a67ad480e1b1.json"/>
    <hyperlink ref="AZ40" r:id="rId892" display="https://api.twitter.com/1.1/geo/id/1c69a67ad480e1b1.json"/>
    <hyperlink ref="AZ43" r:id="rId893" display="https://api.twitter.com/1.1/geo/id/1c69a67ad480e1b1.json"/>
    <hyperlink ref="AZ44" r:id="rId894" display="https://api.twitter.com/1.1/geo/id/1c69a67ad480e1b1.json"/>
    <hyperlink ref="AZ53" r:id="rId895" display="https://api.twitter.com/1.1/geo/id/1c69a67ad480e1b1.json"/>
    <hyperlink ref="AZ54" r:id="rId896" display="https://api.twitter.com/1.1/geo/id/1c69a67ad480e1b1.json"/>
    <hyperlink ref="AZ55" r:id="rId897" display="https://api.twitter.com/1.1/geo/id/1c69a67ad480e1b1.json"/>
    <hyperlink ref="AZ56" r:id="rId898" display="https://api.twitter.com/1.1/geo/id/1c69a67ad480e1b1.json"/>
    <hyperlink ref="AZ57" r:id="rId899" display="https://api.twitter.com/1.1/geo/id/1c69a67ad480e1b1.json"/>
    <hyperlink ref="AZ58" r:id="rId900" display="https://api.twitter.com/1.1/geo/id/1c69a67ad480e1b1.json"/>
    <hyperlink ref="AZ59" r:id="rId901" display="https://api.twitter.com/1.1/geo/id/1c69a67ad480e1b1.json"/>
    <hyperlink ref="AZ60" r:id="rId902" display="https://api.twitter.com/1.1/geo/id/1c69a67ad480e1b1.json"/>
    <hyperlink ref="AZ68" r:id="rId903" display="https://api.twitter.com/1.1/geo/id/c1e1a49e92ce1ba0.json"/>
    <hyperlink ref="AZ76" r:id="rId904" display="https://api.twitter.com/1.1/geo/id/7142eb97ae21e839.json"/>
    <hyperlink ref="AZ77" r:id="rId905" display="https://api.twitter.com/1.1/geo/id/7142eb97ae21e839.json"/>
    <hyperlink ref="AZ78" r:id="rId906" display="https://api.twitter.com/1.1/geo/id/7142eb97ae21e839.json"/>
    <hyperlink ref="AZ79" r:id="rId907" display="https://api.twitter.com/1.1/geo/id/7142eb97ae21e839.json"/>
    <hyperlink ref="AZ83" r:id="rId908" display="https://api.twitter.com/1.1/geo/id/e1e35d357ceefa52.json"/>
    <hyperlink ref="AZ84" r:id="rId909" display="https://api.twitter.com/1.1/geo/id/e1e35d357ceefa52.json"/>
    <hyperlink ref="AZ86" r:id="rId910" display="https://api.twitter.com/1.1/geo/id/8eb7d0abedc4817b.json"/>
    <hyperlink ref="AZ93" r:id="rId911" display="https://api.twitter.com/1.1/geo/id/8eb7d0abedc4817b.json"/>
    <hyperlink ref="AZ103" r:id="rId912" display="https://api.twitter.com/1.1/geo/id/8eb7d0abedc4817b.json"/>
    <hyperlink ref="AZ121" r:id="rId913" display="https://api.twitter.com/1.1/geo/id/7142eb97ae21e839.json"/>
    <hyperlink ref="AZ135" r:id="rId914" display="https://api.twitter.com/1.1/geo/id/3797791ff9c0e4c6.json"/>
    <hyperlink ref="AZ148" r:id="rId915" display="https://api.twitter.com/1.1/geo/id/8eb7d0abedc4817b.json"/>
    <hyperlink ref="AZ149" r:id="rId916" display="https://api.twitter.com/1.1/geo/id/3797791ff9c0e4c6.json"/>
    <hyperlink ref="AZ150" r:id="rId917" display="https://api.twitter.com/1.1/geo/id/3797791ff9c0e4c6.json"/>
    <hyperlink ref="AZ151" r:id="rId918" display="https://api.twitter.com/1.1/geo/id/3797791ff9c0e4c6.json"/>
    <hyperlink ref="AZ153" r:id="rId919" display="https://api.twitter.com/1.1/geo/id/3797791ff9c0e4c6.json"/>
    <hyperlink ref="AZ154" r:id="rId920" display="https://api.twitter.com/1.1/geo/id/3797791ff9c0e4c6.json"/>
    <hyperlink ref="AZ155" r:id="rId921" display="https://api.twitter.com/1.1/geo/id/3797791ff9c0e4c6.json"/>
    <hyperlink ref="AZ156" r:id="rId922" display="https://api.twitter.com/1.1/geo/id/3a01ceecea2a0371.json"/>
    <hyperlink ref="AZ157" r:id="rId923" display="https://api.twitter.com/1.1/geo/id/3797791ff9c0e4c6.json"/>
    <hyperlink ref="AZ158" r:id="rId924" display="https://api.twitter.com/1.1/geo/id/3797791ff9c0e4c6.json"/>
    <hyperlink ref="AZ159" r:id="rId925" display="https://api.twitter.com/1.1/geo/id/3797791ff9c0e4c6.json"/>
    <hyperlink ref="AZ160" r:id="rId926" display="https://api.twitter.com/1.1/geo/id/1661ada9b2b18024.json"/>
    <hyperlink ref="AZ161" r:id="rId927" display="https://api.twitter.com/1.1/geo/id/1661ada9b2b18024.json"/>
    <hyperlink ref="AZ163" r:id="rId928" display="https://api.twitter.com/1.1/geo/id/1661ada9b2b18024.json"/>
    <hyperlink ref="AZ188" r:id="rId929" display="https://api.twitter.com/1.1/geo/id/6b1aa33507f2e472.json"/>
    <hyperlink ref="AZ196" r:id="rId930" display="https://api.twitter.com/1.1/geo/id/d9b1a8780fc61ff7.json"/>
    <hyperlink ref="AZ197" r:id="rId931" display="https://api.twitter.com/1.1/geo/id/3797791ff9c0e4c6.json"/>
    <hyperlink ref="AZ198" r:id="rId932" display="https://api.twitter.com/1.1/geo/id/d9b1a8780fc61ff7.json"/>
    <hyperlink ref="AZ199" r:id="rId933" display="https://api.twitter.com/1.1/geo/id/d9b1a8780fc61ff7.json"/>
    <hyperlink ref="AZ200" r:id="rId934" display="https://api.twitter.com/1.1/geo/id/d9b1a8780fc61ff7.json"/>
    <hyperlink ref="AZ201" r:id="rId935" display="https://api.twitter.com/1.1/geo/id/3797791ff9c0e4c6.json"/>
    <hyperlink ref="AZ202" r:id="rId936" display="https://api.twitter.com/1.1/geo/id/d9b1a8780fc61ff7.json"/>
    <hyperlink ref="AZ203" r:id="rId937" display="https://api.twitter.com/1.1/geo/id/3797791ff9c0e4c6.json"/>
    <hyperlink ref="AZ204" r:id="rId938" display="https://api.twitter.com/1.1/geo/id/d9b1a8780fc61ff7.json"/>
    <hyperlink ref="AZ205" r:id="rId939" display="https://api.twitter.com/1.1/geo/id/3797791ff9c0e4c6.json"/>
    <hyperlink ref="AZ206" r:id="rId940" display="https://api.twitter.com/1.1/geo/id/d9b1a8780fc61ff7.json"/>
    <hyperlink ref="AZ227" r:id="rId941" display="https://api.twitter.com/1.1/geo/id/d9b1a8780fc61ff7.json"/>
    <hyperlink ref="AZ228" r:id="rId942" display="https://api.twitter.com/1.1/geo/id/6b1aa33507f2e472.json"/>
    <hyperlink ref="AZ247" r:id="rId943" display="https://api.twitter.com/1.1/geo/id/8eb7d0abedc4817b.json"/>
    <hyperlink ref="AZ255" r:id="rId944" display="https://api.twitter.com/1.1/geo/id/8eb7d0abedc4817b.json"/>
    <hyperlink ref="AZ258" r:id="rId945" display="https://api.twitter.com/1.1/geo/id/3a01ceecea2a0371.json"/>
    <hyperlink ref="AZ259" r:id="rId946" display="https://api.twitter.com/1.1/geo/id/3797791ff9c0e4c6.json"/>
    <hyperlink ref="AZ264" r:id="rId947" display="https://api.twitter.com/1.1/geo/id/d9b1a8780fc61ff7.json"/>
    <hyperlink ref="AZ266" r:id="rId948" display="https://api.twitter.com/1.1/geo/id/6b1aa33507f2e472.json"/>
    <hyperlink ref="AZ269" r:id="rId949" display="https://api.twitter.com/1.1/geo/id/d9b1a8780fc61ff7.json"/>
    <hyperlink ref="AZ270" r:id="rId950" display="https://api.twitter.com/1.1/geo/id/d9b1a8780fc61ff7.json"/>
    <hyperlink ref="AZ272" r:id="rId951" display="https://api.twitter.com/1.1/geo/id/d9b1a8780fc61ff7.json"/>
    <hyperlink ref="AZ273" r:id="rId952" display="https://api.twitter.com/1.1/geo/id/d9b1a8780fc61ff7.json"/>
    <hyperlink ref="AZ289" r:id="rId953" display="https://api.twitter.com/1.1/geo/id/8eb7d0abedc4817b.json"/>
    <hyperlink ref="AZ314" r:id="rId954" display="https://api.twitter.com/1.1/geo/id/8eb7d0abedc4817b.json"/>
    <hyperlink ref="AZ318" r:id="rId955" display="https://api.twitter.com/1.1/geo/id/3797791ff9c0e4c6.json"/>
    <hyperlink ref="AZ325" r:id="rId956" display="https://api.twitter.com/1.1/geo/id/3a01ceecea2a0371.json"/>
    <hyperlink ref="AZ326" r:id="rId957" display="https://api.twitter.com/1.1/geo/id/3a01ceecea2a0371.json"/>
    <hyperlink ref="AZ327" r:id="rId958" display="https://api.twitter.com/1.1/geo/id/3797791ff9c0e4c6.json"/>
    <hyperlink ref="AZ328" r:id="rId959" display="https://api.twitter.com/1.1/geo/id/3797791ff9c0e4c6.json"/>
    <hyperlink ref="AZ329" r:id="rId960" display="https://api.twitter.com/1.1/geo/id/3797791ff9c0e4c6.json"/>
    <hyperlink ref="AZ330" r:id="rId961" display="https://api.twitter.com/1.1/geo/id/3797791ff9c0e4c6.json"/>
    <hyperlink ref="AZ332" r:id="rId962" display="https://api.twitter.com/1.1/geo/id/3797791ff9c0e4c6.json"/>
  </hyperlinks>
  <printOptions/>
  <pageMargins left="0.7" right="0.7" top="0.75" bottom="0.75" header="0.3" footer="0.3"/>
  <pageSetup horizontalDpi="600" verticalDpi="600" orientation="portrait" r:id="rId966"/>
  <legacyDrawing r:id="rId964"/>
  <tableParts>
    <tablePart r:id="rId96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2487</v>
      </c>
      <c r="B1" s="13" t="s">
        <v>2721</v>
      </c>
      <c r="C1" s="13" t="s">
        <v>2722</v>
      </c>
      <c r="D1" s="13" t="s">
        <v>144</v>
      </c>
      <c r="E1" s="13" t="s">
        <v>2724</v>
      </c>
      <c r="F1" s="13" t="s">
        <v>2725</v>
      </c>
      <c r="G1" s="13" t="s">
        <v>2726</v>
      </c>
    </row>
    <row r="2" spans="1:7" ht="15">
      <c r="A2" s="78" t="s">
        <v>2108</v>
      </c>
      <c r="B2" s="78">
        <v>133</v>
      </c>
      <c r="C2" s="122">
        <v>0.03662902781602864</v>
      </c>
      <c r="D2" s="78" t="s">
        <v>2723</v>
      </c>
      <c r="E2" s="78"/>
      <c r="F2" s="78"/>
      <c r="G2" s="78"/>
    </row>
    <row r="3" spans="1:7" ht="15">
      <c r="A3" s="78" t="s">
        <v>2109</v>
      </c>
      <c r="B3" s="78">
        <v>14</v>
      </c>
      <c r="C3" s="122">
        <v>0.003855687138529331</v>
      </c>
      <c r="D3" s="78" t="s">
        <v>2723</v>
      </c>
      <c r="E3" s="78"/>
      <c r="F3" s="78"/>
      <c r="G3" s="78"/>
    </row>
    <row r="4" spans="1:7" ht="15">
      <c r="A4" s="78" t="s">
        <v>2110</v>
      </c>
      <c r="B4" s="78">
        <v>0</v>
      </c>
      <c r="C4" s="122">
        <v>0</v>
      </c>
      <c r="D4" s="78" t="s">
        <v>2723</v>
      </c>
      <c r="E4" s="78"/>
      <c r="F4" s="78"/>
      <c r="G4" s="78"/>
    </row>
    <row r="5" spans="1:7" ht="15">
      <c r="A5" s="78" t="s">
        <v>2111</v>
      </c>
      <c r="B5" s="78">
        <v>3484</v>
      </c>
      <c r="C5" s="122">
        <v>0.959515285045442</v>
      </c>
      <c r="D5" s="78" t="s">
        <v>2723</v>
      </c>
      <c r="E5" s="78"/>
      <c r="F5" s="78"/>
      <c r="G5" s="78"/>
    </row>
    <row r="6" spans="1:7" ht="15">
      <c r="A6" s="78" t="s">
        <v>2112</v>
      </c>
      <c r="B6" s="78">
        <v>3631</v>
      </c>
      <c r="C6" s="122">
        <v>1</v>
      </c>
      <c r="D6" s="78" t="s">
        <v>2723</v>
      </c>
      <c r="E6" s="78"/>
      <c r="F6" s="78"/>
      <c r="G6" s="78"/>
    </row>
    <row r="7" spans="1:7" ht="15">
      <c r="A7" s="84" t="s">
        <v>2113</v>
      </c>
      <c r="B7" s="84">
        <v>131</v>
      </c>
      <c r="C7" s="123">
        <v>0.0027472981634103096</v>
      </c>
      <c r="D7" s="84" t="s">
        <v>2723</v>
      </c>
      <c r="E7" s="84" t="b">
        <v>0</v>
      </c>
      <c r="F7" s="84" t="b">
        <v>0</v>
      </c>
      <c r="G7" s="84" t="b">
        <v>0</v>
      </c>
    </row>
    <row r="8" spans="1:7" ht="15">
      <c r="A8" s="84" t="s">
        <v>2114</v>
      </c>
      <c r="B8" s="84">
        <v>46</v>
      </c>
      <c r="C8" s="123">
        <v>0.010473254223794342</v>
      </c>
      <c r="D8" s="84" t="s">
        <v>2723</v>
      </c>
      <c r="E8" s="84" t="b">
        <v>0</v>
      </c>
      <c r="F8" s="84" t="b">
        <v>0</v>
      </c>
      <c r="G8" s="84" t="b">
        <v>0</v>
      </c>
    </row>
    <row r="9" spans="1:7" ht="15">
      <c r="A9" s="84" t="s">
        <v>2115</v>
      </c>
      <c r="B9" s="84">
        <v>39</v>
      </c>
      <c r="C9" s="123">
        <v>0.009959127706708053</v>
      </c>
      <c r="D9" s="84" t="s">
        <v>2723</v>
      </c>
      <c r="E9" s="84" t="b">
        <v>0</v>
      </c>
      <c r="F9" s="84" t="b">
        <v>0</v>
      </c>
      <c r="G9" s="84" t="b">
        <v>0</v>
      </c>
    </row>
    <row r="10" spans="1:7" ht="15">
      <c r="A10" s="84" t="s">
        <v>2116</v>
      </c>
      <c r="B10" s="84">
        <v>38</v>
      </c>
      <c r="C10" s="123">
        <v>0.00989471351820482</v>
      </c>
      <c r="D10" s="84" t="s">
        <v>2723</v>
      </c>
      <c r="E10" s="84" t="b">
        <v>0</v>
      </c>
      <c r="F10" s="84" t="b">
        <v>0</v>
      </c>
      <c r="G10" s="84" t="b">
        <v>0</v>
      </c>
    </row>
    <row r="11" spans="1:7" ht="15">
      <c r="A11" s="84" t="s">
        <v>2117</v>
      </c>
      <c r="B11" s="84">
        <v>33</v>
      </c>
      <c r="C11" s="123">
        <v>0.009493400545619661</v>
      </c>
      <c r="D11" s="84" t="s">
        <v>2723</v>
      </c>
      <c r="E11" s="84" t="b">
        <v>0</v>
      </c>
      <c r="F11" s="84" t="b">
        <v>0</v>
      </c>
      <c r="G11" s="84" t="b">
        <v>0</v>
      </c>
    </row>
    <row r="12" spans="1:7" ht="15">
      <c r="A12" s="84" t="s">
        <v>2094</v>
      </c>
      <c r="B12" s="84">
        <v>32</v>
      </c>
      <c r="C12" s="123">
        <v>0.009592747074568045</v>
      </c>
      <c r="D12" s="84" t="s">
        <v>2723</v>
      </c>
      <c r="E12" s="84" t="b">
        <v>0</v>
      </c>
      <c r="F12" s="84" t="b">
        <v>0</v>
      </c>
      <c r="G12" s="84" t="b">
        <v>0</v>
      </c>
    </row>
    <row r="13" spans="1:7" ht="15">
      <c r="A13" s="84" t="s">
        <v>257</v>
      </c>
      <c r="B13" s="84">
        <v>28</v>
      </c>
      <c r="C13" s="123">
        <v>0.008944968857185792</v>
      </c>
      <c r="D13" s="84" t="s">
        <v>2723</v>
      </c>
      <c r="E13" s="84" t="b">
        <v>0</v>
      </c>
      <c r="F13" s="84" t="b">
        <v>0</v>
      </c>
      <c r="G13" s="84" t="b">
        <v>0</v>
      </c>
    </row>
    <row r="14" spans="1:7" ht="15">
      <c r="A14" s="84" t="s">
        <v>2133</v>
      </c>
      <c r="B14" s="84">
        <v>28</v>
      </c>
      <c r="C14" s="123">
        <v>0.009346381389212175</v>
      </c>
      <c r="D14" s="84" t="s">
        <v>2723</v>
      </c>
      <c r="E14" s="84" t="b">
        <v>0</v>
      </c>
      <c r="F14" s="84" t="b">
        <v>0</v>
      </c>
      <c r="G14" s="84" t="b">
        <v>0</v>
      </c>
    </row>
    <row r="15" spans="1:7" ht="15">
      <c r="A15" s="84" t="s">
        <v>2119</v>
      </c>
      <c r="B15" s="84">
        <v>23</v>
      </c>
      <c r="C15" s="123">
        <v>0.008222884389593503</v>
      </c>
      <c r="D15" s="84" t="s">
        <v>2723</v>
      </c>
      <c r="E15" s="84" t="b">
        <v>0</v>
      </c>
      <c r="F15" s="84" t="b">
        <v>0</v>
      </c>
      <c r="G15" s="84" t="b">
        <v>0</v>
      </c>
    </row>
    <row r="16" spans="1:7" ht="15">
      <c r="A16" s="84" t="s">
        <v>253</v>
      </c>
      <c r="B16" s="84">
        <v>18</v>
      </c>
      <c r="C16" s="123">
        <v>0.0072888402281783326</v>
      </c>
      <c r="D16" s="84" t="s">
        <v>2723</v>
      </c>
      <c r="E16" s="84" t="b">
        <v>0</v>
      </c>
      <c r="F16" s="84" t="b">
        <v>0</v>
      </c>
      <c r="G16" s="84" t="b">
        <v>0</v>
      </c>
    </row>
    <row r="17" spans="1:7" ht="15">
      <c r="A17" s="84" t="s">
        <v>2121</v>
      </c>
      <c r="B17" s="84">
        <v>17</v>
      </c>
      <c r="C17" s="123">
        <v>0.00795410314437381</v>
      </c>
      <c r="D17" s="84" t="s">
        <v>2723</v>
      </c>
      <c r="E17" s="84" t="b">
        <v>0</v>
      </c>
      <c r="F17" s="84" t="b">
        <v>0</v>
      </c>
      <c r="G17" s="84" t="b">
        <v>0</v>
      </c>
    </row>
    <row r="18" spans="1:7" ht="15">
      <c r="A18" s="84" t="s">
        <v>2143</v>
      </c>
      <c r="B18" s="84">
        <v>17</v>
      </c>
      <c r="C18" s="123">
        <v>0.007071878345169164</v>
      </c>
      <c r="D18" s="84" t="s">
        <v>2723</v>
      </c>
      <c r="E18" s="84" t="b">
        <v>0</v>
      </c>
      <c r="F18" s="84" t="b">
        <v>0</v>
      </c>
      <c r="G18" s="84" t="b">
        <v>0</v>
      </c>
    </row>
    <row r="19" spans="1:7" ht="15">
      <c r="A19" s="84" t="s">
        <v>255</v>
      </c>
      <c r="B19" s="84">
        <v>16</v>
      </c>
      <c r="C19" s="123">
        <v>0.0068435304989114465</v>
      </c>
      <c r="D19" s="84" t="s">
        <v>2723</v>
      </c>
      <c r="E19" s="84" t="b">
        <v>0</v>
      </c>
      <c r="F19" s="84" t="b">
        <v>0</v>
      </c>
      <c r="G19" s="84" t="b">
        <v>0</v>
      </c>
    </row>
    <row r="20" spans="1:7" ht="15">
      <c r="A20" s="84" t="s">
        <v>2488</v>
      </c>
      <c r="B20" s="84">
        <v>15</v>
      </c>
      <c r="C20" s="123">
        <v>0.00660308416522554</v>
      </c>
      <c r="D20" s="84" t="s">
        <v>2723</v>
      </c>
      <c r="E20" s="84" t="b">
        <v>0</v>
      </c>
      <c r="F20" s="84" t="b">
        <v>0</v>
      </c>
      <c r="G20" s="84" t="b">
        <v>0</v>
      </c>
    </row>
    <row r="21" spans="1:7" ht="15">
      <c r="A21" s="84" t="s">
        <v>2138</v>
      </c>
      <c r="B21" s="84">
        <v>15</v>
      </c>
      <c r="C21" s="123">
        <v>0.008427146116653633</v>
      </c>
      <c r="D21" s="84" t="s">
        <v>2723</v>
      </c>
      <c r="E21" s="84" t="b">
        <v>0</v>
      </c>
      <c r="F21" s="84" t="b">
        <v>0</v>
      </c>
      <c r="G21" s="84" t="b">
        <v>0</v>
      </c>
    </row>
    <row r="22" spans="1:7" ht="15">
      <c r="A22" s="84" t="s">
        <v>259</v>
      </c>
      <c r="B22" s="84">
        <v>14</v>
      </c>
      <c r="C22" s="123">
        <v>0.006550437883601962</v>
      </c>
      <c r="D22" s="84" t="s">
        <v>2723</v>
      </c>
      <c r="E22" s="84" t="b">
        <v>0</v>
      </c>
      <c r="F22" s="84" t="b">
        <v>0</v>
      </c>
      <c r="G22" s="84" t="b">
        <v>0</v>
      </c>
    </row>
    <row r="23" spans="1:7" ht="15">
      <c r="A23" s="84" t="s">
        <v>228</v>
      </c>
      <c r="B23" s="84">
        <v>14</v>
      </c>
      <c r="C23" s="123">
        <v>0.00634973161758877</v>
      </c>
      <c r="D23" s="84" t="s">
        <v>2723</v>
      </c>
      <c r="E23" s="84" t="b">
        <v>0</v>
      </c>
      <c r="F23" s="84" t="b">
        <v>0</v>
      </c>
      <c r="G23" s="84" t="b">
        <v>0</v>
      </c>
    </row>
    <row r="24" spans="1:7" ht="15">
      <c r="A24" s="84" t="s">
        <v>2489</v>
      </c>
      <c r="B24" s="84">
        <v>14</v>
      </c>
      <c r="C24" s="123">
        <v>0.00634973161758877</v>
      </c>
      <c r="D24" s="84" t="s">
        <v>2723</v>
      </c>
      <c r="E24" s="84" t="b">
        <v>0</v>
      </c>
      <c r="F24" s="84" t="b">
        <v>0</v>
      </c>
      <c r="G24" s="84" t="b">
        <v>0</v>
      </c>
    </row>
    <row r="25" spans="1:7" ht="15">
      <c r="A25" s="84" t="s">
        <v>2490</v>
      </c>
      <c r="B25" s="84">
        <v>14</v>
      </c>
      <c r="C25" s="123">
        <v>0.00634973161758877</v>
      </c>
      <c r="D25" s="84" t="s">
        <v>2723</v>
      </c>
      <c r="E25" s="84" t="b">
        <v>0</v>
      </c>
      <c r="F25" s="84" t="b">
        <v>0</v>
      </c>
      <c r="G25" s="84" t="b">
        <v>0</v>
      </c>
    </row>
    <row r="26" spans="1:7" ht="15">
      <c r="A26" s="84" t="s">
        <v>2491</v>
      </c>
      <c r="B26" s="84">
        <v>14</v>
      </c>
      <c r="C26" s="123">
        <v>0.00634973161758877</v>
      </c>
      <c r="D26" s="84" t="s">
        <v>2723</v>
      </c>
      <c r="E26" s="84" t="b">
        <v>0</v>
      </c>
      <c r="F26" s="84" t="b">
        <v>0</v>
      </c>
      <c r="G26" s="84" t="b">
        <v>0</v>
      </c>
    </row>
    <row r="27" spans="1:7" ht="15">
      <c r="A27" s="84" t="s">
        <v>2142</v>
      </c>
      <c r="B27" s="84">
        <v>14</v>
      </c>
      <c r="C27" s="123">
        <v>0.00634973161758877</v>
      </c>
      <c r="D27" s="84" t="s">
        <v>2723</v>
      </c>
      <c r="E27" s="84" t="b">
        <v>0</v>
      </c>
      <c r="F27" s="84" t="b">
        <v>0</v>
      </c>
      <c r="G27" s="84" t="b">
        <v>0</v>
      </c>
    </row>
    <row r="28" spans="1:7" ht="15">
      <c r="A28" s="84" t="s">
        <v>2492</v>
      </c>
      <c r="B28" s="84">
        <v>14</v>
      </c>
      <c r="C28" s="123">
        <v>0.006550437883601962</v>
      </c>
      <c r="D28" s="84" t="s">
        <v>2723</v>
      </c>
      <c r="E28" s="84" t="b">
        <v>0</v>
      </c>
      <c r="F28" s="84" t="b">
        <v>0</v>
      </c>
      <c r="G28" s="84" t="b">
        <v>0</v>
      </c>
    </row>
    <row r="29" spans="1:7" ht="15">
      <c r="A29" s="84" t="s">
        <v>2493</v>
      </c>
      <c r="B29" s="84">
        <v>13</v>
      </c>
      <c r="C29" s="123">
        <v>0.006082549463344678</v>
      </c>
      <c r="D29" s="84" t="s">
        <v>2723</v>
      </c>
      <c r="E29" s="84" t="b">
        <v>0</v>
      </c>
      <c r="F29" s="84" t="b">
        <v>0</v>
      </c>
      <c r="G29" s="84" t="b">
        <v>0</v>
      </c>
    </row>
    <row r="30" spans="1:7" ht="15">
      <c r="A30" s="84" t="s">
        <v>2494</v>
      </c>
      <c r="B30" s="84">
        <v>13</v>
      </c>
      <c r="C30" s="123">
        <v>0.006082549463344678</v>
      </c>
      <c r="D30" s="84" t="s">
        <v>2723</v>
      </c>
      <c r="E30" s="84" t="b">
        <v>0</v>
      </c>
      <c r="F30" s="84" t="b">
        <v>0</v>
      </c>
      <c r="G30" s="84" t="b">
        <v>0</v>
      </c>
    </row>
    <row r="31" spans="1:7" ht="15">
      <c r="A31" s="84" t="s">
        <v>2495</v>
      </c>
      <c r="B31" s="84">
        <v>13</v>
      </c>
      <c r="C31" s="123">
        <v>0.006082549463344678</v>
      </c>
      <c r="D31" s="84" t="s">
        <v>2723</v>
      </c>
      <c r="E31" s="84" t="b">
        <v>0</v>
      </c>
      <c r="F31" s="84" t="b">
        <v>0</v>
      </c>
      <c r="G31" s="84" t="b">
        <v>0</v>
      </c>
    </row>
    <row r="32" spans="1:7" ht="15">
      <c r="A32" s="84" t="s">
        <v>2140</v>
      </c>
      <c r="B32" s="84">
        <v>13</v>
      </c>
      <c r="C32" s="123">
        <v>0.006082549463344678</v>
      </c>
      <c r="D32" s="84" t="s">
        <v>2723</v>
      </c>
      <c r="E32" s="84" t="b">
        <v>1</v>
      </c>
      <c r="F32" s="84" t="b">
        <v>0</v>
      </c>
      <c r="G32" s="84" t="b">
        <v>0</v>
      </c>
    </row>
    <row r="33" spans="1:7" ht="15">
      <c r="A33" s="84" t="s">
        <v>303</v>
      </c>
      <c r="B33" s="84">
        <v>13</v>
      </c>
      <c r="C33" s="123">
        <v>0.006082549463344678</v>
      </c>
      <c r="D33" s="84" t="s">
        <v>2723</v>
      </c>
      <c r="E33" s="84" t="b">
        <v>0</v>
      </c>
      <c r="F33" s="84" t="b">
        <v>0</v>
      </c>
      <c r="G33" s="84" t="b">
        <v>0</v>
      </c>
    </row>
    <row r="34" spans="1:7" ht="15">
      <c r="A34" s="84" t="s">
        <v>2141</v>
      </c>
      <c r="B34" s="84">
        <v>13</v>
      </c>
      <c r="C34" s="123">
        <v>0.006082549463344678</v>
      </c>
      <c r="D34" s="84" t="s">
        <v>2723</v>
      </c>
      <c r="E34" s="84" t="b">
        <v>0</v>
      </c>
      <c r="F34" s="84" t="b">
        <v>0</v>
      </c>
      <c r="G34" s="84" t="b">
        <v>0</v>
      </c>
    </row>
    <row r="35" spans="1:7" ht="15">
      <c r="A35" s="84" t="s">
        <v>2144</v>
      </c>
      <c r="B35" s="84">
        <v>13</v>
      </c>
      <c r="C35" s="123">
        <v>0.006082549463344678</v>
      </c>
      <c r="D35" s="84" t="s">
        <v>2723</v>
      </c>
      <c r="E35" s="84" t="b">
        <v>0</v>
      </c>
      <c r="F35" s="84" t="b">
        <v>0</v>
      </c>
      <c r="G35" s="84" t="b">
        <v>0</v>
      </c>
    </row>
    <row r="36" spans="1:7" ht="15">
      <c r="A36" s="84" t="s">
        <v>2496</v>
      </c>
      <c r="B36" s="84">
        <v>13</v>
      </c>
      <c r="C36" s="123">
        <v>0.006082549463344678</v>
      </c>
      <c r="D36" s="84" t="s">
        <v>2723</v>
      </c>
      <c r="E36" s="84" t="b">
        <v>0</v>
      </c>
      <c r="F36" s="84" t="b">
        <v>0</v>
      </c>
      <c r="G36" s="84" t="b">
        <v>0</v>
      </c>
    </row>
    <row r="37" spans="1:7" ht="15">
      <c r="A37" s="84" t="s">
        <v>271</v>
      </c>
      <c r="B37" s="84">
        <v>12</v>
      </c>
      <c r="C37" s="123">
        <v>0.00580047185605423</v>
      </c>
      <c r="D37" s="84" t="s">
        <v>2723</v>
      </c>
      <c r="E37" s="84" t="b">
        <v>0</v>
      </c>
      <c r="F37" s="84" t="b">
        <v>0</v>
      </c>
      <c r="G37" s="84" t="b">
        <v>0</v>
      </c>
    </row>
    <row r="38" spans="1:7" ht="15">
      <c r="A38" s="84" t="s">
        <v>2497</v>
      </c>
      <c r="B38" s="84">
        <v>12</v>
      </c>
      <c r="C38" s="123">
        <v>0.006002459709360599</v>
      </c>
      <c r="D38" s="84" t="s">
        <v>2723</v>
      </c>
      <c r="E38" s="84" t="b">
        <v>0</v>
      </c>
      <c r="F38" s="84" t="b">
        <v>0</v>
      </c>
      <c r="G38" s="84" t="b">
        <v>0</v>
      </c>
    </row>
    <row r="39" spans="1:7" ht="15">
      <c r="A39" s="84" t="s">
        <v>2136</v>
      </c>
      <c r="B39" s="84">
        <v>12</v>
      </c>
      <c r="C39" s="123">
        <v>0.006223712369449107</v>
      </c>
      <c r="D39" s="84" t="s">
        <v>2723</v>
      </c>
      <c r="E39" s="84" t="b">
        <v>0</v>
      </c>
      <c r="F39" s="84" t="b">
        <v>0</v>
      </c>
      <c r="G39" s="84" t="b">
        <v>0</v>
      </c>
    </row>
    <row r="40" spans="1:7" ht="15">
      <c r="A40" s="84" t="s">
        <v>2132</v>
      </c>
      <c r="B40" s="84">
        <v>12</v>
      </c>
      <c r="C40" s="123">
        <v>0.00580047185605423</v>
      </c>
      <c r="D40" s="84" t="s">
        <v>2723</v>
      </c>
      <c r="E40" s="84" t="b">
        <v>0</v>
      </c>
      <c r="F40" s="84" t="b">
        <v>0</v>
      </c>
      <c r="G40" s="84" t="b">
        <v>0</v>
      </c>
    </row>
    <row r="41" spans="1:7" ht="15">
      <c r="A41" s="84" t="s">
        <v>2498</v>
      </c>
      <c r="B41" s="84">
        <v>11</v>
      </c>
      <c r="C41" s="123">
        <v>0.0055022547335805486</v>
      </c>
      <c r="D41" s="84" t="s">
        <v>2723</v>
      </c>
      <c r="E41" s="84" t="b">
        <v>0</v>
      </c>
      <c r="F41" s="84" t="b">
        <v>0</v>
      </c>
      <c r="G41" s="84" t="b">
        <v>0</v>
      </c>
    </row>
    <row r="42" spans="1:7" ht="15">
      <c r="A42" s="84" t="s">
        <v>230</v>
      </c>
      <c r="B42" s="84">
        <v>11</v>
      </c>
      <c r="C42" s="123">
        <v>0.0055022547335805486</v>
      </c>
      <c r="D42" s="84" t="s">
        <v>2723</v>
      </c>
      <c r="E42" s="84" t="b">
        <v>0</v>
      </c>
      <c r="F42" s="84" t="b">
        <v>0</v>
      </c>
      <c r="G42" s="84" t="b">
        <v>0</v>
      </c>
    </row>
    <row r="43" spans="1:7" ht="15">
      <c r="A43" s="84" t="s">
        <v>272</v>
      </c>
      <c r="B43" s="84">
        <v>11</v>
      </c>
      <c r="C43" s="123">
        <v>0.0055022547335805486</v>
      </c>
      <c r="D43" s="84" t="s">
        <v>2723</v>
      </c>
      <c r="E43" s="84" t="b">
        <v>0</v>
      </c>
      <c r="F43" s="84" t="b">
        <v>0</v>
      </c>
      <c r="G43" s="84" t="b">
        <v>0</v>
      </c>
    </row>
    <row r="44" spans="1:7" ht="15">
      <c r="A44" s="84" t="s">
        <v>2131</v>
      </c>
      <c r="B44" s="84">
        <v>11</v>
      </c>
      <c r="C44" s="123">
        <v>0.0055022547335805486</v>
      </c>
      <c r="D44" s="84" t="s">
        <v>2723</v>
      </c>
      <c r="E44" s="84" t="b">
        <v>0</v>
      </c>
      <c r="F44" s="84" t="b">
        <v>0</v>
      </c>
      <c r="G44" s="84" t="b">
        <v>0</v>
      </c>
    </row>
    <row r="45" spans="1:7" ht="15">
      <c r="A45" s="84" t="s">
        <v>2499</v>
      </c>
      <c r="B45" s="84">
        <v>10</v>
      </c>
      <c r="C45" s="123">
        <v>0.005186426974540923</v>
      </c>
      <c r="D45" s="84" t="s">
        <v>2723</v>
      </c>
      <c r="E45" s="84" t="b">
        <v>0</v>
      </c>
      <c r="F45" s="84" t="b">
        <v>0</v>
      </c>
      <c r="G45" s="84" t="b">
        <v>0</v>
      </c>
    </row>
    <row r="46" spans="1:7" ht="15">
      <c r="A46" s="84" t="s">
        <v>2500</v>
      </c>
      <c r="B46" s="84">
        <v>10</v>
      </c>
      <c r="C46" s="123">
        <v>0.005186426974540923</v>
      </c>
      <c r="D46" s="84" t="s">
        <v>2723</v>
      </c>
      <c r="E46" s="84" t="b">
        <v>0</v>
      </c>
      <c r="F46" s="84" t="b">
        <v>0</v>
      </c>
      <c r="G46" s="84" t="b">
        <v>0</v>
      </c>
    </row>
    <row r="47" spans="1:7" ht="15">
      <c r="A47" s="84" t="s">
        <v>2501</v>
      </c>
      <c r="B47" s="84">
        <v>9</v>
      </c>
      <c r="C47" s="123">
        <v>0.0048512218784436565</v>
      </c>
      <c r="D47" s="84" t="s">
        <v>2723</v>
      </c>
      <c r="E47" s="84" t="b">
        <v>0</v>
      </c>
      <c r="F47" s="84" t="b">
        <v>0</v>
      </c>
      <c r="G47" s="84" t="b">
        <v>0</v>
      </c>
    </row>
    <row r="48" spans="1:7" ht="15">
      <c r="A48" s="84" t="s">
        <v>2502</v>
      </c>
      <c r="B48" s="84">
        <v>9</v>
      </c>
      <c r="C48" s="123">
        <v>0.0048512218784436565</v>
      </c>
      <c r="D48" s="84" t="s">
        <v>2723</v>
      </c>
      <c r="E48" s="84" t="b">
        <v>0</v>
      </c>
      <c r="F48" s="84" t="b">
        <v>0</v>
      </c>
      <c r="G48" s="84" t="b">
        <v>0</v>
      </c>
    </row>
    <row r="49" spans="1:7" ht="15">
      <c r="A49" s="84" t="s">
        <v>2503</v>
      </c>
      <c r="B49" s="84">
        <v>9</v>
      </c>
      <c r="C49" s="123">
        <v>0.0048512218784436565</v>
      </c>
      <c r="D49" s="84" t="s">
        <v>2723</v>
      </c>
      <c r="E49" s="84" t="b">
        <v>0</v>
      </c>
      <c r="F49" s="84" t="b">
        <v>0</v>
      </c>
      <c r="G49" s="84" t="b">
        <v>0</v>
      </c>
    </row>
    <row r="50" spans="1:7" ht="15">
      <c r="A50" s="84" t="s">
        <v>2504</v>
      </c>
      <c r="B50" s="84">
        <v>9</v>
      </c>
      <c r="C50" s="123">
        <v>0.0048512218784436565</v>
      </c>
      <c r="D50" s="84" t="s">
        <v>2723</v>
      </c>
      <c r="E50" s="84" t="b">
        <v>0</v>
      </c>
      <c r="F50" s="84" t="b">
        <v>0</v>
      </c>
      <c r="G50" s="84" t="b">
        <v>0</v>
      </c>
    </row>
    <row r="51" spans="1:7" ht="15">
      <c r="A51" s="84" t="s">
        <v>2505</v>
      </c>
      <c r="B51" s="84">
        <v>9</v>
      </c>
      <c r="C51" s="123">
        <v>0.0048512218784436565</v>
      </c>
      <c r="D51" s="84" t="s">
        <v>2723</v>
      </c>
      <c r="E51" s="84" t="b">
        <v>0</v>
      </c>
      <c r="F51" s="84" t="b">
        <v>0</v>
      </c>
      <c r="G51" s="84" t="b">
        <v>0</v>
      </c>
    </row>
    <row r="52" spans="1:7" ht="15">
      <c r="A52" s="84" t="s">
        <v>2506</v>
      </c>
      <c r="B52" s="84">
        <v>9</v>
      </c>
      <c r="C52" s="123">
        <v>0.0048512218784436565</v>
      </c>
      <c r="D52" s="84" t="s">
        <v>2723</v>
      </c>
      <c r="E52" s="84" t="b">
        <v>0</v>
      </c>
      <c r="F52" s="84" t="b">
        <v>0</v>
      </c>
      <c r="G52" s="84" t="b">
        <v>0</v>
      </c>
    </row>
    <row r="53" spans="1:7" ht="15">
      <c r="A53" s="84" t="s">
        <v>2507</v>
      </c>
      <c r="B53" s="84">
        <v>9</v>
      </c>
      <c r="C53" s="123">
        <v>0.0048512218784436565</v>
      </c>
      <c r="D53" s="84" t="s">
        <v>2723</v>
      </c>
      <c r="E53" s="84" t="b">
        <v>1</v>
      </c>
      <c r="F53" s="84" t="b">
        <v>0</v>
      </c>
      <c r="G53" s="84" t="b">
        <v>0</v>
      </c>
    </row>
    <row r="54" spans="1:7" ht="15">
      <c r="A54" s="84" t="s">
        <v>2120</v>
      </c>
      <c r="B54" s="84">
        <v>9</v>
      </c>
      <c r="C54" s="123">
        <v>0.0048512218784436565</v>
      </c>
      <c r="D54" s="84" t="s">
        <v>2723</v>
      </c>
      <c r="E54" s="84" t="b">
        <v>0</v>
      </c>
      <c r="F54" s="84" t="b">
        <v>0</v>
      </c>
      <c r="G54" s="84" t="b">
        <v>0</v>
      </c>
    </row>
    <row r="55" spans="1:7" ht="15">
      <c r="A55" s="84" t="s">
        <v>2508</v>
      </c>
      <c r="B55" s="84">
        <v>9</v>
      </c>
      <c r="C55" s="123">
        <v>0.0048512218784436565</v>
      </c>
      <c r="D55" s="84" t="s">
        <v>2723</v>
      </c>
      <c r="E55" s="84" t="b">
        <v>0</v>
      </c>
      <c r="F55" s="84" t="b">
        <v>0</v>
      </c>
      <c r="G55" s="84" t="b">
        <v>0</v>
      </c>
    </row>
    <row r="56" spans="1:7" ht="15">
      <c r="A56" s="84" t="s">
        <v>2122</v>
      </c>
      <c r="B56" s="84">
        <v>9</v>
      </c>
      <c r="C56" s="123">
        <v>0.0048512218784436565</v>
      </c>
      <c r="D56" s="84" t="s">
        <v>2723</v>
      </c>
      <c r="E56" s="84" t="b">
        <v>0</v>
      </c>
      <c r="F56" s="84" t="b">
        <v>0</v>
      </c>
      <c r="G56" s="84" t="b">
        <v>0</v>
      </c>
    </row>
    <row r="57" spans="1:7" ht="15">
      <c r="A57" s="84" t="s">
        <v>2509</v>
      </c>
      <c r="B57" s="84">
        <v>9</v>
      </c>
      <c r="C57" s="123">
        <v>0.005557155656395163</v>
      </c>
      <c r="D57" s="84" t="s">
        <v>2723</v>
      </c>
      <c r="E57" s="84" t="b">
        <v>1</v>
      </c>
      <c r="F57" s="84" t="b">
        <v>0</v>
      </c>
      <c r="G57" s="84" t="b">
        <v>0</v>
      </c>
    </row>
    <row r="58" spans="1:7" ht="15">
      <c r="A58" s="84" t="s">
        <v>2510</v>
      </c>
      <c r="B58" s="84">
        <v>8</v>
      </c>
      <c r="C58" s="123">
        <v>0.004939693916795701</v>
      </c>
      <c r="D58" s="84" t="s">
        <v>2723</v>
      </c>
      <c r="E58" s="84" t="b">
        <v>0</v>
      </c>
      <c r="F58" s="84" t="b">
        <v>0</v>
      </c>
      <c r="G58" s="84" t="b">
        <v>0</v>
      </c>
    </row>
    <row r="59" spans="1:7" ht="15">
      <c r="A59" s="84" t="s">
        <v>2511</v>
      </c>
      <c r="B59" s="84">
        <v>8</v>
      </c>
      <c r="C59" s="123">
        <v>0.004494477928881937</v>
      </c>
      <c r="D59" s="84" t="s">
        <v>2723</v>
      </c>
      <c r="E59" s="84" t="b">
        <v>0</v>
      </c>
      <c r="F59" s="84" t="b">
        <v>0</v>
      </c>
      <c r="G59" s="84" t="b">
        <v>0</v>
      </c>
    </row>
    <row r="60" spans="1:7" ht="15">
      <c r="A60" s="84" t="s">
        <v>2512</v>
      </c>
      <c r="B60" s="84">
        <v>8</v>
      </c>
      <c r="C60" s="123">
        <v>0.004494477928881937</v>
      </c>
      <c r="D60" s="84" t="s">
        <v>2723</v>
      </c>
      <c r="E60" s="84" t="b">
        <v>0</v>
      </c>
      <c r="F60" s="84" t="b">
        <v>0</v>
      </c>
      <c r="G60" s="84" t="b">
        <v>0</v>
      </c>
    </row>
    <row r="61" spans="1:7" ht="15">
      <c r="A61" s="84" t="s">
        <v>2134</v>
      </c>
      <c r="B61" s="84">
        <v>8</v>
      </c>
      <c r="C61" s="123">
        <v>0.004494477928881937</v>
      </c>
      <c r="D61" s="84" t="s">
        <v>2723</v>
      </c>
      <c r="E61" s="84" t="b">
        <v>0</v>
      </c>
      <c r="F61" s="84" t="b">
        <v>0</v>
      </c>
      <c r="G61" s="84" t="b">
        <v>0</v>
      </c>
    </row>
    <row r="62" spans="1:7" ht="15">
      <c r="A62" s="84" t="s">
        <v>2513</v>
      </c>
      <c r="B62" s="84">
        <v>8</v>
      </c>
      <c r="C62" s="123">
        <v>0.004494477928881937</v>
      </c>
      <c r="D62" s="84" t="s">
        <v>2723</v>
      </c>
      <c r="E62" s="84" t="b">
        <v>0</v>
      </c>
      <c r="F62" s="84" t="b">
        <v>0</v>
      </c>
      <c r="G62" s="84" t="b">
        <v>0</v>
      </c>
    </row>
    <row r="63" spans="1:7" ht="15">
      <c r="A63" s="84" t="s">
        <v>2514</v>
      </c>
      <c r="B63" s="84">
        <v>8</v>
      </c>
      <c r="C63" s="123">
        <v>0.00556719060830815</v>
      </c>
      <c r="D63" s="84" t="s">
        <v>2723</v>
      </c>
      <c r="E63" s="84" t="b">
        <v>0</v>
      </c>
      <c r="F63" s="84" t="b">
        <v>0</v>
      </c>
      <c r="G63" s="84" t="b">
        <v>0</v>
      </c>
    </row>
    <row r="64" spans="1:7" ht="15">
      <c r="A64" s="84" t="s">
        <v>2137</v>
      </c>
      <c r="B64" s="84">
        <v>8</v>
      </c>
      <c r="C64" s="123">
        <v>0.00556719060830815</v>
      </c>
      <c r="D64" s="84" t="s">
        <v>2723</v>
      </c>
      <c r="E64" s="84" t="b">
        <v>0</v>
      </c>
      <c r="F64" s="84" t="b">
        <v>0</v>
      </c>
      <c r="G64" s="84" t="b">
        <v>0</v>
      </c>
    </row>
    <row r="65" spans="1:7" ht="15">
      <c r="A65" s="84" t="s">
        <v>2515</v>
      </c>
      <c r="B65" s="84">
        <v>7</v>
      </c>
      <c r="C65" s="123">
        <v>0.004113489403292321</v>
      </c>
      <c r="D65" s="84" t="s">
        <v>2723</v>
      </c>
      <c r="E65" s="84" t="b">
        <v>0</v>
      </c>
      <c r="F65" s="84" t="b">
        <v>0</v>
      </c>
      <c r="G65" s="84" t="b">
        <v>0</v>
      </c>
    </row>
    <row r="66" spans="1:7" ht="15">
      <c r="A66" s="84" t="s">
        <v>2516</v>
      </c>
      <c r="B66" s="84">
        <v>7</v>
      </c>
      <c r="C66" s="123">
        <v>0.004113489403292321</v>
      </c>
      <c r="D66" s="84" t="s">
        <v>2723</v>
      </c>
      <c r="E66" s="84" t="b">
        <v>0</v>
      </c>
      <c r="F66" s="84" t="b">
        <v>0</v>
      </c>
      <c r="G66" s="84" t="b">
        <v>0</v>
      </c>
    </row>
    <row r="67" spans="1:7" ht="15">
      <c r="A67" s="84" t="s">
        <v>2517</v>
      </c>
      <c r="B67" s="84">
        <v>7</v>
      </c>
      <c r="C67" s="123">
        <v>0.004113489403292321</v>
      </c>
      <c r="D67" s="84" t="s">
        <v>2723</v>
      </c>
      <c r="E67" s="84" t="b">
        <v>0</v>
      </c>
      <c r="F67" s="84" t="b">
        <v>0</v>
      </c>
      <c r="G67" s="84" t="b">
        <v>0</v>
      </c>
    </row>
    <row r="68" spans="1:7" ht="15">
      <c r="A68" s="84" t="s">
        <v>2128</v>
      </c>
      <c r="B68" s="84">
        <v>7</v>
      </c>
      <c r="C68" s="123">
        <v>0.004113489403292321</v>
      </c>
      <c r="D68" s="84" t="s">
        <v>2723</v>
      </c>
      <c r="E68" s="84" t="b">
        <v>1</v>
      </c>
      <c r="F68" s="84" t="b">
        <v>0</v>
      </c>
      <c r="G68" s="84" t="b">
        <v>0</v>
      </c>
    </row>
    <row r="69" spans="1:7" ht="15">
      <c r="A69" s="84" t="s">
        <v>2518</v>
      </c>
      <c r="B69" s="84">
        <v>7</v>
      </c>
      <c r="C69" s="123">
        <v>0.004113489403292321</v>
      </c>
      <c r="D69" s="84" t="s">
        <v>2723</v>
      </c>
      <c r="E69" s="84" t="b">
        <v>0</v>
      </c>
      <c r="F69" s="84" t="b">
        <v>0</v>
      </c>
      <c r="G69" s="84" t="b">
        <v>0</v>
      </c>
    </row>
    <row r="70" spans="1:7" ht="15">
      <c r="A70" s="84" t="s">
        <v>2519</v>
      </c>
      <c r="B70" s="84">
        <v>7</v>
      </c>
      <c r="C70" s="123">
        <v>0.004113489403292321</v>
      </c>
      <c r="D70" s="84" t="s">
        <v>2723</v>
      </c>
      <c r="E70" s="84" t="b">
        <v>0</v>
      </c>
      <c r="F70" s="84" t="b">
        <v>0</v>
      </c>
      <c r="G70" s="84" t="b">
        <v>0</v>
      </c>
    </row>
    <row r="71" spans="1:7" ht="15">
      <c r="A71" s="84" t="s">
        <v>2520</v>
      </c>
      <c r="B71" s="84">
        <v>7</v>
      </c>
      <c r="C71" s="123">
        <v>0.004113489403292321</v>
      </c>
      <c r="D71" s="84" t="s">
        <v>2723</v>
      </c>
      <c r="E71" s="84" t="b">
        <v>0</v>
      </c>
      <c r="F71" s="84" t="b">
        <v>0</v>
      </c>
      <c r="G71" s="84" t="b">
        <v>0</v>
      </c>
    </row>
    <row r="72" spans="1:7" ht="15">
      <c r="A72" s="84" t="s">
        <v>231</v>
      </c>
      <c r="B72" s="84">
        <v>7</v>
      </c>
      <c r="C72" s="123">
        <v>0.004113489403292321</v>
      </c>
      <c r="D72" s="84" t="s">
        <v>2723</v>
      </c>
      <c r="E72" s="84" t="b">
        <v>0</v>
      </c>
      <c r="F72" s="84" t="b">
        <v>0</v>
      </c>
      <c r="G72" s="84" t="b">
        <v>0</v>
      </c>
    </row>
    <row r="73" spans="1:7" ht="15">
      <c r="A73" s="84" t="s">
        <v>258</v>
      </c>
      <c r="B73" s="84">
        <v>7</v>
      </c>
      <c r="C73" s="123">
        <v>0.004113489403292321</v>
      </c>
      <c r="D73" s="84" t="s">
        <v>2723</v>
      </c>
      <c r="E73" s="84" t="b">
        <v>0</v>
      </c>
      <c r="F73" s="84" t="b">
        <v>0</v>
      </c>
      <c r="G73" s="84" t="b">
        <v>0</v>
      </c>
    </row>
    <row r="74" spans="1:7" ht="15">
      <c r="A74" s="84" t="s">
        <v>2521</v>
      </c>
      <c r="B74" s="84">
        <v>7</v>
      </c>
      <c r="C74" s="123">
        <v>0.004113489403292321</v>
      </c>
      <c r="D74" s="84" t="s">
        <v>2723</v>
      </c>
      <c r="E74" s="84" t="b">
        <v>0</v>
      </c>
      <c r="F74" s="84" t="b">
        <v>0</v>
      </c>
      <c r="G74" s="84" t="b">
        <v>0</v>
      </c>
    </row>
    <row r="75" spans="1:7" ht="15">
      <c r="A75" s="84" t="s">
        <v>2522</v>
      </c>
      <c r="B75" s="84">
        <v>7</v>
      </c>
      <c r="C75" s="123">
        <v>0.004113489403292321</v>
      </c>
      <c r="D75" s="84" t="s">
        <v>2723</v>
      </c>
      <c r="E75" s="84" t="b">
        <v>0</v>
      </c>
      <c r="F75" s="84" t="b">
        <v>0</v>
      </c>
      <c r="G75" s="84" t="b">
        <v>0</v>
      </c>
    </row>
    <row r="76" spans="1:7" ht="15">
      <c r="A76" s="84" t="s">
        <v>2523</v>
      </c>
      <c r="B76" s="84">
        <v>7</v>
      </c>
      <c r="C76" s="123">
        <v>0.004113489403292321</v>
      </c>
      <c r="D76" s="84" t="s">
        <v>2723</v>
      </c>
      <c r="E76" s="84" t="b">
        <v>0</v>
      </c>
      <c r="F76" s="84" t="b">
        <v>0</v>
      </c>
      <c r="G76" s="84" t="b">
        <v>0</v>
      </c>
    </row>
    <row r="77" spans="1:7" ht="15">
      <c r="A77" s="84" t="s">
        <v>2524</v>
      </c>
      <c r="B77" s="84">
        <v>7</v>
      </c>
      <c r="C77" s="123">
        <v>0.004322232177196238</v>
      </c>
      <c r="D77" s="84" t="s">
        <v>2723</v>
      </c>
      <c r="E77" s="84" t="b">
        <v>0</v>
      </c>
      <c r="F77" s="84" t="b">
        <v>0</v>
      </c>
      <c r="G77" s="84" t="b">
        <v>0</v>
      </c>
    </row>
    <row r="78" spans="1:7" ht="15">
      <c r="A78" s="84" t="s">
        <v>2525</v>
      </c>
      <c r="B78" s="84">
        <v>7</v>
      </c>
      <c r="C78" s="123">
        <v>0.004113489403292321</v>
      </c>
      <c r="D78" s="84" t="s">
        <v>2723</v>
      </c>
      <c r="E78" s="84" t="b">
        <v>0</v>
      </c>
      <c r="F78" s="84" t="b">
        <v>0</v>
      </c>
      <c r="G78" s="84" t="b">
        <v>0</v>
      </c>
    </row>
    <row r="79" spans="1:7" ht="15">
      <c r="A79" s="84" t="s">
        <v>2526</v>
      </c>
      <c r="B79" s="84">
        <v>7</v>
      </c>
      <c r="C79" s="123">
        <v>0.004113489403292321</v>
      </c>
      <c r="D79" s="84" t="s">
        <v>2723</v>
      </c>
      <c r="E79" s="84" t="b">
        <v>0</v>
      </c>
      <c r="F79" s="84" t="b">
        <v>0</v>
      </c>
      <c r="G79" s="84" t="b">
        <v>0</v>
      </c>
    </row>
    <row r="80" spans="1:7" ht="15">
      <c r="A80" s="84" t="s">
        <v>2527</v>
      </c>
      <c r="B80" s="84">
        <v>7</v>
      </c>
      <c r="C80" s="123">
        <v>0.004113489403292321</v>
      </c>
      <c r="D80" s="84" t="s">
        <v>2723</v>
      </c>
      <c r="E80" s="84" t="b">
        <v>0</v>
      </c>
      <c r="F80" s="84" t="b">
        <v>0</v>
      </c>
      <c r="G80" s="84" t="b">
        <v>0</v>
      </c>
    </row>
    <row r="81" spans="1:7" ht="15">
      <c r="A81" s="84" t="s">
        <v>2528</v>
      </c>
      <c r="B81" s="84">
        <v>7</v>
      </c>
      <c r="C81" s="123">
        <v>0.004113489403292321</v>
      </c>
      <c r="D81" s="84" t="s">
        <v>2723</v>
      </c>
      <c r="E81" s="84" t="b">
        <v>0</v>
      </c>
      <c r="F81" s="84" t="b">
        <v>0</v>
      </c>
      <c r="G81" s="84" t="b">
        <v>0</v>
      </c>
    </row>
    <row r="82" spans="1:7" ht="15">
      <c r="A82" s="84" t="s">
        <v>2529</v>
      </c>
      <c r="B82" s="84">
        <v>7</v>
      </c>
      <c r="C82" s="123">
        <v>0.004113489403292321</v>
      </c>
      <c r="D82" s="84" t="s">
        <v>2723</v>
      </c>
      <c r="E82" s="84" t="b">
        <v>0</v>
      </c>
      <c r="F82" s="84" t="b">
        <v>0</v>
      </c>
      <c r="G82" s="84" t="b">
        <v>0</v>
      </c>
    </row>
    <row r="83" spans="1:7" ht="15">
      <c r="A83" s="84" t="s">
        <v>2530</v>
      </c>
      <c r="B83" s="84">
        <v>7</v>
      </c>
      <c r="C83" s="123">
        <v>0.004322232177196238</v>
      </c>
      <c r="D83" s="84" t="s">
        <v>2723</v>
      </c>
      <c r="E83" s="84" t="b">
        <v>0</v>
      </c>
      <c r="F83" s="84" t="b">
        <v>0</v>
      </c>
      <c r="G83" s="84" t="b">
        <v>0</v>
      </c>
    </row>
    <row r="84" spans="1:7" ht="15">
      <c r="A84" s="84" t="s">
        <v>2531</v>
      </c>
      <c r="B84" s="84">
        <v>6</v>
      </c>
      <c r="C84" s="123">
        <v>0.0037047704375967757</v>
      </c>
      <c r="D84" s="84" t="s">
        <v>2723</v>
      </c>
      <c r="E84" s="84" t="b">
        <v>0</v>
      </c>
      <c r="F84" s="84" t="b">
        <v>0</v>
      </c>
      <c r="G84" s="84" t="b">
        <v>0</v>
      </c>
    </row>
    <row r="85" spans="1:7" ht="15">
      <c r="A85" s="84" t="s">
        <v>2532</v>
      </c>
      <c r="B85" s="84">
        <v>6</v>
      </c>
      <c r="C85" s="123">
        <v>0.003916390694294214</v>
      </c>
      <c r="D85" s="84" t="s">
        <v>2723</v>
      </c>
      <c r="E85" s="84" t="b">
        <v>1</v>
      </c>
      <c r="F85" s="84" t="b">
        <v>0</v>
      </c>
      <c r="G85" s="84" t="b">
        <v>0</v>
      </c>
    </row>
    <row r="86" spans="1:7" ht="15">
      <c r="A86" s="84" t="s">
        <v>2095</v>
      </c>
      <c r="B86" s="84">
        <v>6</v>
      </c>
      <c r="C86" s="123">
        <v>0.0037047704375967757</v>
      </c>
      <c r="D86" s="84" t="s">
        <v>2723</v>
      </c>
      <c r="E86" s="84" t="b">
        <v>0</v>
      </c>
      <c r="F86" s="84" t="b">
        <v>0</v>
      </c>
      <c r="G86" s="84" t="b">
        <v>0</v>
      </c>
    </row>
    <row r="87" spans="1:7" ht="15">
      <c r="A87" s="84" t="s">
        <v>2533</v>
      </c>
      <c r="B87" s="84">
        <v>6</v>
      </c>
      <c r="C87" s="123">
        <v>0.0037047704375967757</v>
      </c>
      <c r="D87" s="84" t="s">
        <v>2723</v>
      </c>
      <c r="E87" s="84" t="b">
        <v>0</v>
      </c>
      <c r="F87" s="84" t="b">
        <v>0</v>
      </c>
      <c r="G87" s="84" t="b">
        <v>0</v>
      </c>
    </row>
    <row r="88" spans="1:7" ht="15">
      <c r="A88" s="84" t="s">
        <v>2534</v>
      </c>
      <c r="B88" s="84">
        <v>6</v>
      </c>
      <c r="C88" s="123">
        <v>0.0037047704375967757</v>
      </c>
      <c r="D88" s="84" t="s">
        <v>2723</v>
      </c>
      <c r="E88" s="84" t="b">
        <v>0</v>
      </c>
      <c r="F88" s="84" t="b">
        <v>0</v>
      </c>
      <c r="G88" s="84" t="b">
        <v>0</v>
      </c>
    </row>
    <row r="89" spans="1:7" ht="15">
      <c r="A89" s="84" t="s">
        <v>240</v>
      </c>
      <c r="B89" s="84">
        <v>6</v>
      </c>
      <c r="C89" s="123">
        <v>0.0037047704375967757</v>
      </c>
      <c r="D89" s="84" t="s">
        <v>2723</v>
      </c>
      <c r="E89" s="84" t="b">
        <v>0</v>
      </c>
      <c r="F89" s="84" t="b">
        <v>0</v>
      </c>
      <c r="G89" s="84" t="b">
        <v>0</v>
      </c>
    </row>
    <row r="90" spans="1:7" ht="15">
      <c r="A90" s="84" t="s">
        <v>2535</v>
      </c>
      <c r="B90" s="84">
        <v>6</v>
      </c>
      <c r="C90" s="123">
        <v>0.0037047704375967757</v>
      </c>
      <c r="D90" s="84" t="s">
        <v>2723</v>
      </c>
      <c r="E90" s="84" t="b">
        <v>0</v>
      </c>
      <c r="F90" s="84" t="b">
        <v>0</v>
      </c>
      <c r="G90" s="84" t="b">
        <v>0</v>
      </c>
    </row>
    <row r="91" spans="1:7" ht="15">
      <c r="A91" s="84" t="s">
        <v>2536</v>
      </c>
      <c r="B91" s="84">
        <v>6</v>
      </c>
      <c r="C91" s="123">
        <v>0.0037047704375967757</v>
      </c>
      <c r="D91" s="84" t="s">
        <v>2723</v>
      </c>
      <c r="E91" s="84" t="b">
        <v>0</v>
      </c>
      <c r="F91" s="84" t="b">
        <v>0</v>
      </c>
      <c r="G91" s="84" t="b">
        <v>0</v>
      </c>
    </row>
    <row r="92" spans="1:7" ht="15">
      <c r="A92" s="84" t="s">
        <v>2537</v>
      </c>
      <c r="B92" s="84">
        <v>6</v>
      </c>
      <c r="C92" s="123">
        <v>0.0037047704375967757</v>
      </c>
      <c r="D92" s="84" t="s">
        <v>2723</v>
      </c>
      <c r="E92" s="84" t="b">
        <v>0</v>
      </c>
      <c r="F92" s="84" t="b">
        <v>0</v>
      </c>
      <c r="G92" s="84" t="b">
        <v>0</v>
      </c>
    </row>
    <row r="93" spans="1:7" ht="15">
      <c r="A93" s="84" t="s">
        <v>2538</v>
      </c>
      <c r="B93" s="84">
        <v>6</v>
      </c>
      <c r="C93" s="123">
        <v>0.0037047704375967757</v>
      </c>
      <c r="D93" s="84" t="s">
        <v>2723</v>
      </c>
      <c r="E93" s="84" t="b">
        <v>0</v>
      </c>
      <c r="F93" s="84" t="b">
        <v>0</v>
      </c>
      <c r="G93" s="84" t="b">
        <v>0</v>
      </c>
    </row>
    <row r="94" spans="1:7" ht="15">
      <c r="A94" s="84" t="s">
        <v>2539</v>
      </c>
      <c r="B94" s="84">
        <v>6</v>
      </c>
      <c r="C94" s="123">
        <v>0.0037047704375967757</v>
      </c>
      <c r="D94" s="84" t="s">
        <v>2723</v>
      </c>
      <c r="E94" s="84" t="b">
        <v>0</v>
      </c>
      <c r="F94" s="84" t="b">
        <v>0</v>
      </c>
      <c r="G94" s="84" t="b">
        <v>0</v>
      </c>
    </row>
    <row r="95" spans="1:7" ht="15">
      <c r="A95" s="84" t="s">
        <v>2540</v>
      </c>
      <c r="B95" s="84">
        <v>6</v>
      </c>
      <c r="C95" s="123">
        <v>0.0037047704375967757</v>
      </c>
      <c r="D95" s="84" t="s">
        <v>2723</v>
      </c>
      <c r="E95" s="84" t="b">
        <v>0</v>
      </c>
      <c r="F95" s="84" t="b">
        <v>0</v>
      </c>
      <c r="G95" s="84" t="b">
        <v>0</v>
      </c>
    </row>
    <row r="96" spans="1:7" ht="15">
      <c r="A96" s="84" t="s">
        <v>2541</v>
      </c>
      <c r="B96" s="84">
        <v>6</v>
      </c>
      <c r="C96" s="123">
        <v>0.0037047704375967757</v>
      </c>
      <c r="D96" s="84" t="s">
        <v>2723</v>
      </c>
      <c r="E96" s="84" t="b">
        <v>0</v>
      </c>
      <c r="F96" s="84" t="b">
        <v>0</v>
      </c>
      <c r="G96" s="84" t="b">
        <v>0</v>
      </c>
    </row>
    <row r="97" spans="1:7" ht="15">
      <c r="A97" s="84" t="s">
        <v>2542</v>
      </c>
      <c r="B97" s="84">
        <v>6</v>
      </c>
      <c r="C97" s="123">
        <v>0.0037047704375967757</v>
      </c>
      <c r="D97" s="84" t="s">
        <v>2723</v>
      </c>
      <c r="E97" s="84" t="b">
        <v>0</v>
      </c>
      <c r="F97" s="84" t="b">
        <v>0</v>
      </c>
      <c r="G97" s="84" t="b">
        <v>0</v>
      </c>
    </row>
    <row r="98" spans="1:7" ht="15">
      <c r="A98" s="84" t="s">
        <v>2153</v>
      </c>
      <c r="B98" s="84">
        <v>6</v>
      </c>
      <c r="C98" s="123">
        <v>0.0037047704375967757</v>
      </c>
      <c r="D98" s="84" t="s">
        <v>2723</v>
      </c>
      <c r="E98" s="84" t="b">
        <v>0</v>
      </c>
      <c r="F98" s="84" t="b">
        <v>0</v>
      </c>
      <c r="G98" s="84" t="b">
        <v>0</v>
      </c>
    </row>
    <row r="99" spans="1:7" ht="15">
      <c r="A99" s="84" t="s">
        <v>2163</v>
      </c>
      <c r="B99" s="84">
        <v>6</v>
      </c>
      <c r="C99" s="123">
        <v>0.0037047704375967757</v>
      </c>
      <c r="D99" s="84" t="s">
        <v>2723</v>
      </c>
      <c r="E99" s="84" t="b">
        <v>0</v>
      </c>
      <c r="F99" s="84" t="b">
        <v>0</v>
      </c>
      <c r="G99" s="84" t="b">
        <v>0</v>
      </c>
    </row>
    <row r="100" spans="1:7" ht="15">
      <c r="A100" s="84" t="s">
        <v>2543</v>
      </c>
      <c r="B100" s="84">
        <v>6</v>
      </c>
      <c r="C100" s="123">
        <v>0.0037047704375967757</v>
      </c>
      <c r="D100" s="84" t="s">
        <v>2723</v>
      </c>
      <c r="E100" s="84" t="b">
        <v>0</v>
      </c>
      <c r="F100" s="84" t="b">
        <v>0</v>
      </c>
      <c r="G100" s="84" t="b">
        <v>0</v>
      </c>
    </row>
    <row r="101" spans="1:7" ht="15">
      <c r="A101" s="84" t="s">
        <v>2544</v>
      </c>
      <c r="B101" s="84">
        <v>6</v>
      </c>
      <c r="C101" s="123">
        <v>0.0037047704375967757</v>
      </c>
      <c r="D101" s="84" t="s">
        <v>2723</v>
      </c>
      <c r="E101" s="84" t="b">
        <v>0</v>
      </c>
      <c r="F101" s="84" t="b">
        <v>0</v>
      </c>
      <c r="G101" s="84" t="b">
        <v>0</v>
      </c>
    </row>
    <row r="102" spans="1:7" ht="15">
      <c r="A102" s="84" t="s">
        <v>2545</v>
      </c>
      <c r="B102" s="84">
        <v>6</v>
      </c>
      <c r="C102" s="123">
        <v>0.0037047704375967757</v>
      </c>
      <c r="D102" s="84" t="s">
        <v>2723</v>
      </c>
      <c r="E102" s="84" t="b">
        <v>0</v>
      </c>
      <c r="F102" s="84" t="b">
        <v>0</v>
      </c>
      <c r="G102" s="84" t="b">
        <v>0</v>
      </c>
    </row>
    <row r="103" spans="1:7" ht="15">
      <c r="A103" s="84" t="s">
        <v>2546</v>
      </c>
      <c r="B103" s="84">
        <v>5</v>
      </c>
      <c r="C103" s="123">
        <v>0.0032636589119118442</v>
      </c>
      <c r="D103" s="84" t="s">
        <v>2723</v>
      </c>
      <c r="E103" s="84" t="b">
        <v>0</v>
      </c>
      <c r="F103" s="84" t="b">
        <v>0</v>
      </c>
      <c r="G103" s="84" t="b">
        <v>0</v>
      </c>
    </row>
    <row r="104" spans="1:7" ht="15">
      <c r="A104" s="84" t="s">
        <v>2547</v>
      </c>
      <c r="B104" s="84">
        <v>5</v>
      </c>
      <c r="C104" s="123">
        <v>0.0032636589119118442</v>
      </c>
      <c r="D104" s="84" t="s">
        <v>2723</v>
      </c>
      <c r="E104" s="84" t="b">
        <v>0</v>
      </c>
      <c r="F104" s="84" t="b">
        <v>0</v>
      </c>
      <c r="G104" s="84" t="b">
        <v>0</v>
      </c>
    </row>
    <row r="105" spans="1:7" ht="15">
      <c r="A105" s="84" t="s">
        <v>2548</v>
      </c>
      <c r="B105" s="84">
        <v>5</v>
      </c>
      <c r="C105" s="123">
        <v>0.0032636589119118442</v>
      </c>
      <c r="D105" s="84" t="s">
        <v>2723</v>
      </c>
      <c r="E105" s="84" t="b">
        <v>0</v>
      </c>
      <c r="F105" s="84" t="b">
        <v>0</v>
      </c>
      <c r="G105" s="84" t="b">
        <v>0</v>
      </c>
    </row>
    <row r="106" spans="1:7" ht="15">
      <c r="A106" s="84" t="s">
        <v>2549</v>
      </c>
      <c r="B106" s="84">
        <v>5</v>
      </c>
      <c r="C106" s="123">
        <v>0.0032636589119118442</v>
      </c>
      <c r="D106" s="84" t="s">
        <v>2723</v>
      </c>
      <c r="E106" s="84" t="b">
        <v>0</v>
      </c>
      <c r="F106" s="84" t="b">
        <v>0</v>
      </c>
      <c r="G106" s="84" t="b">
        <v>0</v>
      </c>
    </row>
    <row r="107" spans="1:7" ht="15">
      <c r="A107" s="84" t="s">
        <v>2550</v>
      </c>
      <c r="B107" s="84">
        <v>5</v>
      </c>
      <c r="C107" s="123">
        <v>0.0032636589119118442</v>
      </c>
      <c r="D107" s="84" t="s">
        <v>2723</v>
      </c>
      <c r="E107" s="84" t="b">
        <v>0</v>
      </c>
      <c r="F107" s="84" t="b">
        <v>0</v>
      </c>
      <c r="G107" s="84" t="b">
        <v>0</v>
      </c>
    </row>
    <row r="108" spans="1:7" ht="15">
      <c r="A108" s="84" t="s">
        <v>2551</v>
      </c>
      <c r="B108" s="84">
        <v>5</v>
      </c>
      <c r="C108" s="123">
        <v>0.0032636589119118442</v>
      </c>
      <c r="D108" s="84" t="s">
        <v>2723</v>
      </c>
      <c r="E108" s="84" t="b">
        <v>0</v>
      </c>
      <c r="F108" s="84" t="b">
        <v>0</v>
      </c>
      <c r="G108" s="84" t="b">
        <v>0</v>
      </c>
    </row>
    <row r="109" spans="1:7" ht="15">
      <c r="A109" s="84" t="s">
        <v>2552</v>
      </c>
      <c r="B109" s="84">
        <v>5</v>
      </c>
      <c r="C109" s="123">
        <v>0.0032636589119118442</v>
      </c>
      <c r="D109" s="84" t="s">
        <v>2723</v>
      </c>
      <c r="E109" s="84" t="b">
        <v>0</v>
      </c>
      <c r="F109" s="84" t="b">
        <v>0</v>
      </c>
      <c r="G109" s="84" t="b">
        <v>0</v>
      </c>
    </row>
    <row r="110" spans="1:7" ht="15">
      <c r="A110" s="84" t="s">
        <v>265</v>
      </c>
      <c r="B110" s="84">
        <v>5</v>
      </c>
      <c r="C110" s="123">
        <v>0.0032636589119118442</v>
      </c>
      <c r="D110" s="84" t="s">
        <v>2723</v>
      </c>
      <c r="E110" s="84" t="b">
        <v>0</v>
      </c>
      <c r="F110" s="84" t="b">
        <v>0</v>
      </c>
      <c r="G110" s="84" t="b">
        <v>0</v>
      </c>
    </row>
    <row r="111" spans="1:7" ht="15">
      <c r="A111" s="84" t="s">
        <v>301</v>
      </c>
      <c r="B111" s="84">
        <v>5</v>
      </c>
      <c r="C111" s="123">
        <v>0.0032636589119118442</v>
      </c>
      <c r="D111" s="84" t="s">
        <v>2723</v>
      </c>
      <c r="E111" s="84" t="b">
        <v>0</v>
      </c>
      <c r="F111" s="84" t="b">
        <v>0</v>
      </c>
      <c r="G111" s="84" t="b">
        <v>0</v>
      </c>
    </row>
    <row r="112" spans="1:7" ht="15">
      <c r="A112" s="84" t="s">
        <v>2553</v>
      </c>
      <c r="B112" s="84">
        <v>5</v>
      </c>
      <c r="C112" s="123">
        <v>0.0032636589119118442</v>
      </c>
      <c r="D112" s="84" t="s">
        <v>2723</v>
      </c>
      <c r="E112" s="84" t="b">
        <v>0</v>
      </c>
      <c r="F112" s="84" t="b">
        <v>0</v>
      </c>
      <c r="G112" s="84" t="b">
        <v>0</v>
      </c>
    </row>
    <row r="113" spans="1:7" ht="15">
      <c r="A113" s="84" t="s">
        <v>2554</v>
      </c>
      <c r="B113" s="84">
        <v>5</v>
      </c>
      <c r="C113" s="123">
        <v>0.0032636589119118442</v>
      </c>
      <c r="D113" s="84" t="s">
        <v>2723</v>
      </c>
      <c r="E113" s="84" t="b">
        <v>0</v>
      </c>
      <c r="F113" s="84" t="b">
        <v>0</v>
      </c>
      <c r="G113" s="84" t="b">
        <v>0</v>
      </c>
    </row>
    <row r="114" spans="1:7" ht="15">
      <c r="A114" s="84" t="s">
        <v>2555</v>
      </c>
      <c r="B114" s="84">
        <v>5</v>
      </c>
      <c r="C114" s="123">
        <v>0.0032636589119118442</v>
      </c>
      <c r="D114" s="84" t="s">
        <v>2723</v>
      </c>
      <c r="E114" s="84" t="b">
        <v>0</v>
      </c>
      <c r="F114" s="84" t="b">
        <v>0</v>
      </c>
      <c r="G114" s="84" t="b">
        <v>0</v>
      </c>
    </row>
    <row r="115" spans="1:7" ht="15">
      <c r="A115" s="84" t="s">
        <v>2556</v>
      </c>
      <c r="B115" s="84">
        <v>5</v>
      </c>
      <c r="C115" s="123">
        <v>0.0032636589119118442</v>
      </c>
      <c r="D115" s="84" t="s">
        <v>2723</v>
      </c>
      <c r="E115" s="84" t="b">
        <v>0</v>
      </c>
      <c r="F115" s="84" t="b">
        <v>0</v>
      </c>
      <c r="G115" s="84" t="b">
        <v>0</v>
      </c>
    </row>
    <row r="116" spans="1:7" ht="15">
      <c r="A116" s="84" t="s">
        <v>254</v>
      </c>
      <c r="B116" s="84">
        <v>5</v>
      </c>
      <c r="C116" s="123">
        <v>0.0032636589119118442</v>
      </c>
      <c r="D116" s="84" t="s">
        <v>2723</v>
      </c>
      <c r="E116" s="84" t="b">
        <v>0</v>
      </c>
      <c r="F116" s="84" t="b">
        <v>0</v>
      </c>
      <c r="G116" s="84" t="b">
        <v>0</v>
      </c>
    </row>
    <row r="117" spans="1:7" ht="15">
      <c r="A117" s="84" t="s">
        <v>2088</v>
      </c>
      <c r="B117" s="84">
        <v>5</v>
      </c>
      <c r="C117" s="123">
        <v>0.0032636589119118442</v>
      </c>
      <c r="D117" s="84" t="s">
        <v>2723</v>
      </c>
      <c r="E117" s="84" t="b">
        <v>0</v>
      </c>
      <c r="F117" s="84" t="b">
        <v>0</v>
      </c>
      <c r="G117" s="84" t="b">
        <v>0</v>
      </c>
    </row>
    <row r="118" spans="1:7" ht="15">
      <c r="A118" s="84" t="s">
        <v>2557</v>
      </c>
      <c r="B118" s="84">
        <v>5</v>
      </c>
      <c r="C118" s="123">
        <v>0.0032636589119118442</v>
      </c>
      <c r="D118" s="84" t="s">
        <v>2723</v>
      </c>
      <c r="E118" s="84" t="b">
        <v>0</v>
      </c>
      <c r="F118" s="84" t="b">
        <v>0</v>
      </c>
      <c r="G118" s="84" t="b">
        <v>0</v>
      </c>
    </row>
    <row r="119" spans="1:7" ht="15">
      <c r="A119" s="84" t="s">
        <v>2159</v>
      </c>
      <c r="B119" s="84">
        <v>5</v>
      </c>
      <c r="C119" s="123">
        <v>0.0032636589119118442</v>
      </c>
      <c r="D119" s="84" t="s">
        <v>2723</v>
      </c>
      <c r="E119" s="84" t="b">
        <v>1</v>
      </c>
      <c r="F119" s="84" t="b">
        <v>0</v>
      </c>
      <c r="G119" s="84" t="b">
        <v>0</v>
      </c>
    </row>
    <row r="120" spans="1:7" ht="15">
      <c r="A120" s="84" t="s">
        <v>302</v>
      </c>
      <c r="B120" s="84">
        <v>5</v>
      </c>
      <c r="C120" s="123">
        <v>0.0034794941301925938</v>
      </c>
      <c r="D120" s="84" t="s">
        <v>2723</v>
      </c>
      <c r="E120" s="84" t="b">
        <v>0</v>
      </c>
      <c r="F120" s="84" t="b">
        <v>0</v>
      </c>
      <c r="G120" s="84" t="b">
        <v>0</v>
      </c>
    </row>
    <row r="121" spans="1:7" ht="15">
      <c r="A121" s="84" t="s">
        <v>283</v>
      </c>
      <c r="B121" s="84">
        <v>5</v>
      </c>
      <c r="C121" s="123">
        <v>0.0032636589119118442</v>
      </c>
      <c r="D121" s="84" t="s">
        <v>2723</v>
      </c>
      <c r="E121" s="84" t="b">
        <v>0</v>
      </c>
      <c r="F121" s="84" t="b">
        <v>0</v>
      </c>
      <c r="G121" s="84" t="b">
        <v>0</v>
      </c>
    </row>
    <row r="122" spans="1:7" ht="15">
      <c r="A122" s="84" t="s">
        <v>2558</v>
      </c>
      <c r="B122" s="84">
        <v>5</v>
      </c>
      <c r="C122" s="123">
        <v>0.0032636589119118442</v>
      </c>
      <c r="D122" s="84" t="s">
        <v>2723</v>
      </c>
      <c r="E122" s="84" t="b">
        <v>0</v>
      </c>
      <c r="F122" s="84" t="b">
        <v>0</v>
      </c>
      <c r="G122" s="84" t="b">
        <v>0</v>
      </c>
    </row>
    <row r="123" spans="1:7" ht="15">
      <c r="A123" s="84" t="s">
        <v>2559</v>
      </c>
      <c r="B123" s="84">
        <v>5</v>
      </c>
      <c r="C123" s="123">
        <v>0.0032636589119118442</v>
      </c>
      <c r="D123" s="84" t="s">
        <v>2723</v>
      </c>
      <c r="E123" s="84" t="b">
        <v>0</v>
      </c>
      <c r="F123" s="84" t="b">
        <v>0</v>
      </c>
      <c r="G123" s="84" t="b">
        <v>0</v>
      </c>
    </row>
    <row r="124" spans="1:7" ht="15">
      <c r="A124" s="84" t="s">
        <v>2560</v>
      </c>
      <c r="B124" s="84">
        <v>4</v>
      </c>
      <c r="C124" s="123">
        <v>0.002783595304154075</v>
      </c>
      <c r="D124" s="84" t="s">
        <v>2723</v>
      </c>
      <c r="E124" s="84" t="b">
        <v>0</v>
      </c>
      <c r="F124" s="84" t="b">
        <v>0</v>
      </c>
      <c r="G124" s="84" t="b">
        <v>0</v>
      </c>
    </row>
    <row r="125" spans="1:7" ht="15">
      <c r="A125" s="84" t="s">
        <v>2561</v>
      </c>
      <c r="B125" s="84">
        <v>4</v>
      </c>
      <c r="C125" s="123">
        <v>0.002783595304154075</v>
      </c>
      <c r="D125" s="84" t="s">
        <v>2723</v>
      </c>
      <c r="E125" s="84" t="b">
        <v>0</v>
      </c>
      <c r="F125" s="84" t="b">
        <v>0</v>
      </c>
      <c r="G125" s="84" t="b">
        <v>0</v>
      </c>
    </row>
    <row r="126" spans="1:7" ht="15">
      <c r="A126" s="84" t="s">
        <v>267</v>
      </c>
      <c r="B126" s="84">
        <v>4</v>
      </c>
      <c r="C126" s="123">
        <v>0.002783595304154075</v>
      </c>
      <c r="D126" s="84" t="s">
        <v>2723</v>
      </c>
      <c r="E126" s="84" t="b">
        <v>0</v>
      </c>
      <c r="F126" s="84" t="b">
        <v>0</v>
      </c>
      <c r="G126" s="84" t="b">
        <v>0</v>
      </c>
    </row>
    <row r="127" spans="1:7" ht="15">
      <c r="A127" s="84" t="s">
        <v>2125</v>
      </c>
      <c r="B127" s="84">
        <v>4</v>
      </c>
      <c r="C127" s="123">
        <v>0.002783595304154075</v>
      </c>
      <c r="D127" s="84" t="s">
        <v>2723</v>
      </c>
      <c r="E127" s="84" t="b">
        <v>1</v>
      </c>
      <c r="F127" s="84" t="b">
        <v>0</v>
      </c>
      <c r="G127" s="84" t="b">
        <v>0</v>
      </c>
    </row>
    <row r="128" spans="1:7" ht="15">
      <c r="A128" s="84" t="s">
        <v>2562</v>
      </c>
      <c r="B128" s="84">
        <v>4</v>
      </c>
      <c r="C128" s="123">
        <v>0.002783595304154075</v>
      </c>
      <c r="D128" s="84" t="s">
        <v>2723</v>
      </c>
      <c r="E128" s="84" t="b">
        <v>0</v>
      </c>
      <c r="F128" s="84" t="b">
        <v>0</v>
      </c>
      <c r="G128" s="84" t="b">
        <v>0</v>
      </c>
    </row>
    <row r="129" spans="1:7" ht="15">
      <c r="A129" s="84" t="s">
        <v>2563</v>
      </c>
      <c r="B129" s="84">
        <v>4</v>
      </c>
      <c r="C129" s="123">
        <v>0.002783595304154075</v>
      </c>
      <c r="D129" s="84" t="s">
        <v>2723</v>
      </c>
      <c r="E129" s="84" t="b">
        <v>0</v>
      </c>
      <c r="F129" s="84" t="b">
        <v>0</v>
      </c>
      <c r="G129" s="84" t="b">
        <v>0</v>
      </c>
    </row>
    <row r="130" spans="1:7" ht="15">
      <c r="A130" s="84" t="s">
        <v>2564</v>
      </c>
      <c r="B130" s="84">
        <v>4</v>
      </c>
      <c r="C130" s="123">
        <v>0.002783595304154075</v>
      </c>
      <c r="D130" s="84" t="s">
        <v>2723</v>
      </c>
      <c r="E130" s="84" t="b">
        <v>0</v>
      </c>
      <c r="F130" s="84" t="b">
        <v>0</v>
      </c>
      <c r="G130" s="84" t="b">
        <v>0</v>
      </c>
    </row>
    <row r="131" spans="1:7" ht="15">
      <c r="A131" s="84" t="s">
        <v>2565</v>
      </c>
      <c r="B131" s="84">
        <v>4</v>
      </c>
      <c r="C131" s="123">
        <v>0.002783595304154075</v>
      </c>
      <c r="D131" s="84" t="s">
        <v>2723</v>
      </c>
      <c r="E131" s="84" t="b">
        <v>0</v>
      </c>
      <c r="F131" s="84" t="b">
        <v>0</v>
      </c>
      <c r="G131" s="84" t="b">
        <v>0</v>
      </c>
    </row>
    <row r="132" spans="1:7" ht="15">
      <c r="A132" s="84" t="s">
        <v>2566</v>
      </c>
      <c r="B132" s="84">
        <v>4</v>
      </c>
      <c r="C132" s="123">
        <v>0.002783595304154075</v>
      </c>
      <c r="D132" s="84" t="s">
        <v>2723</v>
      </c>
      <c r="E132" s="84" t="b">
        <v>0</v>
      </c>
      <c r="F132" s="84" t="b">
        <v>0</v>
      </c>
      <c r="G132" s="84" t="b">
        <v>0</v>
      </c>
    </row>
    <row r="133" spans="1:7" ht="15">
      <c r="A133" s="84" t="s">
        <v>2567</v>
      </c>
      <c r="B133" s="84">
        <v>4</v>
      </c>
      <c r="C133" s="123">
        <v>0.002783595304154075</v>
      </c>
      <c r="D133" s="84" t="s">
        <v>2723</v>
      </c>
      <c r="E133" s="84" t="b">
        <v>0</v>
      </c>
      <c r="F133" s="84" t="b">
        <v>0</v>
      </c>
      <c r="G133" s="84" t="b">
        <v>0</v>
      </c>
    </row>
    <row r="134" spans="1:7" ht="15">
      <c r="A134" s="84" t="s">
        <v>2568</v>
      </c>
      <c r="B134" s="84">
        <v>4</v>
      </c>
      <c r="C134" s="123">
        <v>0.002783595304154075</v>
      </c>
      <c r="D134" s="84" t="s">
        <v>2723</v>
      </c>
      <c r="E134" s="84" t="b">
        <v>1</v>
      </c>
      <c r="F134" s="84" t="b">
        <v>0</v>
      </c>
      <c r="G134" s="84" t="b">
        <v>0</v>
      </c>
    </row>
    <row r="135" spans="1:7" ht="15">
      <c r="A135" s="84" t="s">
        <v>264</v>
      </c>
      <c r="B135" s="84">
        <v>4</v>
      </c>
      <c r="C135" s="123">
        <v>0.002783595304154075</v>
      </c>
      <c r="D135" s="84" t="s">
        <v>2723</v>
      </c>
      <c r="E135" s="84" t="b">
        <v>0</v>
      </c>
      <c r="F135" s="84" t="b">
        <v>0</v>
      </c>
      <c r="G135" s="84" t="b">
        <v>0</v>
      </c>
    </row>
    <row r="136" spans="1:7" ht="15">
      <c r="A136" s="84" t="s">
        <v>2569</v>
      </c>
      <c r="B136" s="84">
        <v>4</v>
      </c>
      <c r="C136" s="123">
        <v>0.002783595304154075</v>
      </c>
      <c r="D136" s="84" t="s">
        <v>2723</v>
      </c>
      <c r="E136" s="84" t="b">
        <v>0</v>
      </c>
      <c r="F136" s="84" t="b">
        <v>0</v>
      </c>
      <c r="G136" s="84" t="b">
        <v>0</v>
      </c>
    </row>
    <row r="137" spans="1:7" ht="15">
      <c r="A137" s="84" t="s">
        <v>2570</v>
      </c>
      <c r="B137" s="84">
        <v>4</v>
      </c>
      <c r="C137" s="123">
        <v>0.002783595304154075</v>
      </c>
      <c r="D137" s="84" t="s">
        <v>2723</v>
      </c>
      <c r="E137" s="84" t="b">
        <v>0</v>
      </c>
      <c r="F137" s="84" t="b">
        <v>0</v>
      </c>
      <c r="G137" s="84" t="b">
        <v>0</v>
      </c>
    </row>
    <row r="138" spans="1:7" ht="15">
      <c r="A138" s="84" t="s">
        <v>2571</v>
      </c>
      <c r="B138" s="84">
        <v>4</v>
      </c>
      <c r="C138" s="123">
        <v>0.002783595304154075</v>
      </c>
      <c r="D138" s="84" t="s">
        <v>2723</v>
      </c>
      <c r="E138" s="84" t="b">
        <v>0</v>
      </c>
      <c r="F138" s="84" t="b">
        <v>0</v>
      </c>
      <c r="G138" s="84" t="b">
        <v>0</v>
      </c>
    </row>
    <row r="139" spans="1:7" ht="15">
      <c r="A139" s="84" t="s">
        <v>242</v>
      </c>
      <c r="B139" s="84">
        <v>4</v>
      </c>
      <c r="C139" s="123">
        <v>0.002783595304154075</v>
      </c>
      <c r="D139" s="84" t="s">
        <v>2723</v>
      </c>
      <c r="E139" s="84" t="b">
        <v>0</v>
      </c>
      <c r="F139" s="84" t="b">
        <v>0</v>
      </c>
      <c r="G139" s="84" t="b">
        <v>0</v>
      </c>
    </row>
    <row r="140" spans="1:7" ht="15">
      <c r="A140" s="84" t="s">
        <v>2572</v>
      </c>
      <c r="B140" s="84">
        <v>4</v>
      </c>
      <c r="C140" s="123">
        <v>0.002783595304154075</v>
      </c>
      <c r="D140" s="84" t="s">
        <v>2723</v>
      </c>
      <c r="E140" s="84" t="b">
        <v>0</v>
      </c>
      <c r="F140" s="84" t="b">
        <v>0</v>
      </c>
      <c r="G140" s="84" t="b">
        <v>0</v>
      </c>
    </row>
    <row r="141" spans="1:7" ht="15">
      <c r="A141" s="84" t="s">
        <v>2150</v>
      </c>
      <c r="B141" s="84">
        <v>4</v>
      </c>
      <c r="C141" s="123">
        <v>0.002783595304154075</v>
      </c>
      <c r="D141" s="84" t="s">
        <v>2723</v>
      </c>
      <c r="E141" s="84" t="b">
        <v>0</v>
      </c>
      <c r="F141" s="84" t="b">
        <v>0</v>
      </c>
      <c r="G141" s="84" t="b">
        <v>0</v>
      </c>
    </row>
    <row r="142" spans="1:7" ht="15">
      <c r="A142" s="84" t="s">
        <v>2573</v>
      </c>
      <c r="B142" s="84">
        <v>4</v>
      </c>
      <c r="C142" s="123">
        <v>0.002783595304154075</v>
      </c>
      <c r="D142" s="84" t="s">
        <v>2723</v>
      </c>
      <c r="E142" s="84" t="b">
        <v>0</v>
      </c>
      <c r="F142" s="84" t="b">
        <v>0</v>
      </c>
      <c r="G142" s="84" t="b">
        <v>0</v>
      </c>
    </row>
    <row r="143" spans="1:7" ht="15">
      <c r="A143" s="84" t="s">
        <v>2574</v>
      </c>
      <c r="B143" s="84">
        <v>4</v>
      </c>
      <c r="C143" s="123">
        <v>0.002783595304154075</v>
      </c>
      <c r="D143" s="84" t="s">
        <v>2723</v>
      </c>
      <c r="E143" s="84" t="b">
        <v>0</v>
      </c>
      <c r="F143" s="84" t="b">
        <v>0</v>
      </c>
      <c r="G143" s="84" t="b">
        <v>0</v>
      </c>
    </row>
    <row r="144" spans="1:7" ht="15">
      <c r="A144" s="84" t="s">
        <v>2575</v>
      </c>
      <c r="B144" s="84">
        <v>4</v>
      </c>
      <c r="C144" s="123">
        <v>0.002783595304154075</v>
      </c>
      <c r="D144" s="84" t="s">
        <v>2723</v>
      </c>
      <c r="E144" s="84" t="b">
        <v>1</v>
      </c>
      <c r="F144" s="84" t="b">
        <v>0</v>
      </c>
      <c r="G144" s="84" t="b">
        <v>0</v>
      </c>
    </row>
    <row r="145" spans="1:7" ht="15">
      <c r="A145" s="84" t="s">
        <v>2576</v>
      </c>
      <c r="B145" s="84">
        <v>4</v>
      </c>
      <c r="C145" s="123">
        <v>0.002783595304154075</v>
      </c>
      <c r="D145" s="84" t="s">
        <v>2723</v>
      </c>
      <c r="E145" s="84" t="b">
        <v>1</v>
      </c>
      <c r="F145" s="84" t="b">
        <v>0</v>
      </c>
      <c r="G145" s="84" t="b">
        <v>0</v>
      </c>
    </row>
    <row r="146" spans="1:7" ht="15">
      <c r="A146" s="84" t="s">
        <v>2577</v>
      </c>
      <c r="B146" s="84">
        <v>4</v>
      </c>
      <c r="C146" s="123">
        <v>0.002783595304154075</v>
      </c>
      <c r="D146" s="84" t="s">
        <v>2723</v>
      </c>
      <c r="E146" s="84" t="b">
        <v>0</v>
      </c>
      <c r="F146" s="84" t="b">
        <v>0</v>
      </c>
      <c r="G146" s="84" t="b">
        <v>0</v>
      </c>
    </row>
    <row r="147" spans="1:7" ht="15">
      <c r="A147" s="84" t="s">
        <v>2578</v>
      </c>
      <c r="B147" s="84">
        <v>4</v>
      </c>
      <c r="C147" s="123">
        <v>0.002783595304154075</v>
      </c>
      <c r="D147" s="84" t="s">
        <v>2723</v>
      </c>
      <c r="E147" s="84" t="b">
        <v>0</v>
      </c>
      <c r="F147" s="84" t="b">
        <v>0</v>
      </c>
      <c r="G147" s="84" t="b">
        <v>0</v>
      </c>
    </row>
    <row r="148" spans="1:7" ht="15">
      <c r="A148" s="84" t="s">
        <v>2579</v>
      </c>
      <c r="B148" s="84">
        <v>4</v>
      </c>
      <c r="C148" s="123">
        <v>0.002783595304154075</v>
      </c>
      <c r="D148" s="84" t="s">
        <v>2723</v>
      </c>
      <c r="E148" s="84" t="b">
        <v>0</v>
      </c>
      <c r="F148" s="84" t="b">
        <v>0</v>
      </c>
      <c r="G148" s="84" t="b">
        <v>0</v>
      </c>
    </row>
    <row r="149" spans="1:7" ht="15">
      <c r="A149" s="84" t="s">
        <v>2580</v>
      </c>
      <c r="B149" s="84">
        <v>4</v>
      </c>
      <c r="C149" s="123">
        <v>0.002783595304154075</v>
      </c>
      <c r="D149" s="84" t="s">
        <v>2723</v>
      </c>
      <c r="E149" s="84" t="b">
        <v>0</v>
      </c>
      <c r="F149" s="84" t="b">
        <v>0</v>
      </c>
      <c r="G149" s="84" t="b">
        <v>0</v>
      </c>
    </row>
    <row r="150" spans="1:7" ht="15">
      <c r="A150" s="84" t="s">
        <v>2581</v>
      </c>
      <c r="B150" s="84">
        <v>4</v>
      </c>
      <c r="C150" s="123">
        <v>0.002783595304154075</v>
      </c>
      <c r="D150" s="84" t="s">
        <v>2723</v>
      </c>
      <c r="E150" s="84" t="b">
        <v>0</v>
      </c>
      <c r="F150" s="84" t="b">
        <v>0</v>
      </c>
      <c r="G150" s="84" t="b">
        <v>0</v>
      </c>
    </row>
    <row r="151" spans="1:7" ht="15">
      <c r="A151" s="84" t="s">
        <v>2582</v>
      </c>
      <c r="B151" s="84">
        <v>4</v>
      </c>
      <c r="C151" s="123">
        <v>0.002783595304154075</v>
      </c>
      <c r="D151" s="84" t="s">
        <v>2723</v>
      </c>
      <c r="E151" s="84" t="b">
        <v>0</v>
      </c>
      <c r="F151" s="84" t="b">
        <v>0</v>
      </c>
      <c r="G151" s="84" t="b">
        <v>0</v>
      </c>
    </row>
    <row r="152" spans="1:7" ht="15">
      <c r="A152" s="84" t="s">
        <v>2583</v>
      </c>
      <c r="B152" s="84">
        <v>4</v>
      </c>
      <c r="C152" s="123">
        <v>0.0030062032981109568</v>
      </c>
      <c r="D152" s="84" t="s">
        <v>2723</v>
      </c>
      <c r="E152" s="84" t="b">
        <v>0</v>
      </c>
      <c r="F152" s="84" t="b">
        <v>0</v>
      </c>
      <c r="G152" s="84" t="b">
        <v>0</v>
      </c>
    </row>
    <row r="153" spans="1:7" ht="15">
      <c r="A153" s="84" t="s">
        <v>2584</v>
      </c>
      <c r="B153" s="84">
        <v>4</v>
      </c>
      <c r="C153" s="123">
        <v>0.002783595304154075</v>
      </c>
      <c r="D153" s="84" t="s">
        <v>2723</v>
      </c>
      <c r="E153" s="84" t="b">
        <v>0</v>
      </c>
      <c r="F153" s="84" t="b">
        <v>0</v>
      </c>
      <c r="G153" s="84" t="b">
        <v>0</v>
      </c>
    </row>
    <row r="154" spans="1:7" ht="15">
      <c r="A154" s="84" t="s">
        <v>299</v>
      </c>
      <c r="B154" s="84">
        <v>4</v>
      </c>
      <c r="C154" s="123">
        <v>0.002783595304154075</v>
      </c>
      <c r="D154" s="84" t="s">
        <v>2723</v>
      </c>
      <c r="E154" s="84" t="b">
        <v>0</v>
      </c>
      <c r="F154" s="84" t="b">
        <v>0</v>
      </c>
      <c r="G154" s="84" t="b">
        <v>0</v>
      </c>
    </row>
    <row r="155" spans="1:7" ht="15">
      <c r="A155" s="84" t="s">
        <v>2585</v>
      </c>
      <c r="B155" s="84">
        <v>4</v>
      </c>
      <c r="C155" s="123">
        <v>0.002783595304154075</v>
      </c>
      <c r="D155" s="84" t="s">
        <v>2723</v>
      </c>
      <c r="E155" s="84" t="b">
        <v>0</v>
      </c>
      <c r="F155" s="84" t="b">
        <v>0</v>
      </c>
      <c r="G155" s="84" t="b">
        <v>0</v>
      </c>
    </row>
    <row r="156" spans="1:7" ht="15">
      <c r="A156" s="84" t="s">
        <v>2586</v>
      </c>
      <c r="B156" s="84">
        <v>4</v>
      </c>
      <c r="C156" s="123">
        <v>0.002783595304154075</v>
      </c>
      <c r="D156" s="84" t="s">
        <v>2723</v>
      </c>
      <c r="E156" s="84" t="b">
        <v>1</v>
      </c>
      <c r="F156" s="84" t="b">
        <v>0</v>
      </c>
      <c r="G156" s="84" t="b">
        <v>0</v>
      </c>
    </row>
    <row r="157" spans="1:7" ht="15">
      <c r="A157" s="84" t="s">
        <v>2587</v>
      </c>
      <c r="B157" s="84">
        <v>4</v>
      </c>
      <c r="C157" s="123">
        <v>0.002783595304154075</v>
      </c>
      <c r="D157" s="84" t="s">
        <v>2723</v>
      </c>
      <c r="E157" s="84" t="b">
        <v>0</v>
      </c>
      <c r="F157" s="84" t="b">
        <v>0</v>
      </c>
      <c r="G157" s="84" t="b">
        <v>0</v>
      </c>
    </row>
    <row r="158" spans="1:7" ht="15">
      <c r="A158" s="84" t="s">
        <v>2588</v>
      </c>
      <c r="B158" s="84">
        <v>4</v>
      </c>
      <c r="C158" s="123">
        <v>0.002783595304154075</v>
      </c>
      <c r="D158" s="84" t="s">
        <v>2723</v>
      </c>
      <c r="E158" s="84" t="b">
        <v>0</v>
      </c>
      <c r="F158" s="84" t="b">
        <v>0</v>
      </c>
      <c r="G158" s="84" t="b">
        <v>0</v>
      </c>
    </row>
    <row r="159" spans="1:7" ht="15">
      <c r="A159" s="84" t="s">
        <v>2589</v>
      </c>
      <c r="B159" s="84">
        <v>4</v>
      </c>
      <c r="C159" s="123">
        <v>0.002783595304154075</v>
      </c>
      <c r="D159" s="84" t="s">
        <v>2723</v>
      </c>
      <c r="E159" s="84" t="b">
        <v>0</v>
      </c>
      <c r="F159" s="84" t="b">
        <v>0</v>
      </c>
      <c r="G159" s="84" t="b">
        <v>0</v>
      </c>
    </row>
    <row r="160" spans="1:7" ht="15">
      <c r="A160" s="84" t="s">
        <v>2590</v>
      </c>
      <c r="B160" s="84">
        <v>4</v>
      </c>
      <c r="C160" s="123">
        <v>0.002783595304154075</v>
      </c>
      <c r="D160" s="84" t="s">
        <v>2723</v>
      </c>
      <c r="E160" s="84" t="b">
        <v>0</v>
      </c>
      <c r="F160" s="84" t="b">
        <v>0</v>
      </c>
      <c r="G160" s="84" t="b">
        <v>0</v>
      </c>
    </row>
    <row r="161" spans="1:7" ht="15">
      <c r="A161" s="84" t="s">
        <v>2151</v>
      </c>
      <c r="B161" s="84">
        <v>4</v>
      </c>
      <c r="C161" s="123">
        <v>0.0030062032981109568</v>
      </c>
      <c r="D161" s="84" t="s">
        <v>2723</v>
      </c>
      <c r="E161" s="84" t="b">
        <v>0</v>
      </c>
      <c r="F161" s="84" t="b">
        <v>0</v>
      </c>
      <c r="G161" s="84" t="b">
        <v>0</v>
      </c>
    </row>
    <row r="162" spans="1:7" ht="15">
      <c r="A162" s="84" t="s">
        <v>282</v>
      </c>
      <c r="B162" s="84">
        <v>4</v>
      </c>
      <c r="C162" s="123">
        <v>0.002783595304154075</v>
      </c>
      <c r="D162" s="84" t="s">
        <v>2723</v>
      </c>
      <c r="E162" s="84" t="b">
        <v>0</v>
      </c>
      <c r="F162" s="84" t="b">
        <v>0</v>
      </c>
      <c r="G162" s="84" t="b">
        <v>0</v>
      </c>
    </row>
    <row r="163" spans="1:7" ht="15">
      <c r="A163" s="84" t="s">
        <v>281</v>
      </c>
      <c r="B163" s="84">
        <v>4</v>
      </c>
      <c r="C163" s="123">
        <v>0.002783595304154075</v>
      </c>
      <c r="D163" s="84" t="s">
        <v>2723</v>
      </c>
      <c r="E163" s="84" t="b">
        <v>0</v>
      </c>
      <c r="F163" s="84" t="b">
        <v>0</v>
      </c>
      <c r="G163" s="84" t="b">
        <v>0</v>
      </c>
    </row>
    <row r="164" spans="1:7" ht="15">
      <c r="A164" s="84" t="s">
        <v>280</v>
      </c>
      <c r="B164" s="84">
        <v>4</v>
      </c>
      <c r="C164" s="123">
        <v>0.002783595304154075</v>
      </c>
      <c r="D164" s="84" t="s">
        <v>2723</v>
      </c>
      <c r="E164" s="84" t="b">
        <v>0</v>
      </c>
      <c r="F164" s="84" t="b">
        <v>0</v>
      </c>
      <c r="G164" s="84" t="b">
        <v>0</v>
      </c>
    </row>
    <row r="165" spans="1:7" ht="15">
      <c r="A165" s="84" t="s">
        <v>279</v>
      </c>
      <c r="B165" s="84">
        <v>4</v>
      </c>
      <c r="C165" s="123">
        <v>0.002783595304154075</v>
      </c>
      <c r="D165" s="84" t="s">
        <v>2723</v>
      </c>
      <c r="E165" s="84" t="b">
        <v>0</v>
      </c>
      <c r="F165" s="84" t="b">
        <v>0</v>
      </c>
      <c r="G165" s="84" t="b">
        <v>0</v>
      </c>
    </row>
    <row r="166" spans="1:7" ht="15">
      <c r="A166" s="84" t="s">
        <v>278</v>
      </c>
      <c r="B166" s="84">
        <v>4</v>
      </c>
      <c r="C166" s="123">
        <v>0.002783595304154075</v>
      </c>
      <c r="D166" s="84" t="s">
        <v>2723</v>
      </c>
      <c r="E166" s="84" t="b">
        <v>0</v>
      </c>
      <c r="F166" s="84" t="b">
        <v>0</v>
      </c>
      <c r="G166" s="84" t="b">
        <v>0</v>
      </c>
    </row>
    <row r="167" spans="1:7" ht="15">
      <c r="A167" s="84" t="s">
        <v>277</v>
      </c>
      <c r="B167" s="84">
        <v>4</v>
      </c>
      <c r="C167" s="123">
        <v>0.002783595304154075</v>
      </c>
      <c r="D167" s="84" t="s">
        <v>2723</v>
      </c>
      <c r="E167" s="84" t="b">
        <v>0</v>
      </c>
      <c r="F167" s="84" t="b">
        <v>0</v>
      </c>
      <c r="G167" s="84" t="b">
        <v>0</v>
      </c>
    </row>
    <row r="168" spans="1:7" ht="15">
      <c r="A168" s="84" t="s">
        <v>276</v>
      </c>
      <c r="B168" s="84">
        <v>4</v>
      </c>
      <c r="C168" s="123">
        <v>0.002783595304154075</v>
      </c>
      <c r="D168" s="84" t="s">
        <v>2723</v>
      </c>
      <c r="E168" s="84" t="b">
        <v>0</v>
      </c>
      <c r="F168" s="84" t="b">
        <v>0</v>
      </c>
      <c r="G168" s="84" t="b">
        <v>0</v>
      </c>
    </row>
    <row r="169" spans="1:7" ht="15">
      <c r="A169" s="84" t="s">
        <v>275</v>
      </c>
      <c r="B169" s="84">
        <v>4</v>
      </c>
      <c r="C169" s="123">
        <v>0.002783595304154075</v>
      </c>
      <c r="D169" s="84" t="s">
        <v>2723</v>
      </c>
      <c r="E169" s="84" t="b">
        <v>0</v>
      </c>
      <c r="F169" s="84" t="b">
        <v>0</v>
      </c>
      <c r="G169" s="84" t="b">
        <v>0</v>
      </c>
    </row>
    <row r="170" spans="1:7" ht="15">
      <c r="A170" s="84" t="s">
        <v>274</v>
      </c>
      <c r="B170" s="84">
        <v>4</v>
      </c>
      <c r="C170" s="123">
        <v>0.002783595304154075</v>
      </c>
      <c r="D170" s="84" t="s">
        <v>2723</v>
      </c>
      <c r="E170" s="84" t="b">
        <v>0</v>
      </c>
      <c r="F170" s="84" t="b">
        <v>0</v>
      </c>
      <c r="G170" s="84" t="b">
        <v>0</v>
      </c>
    </row>
    <row r="171" spans="1:7" ht="15">
      <c r="A171" s="84" t="s">
        <v>273</v>
      </c>
      <c r="B171" s="84">
        <v>4</v>
      </c>
      <c r="C171" s="123">
        <v>0.002783595304154075</v>
      </c>
      <c r="D171" s="84" t="s">
        <v>2723</v>
      </c>
      <c r="E171" s="84" t="b">
        <v>0</v>
      </c>
      <c r="F171" s="84" t="b">
        <v>0</v>
      </c>
      <c r="G171" s="84" t="b">
        <v>0</v>
      </c>
    </row>
    <row r="172" spans="1:7" ht="15">
      <c r="A172" s="84" t="s">
        <v>305</v>
      </c>
      <c r="B172" s="84">
        <v>3</v>
      </c>
      <c r="C172" s="123">
        <v>0.0022546524735832176</v>
      </c>
      <c r="D172" s="84" t="s">
        <v>2723</v>
      </c>
      <c r="E172" s="84" t="b">
        <v>0</v>
      </c>
      <c r="F172" s="84" t="b">
        <v>0</v>
      </c>
      <c r="G172" s="84" t="b">
        <v>0</v>
      </c>
    </row>
    <row r="173" spans="1:7" ht="15">
      <c r="A173" s="84" t="s">
        <v>2591</v>
      </c>
      <c r="B173" s="84">
        <v>3</v>
      </c>
      <c r="C173" s="123">
        <v>0.0022546524735832176</v>
      </c>
      <c r="D173" s="84" t="s">
        <v>2723</v>
      </c>
      <c r="E173" s="84" t="b">
        <v>0</v>
      </c>
      <c r="F173" s="84" t="b">
        <v>0</v>
      </c>
      <c r="G173" s="84" t="b">
        <v>0</v>
      </c>
    </row>
    <row r="174" spans="1:7" ht="15">
      <c r="A174" s="84" t="s">
        <v>2592</v>
      </c>
      <c r="B174" s="84">
        <v>3</v>
      </c>
      <c r="C174" s="123">
        <v>0.0022546524735832176</v>
      </c>
      <c r="D174" s="84" t="s">
        <v>2723</v>
      </c>
      <c r="E174" s="84" t="b">
        <v>0</v>
      </c>
      <c r="F174" s="84" t="b">
        <v>0</v>
      </c>
      <c r="G174" s="84" t="b">
        <v>0</v>
      </c>
    </row>
    <row r="175" spans="1:7" ht="15">
      <c r="A175" s="84" t="s">
        <v>2593</v>
      </c>
      <c r="B175" s="84">
        <v>3</v>
      </c>
      <c r="C175" s="123">
        <v>0.0022546524735832176</v>
      </c>
      <c r="D175" s="84" t="s">
        <v>2723</v>
      </c>
      <c r="E175" s="84" t="b">
        <v>0</v>
      </c>
      <c r="F175" s="84" t="b">
        <v>0</v>
      </c>
      <c r="G175" s="84" t="b">
        <v>0</v>
      </c>
    </row>
    <row r="176" spans="1:7" ht="15">
      <c r="A176" s="84" t="s">
        <v>306</v>
      </c>
      <c r="B176" s="84">
        <v>3</v>
      </c>
      <c r="C176" s="123">
        <v>0.0022546524735832176</v>
      </c>
      <c r="D176" s="84" t="s">
        <v>2723</v>
      </c>
      <c r="E176" s="84" t="b">
        <v>0</v>
      </c>
      <c r="F176" s="84" t="b">
        <v>0</v>
      </c>
      <c r="G176" s="84" t="b">
        <v>0</v>
      </c>
    </row>
    <row r="177" spans="1:7" ht="15">
      <c r="A177" s="84" t="s">
        <v>2594</v>
      </c>
      <c r="B177" s="84">
        <v>3</v>
      </c>
      <c r="C177" s="123">
        <v>0.0022546524735832176</v>
      </c>
      <c r="D177" s="84" t="s">
        <v>2723</v>
      </c>
      <c r="E177" s="84" t="b">
        <v>0</v>
      </c>
      <c r="F177" s="84" t="b">
        <v>0</v>
      </c>
      <c r="G177" s="84" t="b">
        <v>0</v>
      </c>
    </row>
    <row r="178" spans="1:7" ht="15">
      <c r="A178" s="84" t="s">
        <v>2595</v>
      </c>
      <c r="B178" s="84">
        <v>3</v>
      </c>
      <c r="C178" s="123">
        <v>0.0022546524735832176</v>
      </c>
      <c r="D178" s="84" t="s">
        <v>2723</v>
      </c>
      <c r="E178" s="84" t="b">
        <v>0</v>
      </c>
      <c r="F178" s="84" t="b">
        <v>0</v>
      </c>
      <c r="G178" s="84" t="b">
        <v>0</v>
      </c>
    </row>
    <row r="179" spans="1:7" ht="15">
      <c r="A179" s="84" t="s">
        <v>2126</v>
      </c>
      <c r="B179" s="84">
        <v>3</v>
      </c>
      <c r="C179" s="123">
        <v>0.0022546524735832176</v>
      </c>
      <c r="D179" s="84" t="s">
        <v>2723</v>
      </c>
      <c r="E179" s="84" t="b">
        <v>1</v>
      </c>
      <c r="F179" s="84" t="b">
        <v>0</v>
      </c>
      <c r="G179" s="84" t="b">
        <v>0</v>
      </c>
    </row>
    <row r="180" spans="1:7" ht="15">
      <c r="A180" s="84" t="s">
        <v>2127</v>
      </c>
      <c r="B180" s="84">
        <v>3</v>
      </c>
      <c r="C180" s="123">
        <v>0.0022546524735832176</v>
      </c>
      <c r="D180" s="84" t="s">
        <v>2723</v>
      </c>
      <c r="E180" s="84" t="b">
        <v>0</v>
      </c>
      <c r="F180" s="84" t="b">
        <v>0</v>
      </c>
      <c r="G180" s="84" t="b">
        <v>0</v>
      </c>
    </row>
    <row r="181" spans="1:7" ht="15">
      <c r="A181" s="84" t="s">
        <v>2129</v>
      </c>
      <c r="B181" s="84">
        <v>3</v>
      </c>
      <c r="C181" s="123">
        <v>0.0022546524735832176</v>
      </c>
      <c r="D181" s="84" t="s">
        <v>2723</v>
      </c>
      <c r="E181" s="84" t="b">
        <v>0</v>
      </c>
      <c r="F181" s="84" t="b">
        <v>0</v>
      </c>
      <c r="G181" s="84" t="b">
        <v>0</v>
      </c>
    </row>
    <row r="182" spans="1:7" ht="15">
      <c r="A182" s="84" t="s">
        <v>2596</v>
      </c>
      <c r="B182" s="84">
        <v>3</v>
      </c>
      <c r="C182" s="123">
        <v>0.0022546524735832176</v>
      </c>
      <c r="D182" s="84" t="s">
        <v>2723</v>
      </c>
      <c r="E182" s="84" t="b">
        <v>0</v>
      </c>
      <c r="F182" s="84" t="b">
        <v>0</v>
      </c>
      <c r="G182" s="84" t="b">
        <v>0</v>
      </c>
    </row>
    <row r="183" spans="1:7" ht="15">
      <c r="A183" s="84" t="s">
        <v>2597</v>
      </c>
      <c r="B183" s="84">
        <v>3</v>
      </c>
      <c r="C183" s="123">
        <v>0.0022546524735832176</v>
      </c>
      <c r="D183" s="84" t="s">
        <v>2723</v>
      </c>
      <c r="E183" s="84" t="b">
        <v>0</v>
      </c>
      <c r="F183" s="84" t="b">
        <v>0</v>
      </c>
      <c r="G183" s="84" t="b">
        <v>0</v>
      </c>
    </row>
    <row r="184" spans="1:7" ht="15">
      <c r="A184" s="84" t="s">
        <v>2598</v>
      </c>
      <c r="B184" s="84">
        <v>3</v>
      </c>
      <c r="C184" s="123">
        <v>0.0028922309876852166</v>
      </c>
      <c r="D184" s="84" t="s">
        <v>2723</v>
      </c>
      <c r="E184" s="84" t="b">
        <v>0</v>
      </c>
      <c r="F184" s="84" t="b">
        <v>0</v>
      </c>
      <c r="G184" s="84" t="b">
        <v>0</v>
      </c>
    </row>
    <row r="185" spans="1:7" ht="15">
      <c r="A185" s="84" t="s">
        <v>2599</v>
      </c>
      <c r="B185" s="84">
        <v>3</v>
      </c>
      <c r="C185" s="123">
        <v>0.0022546524735832176</v>
      </c>
      <c r="D185" s="84" t="s">
        <v>2723</v>
      </c>
      <c r="E185" s="84" t="b">
        <v>0</v>
      </c>
      <c r="F185" s="84" t="b">
        <v>0</v>
      </c>
      <c r="G185" s="84" t="b">
        <v>0</v>
      </c>
    </row>
    <row r="186" spans="1:7" ht="15">
      <c r="A186" s="84" t="s">
        <v>2600</v>
      </c>
      <c r="B186" s="84">
        <v>3</v>
      </c>
      <c r="C186" s="123">
        <v>0.0022546524735832176</v>
      </c>
      <c r="D186" s="84" t="s">
        <v>2723</v>
      </c>
      <c r="E186" s="84" t="b">
        <v>0</v>
      </c>
      <c r="F186" s="84" t="b">
        <v>0</v>
      </c>
      <c r="G186" s="84" t="b">
        <v>0</v>
      </c>
    </row>
    <row r="187" spans="1:7" ht="15">
      <c r="A187" s="84" t="s">
        <v>2601</v>
      </c>
      <c r="B187" s="84">
        <v>3</v>
      </c>
      <c r="C187" s="123">
        <v>0.0022546524735832176</v>
      </c>
      <c r="D187" s="84" t="s">
        <v>2723</v>
      </c>
      <c r="E187" s="84" t="b">
        <v>0</v>
      </c>
      <c r="F187" s="84" t="b">
        <v>0</v>
      </c>
      <c r="G187" s="84" t="b">
        <v>0</v>
      </c>
    </row>
    <row r="188" spans="1:7" ht="15">
      <c r="A188" s="84" t="s">
        <v>2602</v>
      </c>
      <c r="B188" s="84">
        <v>3</v>
      </c>
      <c r="C188" s="123">
        <v>0.0022546524735832176</v>
      </c>
      <c r="D188" s="84" t="s">
        <v>2723</v>
      </c>
      <c r="E188" s="84" t="b">
        <v>0</v>
      </c>
      <c r="F188" s="84" t="b">
        <v>0</v>
      </c>
      <c r="G188" s="84" t="b">
        <v>0</v>
      </c>
    </row>
    <row r="189" spans="1:7" ht="15">
      <c r="A189" s="84" t="s">
        <v>2603</v>
      </c>
      <c r="B189" s="84">
        <v>3</v>
      </c>
      <c r="C189" s="123">
        <v>0.0022546524735832176</v>
      </c>
      <c r="D189" s="84" t="s">
        <v>2723</v>
      </c>
      <c r="E189" s="84" t="b">
        <v>0</v>
      </c>
      <c r="F189" s="84" t="b">
        <v>0</v>
      </c>
      <c r="G189" s="84" t="b">
        <v>0</v>
      </c>
    </row>
    <row r="190" spans="1:7" ht="15">
      <c r="A190" s="84" t="s">
        <v>263</v>
      </c>
      <c r="B190" s="84">
        <v>3</v>
      </c>
      <c r="C190" s="123">
        <v>0.0022546524735832176</v>
      </c>
      <c r="D190" s="84" t="s">
        <v>2723</v>
      </c>
      <c r="E190" s="84" t="b">
        <v>0</v>
      </c>
      <c r="F190" s="84" t="b">
        <v>0</v>
      </c>
      <c r="G190" s="84" t="b">
        <v>0</v>
      </c>
    </row>
    <row r="191" spans="1:7" ht="15">
      <c r="A191" s="84" t="s">
        <v>2604</v>
      </c>
      <c r="B191" s="84">
        <v>3</v>
      </c>
      <c r="C191" s="123">
        <v>0.0022546524735832176</v>
      </c>
      <c r="D191" s="84" t="s">
        <v>2723</v>
      </c>
      <c r="E191" s="84" t="b">
        <v>0</v>
      </c>
      <c r="F191" s="84" t="b">
        <v>0</v>
      </c>
      <c r="G191" s="84" t="b">
        <v>0</v>
      </c>
    </row>
    <row r="192" spans="1:7" ht="15">
      <c r="A192" s="84" t="s">
        <v>2605</v>
      </c>
      <c r="B192" s="84">
        <v>3</v>
      </c>
      <c r="C192" s="123">
        <v>0.0022546524735832176</v>
      </c>
      <c r="D192" s="84" t="s">
        <v>2723</v>
      </c>
      <c r="E192" s="84" t="b">
        <v>0</v>
      </c>
      <c r="F192" s="84" t="b">
        <v>0</v>
      </c>
      <c r="G192" s="84" t="b">
        <v>0</v>
      </c>
    </row>
    <row r="193" spans="1:7" ht="15">
      <c r="A193" s="84" t="s">
        <v>2606</v>
      </c>
      <c r="B193" s="84">
        <v>3</v>
      </c>
      <c r="C193" s="123">
        <v>0.0022546524735832176</v>
      </c>
      <c r="D193" s="84" t="s">
        <v>2723</v>
      </c>
      <c r="E193" s="84" t="b">
        <v>0</v>
      </c>
      <c r="F193" s="84" t="b">
        <v>0</v>
      </c>
      <c r="G193" s="84" t="b">
        <v>0</v>
      </c>
    </row>
    <row r="194" spans="1:7" ht="15">
      <c r="A194" s="84" t="s">
        <v>2607</v>
      </c>
      <c r="B194" s="84">
        <v>3</v>
      </c>
      <c r="C194" s="123">
        <v>0.0022546524735832176</v>
      </c>
      <c r="D194" s="84" t="s">
        <v>2723</v>
      </c>
      <c r="E194" s="84" t="b">
        <v>1</v>
      </c>
      <c r="F194" s="84" t="b">
        <v>0</v>
      </c>
      <c r="G194" s="84" t="b">
        <v>0</v>
      </c>
    </row>
    <row r="195" spans="1:7" ht="15">
      <c r="A195" s="84" t="s">
        <v>2608</v>
      </c>
      <c r="B195" s="84">
        <v>3</v>
      </c>
      <c r="C195" s="123">
        <v>0.0022546524735832176</v>
      </c>
      <c r="D195" s="84" t="s">
        <v>2723</v>
      </c>
      <c r="E195" s="84" t="b">
        <v>0</v>
      </c>
      <c r="F195" s="84" t="b">
        <v>0</v>
      </c>
      <c r="G195" s="84" t="b">
        <v>0</v>
      </c>
    </row>
    <row r="196" spans="1:7" ht="15">
      <c r="A196" s="84" t="s">
        <v>319</v>
      </c>
      <c r="B196" s="84">
        <v>3</v>
      </c>
      <c r="C196" s="123">
        <v>0.0024899637329003866</v>
      </c>
      <c r="D196" s="84" t="s">
        <v>2723</v>
      </c>
      <c r="E196" s="84" t="b">
        <v>0</v>
      </c>
      <c r="F196" s="84" t="b">
        <v>0</v>
      </c>
      <c r="G196" s="84" t="b">
        <v>0</v>
      </c>
    </row>
    <row r="197" spans="1:7" ht="15">
      <c r="A197" s="84" t="s">
        <v>2609</v>
      </c>
      <c r="B197" s="84">
        <v>3</v>
      </c>
      <c r="C197" s="123">
        <v>0.0022546524735832176</v>
      </c>
      <c r="D197" s="84" t="s">
        <v>2723</v>
      </c>
      <c r="E197" s="84" t="b">
        <v>0</v>
      </c>
      <c r="F197" s="84" t="b">
        <v>0</v>
      </c>
      <c r="G197" s="84" t="b">
        <v>0</v>
      </c>
    </row>
    <row r="198" spans="1:7" ht="15">
      <c r="A198" s="84" t="s">
        <v>2610</v>
      </c>
      <c r="B198" s="84">
        <v>3</v>
      </c>
      <c r="C198" s="123">
        <v>0.0022546524735832176</v>
      </c>
      <c r="D198" s="84" t="s">
        <v>2723</v>
      </c>
      <c r="E198" s="84" t="b">
        <v>0</v>
      </c>
      <c r="F198" s="84" t="b">
        <v>0</v>
      </c>
      <c r="G198" s="84" t="b">
        <v>0</v>
      </c>
    </row>
    <row r="199" spans="1:7" ht="15">
      <c r="A199" s="84" t="s">
        <v>2611</v>
      </c>
      <c r="B199" s="84">
        <v>3</v>
      </c>
      <c r="C199" s="123">
        <v>0.0022546524735832176</v>
      </c>
      <c r="D199" s="84" t="s">
        <v>2723</v>
      </c>
      <c r="E199" s="84" t="b">
        <v>0</v>
      </c>
      <c r="F199" s="84" t="b">
        <v>0</v>
      </c>
      <c r="G199" s="84" t="b">
        <v>0</v>
      </c>
    </row>
    <row r="200" spans="1:7" ht="15">
      <c r="A200" s="84" t="s">
        <v>2612</v>
      </c>
      <c r="B200" s="84">
        <v>3</v>
      </c>
      <c r="C200" s="123">
        <v>0.0022546524735832176</v>
      </c>
      <c r="D200" s="84" t="s">
        <v>2723</v>
      </c>
      <c r="E200" s="84" t="b">
        <v>0</v>
      </c>
      <c r="F200" s="84" t="b">
        <v>0</v>
      </c>
      <c r="G200" s="84" t="b">
        <v>0</v>
      </c>
    </row>
    <row r="201" spans="1:7" ht="15">
      <c r="A201" s="84" t="s">
        <v>2613</v>
      </c>
      <c r="B201" s="84">
        <v>3</v>
      </c>
      <c r="C201" s="123">
        <v>0.0022546524735832176</v>
      </c>
      <c r="D201" s="84" t="s">
        <v>2723</v>
      </c>
      <c r="E201" s="84" t="b">
        <v>0</v>
      </c>
      <c r="F201" s="84" t="b">
        <v>0</v>
      </c>
      <c r="G201" s="84" t="b">
        <v>0</v>
      </c>
    </row>
    <row r="202" spans="1:7" ht="15">
      <c r="A202" s="84" t="s">
        <v>2614</v>
      </c>
      <c r="B202" s="84">
        <v>3</v>
      </c>
      <c r="C202" s="123">
        <v>0.0022546524735832176</v>
      </c>
      <c r="D202" s="84" t="s">
        <v>2723</v>
      </c>
      <c r="E202" s="84" t="b">
        <v>0</v>
      </c>
      <c r="F202" s="84" t="b">
        <v>0</v>
      </c>
      <c r="G202" s="84" t="b">
        <v>0</v>
      </c>
    </row>
    <row r="203" spans="1:7" ht="15">
      <c r="A203" s="84" t="s">
        <v>2615</v>
      </c>
      <c r="B203" s="84">
        <v>3</v>
      </c>
      <c r="C203" s="123">
        <v>0.0022546524735832176</v>
      </c>
      <c r="D203" s="84" t="s">
        <v>2723</v>
      </c>
      <c r="E203" s="84" t="b">
        <v>0</v>
      </c>
      <c r="F203" s="84" t="b">
        <v>0</v>
      </c>
      <c r="G203" s="84" t="b">
        <v>0</v>
      </c>
    </row>
    <row r="204" spans="1:7" ht="15">
      <c r="A204" s="84" t="s">
        <v>2616</v>
      </c>
      <c r="B204" s="84">
        <v>3</v>
      </c>
      <c r="C204" s="123">
        <v>0.0022546524735832176</v>
      </c>
      <c r="D204" s="84" t="s">
        <v>2723</v>
      </c>
      <c r="E204" s="84" t="b">
        <v>0</v>
      </c>
      <c r="F204" s="84" t="b">
        <v>0</v>
      </c>
      <c r="G204" s="84" t="b">
        <v>0</v>
      </c>
    </row>
    <row r="205" spans="1:7" ht="15">
      <c r="A205" s="84" t="s">
        <v>2617</v>
      </c>
      <c r="B205" s="84">
        <v>3</v>
      </c>
      <c r="C205" s="123">
        <v>0.0022546524735832176</v>
      </c>
      <c r="D205" s="84" t="s">
        <v>2723</v>
      </c>
      <c r="E205" s="84" t="b">
        <v>0</v>
      </c>
      <c r="F205" s="84" t="b">
        <v>0</v>
      </c>
      <c r="G205" s="84" t="b">
        <v>0</v>
      </c>
    </row>
    <row r="206" spans="1:7" ht="15">
      <c r="A206" s="84" t="s">
        <v>2618</v>
      </c>
      <c r="B206" s="84">
        <v>3</v>
      </c>
      <c r="C206" s="123">
        <v>0.0022546524735832176</v>
      </c>
      <c r="D206" s="84" t="s">
        <v>2723</v>
      </c>
      <c r="E206" s="84" t="b">
        <v>1</v>
      </c>
      <c r="F206" s="84" t="b">
        <v>0</v>
      </c>
      <c r="G206" s="84" t="b">
        <v>0</v>
      </c>
    </row>
    <row r="207" spans="1:7" ht="15">
      <c r="A207" s="84" t="s">
        <v>2619</v>
      </c>
      <c r="B207" s="84">
        <v>3</v>
      </c>
      <c r="C207" s="123">
        <v>0.0022546524735832176</v>
      </c>
      <c r="D207" s="84" t="s">
        <v>2723</v>
      </c>
      <c r="E207" s="84" t="b">
        <v>0</v>
      </c>
      <c r="F207" s="84" t="b">
        <v>0</v>
      </c>
      <c r="G207" s="84" t="b">
        <v>0</v>
      </c>
    </row>
    <row r="208" spans="1:7" ht="15">
      <c r="A208" s="84" t="s">
        <v>2620</v>
      </c>
      <c r="B208" s="84">
        <v>3</v>
      </c>
      <c r="C208" s="123">
        <v>0.0022546524735832176</v>
      </c>
      <c r="D208" s="84" t="s">
        <v>2723</v>
      </c>
      <c r="E208" s="84" t="b">
        <v>0</v>
      </c>
      <c r="F208" s="84" t="b">
        <v>1</v>
      </c>
      <c r="G208" s="84" t="b">
        <v>0</v>
      </c>
    </row>
    <row r="209" spans="1:7" ht="15">
      <c r="A209" s="84" t="s">
        <v>2621</v>
      </c>
      <c r="B209" s="84">
        <v>3</v>
      </c>
      <c r="C209" s="123">
        <v>0.0022546524735832176</v>
      </c>
      <c r="D209" s="84" t="s">
        <v>2723</v>
      </c>
      <c r="E209" s="84" t="b">
        <v>0</v>
      </c>
      <c r="F209" s="84" t="b">
        <v>0</v>
      </c>
      <c r="G209" s="84" t="b">
        <v>0</v>
      </c>
    </row>
    <row r="210" spans="1:7" ht="15">
      <c r="A210" s="84" t="s">
        <v>2622</v>
      </c>
      <c r="B210" s="84">
        <v>3</v>
      </c>
      <c r="C210" s="123">
        <v>0.0022546524735832176</v>
      </c>
      <c r="D210" s="84" t="s">
        <v>2723</v>
      </c>
      <c r="E210" s="84" t="b">
        <v>0</v>
      </c>
      <c r="F210" s="84" t="b">
        <v>0</v>
      </c>
      <c r="G210" s="84" t="b">
        <v>0</v>
      </c>
    </row>
    <row r="211" spans="1:7" ht="15">
      <c r="A211" s="84" t="s">
        <v>2623</v>
      </c>
      <c r="B211" s="84">
        <v>3</v>
      </c>
      <c r="C211" s="123">
        <v>0.0028922309876852166</v>
      </c>
      <c r="D211" s="84" t="s">
        <v>2723</v>
      </c>
      <c r="E211" s="84" t="b">
        <v>0</v>
      </c>
      <c r="F211" s="84" t="b">
        <v>0</v>
      </c>
      <c r="G211" s="84" t="b">
        <v>0</v>
      </c>
    </row>
    <row r="212" spans="1:7" ht="15">
      <c r="A212" s="84" t="s">
        <v>2624</v>
      </c>
      <c r="B212" s="84">
        <v>3</v>
      </c>
      <c r="C212" s="123">
        <v>0.0022546524735832176</v>
      </c>
      <c r="D212" s="84" t="s">
        <v>2723</v>
      </c>
      <c r="E212" s="84" t="b">
        <v>1</v>
      </c>
      <c r="F212" s="84" t="b">
        <v>0</v>
      </c>
      <c r="G212" s="84" t="b">
        <v>0</v>
      </c>
    </row>
    <row r="213" spans="1:7" ht="15">
      <c r="A213" s="84" t="s">
        <v>2162</v>
      </c>
      <c r="B213" s="84">
        <v>3</v>
      </c>
      <c r="C213" s="123">
        <v>0.0022546524735832176</v>
      </c>
      <c r="D213" s="84" t="s">
        <v>2723</v>
      </c>
      <c r="E213" s="84" t="b">
        <v>0</v>
      </c>
      <c r="F213" s="84" t="b">
        <v>0</v>
      </c>
      <c r="G213" s="84" t="b">
        <v>0</v>
      </c>
    </row>
    <row r="214" spans="1:7" ht="15">
      <c r="A214" s="84" t="s">
        <v>2625</v>
      </c>
      <c r="B214" s="84">
        <v>3</v>
      </c>
      <c r="C214" s="123">
        <v>0.0022546524735832176</v>
      </c>
      <c r="D214" s="84" t="s">
        <v>2723</v>
      </c>
      <c r="E214" s="84" t="b">
        <v>0</v>
      </c>
      <c r="F214" s="84" t="b">
        <v>0</v>
      </c>
      <c r="G214" s="84" t="b">
        <v>0</v>
      </c>
    </row>
    <row r="215" spans="1:7" ht="15">
      <c r="A215" s="84" t="s">
        <v>2626</v>
      </c>
      <c r="B215" s="84">
        <v>3</v>
      </c>
      <c r="C215" s="123">
        <v>0.0022546524735832176</v>
      </c>
      <c r="D215" s="84" t="s">
        <v>2723</v>
      </c>
      <c r="E215" s="84" t="b">
        <v>0</v>
      </c>
      <c r="F215" s="84" t="b">
        <v>0</v>
      </c>
      <c r="G215" s="84" t="b">
        <v>0</v>
      </c>
    </row>
    <row r="216" spans="1:7" ht="15">
      <c r="A216" s="84" t="s">
        <v>2627</v>
      </c>
      <c r="B216" s="84">
        <v>3</v>
      </c>
      <c r="C216" s="123">
        <v>0.0022546524735832176</v>
      </c>
      <c r="D216" s="84" t="s">
        <v>2723</v>
      </c>
      <c r="E216" s="84" t="b">
        <v>0</v>
      </c>
      <c r="F216" s="84" t="b">
        <v>0</v>
      </c>
      <c r="G216" s="84" t="b">
        <v>0</v>
      </c>
    </row>
    <row r="217" spans="1:7" ht="15">
      <c r="A217" s="84" t="s">
        <v>2628</v>
      </c>
      <c r="B217" s="84">
        <v>3</v>
      </c>
      <c r="C217" s="123">
        <v>0.0022546524735832176</v>
      </c>
      <c r="D217" s="84" t="s">
        <v>2723</v>
      </c>
      <c r="E217" s="84" t="b">
        <v>0</v>
      </c>
      <c r="F217" s="84" t="b">
        <v>0</v>
      </c>
      <c r="G217" s="84" t="b">
        <v>0</v>
      </c>
    </row>
    <row r="218" spans="1:7" ht="15">
      <c r="A218" s="84" t="s">
        <v>2124</v>
      </c>
      <c r="B218" s="84">
        <v>3</v>
      </c>
      <c r="C218" s="123">
        <v>0.0022546524735832176</v>
      </c>
      <c r="D218" s="84" t="s">
        <v>2723</v>
      </c>
      <c r="E218" s="84" t="b">
        <v>0</v>
      </c>
      <c r="F218" s="84" t="b">
        <v>0</v>
      </c>
      <c r="G218" s="84" t="b">
        <v>0</v>
      </c>
    </row>
    <row r="219" spans="1:7" ht="15">
      <c r="A219" s="84" t="s">
        <v>294</v>
      </c>
      <c r="B219" s="84">
        <v>3</v>
      </c>
      <c r="C219" s="123">
        <v>0.0022546524735832176</v>
      </c>
      <c r="D219" s="84" t="s">
        <v>2723</v>
      </c>
      <c r="E219" s="84" t="b">
        <v>0</v>
      </c>
      <c r="F219" s="84" t="b">
        <v>0</v>
      </c>
      <c r="G219" s="84" t="b">
        <v>0</v>
      </c>
    </row>
    <row r="220" spans="1:7" ht="15">
      <c r="A220" s="84" t="s">
        <v>2629</v>
      </c>
      <c r="B220" s="84">
        <v>3</v>
      </c>
      <c r="C220" s="123">
        <v>0.0022546524735832176</v>
      </c>
      <c r="D220" s="84" t="s">
        <v>2723</v>
      </c>
      <c r="E220" s="84" t="b">
        <v>0</v>
      </c>
      <c r="F220" s="84" t="b">
        <v>0</v>
      </c>
      <c r="G220" s="84" t="b">
        <v>0</v>
      </c>
    </row>
    <row r="221" spans="1:7" ht="15">
      <c r="A221" s="84" t="s">
        <v>2630</v>
      </c>
      <c r="B221" s="84">
        <v>3</v>
      </c>
      <c r="C221" s="123">
        <v>0.0022546524735832176</v>
      </c>
      <c r="D221" s="84" t="s">
        <v>2723</v>
      </c>
      <c r="E221" s="84" t="b">
        <v>0</v>
      </c>
      <c r="F221" s="84" t="b">
        <v>0</v>
      </c>
      <c r="G221" s="84" t="b">
        <v>0</v>
      </c>
    </row>
    <row r="222" spans="1:7" ht="15">
      <c r="A222" s="84" t="s">
        <v>2631</v>
      </c>
      <c r="B222" s="84">
        <v>3</v>
      </c>
      <c r="C222" s="123">
        <v>0.0022546524735832176</v>
      </c>
      <c r="D222" s="84" t="s">
        <v>2723</v>
      </c>
      <c r="E222" s="84" t="b">
        <v>0</v>
      </c>
      <c r="F222" s="84" t="b">
        <v>0</v>
      </c>
      <c r="G222" s="84" t="b">
        <v>0</v>
      </c>
    </row>
    <row r="223" spans="1:7" ht="15">
      <c r="A223" s="84" t="s">
        <v>2161</v>
      </c>
      <c r="B223" s="84">
        <v>3</v>
      </c>
      <c r="C223" s="123">
        <v>0.0022546524735832176</v>
      </c>
      <c r="D223" s="84" t="s">
        <v>2723</v>
      </c>
      <c r="E223" s="84" t="b">
        <v>0</v>
      </c>
      <c r="F223" s="84" t="b">
        <v>0</v>
      </c>
      <c r="G223" s="84" t="b">
        <v>0</v>
      </c>
    </row>
    <row r="224" spans="1:7" ht="15">
      <c r="A224" s="84" t="s">
        <v>2632</v>
      </c>
      <c r="B224" s="84">
        <v>3</v>
      </c>
      <c r="C224" s="123">
        <v>0.0022546524735832176</v>
      </c>
      <c r="D224" s="84" t="s">
        <v>2723</v>
      </c>
      <c r="E224" s="84" t="b">
        <v>0</v>
      </c>
      <c r="F224" s="84" t="b">
        <v>0</v>
      </c>
      <c r="G224" s="84" t="b">
        <v>0</v>
      </c>
    </row>
    <row r="225" spans="1:7" ht="15">
      <c r="A225" s="84" t="s">
        <v>2633</v>
      </c>
      <c r="B225" s="84">
        <v>3</v>
      </c>
      <c r="C225" s="123">
        <v>0.0022546524735832176</v>
      </c>
      <c r="D225" s="84" t="s">
        <v>2723</v>
      </c>
      <c r="E225" s="84" t="b">
        <v>0</v>
      </c>
      <c r="F225" s="84" t="b">
        <v>0</v>
      </c>
      <c r="G225" s="84" t="b">
        <v>0</v>
      </c>
    </row>
    <row r="226" spans="1:7" ht="15">
      <c r="A226" s="84" t="s">
        <v>2152</v>
      </c>
      <c r="B226" s="84">
        <v>3</v>
      </c>
      <c r="C226" s="123">
        <v>0.0028922309876852166</v>
      </c>
      <c r="D226" s="84" t="s">
        <v>2723</v>
      </c>
      <c r="E226" s="84" t="b">
        <v>0</v>
      </c>
      <c r="F226" s="84" t="b">
        <v>0</v>
      </c>
      <c r="G226" s="84" t="b">
        <v>0</v>
      </c>
    </row>
    <row r="227" spans="1:7" ht="15">
      <c r="A227" s="84" t="s">
        <v>2634</v>
      </c>
      <c r="B227" s="84">
        <v>3</v>
      </c>
      <c r="C227" s="123">
        <v>0.0022546524735832176</v>
      </c>
      <c r="D227" s="84" t="s">
        <v>2723</v>
      </c>
      <c r="E227" s="84" t="b">
        <v>0</v>
      </c>
      <c r="F227" s="84" t="b">
        <v>0</v>
      </c>
      <c r="G227" s="84" t="b">
        <v>0</v>
      </c>
    </row>
    <row r="228" spans="1:7" ht="15">
      <c r="A228" s="84" t="s">
        <v>2635</v>
      </c>
      <c r="B228" s="84">
        <v>3</v>
      </c>
      <c r="C228" s="123">
        <v>0.0022546524735832176</v>
      </c>
      <c r="D228" s="84" t="s">
        <v>2723</v>
      </c>
      <c r="E228" s="84" t="b">
        <v>0</v>
      </c>
      <c r="F228" s="84" t="b">
        <v>0</v>
      </c>
      <c r="G228" s="84" t="b">
        <v>0</v>
      </c>
    </row>
    <row r="229" spans="1:7" ht="15">
      <c r="A229" s="84" t="s">
        <v>2636</v>
      </c>
      <c r="B229" s="84">
        <v>3</v>
      </c>
      <c r="C229" s="123">
        <v>0.0022546524735832176</v>
      </c>
      <c r="D229" s="84" t="s">
        <v>2723</v>
      </c>
      <c r="E229" s="84" t="b">
        <v>1</v>
      </c>
      <c r="F229" s="84" t="b">
        <v>0</v>
      </c>
      <c r="G229" s="84" t="b">
        <v>0</v>
      </c>
    </row>
    <row r="230" spans="1:7" ht="15">
      <c r="A230" s="84" t="s">
        <v>2637</v>
      </c>
      <c r="B230" s="84">
        <v>3</v>
      </c>
      <c r="C230" s="123">
        <v>0.0022546524735832176</v>
      </c>
      <c r="D230" s="84" t="s">
        <v>2723</v>
      </c>
      <c r="E230" s="84" t="b">
        <v>0</v>
      </c>
      <c r="F230" s="84" t="b">
        <v>0</v>
      </c>
      <c r="G230" s="84" t="b">
        <v>0</v>
      </c>
    </row>
    <row r="231" spans="1:7" ht="15">
      <c r="A231" s="84" t="s">
        <v>2638</v>
      </c>
      <c r="B231" s="84">
        <v>3</v>
      </c>
      <c r="C231" s="123">
        <v>0.0022546524735832176</v>
      </c>
      <c r="D231" s="84" t="s">
        <v>2723</v>
      </c>
      <c r="E231" s="84" t="b">
        <v>1</v>
      </c>
      <c r="F231" s="84" t="b">
        <v>0</v>
      </c>
      <c r="G231" s="84" t="b">
        <v>0</v>
      </c>
    </row>
    <row r="232" spans="1:7" ht="15">
      <c r="A232" s="84" t="s">
        <v>334</v>
      </c>
      <c r="B232" s="84">
        <v>2</v>
      </c>
      <c r="C232" s="123">
        <v>0.0019281539917901445</v>
      </c>
      <c r="D232" s="84" t="s">
        <v>2723</v>
      </c>
      <c r="E232" s="84" t="b">
        <v>0</v>
      </c>
      <c r="F232" s="84" t="b">
        <v>0</v>
      </c>
      <c r="G232" s="84" t="b">
        <v>0</v>
      </c>
    </row>
    <row r="233" spans="1:7" ht="15">
      <c r="A233" s="84" t="s">
        <v>2639</v>
      </c>
      <c r="B233" s="84">
        <v>2</v>
      </c>
      <c r="C233" s="123">
        <v>0.001659975821933591</v>
      </c>
      <c r="D233" s="84" t="s">
        <v>2723</v>
      </c>
      <c r="E233" s="84" t="b">
        <v>0</v>
      </c>
      <c r="F233" s="84" t="b">
        <v>0</v>
      </c>
      <c r="G233" s="84" t="b">
        <v>0</v>
      </c>
    </row>
    <row r="234" spans="1:7" ht="15">
      <c r="A234" s="84" t="s">
        <v>2147</v>
      </c>
      <c r="B234" s="84">
        <v>2</v>
      </c>
      <c r="C234" s="123">
        <v>0.001659975821933591</v>
      </c>
      <c r="D234" s="84" t="s">
        <v>2723</v>
      </c>
      <c r="E234" s="84" t="b">
        <v>0</v>
      </c>
      <c r="F234" s="84" t="b">
        <v>0</v>
      </c>
      <c r="G234" s="84" t="b">
        <v>0</v>
      </c>
    </row>
    <row r="235" spans="1:7" ht="15">
      <c r="A235" s="84" t="s">
        <v>2640</v>
      </c>
      <c r="B235" s="84">
        <v>2</v>
      </c>
      <c r="C235" s="123">
        <v>0.001659975821933591</v>
      </c>
      <c r="D235" s="84" t="s">
        <v>2723</v>
      </c>
      <c r="E235" s="84" t="b">
        <v>0</v>
      </c>
      <c r="F235" s="84" t="b">
        <v>0</v>
      </c>
      <c r="G235" s="84" t="b">
        <v>0</v>
      </c>
    </row>
    <row r="236" spans="1:7" ht="15">
      <c r="A236" s="84" t="s">
        <v>2641</v>
      </c>
      <c r="B236" s="84">
        <v>2</v>
      </c>
      <c r="C236" s="123">
        <v>0.001659975821933591</v>
      </c>
      <c r="D236" s="84" t="s">
        <v>2723</v>
      </c>
      <c r="E236" s="84" t="b">
        <v>0</v>
      </c>
      <c r="F236" s="84" t="b">
        <v>0</v>
      </c>
      <c r="G236" s="84" t="b">
        <v>0</v>
      </c>
    </row>
    <row r="237" spans="1:7" ht="15">
      <c r="A237" s="84" t="s">
        <v>2148</v>
      </c>
      <c r="B237" s="84">
        <v>2</v>
      </c>
      <c r="C237" s="123">
        <v>0.0019281539917901445</v>
      </c>
      <c r="D237" s="84" t="s">
        <v>2723</v>
      </c>
      <c r="E237" s="84" t="b">
        <v>0</v>
      </c>
      <c r="F237" s="84" t="b">
        <v>0</v>
      </c>
      <c r="G237" s="84" t="b">
        <v>0</v>
      </c>
    </row>
    <row r="238" spans="1:7" ht="15">
      <c r="A238" s="84" t="s">
        <v>2642</v>
      </c>
      <c r="B238" s="84">
        <v>2</v>
      </c>
      <c r="C238" s="123">
        <v>0.001659975821933591</v>
      </c>
      <c r="D238" s="84" t="s">
        <v>2723</v>
      </c>
      <c r="E238" s="84" t="b">
        <v>0</v>
      </c>
      <c r="F238" s="84" t="b">
        <v>0</v>
      </c>
      <c r="G238" s="84" t="b">
        <v>0</v>
      </c>
    </row>
    <row r="239" spans="1:7" ht="15">
      <c r="A239" s="84" t="s">
        <v>2643</v>
      </c>
      <c r="B239" s="84">
        <v>2</v>
      </c>
      <c r="C239" s="123">
        <v>0.001659975821933591</v>
      </c>
      <c r="D239" s="84" t="s">
        <v>2723</v>
      </c>
      <c r="E239" s="84" t="b">
        <v>0</v>
      </c>
      <c r="F239" s="84" t="b">
        <v>0</v>
      </c>
      <c r="G239" s="84" t="b">
        <v>0</v>
      </c>
    </row>
    <row r="240" spans="1:7" ht="15">
      <c r="A240" s="84" t="s">
        <v>331</v>
      </c>
      <c r="B240" s="84">
        <v>2</v>
      </c>
      <c r="C240" s="123">
        <v>0.001659975821933591</v>
      </c>
      <c r="D240" s="84" t="s">
        <v>2723</v>
      </c>
      <c r="E240" s="84" t="b">
        <v>0</v>
      </c>
      <c r="F240" s="84" t="b">
        <v>0</v>
      </c>
      <c r="G240" s="84" t="b">
        <v>0</v>
      </c>
    </row>
    <row r="241" spans="1:7" ht="15">
      <c r="A241" s="84" t="s">
        <v>2644</v>
      </c>
      <c r="B241" s="84">
        <v>2</v>
      </c>
      <c r="C241" s="123">
        <v>0.001659975821933591</v>
      </c>
      <c r="D241" s="84" t="s">
        <v>2723</v>
      </c>
      <c r="E241" s="84" t="b">
        <v>0</v>
      </c>
      <c r="F241" s="84" t="b">
        <v>0</v>
      </c>
      <c r="G241" s="84" t="b">
        <v>0</v>
      </c>
    </row>
    <row r="242" spans="1:7" ht="15">
      <c r="A242" s="84" t="s">
        <v>330</v>
      </c>
      <c r="B242" s="84">
        <v>2</v>
      </c>
      <c r="C242" s="123">
        <v>0.001659975821933591</v>
      </c>
      <c r="D242" s="84" t="s">
        <v>2723</v>
      </c>
      <c r="E242" s="84" t="b">
        <v>0</v>
      </c>
      <c r="F242" s="84" t="b">
        <v>0</v>
      </c>
      <c r="G242" s="84" t="b">
        <v>0</v>
      </c>
    </row>
    <row r="243" spans="1:7" ht="15">
      <c r="A243" s="84" t="s">
        <v>2645</v>
      </c>
      <c r="B243" s="84">
        <v>2</v>
      </c>
      <c r="C243" s="123">
        <v>0.001659975821933591</v>
      </c>
      <c r="D243" s="84" t="s">
        <v>2723</v>
      </c>
      <c r="E243" s="84" t="b">
        <v>0</v>
      </c>
      <c r="F243" s="84" t="b">
        <v>0</v>
      </c>
      <c r="G243" s="84" t="b">
        <v>0</v>
      </c>
    </row>
    <row r="244" spans="1:7" ht="15">
      <c r="A244" s="84" t="s">
        <v>318</v>
      </c>
      <c r="B244" s="84">
        <v>2</v>
      </c>
      <c r="C244" s="123">
        <v>0.001659975821933591</v>
      </c>
      <c r="D244" s="84" t="s">
        <v>2723</v>
      </c>
      <c r="E244" s="84" t="b">
        <v>0</v>
      </c>
      <c r="F244" s="84" t="b">
        <v>0</v>
      </c>
      <c r="G244" s="84" t="b">
        <v>0</v>
      </c>
    </row>
    <row r="245" spans="1:7" ht="15">
      <c r="A245" s="84" t="s">
        <v>2646</v>
      </c>
      <c r="B245" s="84">
        <v>2</v>
      </c>
      <c r="C245" s="123">
        <v>0.001659975821933591</v>
      </c>
      <c r="D245" s="84" t="s">
        <v>2723</v>
      </c>
      <c r="E245" s="84" t="b">
        <v>0</v>
      </c>
      <c r="F245" s="84" t="b">
        <v>0</v>
      </c>
      <c r="G245" s="84" t="b">
        <v>0</v>
      </c>
    </row>
    <row r="246" spans="1:7" ht="15">
      <c r="A246" s="84" t="s">
        <v>268</v>
      </c>
      <c r="B246" s="84">
        <v>2</v>
      </c>
      <c r="C246" s="123">
        <v>0.001659975821933591</v>
      </c>
      <c r="D246" s="84" t="s">
        <v>2723</v>
      </c>
      <c r="E246" s="84" t="b">
        <v>0</v>
      </c>
      <c r="F246" s="84" t="b">
        <v>0</v>
      </c>
      <c r="G246" s="84" t="b">
        <v>0</v>
      </c>
    </row>
    <row r="247" spans="1:7" ht="15">
      <c r="A247" s="84" t="s">
        <v>2647</v>
      </c>
      <c r="B247" s="84">
        <v>2</v>
      </c>
      <c r="C247" s="123">
        <v>0.001659975821933591</v>
      </c>
      <c r="D247" s="84" t="s">
        <v>2723</v>
      </c>
      <c r="E247" s="84" t="b">
        <v>1</v>
      </c>
      <c r="F247" s="84" t="b">
        <v>0</v>
      </c>
      <c r="G247" s="84" t="b">
        <v>0</v>
      </c>
    </row>
    <row r="248" spans="1:7" ht="15">
      <c r="A248" s="84" t="s">
        <v>2648</v>
      </c>
      <c r="B248" s="84">
        <v>2</v>
      </c>
      <c r="C248" s="123">
        <v>0.001659975821933591</v>
      </c>
      <c r="D248" s="84" t="s">
        <v>2723</v>
      </c>
      <c r="E248" s="84" t="b">
        <v>0</v>
      </c>
      <c r="F248" s="84" t="b">
        <v>0</v>
      </c>
      <c r="G248" s="84" t="b">
        <v>0</v>
      </c>
    </row>
    <row r="249" spans="1:7" ht="15">
      <c r="A249" s="84" t="s">
        <v>2649</v>
      </c>
      <c r="B249" s="84">
        <v>2</v>
      </c>
      <c r="C249" s="123">
        <v>0.001659975821933591</v>
      </c>
      <c r="D249" s="84" t="s">
        <v>2723</v>
      </c>
      <c r="E249" s="84" t="b">
        <v>0</v>
      </c>
      <c r="F249" s="84" t="b">
        <v>0</v>
      </c>
      <c r="G249" s="84" t="b">
        <v>0</v>
      </c>
    </row>
    <row r="250" spans="1:7" ht="15">
      <c r="A250" s="84" t="s">
        <v>2650</v>
      </c>
      <c r="B250" s="84">
        <v>2</v>
      </c>
      <c r="C250" s="123">
        <v>0.0019281539917901445</v>
      </c>
      <c r="D250" s="84" t="s">
        <v>2723</v>
      </c>
      <c r="E250" s="84" t="b">
        <v>0</v>
      </c>
      <c r="F250" s="84" t="b">
        <v>0</v>
      </c>
      <c r="G250" s="84" t="b">
        <v>0</v>
      </c>
    </row>
    <row r="251" spans="1:7" ht="15">
      <c r="A251" s="84" t="s">
        <v>2651</v>
      </c>
      <c r="B251" s="84">
        <v>2</v>
      </c>
      <c r="C251" s="123">
        <v>0.001659975821933591</v>
      </c>
      <c r="D251" s="84" t="s">
        <v>2723</v>
      </c>
      <c r="E251" s="84" t="b">
        <v>0</v>
      </c>
      <c r="F251" s="84" t="b">
        <v>0</v>
      </c>
      <c r="G251" s="84" t="b">
        <v>0</v>
      </c>
    </row>
    <row r="252" spans="1:7" ht="15">
      <c r="A252" s="84" t="s">
        <v>218</v>
      </c>
      <c r="B252" s="84">
        <v>2</v>
      </c>
      <c r="C252" s="123">
        <v>0.001659975821933591</v>
      </c>
      <c r="D252" s="84" t="s">
        <v>2723</v>
      </c>
      <c r="E252" s="84" t="b">
        <v>0</v>
      </c>
      <c r="F252" s="84" t="b">
        <v>0</v>
      </c>
      <c r="G252" s="84" t="b">
        <v>0</v>
      </c>
    </row>
    <row r="253" spans="1:7" ht="15">
      <c r="A253" s="84" t="s">
        <v>2652</v>
      </c>
      <c r="B253" s="84">
        <v>2</v>
      </c>
      <c r="C253" s="123">
        <v>0.001659975821933591</v>
      </c>
      <c r="D253" s="84" t="s">
        <v>2723</v>
      </c>
      <c r="E253" s="84" t="b">
        <v>0</v>
      </c>
      <c r="F253" s="84" t="b">
        <v>0</v>
      </c>
      <c r="G253" s="84" t="b">
        <v>0</v>
      </c>
    </row>
    <row r="254" spans="1:7" ht="15">
      <c r="A254" s="84" t="s">
        <v>266</v>
      </c>
      <c r="B254" s="84">
        <v>2</v>
      </c>
      <c r="C254" s="123">
        <v>0.001659975821933591</v>
      </c>
      <c r="D254" s="84" t="s">
        <v>2723</v>
      </c>
      <c r="E254" s="84" t="b">
        <v>0</v>
      </c>
      <c r="F254" s="84" t="b">
        <v>0</v>
      </c>
      <c r="G254" s="84" t="b">
        <v>0</v>
      </c>
    </row>
    <row r="255" spans="1:7" ht="15">
      <c r="A255" s="84" t="s">
        <v>304</v>
      </c>
      <c r="B255" s="84">
        <v>2</v>
      </c>
      <c r="C255" s="123">
        <v>0.001659975821933591</v>
      </c>
      <c r="D255" s="84" t="s">
        <v>2723</v>
      </c>
      <c r="E255" s="84" t="b">
        <v>0</v>
      </c>
      <c r="F255" s="84" t="b">
        <v>0</v>
      </c>
      <c r="G255" s="84" t="b">
        <v>0</v>
      </c>
    </row>
    <row r="256" spans="1:7" ht="15">
      <c r="A256" s="84" t="s">
        <v>2653</v>
      </c>
      <c r="B256" s="84">
        <v>2</v>
      </c>
      <c r="C256" s="123">
        <v>0.001659975821933591</v>
      </c>
      <c r="D256" s="84" t="s">
        <v>2723</v>
      </c>
      <c r="E256" s="84" t="b">
        <v>0</v>
      </c>
      <c r="F256" s="84" t="b">
        <v>0</v>
      </c>
      <c r="G256" s="84" t="b">
        <v>0</v>
      </c>
    </row>
    <row r="257" spans="1:7" ht="15">
      <c r="A257" s="84" t="s">
        <v>317</v>
      </c>
      <c r="B257" s="84">
        <v>2</v>
      </c>
      <c r="C257" s="123">
        <v>0.001659975821933591</v>
      </c>
      <c r="D257" s="84" t="s">
        <v>2723</v>
      </c>
      <c r="E257" s="84" t="b">
        <v>0</v>
      </c>
      <c r="F257" s="84" t="b">
        <v>0</v>
      </c>
      <c r="G257" s="84" t="b">
        <v>0</v>
      </c>
    </row>
    <row r="258" spans="1:7" ht="15">
      <c r="A258" s="84" t="s">
        <v>322</v>
      </c>
      <c r="B258" s="84">
        <v>2</v>
      </c>
      <c r="C258" s="123">
        <v>0.001659975821933591</v>
      </c>
      <c r="D258" s="84" t="s">
        <v>2723</v>
      </c>
      <c r="E258" s="84" t="b">
        <v>0</v>
      </c>
      <c r="F258" s="84" t="b">
        <v>0</v>
      </c>
      <c r="G258" s="84" t="b">
        <v>0</v>
      </c>
    </row>
    <row r="259" spans="1:7" ht="15">
      <c r="A259" s="84" t="s">
        <v>256</v>
      </c>
      <c r="B259" s="84">
        <v>2</v>
      </c>
      <c r="C259" s="123">
        <v>0.001659975821933591</v>
      </c>
      <c r="D259" s="84" t="s">
        <v>2723</v>
      </c>
      <c r="E259" s="84" t="b">
        <v>0</v>
      </c>
      <c r="F259" s="84" t="b">
        <v>0</v>
      </c>
      <c r="G259" s="84" t="b">
        <v>0</v>
      </c>
    </row>
    <row r="260" spans="1:7" ht="15">
      <c r="A260" s="84" t="s">
        <v>2154</v>
      </c>
      <c r="B260" s="84">
        <v>2</v>
      </c>
      <c r="C260" s="123">
        <v>0.001659975821933591</v>
      </c>
      <c r="D260" s="84" t="s">
        <v>2723</v>
      </c>
      <c r="E260" s="84" t="b">
        <v>0</v>
      </c>
      <c r="F260" s="84" t="b">
        <v>0</v>
      </c>
      <c r="G260" s="84" t="b">
        <v>0</v>
      </c>
    </row>
    <row r="261" spans="1:7" ht="15">
      <c r="A261" s="84" t="s">
        <v>2155</v>
      </c>
      <c r="B261" s="84">
        <v>2</v>
      </c>
      <c r="C261" s="123">
        <v>0.001659975821933591</v>
      </c>
      <c r="D261" s="84" t="s">
        <v>2723</v>
      </c>
      <c r="E261" s="84" t="b">
        <v>0</v>
      </c>
      <c r="F261" s="84" t="b">
        <v>0</v>
      </c>
      <c r="G261" s="84" t="b">
        <v>0</v>
      </c>
    </row>
    <row r="262" spans="1:7" ht="15">
      <c r="A262" s="84" t="s">
        <v>2156</v>
      </c>
      <c r="B262" s="84">
        <v>2</v>
      </c>
      <c r="C262" s="123">
        <v>0.001659975821933591</v>
      </c>
      <c r="D262" s="84" t="s">
        <v>2723</v>
      </c>
      <c r="E262" s="84" t="b">
        <v>0</v>
      </c>
      <c r="F262" s="84" t="b">
        <v>0</v>
      </c>
      <c r="G262" s="84" t="b">
        <v>0</v>
      </c>
    </row>
    <row r="263" spans="1:7" ht="15">
      <c r="A263" s="84" t="s">
        <v>2654</v>
      </c>
      <c r="B263" s="84">
        <v>2</v>
      </c>
      <c r="C263" s="123">
        <v>0.001659975821933591</v>
      </c>
      <c r="D263" s="84" t="s">
        <v>2723</v>
      </c>
      <c r="E263" s="84" t="b">
        <v>0</v>
      </c>
      <c r="F263" s="84" t="b">
        <v>0</v>
      </c>
      <c r="G263" s="84" t="b">
        <v>0</v>
      </c>
    </row>
    <row r="264" spans="1:7" ht="15">
      <c r="A264" s="84" t="s">
        <v>261</v>
      </c>
      <c r="B264" s="84">
        <v>2</v>
      </c>
      <c r="C264" s="123">
        <v>0.001659975821933591</v>
      </c>
      <c r="D264" s="84" t="s">
        <v>2723</v>
      </c>
      <c r="E264" s="84" t="b">
        <v>0</v>
      </c>
      <c r="F264" s="84" t="b">
        <v>0</v>
      </c>
      <c r="G264" s="84" t="b">
        <v>0</v>
      </c>
    </row>
    <row r="265" spans="1:7" ht="15">
      <c r="A265" s="84" t="s">
        <v>2655</v>
      </c>
      <c r="B265" s="84">
        <v>2</v>
      </c>
      <c r="C265" s="123">
        <v>0.001659975821933591</v>
      </c>
      <c r="D265" s="84" t="s">
        <v>2723</v>
      </c>
      <c r="E265" s="84" t="b">
        <v>0</v>
      </c>
      <c r="F265" s="84" t="b">
        <v>0</v>
      </c>
      <c r="G265" s="84" t="b">
        <v>0</v>
      </c>
    </row>
    <row r="266" spans="1:7" ht="15">
      <c r="A266" s="84" t="s">
        <v>2656</v>
      </c>
      <c r="B266" s="84">
        <v>2</v>
      </c>
      <c r="C266" s="123">
        <v>0.001659975821933591</v>
      </c>
      <c r="D266" s="84" t="s">
        <v>2723</v>
      </c>
      <c r="E266" s="84" t="b">
        <v>0</v>
      </c>
      <c r="F266" s="84" t="b">
        <v>0</v>
      </c>
      <c r="G266" s="84" t="b">
        <v>0</v>
      </c>
    </row>
    <row r="267" spans="1:7" ht="15">
      <c r="A267" s="84" t="s">
        <v>328</v>
      </c>
      <c r="B267" s="84">
        <v>2</v>
      </c>
      <c r="C267" s="123">
        <v>0.001659975821933591</v>
      </c>
      <c r="D267" s="84" t="s">
        <v>2723</v>
      </c>
      <c r="E267" s="84" t="b">
        <v>0</v>
      </c>
      <c r="F267" s="84" t="b">
        <v>0</v>
      </c>
      <c r="G267" s="84" t="b">
        <v>0</v>
      </c>
    </row>
    <row r="268" spans="1:7" ht="15">
      <c r="A268" s="84" t="s">
        <v>327</v>
      </c>
      <c r="B268" s="84">
        <v>2</v>
      </c>
      <c r="C268" s="123">
        <v>0.001659975821933591</v>
      </c>
      <c r="D268" s="84" t="s">
        <v>2723</v>
      </c>
      <c r="E268" s="84" t="b">
        <v>0</v>
      </c>
      <c r="F268" s="84" t="b">
        <v>0</v>
      </c>
      <c r="G268" s="84" t="b">
        <v>0</v>
      </c>
    </row>
    <row r="269" spans="1:7" ht="15">
      <c r="A269" s="84" t="s">
        <v>326</v>
      </c>
      <c r="B269" s="84">
        <v>2</v>
      </c>
      <c r="C269" s="123">
        <v>0.001659975821933591</v>
      </c>
      <c r="D269" s="84" t="s">
        <v>2723</v>
      </c>
      <c r="E269" s="84" t="b">
        <v>0</v>
      </c>
      <c r="F269" s="84" t="b">
        <v>0</v>
      </c>
      <c r="G269" s="84" t="b">
        <v>0</v>
      </c>
    </row>
    <row r="270" spans="1:7" ht="15">
      <c r="A270" s="84" t="s">
        <v>323</v>
      </c>
      <c r="B270" s="84">
        <v>2</v>
      </c>
      <c r="C270" s="123">
        <v>0.001659975821933591</v>
      </c>
      <c r="D270" s="84" t="s">
        <v>2723</v>
      </c>
      <c r="E270" s="84" t="b">
        <v>0</v>
      </c>
      <c r="F270" s="84" t="b">
        <v>0</v>
      </c>
      <c r="G270" s="84" t="b">
        <v>0</v>
      </c>
    </row>
    <row r="271" spans="1:7" ht="15">
      <c r="A271" s="84" t="s">
        <v>229</v>
      </c>
      <c r="B271" s="84">
        <v>2</v>
      </c>
      <c r="C271" s="123">
        <v>0.001659975821933591</v>
      </c>
      <c r="D271" s="84" t="s">
        <v>2723</v>
      </c>
      <c r="E271" s="84" t="b">
        <v>0</v>
      </c>
      <c r="F271" s="84" t="b">
        <v>0</v>
      </c>
      <c r="G271" s="84" t="b">
        <v>0</v>
      </c>
    </row>
    <row r="272" spans="1:7" ht="15">
      <c r="A272" s="84" t="s">
        <v>2657</v>
      </c>
      <c r="B272" s="84">
        <v>2</v>
      </c>
      <c r="C272" s="123">
        <v>0.001659975821933591</v>
      </c>
      <c r="D272" s="84" t="s">
        <v>2723</v>
      </c>
      <c r="E272" s="84" t="b">
        <v>0</v>
      </c>
      <c r="F272" s="84" t="b">
        <v>0</v>
      </c>
      <c r="G272" s="84" t="b">
        <v>0</v>
      </c>
    </row>
    <row r="273" spans="1:7" ht="15">
      <c r="A273" s="84" t="s">
        <v>2658</v>
      </c>
      <c r="B273" s="84">
        <v>2</v>
      </c>
      <c r="C273" s="123">
        <v>0.001659975821933591</v>
      </c>
      <c r="D273" s="84" t="s">
        <v>2723</v>
      </c>
      <c r="E273" s="84" t="b">
        <v>0</v>
      </c>
      <c r="F273" s="84" t="b">
        <v>0</v>
      </c>
      <c r="G273" s="84" t="b">
        <v>0</v>
      </c>
    </row>
    <row r="274" spans="1:7" ht="15">
      <c r="A274" s="84" t="s">
        <v>2659</v>
      </c>
      <c r="B274" s="84">
        <v>2</v>
      </c>
      <c r="C274" s="123">
        <v>0.001659975821933591</v>
      </c>
      <c r="D274" s="84" t="s">
        <v>2723</v>
      </c>
      <c r="E274" s="84" t="b">
        <v>0</v>
      </c>
      <c r="F274" s="84" t="b">
        <v>0</v>
      </c>
      <c r="G274" s="84" t="b">
        <v>0</v>
      </c>
    </row>
    <row r="275" spans="1:7" ht="15">
      <c r="A275" s="84" t="s">
        <v>2660</v>
      </c>
      <c r="B275" s="84">
        <v>2</v>
      </c>
      <c r="C275" s="123">
        <v>0.001659975821933591</v>
      </c>
      <c r="D275" s="84" t="s">
        <v>2723</v>
      </c>
      <c r="E275" s="84" t="b">
        <v>1</v>
      </c>
      <c r="F275" s="84" t="b">
        <v>0</v>
      </c>
      <c r="G275" s="84" t="b">
        <v>0</v>
      </c>
    </row>
    <row r="276" spans="1:7" ht="15">
      <c r="A276" s="84" t="s">
        <v>2661</v>
      </c>
      <c r="B276" s="84">
        <v>2</v>
      </c>
      <c r="C276" s="123">
        <v>0.001659975821933591</v>
      </c>
      <c r="D276" s="84" t="s">
        <v>2723</v>
      </c>
      <c r="E276" s="84" t="b">
        <v>0</v>
      </c>
      <c r="F276" s="84" t="b">
        <v>0</v>
      </c>
      <c r="G276" s="84" t="b">
        <v>0</v>
      </c>
    </row>
    <row r="277" spans="1:7" ht="15">
      <c r="A277" s="84" t="s">
        <v>2662</v>
      </c>
      <c r="B277" s="84">
        <v>2</v>
      </c>
      <c r="C277" s="123">
        <v>0.001659975821933591</v>
      </c>
      <c r="D277" s="84" t="s">
        <v>2723</v>
      </c>
      <c r="E277" s="84" t="b">
        <v>1</v>
      </c>
      <c r="F277" s="84" t="b">
        <v>0</v>
      </c>
      <c r="G277" s="84" t="b">
        <v>0</v>
      </c>
    </row>
    <row r="278" spans="1:7" ht="15">
      <c r="A278" s="84" t="s">
        <v>2663</v>
      </c>
      <c r="B278" s="84">
        <v>2</v>
      </c>
      <c r="C278" s="123">
        <v>0.001659975821933591</v>
      </c>
      <c r="D278" s="84" t="s">
        <v>2723</v>
      </c>
      <c r="E278" s="84" t="b">
        <v>0</v>
      </c>
      <c r="F278" s="84" t="b">
        <v>0</v>
      </c>
      <c r="G278" s="84" t="b">
        <v>0</v>
      </c>
    </row>
    <row r="279" spans="1:7" ht="15">
      <c r="A279" s="84" t="s">
        <v>2664</v>
      </c>
      <c r="B279" s="84">
        <v>2</v>
      </c>
      <c r="C279" s="123">
        <v>0.0019281539917901445</v>
      </c>
      <c r="D279" s="84" t="s">
        <v>2723</v>
      </c>
      <c r="E279" s="84" t="b">
        <v>0</v>
      </c>
      <c r="F279" s="84" t="b">
        <v>0</v>
      </c>
      <c r="G279" s="84" t="b">
        <v>0</v>
      </c>
    </row>
    <row r="280" spans="1:7" ht="15">
      <c r="A280" s="84" t="s">
        <v>2665</v>
      </c>
      <c r="B280" s="84">
        <v>2</v>
      </c>
      <c r="C280" s="123">
        <v>0.001659975821933591</v>
      </c>
      <c r="D280" s="84" t="s">
        <v>2723</v>
      </c>
      <c r="E280" s="84" t="b">
        <v>0</v>
      </c>
      <c r="F280" s="84" t="b">
        <v>0</v>
      </c>
      <c r="G280" s="84" t="b">
        <v>0</v>
      </c>
    </row>
    <row r="281" spans="1:7" ht="15">
      <c r="A281" s="84" t="s">
        <v>300</v>
      </c>
      <c r="B281" s="84">
        <v>2</v>
      </c>
      <c r="C281" s="123">
        <v>0.001659975821933591</v>
      </c>
      <c r="D281" s="84" t="s">
        <v>2723</v>
      </c>
      <c r="E281" s="84" t="b">
        <v>0</v>
      </c>
      <c r="F281" s="84" t="b">
        <v>0</v>
      </c>
      <c r="G281" s="84" t="b">
        <v>0</v>
      </c>
    </row>
    <row r="282" spans="1:7" ht="15">
      <c r="A282" s="84" t="s">
        <v>2666</v>
      </c>
      <c r="B282" s="84">
        <v>2</v>
      </c>
      <c r="C282" s="123">
        <v>0.001659975821933591</v>
      </c>
      <c r="D282" s="84" t="s">
        <v>2723</v>
      </c>
      <c r="E282" s="84" t="b">
        <v>0</v>
      </c>
      <c r="F282" s="84" t="b">
        <v>0</v>
      </c>
      <c r="G282" s="84" t="b">
        <v>0</v>
      </c>
    </row>
    <row r="283" spans="1:7" ht="15">
      <c r="A283" s="84" t="s">
        <v>2667</v>
      </c>
      <c r="B283" s="84">
        <v>2</v>
      </c>
      <c r="C283" s="123">
        <v>0.001659975821933591</v>
      </c>
      <c r="D283" s="84" t="s">
        <v>2723</v>
      </c>
      <c r="E283" s="84" t="b">
        <v>0</v>
      </c>
      <c r="F283" s="84" t="b">
        <v>0</v>
      </c>
      <c r="G283" s="84" t="b">
        <v>0</v>
      </c>
    </row>
    <row r="284" spans="1:7" ht="15">
      <c r="A284" s="84" t="s">
        <v>2668</v>
      </c>
      <c r="B284" s="84">
        <v>2</v>
      </c>
      <c r="C284" s="123">
        <v>0.001659975821933591</v>
      </c>
      <c r="D284" s="84" t="s">
        <v>2723</v>
      </c>
      <c r="E284" s="84" t="b">
        <v>0</v>
      </c>
      <c r="F284" s="84" t="b">
        <v>0</v>
      </c>
      <c r="G284" s="84" t="b">
        <v>0</v>
      </c>
    </row>
    <row r="285" spans="1:7" ht="15">
      <c r="A285" s="84" t="s">
        <v>2669</v>
      </c>
      <c r="B285" s="84">
        <v>2</v>
      </c>
      <c r="C285" s="123">
        <v>0.001659975821933591</v>
      </c>
      <c r="D285" s="84" t="s">
        <v>2723</v>
      </c>
      <c r="E285" s="84" t="b">
        <v>0</v>
      </c>
      <c r="F285" s="84" t="b">
        <v>0</v>
      </c>
      <c r="G285" s="84" t="b">
        <v>0</v>
      </c>
    </row>
    <row r="286" spans="1:7" ht="15">
      <c r="A286" s="84" t="s">
        <v>2670</v>
      </c>
      <c r="B286" s="84">
        <v>2</v>
      </c>
      <c r="C286" s="123">
        <v>0.001659975821933591</v>
      </c>
      <c r="D286" s="84" t="s">
        <v>2723</v>
      </c>
      <c r="E286" s="84" t="b">
        <v>0</v>
      </c>
      <c r="F286" s="84" t="b">
        <v>0</v>
      </c>
      <c r="G286" s="84" t="b">
        <v>0</v>
      </c>
    </row>
    <row r="287" spans="1:7" ht="15">
      <c r="A287" s="84" t="s">
        <v>2671</v>
      </c>
      <c r="B287" s="84">
        <v>2</v>
      </c>
      <c r="C287" s="123">
        <v>0.001659975821933591</v>
      </c>
      <c r="D287" s="84" t="s">
        <v>2723</v>
      </c>
      <c r="E287" s="84" t="b">
        <v>0</v>
      </c>
      <c r="F287" s="84" t="b">
        <v>0</v>
      </c>
      <c r="G287" s="84" t="b">
        <v>0</v>
      </c>
    </row>
    <row r="288" spans="1:7" ht="15">
      <c r="A288" s="84" t="s">
        <v>311</v>
      </c>
      <c r="B288" s="84">
        <v>2</v>
      </c>
      <c r="C288" s="123">
        <v>0.001659975821933591</v>
      </c>
      <c r="D288" s="84" t="s">
        <v>2723</v>
      </c>
      <c r="E288" s="84" t="b">
        <v>0</v>
      </c>
      <c r="F288" s="84" t="b">
        <v>0</v>
      </c>
      <c r="G288" s="84" t="b">
        <v>0</v>
      </c>
    </row>
    <row r="289" spans="1:7" ht="15">
      <c r="A289" s="84" t="s">
        <v>2672</v>
      </c>
      <c r="B289" s="84">
        <v>2</v>
      </c>
      <c r="C289" s="123">
        <v>0.001659975821933591</v>
      </c>
      <c r="D289" s="84" t="s">
        <v>2723</v>
      </c>
      <c r="E289" s="84" t="b">
        <v>0</v>
      </c>
      <c r="F289" s="84" t="b">
        <v>0</v>
      </c>
      <c r="G289" s="84" t="b">
        <v>0</v>
      </c>
    </row>
    <row r="290" spans="1:7" ht="15">
      <c r="A290" s="84" t="s">
        <v>2673</v>
      </c>
      <c r="B290" s="84">
        <v>2</v>
      </c>
      <c r="C290" s="123">
        <v>0.001659975821933591</v>
      </c>
      <c r="D290" s="84" t="s">
        <v>2723</v>
      </c>
      <c r="E290" s="84" t="b">
        <v>0</v>
      </c>
      <c r="F290" s="84" t="b">
        <v>0</v>
      </c>
      <c r="G290" s="84" t="b">
        <v>0</v>
      </c>
    </row>
    <row r="291" spans="1:7" ht="15">
      <c r="A291" s="84" t="s">
        <v>2674</v>
      </c>
      <c r="B291" s="84">
        <v>2</v>
      </c>
      <c r="C291" s="123">
        <v>0.001659975821933591</v>
      </c>
      <c r="D291" s="84" t="s">
        <v>2723</v>
      </c>
      <c r="E291" s="84" t="b">
        <v>0</v>
      </c>
      <c r="F291" s="84" t="b">
        <v>0</v>
      </c>
      <c r="G291" s="84" t="b">
        <v>0</v>
      </c>
    </row>
    <row r="292" spans="1:7" ht="15">
      <c r="A292" s="84" t="s">
        <v>2675</v>
      </c>
      <c r="B292" s="84">
        <v>2</v>
      </c>
      <c r="C292" s="123">
        <v>0.001659975821933591</v>
      </c>
      <c r="D292" s="84" t="s">
        <v>2723</v>
      </c>
      <c r="E292" s="84" t="b">
        <v>0</v>
      </c>
      <c r="F292" s="84" t="b">
        <v>0</v>
      </c>
      <c r="G292" s="84" t="b">
        <v>0</v>
      </c>
    </row>
    <row r="293" spans="1:7" ht="15">
      <c r="A293" s="84" t="s">
        <v>2676</v>
      </c>
      <c r="B293" s="84">
        <v>2</v>
      </c>
      <c r="C293" s="123">
        <v>0.001659975821933591</v>
      </c>
      <c r="D293" s="84" t="s">
        <v>2723</v>
      </c>
      <c r="E293" s="84" t="b">
        <v>0</v>
      </c>
      <c r="F293" s="84" t="b">
        <v>0</v>
      </c>
      <c r="G293" s="84" t="b">
        <v>0</v>
      </c>
    </row>
    <row r="294" spans="1:7" ht="15">
      <c r="A294" s="84" t="s">
        <v>2677</v>
      </c>
      <c r="B294" s="84">
        <v>2</v>
      </c>
      <c r="C294" s="123">
        <v>0.001659975821933591</v>
      </c>
      <c r="D294" s="84" t="s">
        <v>2723</v>
      </c>
      <c r="E294" s="84" t="b">
        <v>0</v>
      </c>
      <c r="F294" s="84" t="b">
        <v>0</v>
      </c>
      <c r="G294" s="84" t="b">
        <v>0</v>
      </c>
    </row>
    <row r="295" spans="1:7" ht="15">
      <c r="A295" s="84" t="s">
        <v>233</v>
      </c>
      <c r="B295" s="84">
        <v>2</v>
      </c>
      <c r="C295" s="123">
        <v>0.0019281539917901445</v>
      </c>
      <c r="D295" s="84" t="s">
        <v>2723</v>
      </c>
      <c r="E295" s="84" t="b">
        <v>0</v>
      </c>
      <c r="F295" s="84" t="b">
        <v>0</v>
      </c>
      <c r="G295" s="84" t="b">
        <v>0</v>
      </c>
    </row>
    <row r="296" spans="1:7" ht="15">
      <c r="A296" s="84" t="s">
        <v>308</v>
      </c>
      <c r="B296" s="84">
        <v>2</v>
      </c>
      <c r="C296" s="123">
        <v>0.0019281539917901445</v>
      </c>
      <c r="D296" s="84" t="s">
        <v>2723</v>
      </c>
      <c r="E296" s="84" t="b">
        <v>0</v>
      </c>
      <c r="F296" s="84" t="b">
        <v>0</v>
      </c>
      <c r="G296" s="84" t="b">
        <v>0</v>
      </c>
    </row>
    <row r="297" spans="1:7" ht="15">
      <c r="A297" s="84" t="s">
        <v>2678</v>
      </c>
      <c r="B297" s="84">
        <v>2</v>
      </c>
      <c r="C297" s="123">
        <v>0.001659975821933591</v>
      </c>
      <c r="D297" s="84" t="s">
        <v>2723</v>
      </c>
      <c r="E297" s="84" t="b">
        <v>0</v>
      </c>
      <c r="F297" s="84" t="b">
        <v>0</v>
      </c>
      <c r="G297" s="84" t="b">
        <v>0</v>
      </c>
    </row>
    <row r="298" spans="1:7" ht="15">
      <c r="A298" s="84" t="s">
        <v>2679</v>
      </c>
      <c r="B298" s="84">
        <v>2</v>
      </c>
      <c r="C298" s="123">
        <v>0.001659975821933591</v>
      </c>
      <c r="D298" s="84" t="s">
        <v>2723</v>
      </c>
      <c r="E298" s="84" t="b">
        <v>0</v>
      </c>
      <c r="F298" s="84" t="b">
        <v>0</v>
      </c>
      <c r="G298" s="84" t="b">
        <v>0</v>
      </c>
    </row>
    <row r="299" spans="1:7" ht="15">
      <c r="A299" s="84" t="s">
        <v>2680</v>
      </c>
      <c r="B299" s="84">
        <v>2</v>
      </c>
      <c r="C299" s="123">
        <v>0.001659975821933591</v>
      </c>
      <c r="D299" s="84" t="s">
        <v>2723</v>
      </c>
      <c r="E299" s="84" t="b">
        <v>0</v>
      </c>
      <c r="F299" s="84" t="b">
        <v>0</v>
      </c>
      <c r="G299" s="84" t="b">
        <v>0</v>
      </c>
    </row>
    <row r="300" spans="1:7" ht="15">
      <c r="A300" s="84" t="s">
        <v>2681</v>
      </c>
      <c r="B300" s="84">
        <v>2</v>
      </c>
      <c r="C300" s="123">
        <v>0.001659975821933591</v>
      </c>
      <c r="D300" s="84" t="s">
        <v>2723</v>
      </c>
      <c r="E300" s="84" t="b">
        <v>0</v>
      </c>
      <c r="F300" s="84" t="b">
        <v>0</v>
      </c>
      <c r="G300" s="84" t="b">
        <v>0</v>
      </c>
    </row>
    <row r="301" spans="1:7" ht="15">
      <c r="A301" s="84" t="s">
        <v>2682</v>
      </c>
      <c r="B301" s="84">
        <v>2</v>
      </c>
      <c r="C301" s="123">
        <v>0.001659975821933591</v>
      </c>
      <c r="D301" s="84" t="s">
        <v>2723</v>
      </c>
      <c r="E301" s="84" t="b">
        <v>1</v>
      </c>
      <c r="F301" s="84" t="b">
        <v>0</v>
      </c>
      <c r="G301" s="84" t="b">
        <v>0</v>
      </c>
    </row>
    <row r="302" spans="1:7" ht="15">
      <c r="A302" s="84" t="s">
        <v>2683</v>
      </c>
      <c r="B302" s="84">
        <v>2</v>
      </c>
      <c r="C302" s="123">
        <v>0.001659975821933591</v>
      </c>
      <c r="D302" s="84" t="s">
        <v>2723</v>
      </c>
      <c r="E302" s="84" t="b">
        <v>0</v>
      </c>
      <c r="F302" s="84" t="b">
        <v>0</v>
      </c>
      <c r="G302" s="84" t="b">
        <v>0</v>
      </c>
    </row>
    <row r="303" spans="1:7" ht="15">
      <c r="A303" s="84" t="s">
        <v>2684</v>
      </c>
      <c r="B303" s="84">
        <v>2</v>
      </c>
      <c r="C303" s="123">
        <v>0.001659975821933591</v>
      </c>
      <c r="D303" s="84" t="s">
        <v>2723</v>
      </c>
      <c r="E303" s="84" t="b">
        <v>0</v>
      </c>
      <c r="F303" s="84" t="b">
        <v>0</v>
      </c>
      <c r="G303" s="84" t="b">
        <v>0</v>
      </c>
    </row>
    <row r="304" spans="1:7" ht="15">
      <c r="A304" s="84" t="s">
        <v>2685</v>
      </c>
      <c r="B304" s="84">
        <v>2</v>
      </c>
      <c r="C304" s="123">
        <v>0.001659975821933591</v>
      </c>
      <c r="D304" s="84" t="s">
        <v>2723</v>
      </c>
      <c r="E304" s="84" t="b">
        <v>1</v>
      </c>
      <c r="F304" s="84" t="b">
        <v>0</v>
      </c>
      <c r="G304" s="84" t="b">
        <v>0</v>
      </c>
    </row>
    <row r="305" spans="1:7" ht="15">
      <c r="A305" s="84" t="s">
        <v>232</v>
      </c>
      <c r="B305" s="84">
        <v>2</v>
      </c>
      <c r="C305" s="123">
        <v>0.001659975821933591</v>
      </c>
      <c r="D305" s="84" t="s">
        <v>2723</v>
      </c>
      <c r="E305" s="84" t="b">
        <v>0</v>
      </c>
      <c r="F305" s="84" t="b">
        <v>0</v>
      </c>
      <c r="G305" s="84" t="b">
        <v>0</v>
      </c>
    </row>
    <row r="306" spans="1:7" ht="15">
      <c r="A306" s="84" t="s">
        <v>298</v>
      </c>
      <c r="B306" s="84">
        <v>2</v>
      </c>
      <c r="C306" s="123">
        <v>0.001659975821933591</v>
      </c>
      <c r="D306" s="84" t="s">
        <v>2723</v>
      </c>
      <c r="E306" s="84" t="b">
        <v>0</v>
      </c>
      <c r="F306" s="84" t="b">
        <v>0</v>
      </c>
      <c r="G306" s="84" t="b">
        <v>0</v>
      </c>
    </row>
    <row r="307" spans="1:7" ht="15">
      <c r="A307" s="84" t="s">
        <v>297</v>
      </c>
      <c r="B307" s="84">
        <v>2</v>
      </c>
      <c r="C307" s="123">
        <v>0.001659975821933591</v>
      </c>
      <c r="D307" s="84" t="s">
        <v>2723</v>
      </c>
      <c r="E307" s="84" t="b">
        <v>0</v>
      </c>
      <c r="F307" s="84" t="b">
        <v>0</v>
      </c>
      <c r="G307" s="84" t="b">
        <v>0</v>
      </c>
    </row>
    <row r="308" spans="1:7" ht="15">
      <c r="A308" s="84" t="s">
        <v>296</v>
      </c>
      <c r="B308" s="84">
        <v>2</v>
      </c>
      <c r="C308" s="123">
        <v>0.001659975821933591</v>
      </c>
      <c r="D308" s="84" t="s">
        <v>2723</v>
      </c>
      <c r="E308" s="84" t="b">
        <v>0</v>
      </c>
      <c r="F308" s="84" t="b">
        <v>0</v>
      </c>
      <c r="G308" s="84" t="b">
        <v>0</v>
      </c>
    </row>
    <row r="309" spans="1:7" ht="15">
      <c r="A309" s="84" t="s">
        <v>295</v>
      </c>
      <c r="B309" s="84">
        <v>2</v>
      </c>
      <c r="C309" s="123">
        <v>0.001659975821933591</v>
      </c>
      <c r="D309" s="84" t="s">
        <v>2723</v>
      </c>
      <c r="E309" s="84" t="b">
        <v>0</v>
      </c>
      <c r="F309" s="84" t="b">
        <v>0</v>
      </c>
      <c r="G309" s="84" t="b">
        <v>0</v>
      </c>
    </row>
    <row r="310" spans="1:7" ht="15">
      <c r="A310" s="84" t="s">
        <v>2686</v>
      </c>
      <c r="B310" s="84">
        <v>2</v>
      </c>
      <c r="C310" s="123">
        <v>0.001659975821933591</v>
      </c>
      <c r="D310" s="84" t="s">
        <v>2723</v>
      </c>
      <c r="E310" s="84" t="b">
        <v>0</v>
      </c>
      <c r="F310" s="84" t="b">
        <v>0</v>
      </c>
      <c r="G310" s="84" t="b">
        <v>0</v>
      </c>
    </row>
    <row r="311" spans="1:7" ht="15">
      <c r="A311" s="84" t="s">
        <v>2687</v>
      </c>
      <c r="B311" s="84">
        <v>2</v>
      </c>
      <c r="C311" s="123">
        <v>0.001659975821933591</v>
      </c>
      <c r="D311" s="84" t="s">
        <v>2723</v>
      </c>
      <c r="E311" s="84" t="b">
        <v>0</v>
      </c>
      <c r="F311" s="84" t="b">
        <v>0</v>
      </c>
      <c r="G311" s="84" t="b">
        <v>0</v>
      </c>
    </row>
    <row r="312" spans="1:7" ht="15">
      <c r="A312" s="84" t="s">
        <v>2688</v>
      </c>
      <c r="B312" s="84">
        <v>2</v>
      </c>
      <c r="C312" s="123">
        <v>0.001659975821933591</v>
      </c>
      <c r="D312" s="84" t="s">
        <v>2723</v>
      </c>
      <c r="E312" s="84" t="b">
        <v>0</v>
      </c>
      <c r="F312" s="84" t="b">
        <v>0</v>
      </c>
      <c r="G312" s="84" t="b">
        <v>0</v>
      </c>
    </row>
    <row r="313" spans="1:7" ht="15">
      <c r="A313" s="84" t="s">
        <v>2689</v>
      </c>
      <c r="B313" s="84">
        <v>2</v>
      </c>
      <c r="C313" s="123">
        <v>0.001659975821933591</v>
      </c>
      <c r="D313" s="84" t="s">
        <v>2723</v>
      </c>
      <c r="E313" s="84" t="b">
        <v>0</v>
      </c>
      <c r="F313" s="84" t="b">
        <v>0</v>
      </c>
      <c r="G313" s="84" t="b">
        <v>0</v>
      </c>
    </row>
    <row r="314" spans="1:7" ht="15">
      <c r="A314" s="84" t="s">
        <v>221</v>
      </c>
      <c r="B314" s="84">
        <v>2</v>
      </c>
      <c r="C314" s="123">
        <v>0.001659975821933591</v>
      </c>
      <c r="D314" s="84" t="s">
        <v>2723</v>
      </c>
      <c r="E314" s="84" t="b">
        <v>0</v>
      </c>
      <c r="F314" s="84" t="b">
        <v>0</v>
      </c>
      <c r="G314" s="84" t="b">
        <v>0</v>
      </c>
    </row>
    <row r="315" spans="1:7" ht="15">
      <c r="A315" s="84" t="s">
        <v>2690</v>
      </c>
      <c r="B315" s="84">
        <v>2</v>
      </c>
      <c r="C315" s="123">
        <v>0.001659975821933591</v>
      </c>
      <c r="D315" s="84" t="s">
        <v>2723</v>
      </c>
      <c r="E315" s="84" t="b">
        <v>1</v>
      </c>
      <c r="F315" s="84" t="b">
        <v>0</v>
      </c>
      <c r="G315" s="84" t="b">
        <v>0</v>
      </c>
    </row>
    <row r="316" spans="1:7" ht="15">
      <c r="A316" s="84" t="s">
        <v>2070</v>
      </c>
      <c r="B316" s="84">
        <v>2</v>
      </c>
      <c r="C316" s="123">
        <v>0.001659975821933591</v>
      </c>
      <c r="D316" s="84" t="s">
        <v>2723</v>
      </c>
      <c r="E316" s="84" t="b">
        <v>0</v>
      </c>
      <c r="F316" s="84" t="b">
        <v>0</v>
      </c>
      <c r="G316" s="84" t="b">
        <v>0</v>
      </c>
    </row>
    <row r="317" spans="1:7" ht="15">
      <c r="A317" s="84" t="s">
        <v>2691</v>
      </c>
      <c r="B317" s="84">
        <v>2</v>
      </c>
      <c r="C317" s="123">
        <v>0.001659975821933591</v>
      </c>
      <c r="D317" s="84" t="s">
        <v>2723</v>
      </c>
      <c r="E317" s="84" t="b">
        <v>0</v>
      </c>
      <c r="F317" s="84" t="b">
        <v>0</v>
      </c>
      <c r="G317" s="84" t="b">
        <v>0</v>
      </c>
    </row>
    <row r="318" spans="1:7" ht="15">
      <c r="A318" s="84" t="s">
        <v>2692</v>
      </c>
      <c r="B318" s="84">
        <v>2</v>
      </c>
      <c r="C318" s="123">
        <v>0.001659975821933591</v>
      </c>
      <c r="D318" s="84" t="s">
        <v>2723</v>
      </c>
      <c r="E318" s="84" t="b">
        <v>0</v>
      </c>
      <c r="F318" s="84" t="b">
        <v>0</v>
      </c>
      <c r="G318" s="84" t="b">
        <v>0</v>
      </c>
    </row>
    <row r="319" spans="1:7" ht="15">
      <c r="A319" s="84" t="s">
        <v>2693</v>
      </c>
      <c r="B319" s="84">
        <v>2</v>
      </c>
      <c r="C319" s="123">
        <v>0.001659975821933591</v>
      </c>
      <c r="D319" s="84" t="s">
        <v>2723</v>
      </c>
      <c r="E319" s="84" t="b">
        <v>0</v>
      </c>
      <c r="F319" s="84" t="b">
        <v>0</v>
      </c>
      <c r="G319" s="84" t="b">
        <v>0</v>
      </c>
    </row>
    <row r="320" spans="1:7" ht="15">
      <c r="A320" s="84" t="s">
        <v>2694</v>
      </c>
      <c r="B320" s="84">
        <v>2</v>
      </c>
      <c r="C320" s="123">
        <v>0.001659975821933591</v>
      </c>
      <c r="D320" s="84" t="s">
        <v>2723</v>
      </c>
      <c r="E320" s="84" t="b">
        <v>0</v>
      </c>
      <c r="F320" s="84" t="b">
        <v>1</v>
      </c>
      <c r="G320" s="84" t="b">
        <v>0</v>
      </c>
    </row>
    <row r="321" spans="1:7" ht="15">
      <c r="A321" s="84" t="s">
        <v>2695</v>
      </c>
      <c r="B321" s="84">
        <v>2</v>
      </c>
      <c r="C321" s="123">
        <v>0.001659975821933591</v>
      </c>
      <c r="D321" s="84" t="s">
        <v>2723</v>
      </c>
      <c r="E321" s="84" t="b">
        <v>0</v>
      </c>
      <c r="F321" s="84" t="b">
        <v>0</v>
      </c>
      <c r="G321" s="84" t="b">
        <v>0</v>
      </c>
    </row>
    <row r="322" spans="1:7" ht="15">
      <c r="A322" s="84" t="s">
        <v>2696</v>
      </c>
      <c r="B322" s="84">
        <v>2</v>
      </c>
      <c r="C322" s="123">
        <v>0.001659975821933591</v>
      </c>
      <c r="D322" s="84" t="s">
        <v>2723</v>
      </c>
      <c r="E322" s="84" t="b">
        <v>0</v>
      </c>
      <c r="F322" s="84" t="b">
        <v>0</v>
      </c>
      <c r="G322" s="84" t="b">
        <v>0</v>
      </c>
    </row>
    <row r="323" spans="1:7" ht="15">
      <c r="A323" s="84" t="s">
        <v>2697</v>
      </c>
      <c r="B323" s="84">
        <v>2</v>
      </c>
      <c r="C323" s="123">
        <v>0.001659975821933591</v>
      </c>
      <c r="D323" s="84" t="s">
        <v>2723</v>
      </c>
      <c r="E323" s="84" t="b">
        <v>1</v>
      </c>
      <c r="F323" s="84" t="b">
        <v>0</v>
      </c>
      <c r="G323" s="84" t="b">
        <v>0</v>
      </c>
    </row>
    <row r="324" spans="1:7" ht="15">
      <c r="A324" s="84" t="s">
        <v>2698</v>
      </c>
      <c r="B324" s="84">
        <v>2</v>
      </c>
      <c r="C324" s="123">
        <v>0.001659975821933591</v>
      </c>
      <c r="D324" s="84" t="s">
        <v>2723</v>
      </c>
      <c r="E324" s="84" t="b">
        <v>1</v>
      </c>
      <c r="F324" s="84" t="b">
        <v>0</v>
      </c>
      <c r="G324" s="84" t="b">
        <v>0</v>
      </c>
    </row>
    <row r="325" spans="1:7" ht="15">
      <c r="A325" s="84" t="s">
        <v>2160</v>
      </c>
      <c r="B325" s="84">
        <v>2</v>
      </c>
      <c r="C325" s="123">
        <v>0.001659975821933591</v>
      </c>
      <c r="D325" s="84" t="s">
        <v>2723</v>
      </c>
      <c r="E325" s="84" t="b">
        <v>0</v>
      </c>
      <c r="F325" s="84" t="b">
        <v>0</v>
      </c>
      <c r="G325" s="84" t="b">
        <v>0</v>
      </c>
    </row>
    <row r="326" spans="1:7" ht="15">
      <c r="A326" s="84" t="s">
        <v>2164</v>
      </c>
      <c r="B326" s="84">
        <v>2</v>
      </c>
      <c r="C326" s="123">
        <v>0.001659975821933591</v>
      </c>
      <c r="D326" s="84" t="s">
        <v>2723</v>
      </c>
      <c r="E326" s="84" t="b">
        <v>0</v>
      </c>
      <c r="F326" s="84" t="b">
        <v>0</v>
      </c>
      <c r="G326" s="84" t="b">
        <v>0</v>
      </c>
    </row>
    <row r="327" spans="1:7" ht="15">
      <c r="A327" s="84" t="s">
        <v>2165</v>
      </c>
      <c r="B327" s="84">
        <v>2</v>
      </c>
      <c r="C327" s="123">
        <v>0.001659975821933591</v>
      </c>
      <c r="D327" s="84" t="s">
        <v>2723</v>
      </c>
      <c r="E327" s="84" t="b">
        <v>0</v>
      </c>
      <c r="F327" s="84" t="b">
        <v>0</v>
      </c>
      <c r="G327" s="84" t="b">
        <v>0</v>
      </c>
    </row>
    <row r="328" spans="1:7" ht="15">
      <c r="A328" s="84" t="s">
        <v>2699</v>
      </c>
      <c r="B328" s="84">
        <v>2</v>
      </c>
      <c r="C328" s="123">
        <v>0.001659975821933591</v>
      </c>
      <c r="D328" s="84" t="s">
        <v>2723</v>
      </c>
      <c r="E328" s="84" t="b">
        <v>1</v>
      </c>
      <c r="F328" s="84" t="b">
        <v>0</v>
      </c>
      <c r="G328" s="84" t="b">
        <v>0</v>
      </c>
    </row>
    <row r="329" spans="1:7" ht="15">
      <c r="A329" s="84" t="s">
        <v>2700</v>
      </c>
      <c r="B329" s="84">
        <v>2</v>
      </c>
      <c r="C329" s="123">
        <v>0.001659975821933591</v>
      </c>
      <c r="D329" s="84" t="s">
        <v>2723</v>
      </c>
      <c r="E329" s="84" t="b">
        <v>0</v>
      </c>
      <c r="F329" s="84" t="b">
        <v>0</v>
      </c>
      <c r="G329" s="84" t="b">
        <v>0</v>
      </c>
    </row>
    <row r="330" spans="1:7" ht="15">
      <c r="A330" s="84" t="s">
        <v>2701</v>
      </c>
      <c r="B330" s="84">
        <v>2</v>
      </c>
      <c r="C330" s="123">
        <v>0.001659975821933591</v>
      </c>
      <c r="D330" s="84" t="s">
        <v>2723</v>
      </c>
      <c r="E330" s="84" t="b">
        <v>0</v>
      </c>
      <c r="F330" s="84" t="b">
        <v>0</v>
      </c>
      <c r="G330" s="84" t="b">
        <v>0</v>
      </c>
    </row>
    <row r="331" spans="1:7" ht="15">
      <c r="A331" s="84" t="s">
        <v>2702</v>
      </c>
      <c r="B331" s="84">
        <v>2</v>
      </c>
      <c r="C331" s="123">
        <v>0.001659975821933591</v>
      </c>
      <c r="D331" s="84" t="s">
        <v>2723</v>
      </c>
      <c r="E331" s="84" t="b">
        <v>0</v>
      </c>
      <c r="F331" s="84" t="b">
        <v>0</v>
      </c>
      <c r="G331" s="84" t="b">
        <v>0</v>
      </c>
    </row>
    <row r="332" spans="1:7" ht="15">
      <c r="A332" s="84" t="s">
        <v>2703</v>
      </c>
      <c r="B332" s="84">
        <v>2</v>
      </c>
      <c r="C332" s="123">
        <v>0.001659975821933591</v>
      </c>
      <c r="D332" s="84" t="s">
        <v>2723</v>
      </c>
      <c r="E332" s="84" t="b">
        <v>0</v>
      </c>
      <c r="F332" s="84" t="b">
        <v>0</v>
      </c>
      <c r="G332" s="84" t="b">
        <v>0</v>
      </c>
    </row>
    <row r="333" spans="1:7" ht="15">
      <c r="A333" s="84" t="s">
        <v>2704</v>
      </c>
      <c r="B333" s="84">
        <v>2</v>
      </c>
      <c r="C333" s="123">
        <v>0.001659975821933591</v>
      </c>
      <c r="D333" s="84" t="s">
        <v>2723</v>
      </c>
      <c r="E333" s="84" t="b">
        <v>0</v>
      </c>
      <c r="F333" s="84" t="b">
        <v>0</v>
      </c>
      <c r="G333" s="84" t="b">
        <v>0</v>
      </c>
    </row>
    <row r="334" spans="1:7" ht="15">
      <c r="A334" s="84" t="s">
        <v>2705</v>
      </c>
      <c r="B334" s="84">
        <v>2</v>
      </c>
      <c r="C334" s="123">
        <v>0.001659975821933591</v>
      </c>
      <c r="D334" s="84" t="s">
        <v>2723</v>
      </c>
      <c r="E334" s="84" t="b">
        <v>0</v>
      </c>
      <c r="F334" s="84" t="b">
        <v>0</v>
      </c>
      <c r="G334" s="84" t="b">
        <v>0</v>
      </c>
    </row>
    <row r="335" spans="1:7" ht="15">
      <c r="A335" s="84" t="s">
        <v>2706</v>
      </c>
      <c r="B335" s="84">
        <v>2</v>
      </c>
      <c r="C335" s="123">
        <v>0.001659975821933591</v>
      </c>
      <c r="D335" s="84" t="s">
        <v>2723</v>
      </c>
      <c r="E335" s="84" t="b">
        <v>0</v>
      </c>
      <c r="F335" s="84" t="b">
        <v>0</v>
      </c>
      <c r="G335" s="84" t="b">
        <v>0</v>
      </c>
    </row>
    <row r="336" spans="1:7" ht="15">
      <c r="A336" s="84" t="s">
        <v>2707</v>
      </c>
      <c r="B336" s="84">
        <v>2</v>
      </c>
      <c r="C336" s="123">
        <v>0.001659975821933591</v>
      </c>
      <c r="D336" s="84" t="s">
        <v>2723</v>
      </c>
      <c r="E336" s="84" t="b">
        <v>0</v>
      </c>
      <c r="F336" s="84" t="b">
        <v>0</v>
      </c>
      <c r="G336" s="84" t="b">
        <v>0</v>
      </c>
    </row>
    <row r="337" spans="1:7" ht="15">
      <c r="A337" s="84" t="s">
        <v>2708</v>
      </c>
      <c r="B337" s="84">
        <v>2</v>
      </c>
      <c r="C337" s="123">
        <v>0.001659975821933591</v>
      </c>
      <c r="D337" s="84" t="s">
        <v>2723</v>
      </c>
      <c r="E337" s="84" t="b">
        <v>0</v>
      </c>
      <c r="F337" s="84" t="b">
        <v>0</v>
      </c>
      <c r="G337" s="84" t="b">
        <v>0</v>
      </c>
    </row>
    <row r="338" spans="1:7" ht="15">
      <c r="A338" s="84" t="s">
        <v>2709</v>
      </c>
      <c r="B338" s="84">
        <v>2</v>
      </c>
      <c r="C338" s="123">
        <v>0.001659975821933591</v>
      </c>
      <c r="D338" s="84" t="s">
        <v>2723</v>
      </c>
      <c r="E338" s="84" t="b">
        <v>0</v>
      </c>
      <c r="F338" s="84" t="b">
        <v>0</v>
      </c>
      <c r="G338" s="84" t="b">
        <v>0</v>
      </c>
    </row>
    <row r="339" spans="1:7" ht="15">
      <c r="A339" s="84" t="s">
        <v>2710</v>
      </c>
      <c r="B339" s="84">
        <v>2</v>
      </c>
      <c r="C339" s="123">
        <v>0.001659975821933591</v>
      </c>
      <c r="D339" s="84" t="s">
        <v>2723</v>
      </c>
      <c r="E339" s="84" t="b">
        <v>0</v>
      </c>
      <c r="F339" s="84" t="b">
        <v>0</v>
      </c>
      <c r="G339" s="84" t="b">
        <v>0</v>
      </c>
    </row>
    <row r="340" spans="1:7" ht="15">
      <c r="A340" s="84" t="s">
        <v>2711</v>
      </c>
      <c r="B340" s="84">
        <v>2</v>
      </c>
      <c r="C340" s="123">
        <v>0.001659975821933591</v>
      </c>
      <c r="D340" s="84" t="s">
        <v>2723</v>
      </c>
      <c r="E340" s="84" t="b">
        <v>0</v>
      </c>
      <c r="F340" s="84" t="b">
        <v>0</v>
      </c>
      <c r="G340" s="84" t="b">
        <v>0</v>
      </c>
    </row>
    <row r="341" spans="1:7" ht="15">
      <c r="A341" s="84" t="s">
        <v>2712</v>
      </c>
      <c r="B341" s="84">
        <v>2</v>
      </c>
      <c r="C341" s="123">
        <v>0.0019281539917901445</v>
      </c>
      <c r="D341" s="84" t="s">
        <v>2723</v>
      </c>
      <c r="E341" s="84" t="b">
        <v>0</v>
      </c>
      <c r="F341" s="84" t="b">
        <v>0</v>
      </c>
      <c r="G341" s="84" t="b">
        <v>0</v>
      </c>
    </row>
    <row r="342" spans="1:7" ht="15">
      <c r="A342" s="84" t="s">
        <v>2713</v>
      </c>
      <c r="B342" s="84">
        <v>2</v>
      </c>
      <c r="C342" s="123">
        <v>0.001659975821933591</v>
      </c>
      <c r="D342" s="84" t="s">
        <v>2723</v>
      </c>
      <c r="E342" s="84" t="b">
        <v>0</v>
      </c>
      <c r="F342" s="84" t="b">
        <v>0</v>
      </c>
      <c r="G342" s="84" t="b">
        <v>0</v>
      </c>
    </row>
    <row r="343" spans="1:7" ht="15">
      <c r="A343" s="84" t="s">
        <v>2714</v>
      </c>
      <c r="B343" s="84">
        <v>2</v>
      </c>
      <c r="C343" s="123">
        <v>0.001659975821933591</v>
      </c>
      <c r="D343" s="84" t="s">
        <v>2723</v>
      </c>
      <c r="E343" s="84" t="b">
        <v>0</v>
      </c>
      <c r="F343" s="84" t="b">
        <v>0</v>
      </c>
      <c r="G343" s="84" t="b">
        <v>0</v>
      </c>
    </row>
    <row r="344" spans="1:7" ht="15">
      <c r="A344" s="84" t="s">
        <v>2715</v>
      </c>
      <c r="B344" s="84">
        <v>2</v>
      </c>
      <c r="C344" s="123">
        <v>0.001659975821933591</v>
      </c>
      <c r="D344" s="84" t="s">
        <v>2723</v>
      </c>
      <c r="E344" s="84" t="b">
        <v>1</v>
      </c>
      <c r="F344" s="84" t="b">
        <v>0</v>
      </c>
      <c r="G344" s="84" t="b">
        <v>0</v>
      </c>
    </row>
    <row r="345" spans="1:7" ht="15">
      <c r="A345" s="84" t="s">
        <v>2716</v>
      </c>
      <c r="B345" s="84">
        <v>2</v>
      </c>
      <c r="C345" s="123">
        <v>0.001659975821933591</v>
      </c>
      <c r="D345" s="84" t="s">
        <v>2723</v>
      </c>
      <c r="E345" s="84" t="b">
        <v>1</v>
      </c>
      <c r="F345" s="84" t="b">
        <v>0</v>
      </c>
      <c r="G345" s="84" t="b">
        <v>0</v>
      </c>
    </row>
    <row r="346" spans="1:7" ht="15">
      <c r="A346" s="84" t="s">
        <v>2717</v>
      </c>
      <c r="B346" s="84">
        <v>2</v>
      </c>
      <c r="C346" s="123">
        <v>0.001659975821933591</v>
      </c>
      <c r="D346" s="84" t="s">
        <v>2723</v>
      </c>
      <c r="E346" s="84" t="b">
        <v>0</v>
      </c>
      <c r="F346" s="84" t="b">
        <v>0</v>
      </c>
      <c r="G346" s="84" t="b">
        <v>0</v>
      </c>
    </row>
    <row r="347" spans="1:7" ht="15">
      <c r="A347" s="84" t="s">
        <v>2718</v>
      </c>
      <c r="B347" s="84">
        <v>2</v>
      </c>
      <c r="C347" s="123">
        <v>0.001659975821933591</v>
      </c>
      <c r="D347" s="84" t="s">
        <v>2723</v>
      </c>
      <c r="E347" s="84" t="b">
        <v>0</v>
      </c>
      <c r="F347" s="84" t="b">
        <v>0</v>
      </c>
      <c r="G347" s="84" t="b">
        <v>0</v>
      </c>
    </row>
    <row r="348" spans="1:7" ht="15">
      <c r="A348" s="84" t="s">
        <v>2719</v>
      </c>
      <c r="B348" s="84">
        <v>2</v>
      </c>
      <c r="C348" s="123">
        <v>0.001659975821933591</v>
      </c>
      <c r="D348" s="84" t="s">
        <v>2723</v>
      </c>
      <c r="E348" s="84" t="b">
        <v>0</v>
      </c>
      <c r="F348" s="84" t="b">
        <v>0</v>
      </c>
      <c r="G348" s="84" t="b">
        <v>0</v>
      </c>
    </row>
    <row r="349" spans="1:7" ht="15">
      <c r="A349" s="84" t="s">
        <v>213</v>
      </c>
      <c r="B349" s="84">
        <v>2</v>
      </c>
      <c r="C349" s="123">
        <v>0.001659975821933591</v>
      </c>
      <c r="D349" s="84" t="s">
        <v>2723</v>
      </c>
      <c r="E349" s="84" t="b">
        <v>0</v>
      </c>
      <c r="F349" s="84" t="b">
        <v>0</v>
      </c>
      <c r="G349" s="84" t="b">
        <v>0</v>
      </c>
    </row>
    <row r="350" spans="1:7" ht="15">
      <c r="A350" s="84" t="s">
        <v>214</v>
      </c>
      <c r="B350" s="84">
        <v>2</v>
      </c>
      <c r="C350" s="123">
        <v>0.001659975821933591</v>
      </c>
      <c r="D350" s="84" t="s">
        <v>2723</v>
      </c>
      <c r="E350" s="84" t="b">
        <v>0</v>
      </c>
      <c r="F350" s="84" t="b">
        <v>0</v>
      </c>
      <c r="G350" s="84" t="b">
        <v>0</v>
      </c>
    </row>
    <row r="351" spans="1:7" ht="15">
      <c r="A351" s="84" t="s">
        <v>2720</v>
      </c>
      <c r="B351" s="84">
        <v>2</v>
      </c>
      <c r="C351" s="123">
        <v>0.0019281539917901445</v>
      </c>
      <c r="D351" s="84" t="s">
        <v>2723</v>
      </c>
      <c r="E351" s="84" t="b">
        <v>0</v>
      </c>
      <c r="F351" s="84" t="b">
        <v>0</v>
      </c>
      <c r="G351" s="84" t="b">
        <v>0</v>
      </c>
    </row>
    <row r="352" spans="1:7" ht="15">
      <c r="A352" s="84" t="s">
        <v>2113</v>
      </c>
      <c r="B352" s="84">
        <v>44</v>
      </c>
      <c r="C352" s="123">
        <v>0.0012773335768376112</v>
      </c>
      <c r="D352" s="84" t="s">
        <v>1980</v>
      </c>
      <c r="E352" s="84" t="b">
        <v>0</v>
      </c>
      <c r="F352" s="84" t="b">
        <v>0</v>
      </c>
      <c r="G352" s="84" t="b">
        <v>0</v>
      </c>
    </row>
    <row r="353" spans="1:7" ht="15">
      <c r="A353" s="84" t="s">
        <v>257</v>
      </c>
      <c r="B353" s="84">
        <v>16</v>
      </c>
      <c r="C353" s="123">
        <v>0.011034895615654721</v>
      </c>
      <c r="D353" s="84" t="s">
        <v>1980</v>
      </c>
      <c r="E353" s="84" t="b">
        <v>0</v>
      </c>
      <c r="F353" s="84" t="b">
        <v>0</v>
      </c>
      <c r="G353" s="84" t="b">
        <v>0</v>
      </c>
    </row>
    <row r="354" spans="1:7" ht="15">
      <c r="A354" s="84" t="s">
        <v>2114</v>
      </c>
      <c r="B354" s="84">
        <v>13</v>
      </c>
      <c r="C354" s="123">
        <v>0.011408264080062167</v>
      </c>
      <c r="D354" s="84" t="s">
        <v>1980</v>
      </c>
      <c r="E354" s="84" t="b">
        <v>0</v>
      </c>
      <c r="F354" s="84" t="b">
        <v>0</v>
      </c>
      <c r="G354" s="84" t="b">
        <v>0</v>
      </c>
    </row>
    <row r="355" spans="1:7" ht="15">
      <c r="A355" s="84" t="s">
        <v>259</v>
      </c>
      <c r="B355" s="84">
        <v>11</v>
      </c>
      <c r="C355" s="123">
        <v>0.01096291150149972</v>
      </c>
      <c r="D355" s="84" t="s">
        <v>1980</v>
      </c>
      <c r="E355" s="84" t="b">
        <v>0</v>
      </c>
      <c r="F355" s="84" t="b">
        <v>0</v>
      </c>
      <c r="G355" s="84" t="b">
        <v>0</v>
      </c>
    </row>
    <row r="356" spans="1:7" ht="15">
      <c r="A356" s="84" t="s">
        <v>2115</v>
      </c>
      <c r="B356" s="84">
        <v>10</v>
      </c>
      <c r="C356" s="123">
        <v>0.009966283183181565</v>
      </c>
      <c r="D356" s="84" t="s">
        <v>1980</v>
      </c>
      <c r="E356" s="84" t="b">
        <v>0</v>
      </c>
      <c r="F356" s="84" t="b">
        <v>0</v>
      </c>
      <c r="G356" s="84" t="b">
        <v>0</v>
      </c>
    </row>
    <row r="357" spans="1:7" ht="15">
      <c r="A357" s="84" t="s">
        <v>2094</v>
      </c>
      <c r="B357" s="84">
        <v>10</v>
      </c>
      <c r="C357" s="123">
        <v>0.010654365748003745</v>
      </c>
      <c r="D357" s="84" t="s">
        <v>1980</v>
      </c>
      <c r="E357" s="84" t="b">
        <v>0</v>
      </c>
      <c r="F357" s="84" t="b">
        <v>0</v>
      </c>
      <c r="G357" s="84" t="b">
        <v>0</v>
      </c>
    </row>
    <row r="358" spans="1:7" ht="15">
      <c r="A358" s="84" t="s">
        <v>2119</v>
      </c>
      <c r="B358" s="84">
        <v>7</v>
      </c>
      <c r="C358" s="123">
        <v>0.008606945175445444</v>
      </c>
      <c r="D358" s="84" t="s">
        <v>1980</v>
      </c>
      <c r="E358" s="84" t="b">
        <v>0</v>
      </c>
      <c r="F358" s="84" t="b">
        <v>0</v>
      </c>
      <c r="G358" s="84" t="b">
        <v>0</v>
      </c>
    </row>
    <row r="359" spans="1:7" ht="15">
      <c r="A359" s="84" t="s">
        <v>2120</v>
      </c>
      <c r="B359" s="84">
        <v>7</v>
      </c>
      <c r="C359" s="123">
        <v>0.008606945175445444</v>
      </c>
      <c r="D359" s="84" t="s">
        <v>1980</v>
      </c>
      <c r="E359" s="84" t="b">
        <v>0</v>
      </c>
      <c r="F359" s="84" t="b">
        <v>0</v>
      </c>
      <c r="G359" s="84" t="b">
        <v>0</v>
      </c>
    </row>
    <row r="360" spans="1:7" ht="15">
      <c r="A360" s="84" t="s">
        <v>2121</v>
      </c>
      <c r="B360" s="84">
        <v>7</v>
      </c>
      <c r="C360" s="123">
        <v>0.010145135024690055</v>
      </c>
      <c r="D360" s="84" t="s">
        <v>1980</v>
      </c>
      <c r="E360" s="84" t="b">
        <v>0</v>
      </c>
      <c r="F360" s="84" t="b">
        <v>0</v>
      </c>
      <c r="G360" s="84" t="b">
        <v>0</v>
      </c>
    </row>
    <row r="361" spans="1:7" ht="15">
      <c r="A361" s="84" t="s">
        <v>2122</v>
      </c>
      <c r="B361" s="84">
        <v>6</v>
      </c>
      <c r="C361" s="123">
        <v>0.007981412763590351</v>
      </c>
      <c r="D361" s="84" t="s">
        <v>1980</v>
      </c>
      <c r="E361" s="84" t="b">
        <v>0</v>
      </c>
      <c r="F361" s="84" t="b">
        <v>0</v>
      </c>
      <c r="G361" s="84" t="b">
        <v>0</v>
      </c>
    </row>
    <row r="362" spans="1:7" ht="15">
      <c r="A362" s="84" t="s">
        <v>2490</v>
      </c>
      <c r="B362" s="84">
        <v>6</v>
      </c>
      <c r="C362" s="123">
        <v>0.007981412763590351</v>
      </c>
      <c r="D362" s="84" t="s">
        <v>1980</v>
      </c>
      <c r="E362" s="84" t="b">
        <v>0</v>
      </c>
      <c r="F362" s="84" t="b">
        <v>0</v>
      </c>
      <c r="G362" s="84" t="b">
        <v>0</v>
      </c>
    </row>
    <row r="363" spans="1:7" ht="15">
      <c r="A363" s="84" t="s">
        <v>2491</v>
      </c>
      <c r="B363" s="84">
        <v>6</v>
      </c>
      <c r="C363" s="123">
        <v>0.007981412763590351</v>
      </c>
      <c r="D363" s="84" t="s">
        <v>1980</v>
      </c>
      <c r="E363" s="84" t="b">
        <v>0</v>
      </c>
      <c r="F363" s="84" t="b">
        <v>0</v>
      </c>
      <c r="G363" s="84" t="b">
        <v>0</v>
      </c>
    </row>
    <row r="364" spans="1:7" ht="15">
      <c r="A364" s="84" t="s">
        <v>2509</v>
      </c>
      <c r="B364" s="84">
        <v>5</v>
      </c>
      <c r="C364" s="123">
        <v>0.010238555158027013</v>
      </c>
      <c r="D364" s="84" t="s">
        <v>1980</v>
      </c>
      <c r="E364" s="84" t="b">
        <v>1</v>
      </c>
      <c r="F364" s="84" t="b">
        <v>0</v>
      </c>
      <c r="G364" s="84" t="b">
        <v>0</v>
      </c>
    </row>
    <row r="365" spans="1:7" ht="15">
      <c r="A365" s="84" t="s">
        <v>2557</v>
      </c>
      <c r="B365" s="84">
        <v>5</v>
      </c>
      <c r="C365" s="123">
        <v>0.007246525017635753</v>
      </c>
      <c r="D365" s="84" t="s">
        <v>1980</v>
      </c>
      <c r="E365" s="84" t="b">
        <v>0</v>
      </c>
      <c r="F365" s="84" t="b">
        <v>0</v>
      </c>
      <c r="G365" s="84" t="b">
        <v>0</v>
      </c>
    </row>
    <row r="366" spans="1:7" ht="15">
      <c r="A366" s="84" t="s">
        <v>2497</v>
      </c>
      <c r="B366" s="84">
        <v>5</v>
      </c>
      <c r="C366" s="123">
        <v>0.007246525017635753</v>
      </c>
      <c r="D366" s="84" t="s">
        <v>1980</v>
      </c>
      <c r="E366" s="84" t="b">
        <v>0</v>
      </c>
      <c r="F366" s="84" t="b">
        <v>0</v>
      </c>
      <c r="G366" s="84" t="b">
        <v>0</v>
      </c>
    </row>
    <row r="367" spans="1:7" ht="15">
      <c r="A367" s="84" t="s">
        <v>2527</v>
      </c>
      <c r="B367" s="84">
        <v>5</v>
      </c>
      <c r="C367" s="123">
        <v>0.007246525017635753</v>
      </c>
      <c r="D367" s="84" t="s">
        <v>1980</v>
      </c>
      <c r="E367" s="84" t="b">
        <v>0</v>
      </c>
      <c r="F367" s="84" t="b">
        <v>0</v>
      </c>
      <c r="G367" s="84" t="b">
        <v>0</v>
      </c>
    </row>
    <row r="368" spans="1:7" ht="15">
      <c r="A368" s="84" t="s">
        <v>2526</v>
      </c>
      <c r="B368" s="84">
        <v>5</v>
      </c>
      <c r="C368" s="123">
        <v>0.007246525017635753</v>
      </c>
      <c r="D368" s="84" t="s">
        <v>1980</v>
      </c>
      <c r="E368" s="84" t="b">
        <v>0</v>
      </c>
      <c r="F368" s="84" t="b">
        <v>0</v>
      </c>
      <c r="G368" s="84" t="b">
        <v>0</v>
      </c>
    </row>
    <row r="369" spans="1:7" ht="15">
      <c r="A369" s="84" t="s">
        <v>2500</v>
      </c>
      <c r="B369" s="84">
        <v>5</v>
      </c>
      <c r="C369" s="123">
        <v>0.007246525017635753</v>
      </c>
      <c r="D369" s="84" t="s">
        <v>1980</v>
      </c>
      <c r="E369" s="84" t="b">
        <v>0</v>
      </c>
      <c r="F369" s="84" t="b">
        <v>0</v>
      </c>
      <c r="G369" s="84" t="b">
        <v>0</v>
      </c>
    </row>
    <row r="370" spans="1:7" ht="15">
      <c r="A370" s="84" t="s">
        <v>2498</v>
      </c>
      <c r="B370" s="84">
        <v>5</v>
      </c>
      <c r="C370" s="123">
        <v>0.007246525017635753</v>
      </c>
      <c r="D370" s="84" t="s">
        <v>1980</v>
      </c>
      <c r="E370" s="84" t="b">
        <v>0</v>
      </c>
      <c r="F370" s="84" t="b">
        <v>0</v>
      </c>
      <c r="G370" s="84" t="b">
        <v>0</v>
      </c>
    </row>
    <row r="371" spans="1:7" ht="15">
      <c r="A371" s="84" t="s">
        <v>2501</v>
      </c>
      <c r="B371" s="84">
        <v>5</v>
      </c>
      <c r="C371" s="123">
        <v>0.007246525017635753</v>
      </c>
      <c r="D371" s="84" t="s">
        <v>1980</v>
      </c>
      <c r="E371" s="84" t="b">
        <v>0</v>
      </c>
      <c r="F371" s="84" t="b">
        <v>0</v>
      </c>
      <c r="G371" s="84" t="b">
        <v>0</v>
      </c>
    </row>
    <row r="372" spans="1:7" ht="15">
      <c r="A372" s="84" t="s">
        <v>258</v>
      </c>
      <c r="B372" s="84">
        <v>5</v>
      </c>
      <c r="C372" s="123">
        <v>0.007246525017635753</v>
      </c>
      <c r="D372" s="84" t="s">
        <v>1980</v>
      </c>
      <c r="E372" s="84" t="b">
        <v>0</v>
      </c>
      <c r="F372" s="84" t="b">
        <v>0</v>
      </c>
      <c r="G372" s="84" t="b">
        <v>0</v>
      </c>
    </row>
    <row r="373" spans="1:7" ht="15">
      <c r="A373" s="84" t="s">
        <v>2515</v>
      </c>
      <c r="B373" s="84">
        <v>4</v>
      </c>
      <c r="C373" s="123">
        <v>0.006380137385585634</v>
      </c>
      <c r="D373" s="84" t="s">
        <v>1980</v>
      </c>
      <c r="E373" s="84" t="b">
        <v>0</v>
      </c>
      <c r="F373" s="84" t="b">
        <v>0</v>
      </c>
      <c r="G373" s="84" t="b">
        <v>0</v>
      </c>
    </row>
    <row r="374" spans="1:7" ht="15">
      <c r="A374" s="84" t="s">
        <v>2095</v>
      </c>
      <c r="B374" s="84">
        <v>4</v>
      </c>
      <c r="C374" s="123">
        <v>0.006380137385585634</v>
      </c>
      <c r="D374" s="84" t="s">
        <v>1980</v>
      </c>
      <c r="E374" s="84" t="b">
        <v>0</v>
      </c>
      <c r="F374" s="84" t="b">
        <v>0</v>
      </c>
      <c r="G374" s="84" t="b">
        <v>0</v>
      </c>
    </row>
    <row r="375" spans="1:7" ht="15">
      <c r="A375" s="84" t="s">
        <v>2516</v>
      </c>
      <c r="B375" s="84">
        <v>4</v>
      </c>
      <c r="C375" s="123">
        <v>0.006380137385585634</v>
      </c>
      <c r="D375" s="84" t="s">
        <v>1980</v>
      </c>
      <c r="E375" s="84" t="b">
        <v>0</v>
      </c>
      <c r="F375" s="84" t="b">
        <v>0</v>
      </c>
      <c r="G375" s="84" t="b">
        <v>0</v>
      </c>
    </row>
    <row r="376" spans="1:7" ht="15">
      <c r="A376" s="84" t="s">
        <v>302</v>
      </c>
      <c r="B376" s="84">
        <v>4</v>
      </c>
      <c r="C376" s="123">
        <v>0.0071316485832295445</v>
      </c>
      <c r="D376" s="84" t="s">
        <v>1980</v>
      </c>
      <c r="E376" s="84" t="b">
        <v>0</v>
      </c>
      <c r="F376" s="84" t="b">
        <v>0</v>
      </c>
      <c r="G376" s="84" t="b">
        <v>0</v>
      </c>
    </row>
    <row r="377" spans="1:7" ht="15">
      <c r="A377" s="84" t="s">
        <v>2531</v>
      </c>
      <c r="B377" s="84">
        <v>4</v>
      </c>
      <c r="C377" s="123">
        <v>0.006380137385585634</v>
      </c>
      <c r="D377" s="84" t="s">
        <v>1980</v>
      </c>
      <c r="E377" s="84" t="b">
        <v>0</v>
      </c>
      <c r="F377" s="84" t="b">
        <v>0</v>
      </c>
      <c r="G377" s="84" t="b">
        <v>0</v>
      </c>
    </row>
    <row r="378" spans="1:7" ht="15">
      <c r="A378" s="84" t="s">
        <v>2518</v>
      </c>
      <c r="B378" s="84">
        <v>4</v>
      </c>
      <c r="C378" s="123">
        <v>0.006380137385585634</v>
      </c>
      <c r="D378" s="84" t="s">
        <v>1980</v>
      </c>
      <c r="E378" s="84" t="b">
        <v>0</v>
      </c>
      <c r="F378" s="84" t="b">
        <v>0</v>
      </c>
      <c r="G378" s="84" t="b">
        <v>0</v>
      </c>
    </row>
    <row r="379" spans="1:7" ht="15">
      <c r="A379" s="84" t="s">
        <v>2504</v>
      </c>
      <c r="B379" s="84">
        <v>4</v>
      </c>
      <c r="C379" s="123">
        <v>0.006380137385585634</v>
      </c>
      <c r="D379" s="84" t="s">
        <v>1980</v>
      </c>
      <c r="E379" s="84" t="b">
        <v>0</v>
      </c>
      <c r="F379" s="84" t="b">
        <v>0</v>
      </c>
      <c r="G379" s="84" t="b">
        <v>0</v>
      </c>
    </row>
    <row r="380" spans="1:7" ht="15">
      <c r="A380" s="84" t="s">
        <v>2153</v>
      </c>
      <c r="B380" s="84">
        <v>4</v>
      </c>
      <c r="C380" s="123">
        <v>0.006380137385585634</v>
      </c>
      <c r="D380" s="84" t="s">
        <v>1980</v>
      </c>
      <c r="E380" s="84" t="b">
        <v>0</v>
      </c>
      <c r="F380" s="84" t="b">
        <v>0</v>
      </c>
      <c r="G380" s="84" t="b">
        <v>0</v>
      </c>
    </row>
    <row r="381" spans="1:7" ht="15">
      <c r="A381" s="84" t="s">
        <v>2128</v>
      </c>
      <c r="B381" s="84">
        <v>4</v>
      </c>
      <c r="C381" s="123">
        <v>0.006380137385585634</v>
      </c>
      <c r="D381" s="84" t="s">
        <v>1980</v>
      </c>
      <c r="E381" s="84" t="b">
        <v>1</v>
      </c>
      <c r="F381" s="84" t="b">
        <v>0</v>
      </c>
      <c r="G381" s="84" t="b">
        <v>0</v>
      </c>
    </row>
    <row r="382" spans="1:7" ht="15">
      <c r="A382" s="84" t="s">
        <v>2519</v>
      </c>
      <c r="B382" s="84">
        <v>4</v>
      </c>
      <c r="C382" s="123">
        <v>0.006380137385585634</v>
      </c>
      <c r="D382" s="84" t="s">
        <v>1980</v>
      </c>
      <c r="E382" s="84" t="b">
        <v>0</v>
      </c>
      <c r="F382" s="84" t="b">
        <v>0</v>
      </c>
      <c r="G382" s="84" t="b">
        <v>0</v>
      </c>
    </row>
    <row r="383" spans="1:7" ht="15">
      <c r="A383" s="84" t="s">
        <v>2133</v>
      </c>
      <c r="B383" s="84">
        <v>4</v>
      </c>
      <c r="C383" s="123">
        <v>0.0071316485832295445</v>
      </c>
      <c r="D383" s="84" t="s">
        <v>1980</v>
      </c>
      <c r="E383" s="84" t="b">
        <v>0</v>
      </c>
      <c r="F383" s="84" t="b">
        <v>0</v>
      </c>
      <c r="G383" s="84" t="b">
        <v>0</v>
      </c>
    </row>
    <row r="384" spans="1:7" ht="15">
      <c r="A384" s="84" t="s">
        <v>2116</v>
      </c>
      <c r="B384" s="84">
        <v>4</v>
      </c>
      <c r="C384" s="123">
        <v>0.006380137385585634</v>
      </c>
      <c r="D384" s="84" t="s">
        <v>1980</v>
      </c>
      <c r="E384" s="84" t="b">
        <v>0</v>
      </c>
      <c r="F384" s="84" t="b">
        <v>0</v>
      </c>
      <c r="G384" s="84" t="b">
        <v>0</v>
      </c>
    </row>
    <row r="385" spans="1:7" ht="15">
      <c r="A385" s="84" t="s">
        <v>2543</v>
      </c>
      <c r="B385" s="84">
        <v>4</v>
      </c>
      <c r="C385" s="123">
        <v>0.006380137385585634</v>
      </c>
      <c r="D385" s="84" t="s">
        <v>1980</v>
      </c>
      <c r="E385" s="84" t="b">
        <v>0</v>
      </c>
      <c r="F385" s="84" t="b">
        <v>0</v>
      </c>
      <c r="G385" s="84" t="b">
        <v>0</v>
      </c>
    </row>
    <row r="386" spans="1:7" ht="15">
      <c r="A386" s="84" t="s">
        <v>2544</v>
      </c>
      <c r="B386" s="84">
        <v>4</v>
      </c>
      <c r="C386" s="123">
        <v>0.006380137385585634</v>
      </c>
      <c r="D386" s="84" t="s">
        <v>1980</v>
      </c>
      <c r="E386" s="84" t="b">
        <v>0</v>
      </c>
      <c r="F386" s="84" t="b">
        <v>0</v>
      </c>
      <c r="G386" s="84" t="b">
        <v>0</v>
      </c>
    </row>
    <row r="387" spans="1:7" ht="15">
      <c r="A387" s="84" t="s">
        <v>2545</v>
      </c>
      <c r="B387" s="84">
        <v>4</v>
      </c>
      <c r="C387" s="123">
        <v>0.006380137385585634</v>
      </c>
      <c r="D387" s="84" t="s">
        <v>1980</v>
      </c>
      <c r="E387" s="84" t="b">
        <v>0</v>
      </c>
      <c r="F387" s="84" t="b">
        <v>0</v>
      </c>
      <c r="G387" s="84" t="b">
        <v>0</v>
      </c>
    </row>
    <row r="388" spans="1:7" ht="15">
      <c r="A388" s="84" t="s">
        <v>2508</v>
      </c>
      <c r="B388" s="84">
        <v>4</v>
      </c>
      <c r="C388" s="123">
        <v>0.006380137385585634</v>
      </c>
      <c r="D388" s="84" t="s">
        <v>1980</v>
      </c>
      <c r="E388" s="84" t="b">
        <v>0</v>
      </c>
      <c r="F388" s="84" t="b">
        <v>0</v>
      </c>
      <c r="G388" s="84" t="b">
        <v>0</v>
      </c>
    </row>
    <row r="389" spans="1:7" ht="15">
      <c r="A389" s="84" t="s">
        <v>2502</v>
      </c>
      <c r="B389" s="84">
        <v>4</v>
      </c>
      <c r="C389" s="123">
        <v>0.006380137385585634</v>
      </c>
      <c r="D389" s="84" t="s">
        <v>1980</v>
      </c>
      <c r="E389" s="84" t="b">
        <v>0</v>
      </c>
      <c r="F389" s="84" t="b">
        <v>0</v>
      </c>
      <c r="G389" s="84" t="b">
        <v>0</v>
      </c>
    </row>
    <row r="390" spans="1:7" ht="15">
      <c r="A390" s="84" t="s">
        <v>2489</v>
      </c>
      <c r="B390" s="84">
        <v>4</v>
      </c>
      <c r="C390" s="123">
        <v>0.006380137385585634</v>
      </c>
      <c r="D390" s="84" t="s">
        <v>1980</v>
      </c>
      <c r="E390" s="84" t="b">
        <v>0</v>
      </c>
      <c r="F390" s="84" t="b">
        <v>0</v>
      </c>
      <c r="G390" s="84" t="b">
        <v>0</v>
      </c>
    </row>
    <row r="391" spans="1:7" ht="15">
      <c r="A391" s="84" t="s">
        <v>2499</v>
      </c>
      <c r="B391" s="84">
        <v>4</v>
      </c>
      <c r="C391" s="123">
        <v>0.006380137385585634</v>
      </c>
      <c r="D391" s="84" t="s">
        <v>1980</v>
      </c>
      <c r="E391" s="84" t="b">
        <v>0</v>
      </c>
      <c r="F391" s="84" t="b">
        <v>0</v>
      </c>
      <c r="G391" s="84" t="b">
        <v>0</v>
      </c>
    </row>
    <row r="392" spans="1:7" ht="15">
      <c r="A392" s="84" t="s">
        <v>2510</v>
      </c>
      <c r="B392" s="84">
        <v>4</v>
      </c>
      <c r="C392" s="123">
        <v>0.0071316485832295445</v>
      </c>
      <c r="D392" s="84" t="s">
        <v>1980</v>
      </c>
      <c r="E392" s="84" t="b">
        <v>0</v>
      </c>
      <c r="F392" s="84" t="b">
        <v>0</v>
      </c>
      <c r="G392" s="84" t="b">
        <v>0</v>
      </c>
    </row>
    <row r="393" spans="1:7" ht="15">
      <c r="A393" s="84" t="s">
        <v>2546</v>
      </c>
      <c r="B393" s="84">
        <v>3</v>
      </c>
      <c r="C393" s="123">
        <v>0.005348736437422158</v>
      </c>
      <c r="D393" s="84" t="s">
        <v>1980</v>
      </c>
      <c r="E393" s="84" t="b">
        <v>0</v>
      </c>
      <c r="F393" s="84" t="b">
        <v>0</v>
      </c>
      <c r="G393" s="84" t="b">
        <v>0</v>
      </c>
    </row>
    <row r="394" spans="1:7" ht="15">
      <c r="A394" s="84" t="s">
        <v>2547</v>
      </c>
      <c r="B394" s="84">
        <v>3</v>
      </c>
      <c r="C394" s="123">
        <v>0.005348736437422158</v>
      </c>
      <c r="D394" s="84" t="s">
        <v>1980</v>
      </c>
      <c r="E394" s="84" t="b">
        <v>0</v>
      </c>
      <c r="F394" s="84" t="b">
        <v>0</v>
      </c>
      <c r="G394" s="84" t="b">
        <v>0</v>
      </c>
    </row>
    <row r="395" spans="1:7" ht="15">
      <c r="A395" s="84" t="s">
        <v>2548</v>
      </c>
      <c r="B395" s="84">
        <v>3</v>
      </c>
      <c r="C395" s="123">
        <v>0.005348736437422158</v>
      </c>
      <c r="D395" s="84" t="s">
        <v>1980</v>
      </c>
      <c r="E395" s="84" t="b">
        <v>0</v>
      </c>
      <c r="F395" s="84" t="b">
        <v>0</v>
      </c>
      <c r="G395" s="84" t="b">
        <v>0</v>
      </c>
    </row>
    <row r="396" spans="1:7" ht="15">
      <c r="A396" s="84" t="s">
        <v>2533</v>
      </c>
      <c r="B396" s="84">
        <v>3</v>
      </c>
      <c r="C396" s="123">
        <v>0.005348736437422158</v>
      </c>
      <c r="D396" s="84" t="s">
        <v>1980</v>
      </c>
      <c r="E396" s="84" t="b">
        <v>0</v>
      </c>
      <c r="F396" s="84" t="b">
        <v>0</v>
      </c>
      <c r="G396" s="84" t="b">
        <v>0</v>
      </c>
    </row>
    <row r="397" spans="1:7" ht="15">
      <c r="A397" s="84" t="s">
        <v>2534</v>
      </c>
      <c r="B397" s="84">
        <v>3</v>
      </c>
      <c r="C397" s="123">
        <v>0.005348736437422158</v>
      </c>
      <c r="D397" s="84" t="s">
        <v>1980</v>
      </c>
      <c r="E397" s="84" t="b">
        <v>0</v>
      </c>
      <c r="F397" s="84" t="b">
        <v>0</v>
      </c>
      <c r="G397" s="84" t="b">
        <v>0</v>
      </c>
    </row>
    <row r="398" spans="1:7" ht="15">
      <c r="A398" s="84" t="s">
        <v>2549</v>
      </c>
      <c r="B398" s="84">
        <v>3</v>
      </c>
      <c r="C398" s="123">
        <v>0.005348736437422158</v>
      </c>
      <c r="D398" s="84" t="s">
        <v>1980</v>
      </c>
      <c r="E398" s="84" t="b">
        <v>0</v>
      </c>
      <c r="F398" s="84" t="b">
        <v>0</v>
      </c>
      <c r="G398" s="84" t="b">
        <v>0</v>
      </c>
    </row>
    <row r="399" spans="1:7" ht="15">
      <c r="A399" s="84" t="s">
        <v>2138</v>
      </c>
      <c r="B399" s="84">
        <v>3</v>
      </c>
      <c r="C399" s="123">
        <v>0.006143133094816209</v>
      </c>
      <c r="D399" s="84" t="s">
        <v>1980</v>
      </c>
      <c r="E399" s="84" t="b">
        <v>0</v>
      </c>
      <c r="F399" s="84" t="b">
        <v>0</v>
      </c>
      <c r="G399" s="84" t="b">
        <v>0</v>
      </c>
    </row>
    <row r="400" spans="1:7" ht="15">
      <c r="A400" s="84" t="s">
        <v>2614</v>
      </c>
      <c r="B400" s="84">
        <v>3</v>
      </c>
      <c r="C400" s="123">
        <v>0.005348736437422158</v>
      </c>
      <c r="D400" s="84" t="s">
        <v>1980</v>
      </c>
      <c r="E400" s="84" t="b">
        <v>0</v>
      </c>
      <c r="F400" s="84" t="b">
        <v>0</v>
      </c>
      <c r="G400" s="84" t="b">
        <v>0</v>
      </c>
    </row>
    <row r="401" spans="1:7" ht="15">
      <c r="A401" s="84" t="s">
        <v>2143</v>
      </c>
      <c r="B401" s="84">
        <v>3</v>
      </c>
      <c r="C401" s="123">
        <v>0.005348736437422158</v>
      </c>
      <c r="D401" s="84" t="s">
        <v>1980</v>
      </c>
      <c r="E401" s="84" t="b">
        <v>0</v>
      </c>
      <c r="F401" s="84" t="b">
        <v>0</v>
      </c>
      <c r="G401" s="84" t="b">
        <v>0</v>
      </c>
    </row>
    <row r="402" spans="1:7" ht="15">
      <c r="A402" s="84" t="s">
        <v>2623</v>
      </c>
      <c r="B402" s="84">
        <v>3</v>
      </c>
      <c r="C402" s="123">
        <v>0.007501163150443192</v>
      </c>
      <c r="D402" s="84" t="s">
        <v>1980</v>
      </c>
      <c r="E402" s="84" t="b">
        <v>0</v>
      </c>
      <c r="F402" s="84" t="b">
        <v>0</v>
      </c>
      <c r="G402" s="84" t="b">
        <v>0</v>
      </c>
    </row>
    <row r="403" spans="1:7" ht="15">
      <c r="A403" s="84" t="s">
        <v>2517</v>
      </c>
      <c r="B403" s="84">
        <v>3</v>
      </c>
      <c r="C403" s="123">
        <v>0.005348736437422158</v>
      </c>
      <c r="D403" s="84" t="s">
        <v>1980</v>
      </c>
      <c r="E403" s="84" t="b">
        <v>0</v>
      </c>
      <c r="F403" s="84" t="b">
        <v>0</v>
      </c>
      <c r="G403" s="84" t="b">
        <v>0</v>
      </c>
    </row>
    <row r="404" spans="1:7" ht="15">
      <c r="A404" s="84" t="s">
        <v>2625</v>
      </c>
      <c r="B404" s="84">
        <v>3</v>
      </c>
      <c r="C404" s="123">
        <v>0.005348736437422158</v>
      </c>
      <c r="D404" s="84" t="s">
        <v>1980</v>
      </c>
      <c r="E404" s="84" t="b">
        <v>0</v>
      </c>
      <c r="F404" s="84" t="b">
        <v>0</v>
      </c>
      <c r="G404" s="84" t="b">
        <v>0</v>
      </c>
    </row>
    <row r="405" spans="1:7" ht="15">
      <c r="A405" s="84" t="s">
        <v>228</v>
      </c>
      <c r="B405" s="84">
        <v>3</v>
      </c>
      <c r="C405" s="123">
        <v>0.005348736437422158</v>
      </c>
      <c r="D405" s="84" t="s">
        <v>1980</v>
      </c>
      <c r="E405" s="84" t="b">
        <v>0</v>
      </c>
      <c r="F405" s="84" t="b">
        <v>0</v>
      </c>
      <c r="G405" s="84" t="b">
        <v>0</v>
      </c>
    </row>
    <row r="406" spans="1:7" ht="15">
      <c r="A406" s="84" t="s">
        <v>2495</v>
      </c>
      <c r="B406" s="84">
        <v>3</v>
      </c>
      <c r="C406" s="123">
        <v>0.005348736437422158</v>
      </c>
      <c r="D406" s="84" t="s">
        <v>1980</v>
      </c>
      <c r="E406" s="84" t="b">
        <v>0</v>
      </c>
      <c r="F406" s="84" t="b">
        <v>0</v>
      </c>
      <c r="G406" s="84" t="b">
        <v>0</v>
      </c>
    </row>
    <row r="407" spans="1:7" ht="15">
      <c r="A407" s="84" t="s">
        <v>2524</v>
      </c>
      <c r="B407" s="84">
        <v>3</v>
      </c>
      <c r="C407" s="123">
        <v>0.005348736437422158</v>
      </c>
      <c r="D407" s="84" t="s">
        <v>1980</v>
      </c>
      <c r="E407" s="84" t="b">
        <v>0</v>
      </c>
      <c r="F407" s="84" t="b">
        <v>0</v>
      </c>
      <c r="G407" s="84" t="b">
        <v>0</v>
      </c>
    </row>
    <row r="408" spans="1:7" ht="15">
      <c r="A408" s="84" t="s">
        <v>2575</v>
      </c>
      <c r="B408" s="84">
        <v>3</v>
      </c>
      <c r="C408" s="123">
        <v>0.005348736437422158</v>
      </c>
      <c r="D408" s="84" t="s">
        <v>1980</v>
      </c>
      <c r="E408" s="84" t="b">
        <v>1</v>
      </c>
      <c r="F408" s="84" t="b">
        <v>0</v>
      </c>
      <c r="G408" s="84" t="b">
        <v>0</v>
      </c>
    </row>
    <row r="409" spans="1:7" ht="15">
      <c r="A409" s="84" t="s">
        <v>2493</v>
      </c>
      <c r="B409" s="84">
        <v>3</v>
      </c>
      <c r="C409" s="123">
        <v>0.005348736437422158</v>
      </c>
      <c r="D409" s="84" t="s">
        <v>1980</v>
      </c>
      <c r="E409" s="84" t="b">
        <v>0</v>
      </c>
      <c r="F409" s="84" t="b">
        <v>0</v>
      </c>
      <c r="G409" s="84" t="b">
        <v>0</v>
      </c>
    </row>
    <row r="410" spans="1:7" ht="15">
      <c r="A410" s="84" t="s">
        <v>2488</v>
      </c>
      <c r="B410" s="84">
        <v>3</v>
      </c>
      <c r="C410" s="123">
        <v>0.005348736437422158</v>
      </c>
      <c r="D410" s="84" t="s">
        <v>1980</v>
      </c>
      <c r="E410" s="84" t="b">
        <v>0</v>
      </c>
      <c r="F410" s="84" t="b">
        <v>0</v>
      </c>
      <c r="G410" s="84" t="b">
        <v>0</v>
      </c>
    </row>
    <row r="411" spans="1:7" ht="15">
      <c r="A411" s="84" t="s">
        <v>2536</v>
      </c>
      <c r="B411" s="84">
        <v>3</v>
      </c>
      <c r="C411" s="123">
        <v>0.005348736437422158</v>
      </c>
      <c r="D411" s="84" t="s">
        <v>1980</v>
      </c>
      <c r="E411" s="84" t="b">
        <v>0</v>
      </c>
      <c r="F411" s="84" t="b">
        <v>0</v>
      </c>
      <c r="G411" s="84" t="b">
        <v>0</v>
      </c>
    </row>
    <row r="412" spans="1:7" ht="15">
      <c r="A412" s="84" t="s">
        <v>2537</v>
      </c>
      <c r="B412" s="84">
        <v>3</v>
      </c>
      <c r="C412" s="123">
        <v>0.005348736437422158</v>
      </c>
      <c r="D412" s="84" t="s">
        <v>1980</v>
      </c>
      <c r="E412" s="84" t="b">
        <v>0</v>
      </c>
      <c r="F412" s="84" t="b">
        <v>0</v>
      </c>
      <c r="G412" s="84" t="b">
        <v>0</v>
      </c>
    </row>
    <row r="413" spans="1:7" ht="15">
      <c r="A413" s="84" t="s">
        <v>2538</v>
      </c>
      <c r="B413" s="84">
        <v>3</v>
      </c>
      <c r="C413" s="123">
        <v>0.005348736437422158</v>
      </c>
      <c r="D413" s="84" t="s">
        <v>1980</v>
      </c>
      <c r="E413" s="84" t="b">
        <v>0</v>
      </c>
      <c r="F413" s="84" t="b">
        <v>0</v>
      </c>
      <c r="G413" s="84" t="b">
        <v>0</v>
      </c>
    </row>
    <row r="414" spans="1:7" ht="15">
      <c r="A414" s="84" t="s">
        <v>2494</v>
      </c>
      <c r="B414" s="84">
        <v>3</v>
      </c>
      <c r="C414" s="123">
        <v>0.005348736437422158</v>
      </c>
      <c r="D414" s="84" t="s">
        <v>1980</v>
      </c>
      <c r="E414" s="84" t="b">
        <v>0</v>
      </c>
      <c r="F414" s="84" t="b">
        <v>0</v>
      </c>
      <c r="G414" s="84" t="b">
        <v>0</v>
      </c>
    </row>
    <row r="415" spans="1:7" ht="15">
      <c r="A415" s="84" t="s">
        <v>2525</v>
      </c>
      <c r="B415" s="84">
        <v>3</v>
      </c>
      <c r="C415" s="123">
        <v>0.005348736437422158</v>
      </c>
      <c r="D415" s="84" t="s">
        <v>1980</v>
      </c>
      <c r="E415" s="84" t="b">
        <v>0</v>
      </c>
      <c r="F415" s="84" t="b">
        <v>0</v>
      </c>
      <c r="G415" s="84" t="b">
        <v>0</v>
      </c>
    </row>
    <row r="416" spans="1:7" ht="15">
      <c r="A416" s="84" t="s">
        <v>2507</v>
      </c>
      <c r="B416" s="84">
        <v>3</v>
      </c>
      <c r="C416" s="123">
        <v>0.005348736437422158</v>
      </c>
      <c r="D416" s="84" t="s">
        <v>1980</v>
      </c>
      <c r="E416" s="84" t="b">
        <v>1</v>
      </c>
      <c r="F416" s="84" t="b">
        <v>0</v>
      </c>
      <c r="G416" s="84" t="b">
        <v>0</v>
      </c>
    </row>
    <row r="417" spans="1:7" ht="15">
      <c r="A417" s="84" t="s">
        <v>2117</v>
      </c>
      <c r="B417" s="84">
        <v>3</v>
      </c>
      <c r="C417" s="123">
        <v>0.005348736437422158</v>
      </c>
      <c r="D417" s="84" t="s">
        <v>1980</v>
      </c>
      <c r="E417" s="84" t="b">
        <v>0</v>
      </c>
      <c r="F417" s="84" t="b">
        <v>0</v>
      </c>
      <c r="G417" s="84" t="b">
        <v>0</v>
      </c>
    </row>
    <row r="418" spans="1:7" ht="15">
      <c r="A418" s="84" t="s">
        <v>271</v>
      </c>
      <c r="B418" s="84">
        <v>3</v>
      </c>
      <c r="C418" s="123">
        <v>0.005348736437422158</v>
      </c>
      <c r="D418" s="84" t="s">
        <v>1980</v>
      </c>
      <c r="E418" s="84" t="b">
        <v>0</v>
      </c>
      <c r="F418" s="84" t="b">
        <v>0</v>
      </c>
      <c r="G418" s="84" t="b">
        <v>0</v>
      </c>
    </row>
    <row r="419" spans="1:7" ht="15">
      <c r="A419" s="84" t="s">
        <v>2666</v>
      </c>
      <c r="B419" s="84">
        <v>2</v>
      </c>
      <c r="C419" s="123">
        <v>0.004095422063210806</v>
      </c>
      <c r="D419" s="84" t="s">
        <v>1980</v>
      </c>
      <c r="E419" s="84" t="b">
        <v>0</v>
      </c>
      <c r="F419" s="84" t="b">
        <v>0</v>
      </c>
      <c r="G419" s="84" t="b">
        <v>0</v>
      </c>
    </row>
    <row r="420" spans="1:7" ht="15">
      <c r="A420" s="84" t="s">
        <v>2596</v>
      </c>
      <c r="B420" s="84">
        <v>2</v>
      </c>
      <c r="C420" s="123">
        <v>0.004095422063210806</v>
      </c>
      <c r="D420" s="84" t="s">
        <v>1980</v>
      </c>
      <c r="E420" s="84" t="b">
        <v>0</v>
      </c>
      <c r="F420" s="84" t="b">
        <v>0</v>
      </c>
      <c r="G420" s="84" t="b">
        <v>0</v>
      </c>
    </row>
    <row r="421" spans="1:7" ht="15">
      <c r="A421" s="84" t="s">
        <v>2581</v>
      </c>
      <c r="B421" s="84">
        <v>2</v>
      </c>
      <c r="C421" s="123">
        <v>0.004095422063210806</v>
      </c>
      <c r="D421" s="84" t="s">
        <v>1980</v>
      </c>
      <c r="E421" s="84" t="b">
        <v>0</v>
      </c>
      <c r="F421" s="84" t="b">
        <v>0</v>
      </c>
      <c r="G421" s="84" t="b">
        <v>0</v>
      </c>
    </row>
    <row r="422" spans="1:7" ht="15">
      <c r="A422" s="84" t="s">
        <v>2569</v>
      </c>
      <c r="B422" s="84">
        <v>2</v>
      </c>
      <c r="C422" s="123">
        <v>0.004095422063210806</v>
      </c>
      <c r="D422" s="84" t="s">
        <v>1980</v>
      </c>
      <c r="E422" s="84" t="b">
        <v>0</v>
      </c>
      <c r="F422" s="84" t="b">
        <v>0</v>
      </c>
      <c r="G422" s="84" t="b">
        <v>0</v>
      </c>
    </row>
    <row r="423" spans="1:7" ht="15">
      <c r="A423" s="84" t="s">
        <v>2622</v>
      </c>
      <c r="B423" s="84">
        <v>2</v>
      </c>
      <c r="C423" s="123">
        <v>0.004095422063210806</v>
      </c>
      <c r="D423" s="84" t="s">
        <v>1980</v>
      </c>
      <c r="E423" s="84" t="b">
        <v>0</v>
      </c>
      <c r="F423" s="84" t="b">
        <v>0</v>
      </c>
      <c r="G423" s="84" t="b">
        <v>0</v>
      </c>
    </row>
    <row r="424" spans="1:7" ht="15">
      <c r="A424" s="84" t="s">
        <v>328</v>
      </c>
      <c r="B424" s="84">
        <v>2</v>
      </c>
      <c r="C424" s="123">
        <v>0.004095422063210806</v>
      </c>
      <c r="D424" s="84" t="s">
        <v>1980</v>
      </c>
      <c r="E424" s="84" t="b">
        <v>0</v>
      </c>
      <c r="F424" s="84" t="b">
        <v>0</v>
      </c>
      <c r="G424" s="84" t="b">
        <v>0</v>
      </c>
    </row>
    <row r="425" spans="1:7" ht="15">
      <c r="A425" s="84" t="s">
        <v>327</v>
      </c>
      <c r="B425" s="84">
        <v>2</v>
      </c>
      <c r="C425" s="123">
        <v>0.004095422063210806</v>
      </c>
      <c r="D425" s="84" t="s">
        <v>1980</v>
      </c>
      <c r="E425" s="84" t="b">
        <v>0</v>
      </c>
      <c r="F425" s="84" t="b">
        <v>0</v>
      </c>
      <c r="G425" s="84" t="b">
        <v>0</v>
      </c>
    </row>
    <row r="426" spans="1:7" ht="15">
      <c r="A426" s="84" t="s">
        <v>326</v>
      </c>
      <c r="B426" s="84">
        <v>2</v>
      </c>
      <c r="C426" s="123">
        <v>0.004095422063210806</v>
      </c>
      <c r="D426" s="84" t="s">
        <v>1980</v>
      </c>
      <c r="E426" s="84" t="b">
        <v>0</v>
      </c>
      <c r="F426" s="84" t="b">
        <v>0</v>
      </c>
      <c r="G426" s="84" t="b">
        <v>0</v>
      </c>
    </row>
    <row r="427" spans="1:7" ht="15">
      <c r="A427" s="84" t="s">
        <v>2620</v>
      </c>
      <c r="B427" s="84">
        <v>2</v>
      </c>
      <c r="C427" s="123">
        <v>0.004095422063210806</v>
      </c>
      <c r="D427" s="84" t="s">
        <v>1980</v>
      </c>
      <c r="E427" s="84" t="b">
        <v>0</v>
      </c>
      <c r="F427" s="84" t="b">
        <v>1</v>
      </c>
      <c r="G427" s="84" t="b">
        <v>0</v>
      </c>
    </row>
    <row r="428" spans="1:7" ht="15">
      <c r="A428" s="84" t="s">
        <v>2590</v>
      </c>
      <c r="B428" s="84">
        <v>2</v>
      </c>
      <c r="C428" s="123">
        <v>0.004095422063210806</v>
      </c>
      <c r="D428" s="84" t="s">
        <v>1980</v>
      </c>
      <c r="E428" s="84" t="b">
        <v>0</v>
      </c>
      <c r="F428" s="84" t="b">
        <v>0</v>
      </c>
      <c r="G428" s="84" t="b">
        <v>0</v>
      </c>
    </row>
    <row r="429" spans="1:7" ht="15">
      <c r="A429" s="84" t="s">
        <v>2661</v>
      </c>
      <c r="B429" s="84">
        <v>2</v>
      </c>
      <c r="C429" s="123">
        <v>0.004095422063210806</v>
      </c>
      <c r="D429" s="84" t="s">
        <v>1980</v>
      </c>
      <c r="E429" s="84" t="b">
        <v>0</v>
      </c>
      <c r="F429" s="84" t="b">
        <v>0</v>
      </c>
      <c r="G429" s="84" t="b">
        <v>0</v>
      </c>
    </row>
    <row r="430" spans="1:7" ht="15">
      <c r="A430" s="84" t="s">
        <v>2594</v>
      </c>
      <c r="B430" s="84">
        <v>2</v>
      </c>
      <c r="C430" s="123">
        <v>0.004095422063210806</v>
      </c>
      <c r="D430" s="84" t="s">
        <v>1980</v>
      </c>
      <c r="E430" s="84" t="b">
        <v>0</v>
      </c>
      <c r="F430" s="84" t="b">
        <v>0</v>
      </c>
      <c r="G430" s="84" t="b">
        <v>0</v>
      </c>
    </row>
    <row r="431" spans="1:7" ht="15">
      <c r="A431" s="84" t="s">
        <v>2627</v>
      </c>
      <c r="B431" s="84">
        <v>2</v>
      </c>
      <c r="C431" s="123">
        <v>0.004095422063210806</v>
      </c>
      <c r="D431" s="84" t="s">
        <v>1980</v>
      </c>
      <c r="E431" s="84" t="b">
        <v>0</v>
      </c>
      <c r="F431" s="84" t="b">
        <v>0</v>
      </c>
      <c r="G431" s="84" t="b">
        <v>0</v>
      </c>
    </row>
    <row r="432" spans="1:7" ht="15">
      <c r="A432" s="84" t="s">
        <v>2674</v>
      </c>
      <c r="B432" s="84">
        <v>2</v>
      </c>
      <c r="C432" s="123">
        <v>0.004095422063210806</v>
      </c>
      <c r="D432" s="84" t="s">
        <v>1980</v>
      </c>
      <c r="E432" s="84" t="b">
        <v>0</v>
      </c>
      <c r="F432" s="84" t="b">
        <v>0</v>
      </c>
      <c r="G432" s="84" t="b">
        <v>0</v>
      </c>
    </row>
    <row r="433" spans="1:7" ht="15">
      <c r="A433" s="84" t="s">
        <v>2673</v>
      </c>
      <c r="B433" s="84">
        <v>2</v>
      </c>
      <c r="C433" s="123">
        <v>0.004095422063210806</v>
      </c>
      <c r="D433" s="84" t="s">
        <v>1980</v>
      </c>
      <c r="E433" s="84" t="b">
        <v>0</v>
      </c>
      <c r="F433" s="84" t="b">
        <v>0</v>
      </c>
      <c r="G433" s="84" t="b">
        <v>0</v>
      </c>
    </row>
    <row r="434" spans="1:7" ht="15">
      <c r="A434" s="84" t="s">
        <v>233</v>
      </c>
      <c r="B434" s="84">
        <v>2</v>
      </c>
      <c r="C434" s="123">
        <v>0.005000775433628794</v>
      </c>
      <c r="D434" s="84" t="s">
        <v>1980</v>
      </c>
      <c r="E434" s="84" t="b">
        <v>0</v>
      </c>
      <c r="F434" s="84" t="b">
        <v>0</v>
      </c>
      <c r="G434" s="84" t="b">
        <v>0</v>
      </c>
    </row>
    <row r="435" spans="1:7" ht="15">
      <c r="A435" s="84" t="s">
        <v>308</v>
      </c>
      <c r="B435" s="84">
        <v>2</v>
      </c>
      <c r="C435" s="123">
        <v>0.005000775433628794</v>
      </c>
      <c r="D435" s="84" t="s">
        <v>1980</v>
      </c>
      <c r="E435" s="84" t="b">
        <v>0</v>
      </c>
      <c r="F435" s="84" t="b">
        <v>0</v>
      </c>
      <c r="G435" s="84" t="b">
        <v>0</v>
      </c>
    </row>
    <row r="436" spans="1:7" ht="15">
      <c r="A436" s="84" t="s">
        <v>2658</v>
      </c>
      <c r="B436" s="84">
        <v>2</v>
      </c>
      <c r="C436" s="123">
        <v>0.004095422063210806</v>
      </c>
      <c r="D436" s="84" t="s">
        <v>1980</v>
      </c>
      <c r="E436" s="84" t="b">
        <v>0</v>
      </c>
      <c r="F436" s="84" t="b">
        <v>0</v>
      </c>
      <c r="G436" s="84" t="b">
        <v>0</v>
      </c>
    </row>
    <row r="437" spans="1:7" ht="15">
      <c r="A437" s="84" t="s">
        <v>2672</v>
      </c>
      <c r="B437" s="84">
        <v>2</v>
      </c>
      <c r="C437" s="123">
        <v>0.004095422063210806</v>
      </c>
      <c r="D437" s="84" t="s">
        <v>1980</v>
      </c>
      <c r="E437" s="84" t="b">
        <v>0</v>
      </c>
      <c r="F437" s="84" t="b">
        <v>0</v>
      </c>
      <c r="G437" s="84" t="b">
        <v>0</v>
      </c>
    </row>
    <row r="438" spans="1:7" ht="15">
      <c r="A438" s="84" t="s">
        <v>311</v>
      </c>
      <c r="B438" s="84">
        <v>2</v>
      </c>
      <c r="C438" s="123">
        <v>0.004095422063210806</v>
      </c>
      <c r="D438" s="84" t="s">
        <v>1980</v>
      </c>
      <c r="E438" s="84" t="b">
        <v>0</v>
      </c>
      <c r="F438" s="84" t="b">
        <v>0</v>
      </c>
      <c r="G438" s="84" t="b">
        <v>0</v>
      </c>
    </row>
    <row r="439" spans="1:7" ht="15">
      <c r="A439" s="84" t="s">
        <v>2659</v>
      </c>
      <c r="B439" s="84">
        <v>2</v>
      </c>
      <c r="C439" s="123">
        <v>0.004095422063210806</v>
      </c>
      <c r="D439" s="84" t="s">
        <v>1980</v>
      </c>
      <c r="E439" s="84" t="b">
        <v>0</v>
      </c>
      <c r="F439" s="84" t="b">
        <v>0</v>
      </c>
      <c r="G439" s="84" t="b">
        <v>0</v>
      </c>
    </row>
    <row r="440" spans="1:7" ht="15">
      <c r="A440" s="84" t="s">
        <v>2669</v>
      </c>
      <c r="B440" s="84">
        <v>2</v>
      </c>
      <c r="C440" s="123">
        <v>0.004095422063210806</v>
      </c>
      <c r="D440" s="84" t="s">
        <v>1980</v>
      </c>
      <c r="E440" s="84" t="b">
        <v>0</v>
      </c>
      <c r="F440" s="84" t="b">
        <v>0</v>
      </c>
      <c r="G440" s="84" t="b">
        <v>0</v>
      </c>
    </row>
    <row r="441" spans="1:7" ht="15">
      <c r="A441" s="84" t="s">
        <v>2608</v>
      </c>
      <c r="B441" s="84">
        <v>2</v>
      </c>
      <c r="C441" s="123">
        <v>0.004095422063210806</v>
      </c>
      <c r="D441" s="84" t="s">
        <v>1980</v>
      </c>
      <c r="E441" s="84" t="b">
        <v>0</v>
      </c>
      <c r="F441" s="84" t="b">
        <v>0</v>
      </c>
      <c r="G441" s="84" t="b">
        <v>0</v>
      </c>
    </row>
    <row r="442" spans="1:7" ht="15">
      <c r="A442" s="84" t="s">
        <v>2503</v>
      </c>
      <c r="B442" s="84">
        <v>2</v>
      </c>
      <c r="C442" s="123">
        <v>0.004095422063210806</v>
      </c>
      <c r="D442" s="84" t="s">
        <v>1980</v>
      </c>
      <c r="E442" s="84" t="b">
        <v>0</v>
      </c>
      <c r="F442" s="84" t="b">
        <v>0</v>
      </c>
      <c r="G442" s="84" t="b">
        <v>0</v>
      </c>
    </row>
    <row r="443" spans="1:7" ht="15">
      <c r="A443" s="84" t="s">
        <v>2615</v>
      </c>
      <c r="B443" s="84">
        <v>2</v>
      </c>
      <c r="C443" s="123">
        <v>0.004095422063210806</v>
      </c>
      <c r="D443" s="84" t="s">
        <v>1980</v>
      </c>
      <c r="E443" s="84" t="b">
        <v>0</v>
      </c>
      <c r="F443" s="84" t="b">
        <v>0</v>
      </c>
      <c r="G443" s="84" t="b">
        <v>0</v>
      </c>
    </row>
    <row r="444" spans="1:7" ht="15">
      <c r="A444" s="84" t="s">
        <v>2616</v>
      </c>
      <c r="B444" s="84">
        <v>2</v>
      </c>
      <c r="C444" s="123">
        <v>0.004095422063210806</v>
      </c>
      <c r="D444" s="84" t="s">
        <v>1980</v>
      </c>
      <c r="E444" s="84" t="b">
        <v>0</v>
      </c>
      <c r="F444" s="84" t="b">
        <v>0</v>
      </c>
      <c r="G444" s="84" t="b">
        <v>0</v>
      </c>
    </row>
    <row r="445" spans="1:7" ht="15">
      <c r="A445" s="84" t="s">
        <v>2552</v>
      </c>
      <c r="B445" s="84">
        <v>2</v>
      </c>
      <c r="C445" s="123">
        <v>0.004095422063210806</v>
      </c>
      <c r="D445" s="84" t="s">
        <v>1980</v>
      </c>
      <c r="E445" s="84" t="b">
        <v>0</v>
      </c>
      <c r="F445" s="84" t="b">
        <v>0</v>
      </c>
      <c r="G445" s="84" t="b">
        <v>0</v>
      </c>
    </row>
    <row r="446" spans="1:7" ht="15">
      <c r="A446" s="84" t="s">
        <v>2617</v>
      </c>
      <c r="B446" s="84">
        <v>2</v>
      </c>
      <c r="C446" s="123">
        <v>0.004095422063210806</v>
      </c>
      <c r="D446" s="84" t="s">
        <v>1980</v>
      </c>
      <c r="E446" s="84" t="b">
        <v>0</v>
      </c>
      <c r="F446" s="84" t="b">
        <v>0</v>
      </c>
      <c r="G446" s="84" t="b">
        <v>0</v>
      </c>
    </row>
    <row r="447" spans="1:7" ht="15">
      <c r="A447" s="84" t="s">
        <v>2618</v>
      </c>
      <c r="B447" s="84">
        <v>2</v>
      </c>
      <c r="C447" s="123">
        <v>0.004095422063210806</v>
      </c>
      <c r="D447" s="84" t="s">
        <v>1980</v>
      </c>
      <c r="E447" s="84" t="b">
        <v>1</v>
      </c>
      <c r="F447" s="84" t="b">
        <v>0</v>
      </c>
      <c r="G447" s="84" t="b">
        <v>0</v>
      </c>
    </row>
    <row r="448" spans="1:7" ht="15">
      <c r="A448" s="84" t="s">
        <v>2619</v>
      </c>
      <c r="B448" s="84">
        <v>2</v>
      </c>
      <c r="C448" s="123">
        <v>0.004095422063210806</v>
      </c>
      <c r="D448" s="84" t="s">
        <v>1980</v>
      </c>
      <c r="E448" s="84" t="b">
        <v>0</v>
      </c>
      <c r="F448" s="84" t="b">
        <v>0</v>
      </c>
      <c r="G448" s="84" t="b">
        <v>0</v>
      </c>
    </row>
    <row r="449" spans="1:7" ht="15">
      <c r="A449" s="84" t="s">
        <v>2582</v>
      </c>
      <c r="B449" s="84">
        <v>2</v>
      </c>
      <c r="C449" s="123">
        <v>0.004095422063210806</v>
      </c>
      <c r="D449" s="84" t="s">
        <v>1980</v>
      </c>
      <c r="E449" s="84" t="b">
        <v>0</v>
      </c>
      <c r="F449" s="84" t="b">
        <v>0</v>
      </c>
      <c r="G449" s="84" t="b">
        <v>0</v>
      </c>
    </row>
    <row r="450" spans="1:7" ht="15">
      <c r="A450" s="84" t="s">
        <v>2551</v>
      </c>
      <c r="B450" s="84">
        <v>2</v>
      </c>
      <c r="C450" s="123">
        <v>0.004095422063210806</v>
      </c>
      <c r="D450" s="84" t="s">
        <v>1980</v>
      </c>
      <c r="E450" s="84" t="b">
        <v>0</v>
      </c>
      <c r="F450" s="84" t="b">
        <v>0</v>
      </c>
      <c r="G450" s="84" t="b">
        <v>0</v>
      </c>
    </row>
    <row r="451" spans="1:7" ht="15">
      <c r="A451" s="84" t="s">
        <v>2505</v>
      </c>
      <c r="B451" s="84">
        <v>2</v>
      </c>
      <c r="C451" s="123">
        <v>0.004095422063210806</v>
      </c>
      <c r="D451" s="84" t="s">
        <v>1980</v>
      </c>
      <c r="E451" s="84" t="b">
        <v>0</v>
      </c>
      <c r="F451" s="84" t="b">
        <v>0</v>
      </c>
      <c r="G451" s="84" t="b">
        <v>0</v>
      </c>
    </row>
    <row r="452" spans="1:7" ht="15">
      <c r="A452" s="84" t="s">
        <v>323</v>
      </c>
      <c r="B452" s="84">
        <v>2</v>
      </c>
      <c r="C452" s="123">
        <v>0.004095422063210806</v>
      </c>
      <c r="D452" s="84" t="s">
        <v>1980</v>
      </c>
      <c r="E452" s="84" t="b">
        <v>0</v>
      </c>
      <c r="F452" s="84" t="b">
        <v>0</v>
      </c>
      <c r="G452" s="84" t="b">
        <v>0</v>
      </c>
    </row>
    <row r="453" spans="1:7" ht="15">
      <c r="A453" s="84" t="s">
        <v>2634</v>
      </c>
      <c r="B453" s="84">
        <v>2</v>
      </c>
      <c r="C453" s="123">
        <v>0.004095422063210806</v>
      </c>
      <c r="D453" s="84" t="s">
        <v>1980</v>
      </c>
      <c r="E453" s="84" t="b">
        <v>0</v>
      </c>
      <c r="F453" s="84" t="b">
        <v>0</v>
      </c>
      <c r="G453" s="84" t="b">
        <v>0</v>
      </c>
    </row>
    <row r="454" spans="1:7" ht="15">
      <c r="A454" s="84" t="s">
        <v>2635</v>
      </c>
      <c r="B454" s="84">
        <v>2</v>
      </c>
      <c r="C454" s="123">
        <v>0.004095422063210806</v>
      </c>
      <c r="D454" s="84" t="s">
        <v>1980</v>
      </c>
      <c r="E454" s="84" t="b">
        <v>0</v>
      </c>
      <c r="F454" s="84" t="b">
        <v>0</v>
      </c>
      <c r="G454" s="84" t="b">
        <v>0</v>
      </c>
    </row>
    <row r="455" spans="1:7" ht="15">
      <c r="A455" s="84" t="s">
        <v>2636</v>
      </c>
      <c r="B455" s="84">
        <v>2</v>
      </c>
      <c r="C455" s="123">
        <v>0.004095422063210806</v>
      </c>
      <c r="D455" s="84" t="s">
        <v>1980</v>
      </c>
      <c r="E455" s="84" t="b">
        <v>1</v>
      </c>
      <c r="F455" s="84" t="b">
        <v>0</v>
      </c>
      <c r="G455" s="84" t="b">
        <v>0</v>
      </c>
    </row>
    <row r="456" spans="1:7" ht="15">
      <c r="A456" s="84" t="s">
        <v>2637</v>
      </c>
      <c r="B456" s="84">
        <v>2</v>
      </c>
      <c r="C456" s="123">
        <v>0.004095422063210806</v>
      </c>
      <c r="D456" s="84" t="s">
        <v>1980</v>
      </c>
      <c r="E456" s="84" t="b">
        <v>0</v>
      </c>
      <c r="F456" s="84" t="b">
        <v>0</v>
      </c>
      <c r="G456" s="84" t="b">
        <v>0</v>
      </c>
    </row>
    <row r="457" spans="1:7" ht="15">
      <c r="A457" s="84" t="s">
        <v>2638</v>
      </c>
      <c r="B457" s="84">
        <v>2</v>
      </c>
      <c r="C457" s="123">
        <v>0.004095422063210806</v>
      </c>
      <c r="D457" s="84" t="s">
        <v>1980</v>
      </c>
      <c r="E457" s="84" t="b">
        <v>1</v>
      </c>
      <c r="F457" s="84" t="b">
        <v>0</v>
      </c>
      <c r="G457" s="84" t="b">
        <v>0</v>
      </c>
    </row>
    <row r="458" spans="1:7" ht="15">
      <c r="A458" s="84" t="s">
        <v>2717</v>
      </c>
      <c r="B458" s="84">
        <v>2</v>
      </c>
      <c r="C458" s="123">
        <v>0.004095422063210806</v>
      </c>
      <c r="D458" s="84" t="s">
        <v>1980</v>
      </c>
      <c r="E458" s="84" t="b">
        <v>0</v>
      </c>
      <c r="F458" s="84" t="b">
        <v>0</v>
      </c>
      <c r="G458" s="84" t="b">
        <v>0</v>
      </c>
    </row>
    <row r="459" spans="1:7" ht="15">
      <c r="A459" s="84" t="s">
        <v>2506</v>
      </c>
      <c r="B459" s="84">
        <v>2</v>
      </c>
      <c r="C459" s="123">
        <v>0.004095422063210806</v>
      </c>
      <c r="D459" s="84" t="s">
        <v>1980</v>
      </c>
      <c r="E459" s="84" t="b">
        <v>0</v>
      </c>
      <c r="F459" s="84" t="b">
        <v>0</v>
      </c>
      <c r="G459" s="84" t="b">
        <v>0</v>
      </c>
    </row>
    <row r="460" spans="1:7" ht="15">
      <c r="A460" s="84" t="s">
        <v>2528</v>
      </c>
      <c r="B460" s="84">
        <v>2</v>
      </c>
      <c r="C460" s="123">
        <v>0.004095422063210806</v>
      </c>
      <c r="D460" s="84" t="s">
        <v>1980</v>
      </c>
      <c r="E460" s="84" t="b">
        <v>0</v>
      </c>
      <c r="F460" s="84" t="b">
        <v>0</v>
      </c>
      <c r="G460" s="84" t="b">
        <v>0</v>
      </c>
    </row>
    <row r="461" spans="1:7" ht="15">
      <c r="A461" s="84" t="s">
        <v>2681</v>
      </c>
      <c r="B461" s="84">
        <v>2</v>
      </c>
      <c r="C461" s="123">
        <v>0.004095422063210806</v>
      </c>
      <c r="D461" s="84" t="s">
        <v>1980</v>
      </c>
      <c r="E461" s="84" t="b">
        <v>0</v>
      </c>
      <c r="F461" s="84" t="b">
        <v>0</v>
      </c>
      <c r="G461" s="84" t="b">
        <v>0</v>
      </c>
    </row>
    <row r="462" spans="1:7" ht="15">
      <c r="A462" s="84" t="s">
        <v>2682</v>
      </c>
      <c r="B462" s="84">
        <v>2</v>
      </c>
      <c r="C462" s="123">
        <v>0.004095422063210806</v>
      </c>
      <c r="D462" s="84" t="s">
        <v>1980</v>
      </c>
      <c r="E462" s="84" t="b">
        <v>1</v>
      </c>
      <c r="F462" s="84" t="b">
        <v>0</v>
      </c>
      <c r="G462" s="84" t="b">
        <v>0</v>
      </c>
    </row>
    <row r="463" spans="1:7" ht="15">
      <c r="A463" s="84" t="s">
        <v>2683</v>
      </c>
      <c r="B463" s="84">
        <v>2</v>
      </c>
      <c r="C463" s="123">
        <v>0.004095422063210806</v>
      </c>
      <c r="D463" s="84" t="s">
        <v>1980</v>
      </c>
      <c r="E463" s="84" t="b">
        <v>0</v>
      </c>
      <c r="F463" s="84" t="b">
        <v>0</v>
      </c>
      <c r="G463" s="84" t="b">
        <v>0</v>
      </c>
    </row>
    <row r="464" spans="1:7" ht="15">
      <c r="A464" s="84" t="s">
        <v>2573</v>
      </c>
      <c r="B464" s="84">
        <v>2</v>
      </c>
      <c r="C464" s="123">
        <v>0.004095422063210806</v>
      </c>
      <c r="D464" s="84" t="s">
        <v>1980</v>
      </c>
      <c r="E464" s="84" t="b">
        <v>0</v>
      </c>
      <c r="F464" s="84" t="b">
        <v>0</v>
      </c>
      <c r="G464" s="84" t="b">
        <v>0</v>
      </c>
    </row>
    <row r="465" spans="1:7" ht="15">
      <c r="A465" s="84" t="s">
        <v>2626</v>
      </c>
      <c r="B465" s="84">
        <v>2</v>
      </c>
      <c r="C465" s="123">
        <v>0.004095422063210806</v>
      </c>
      <c r="D465" s="84" t="s">
        <v>1980</v>
      </c>
      <c r="E465" s="84" t="b">
        <v>0</v>
      </c>
      <c r="F465" s="84" t="b">
        <v>0</v>
      </c>
      <c r="G465" s="84" t="b">
        <v>0</v>
      </c>
    </row>
    <row r="466" spans="1:7" ht="15">
      <c r="A466" s="84" t="s">
        <v>2663</v>
      </c>
      <c r="B466" s="84">
        <v>2</v>
      </c>
      <c r="C466" s="123">
        <v>0.004095422063210806</v>
      </c>
      <c r="D466" s="84" t="s">
        <v>1980</v>
      </c>
      <c r="E466" s="84" t="b">
        <v>0</v>
      </c>
      <c r="F466" s="84" t="b">
        <v>0</v>
      </c>
      <c r="G466" s="84" t="b">
        <v>0</v>
      </c>
    </row>
    <row r="467" spans="1:7" ht="15">
      <c r="A467" s="84" t="s">
        <v>240</v>
      </c>
      <c r="B467" s="84">
        <v>2</v>
      </c>
      <c r="C467" s="123">
        <v>0.004095422063210806</v>
      </c>
      <c r="D467" s="84" t="s">
        <v>1980</v>
      </c>
      <c r="E467" s="84" t="b">
        <v>0</v>
      </c>
      <c r="F467" s="84" t="b">
        <v>0</v>
      </c>
      <c r="G467" s="84" t="b">
        <v>0</v>
      </c>
    </row>
    <row r="468" spans="1:7" ht="15">
      <c r="A468" s="84" t="s">
        <v>263</v>
      </c>
      <c r="B468" s="84">
        <v>2</v>
      </c>
      <c r="C468" s="123">
        <v>0.004095422063210806</v>
      </c>
      <c r="D468" s="84" t="s">
        <v>1980</v>
      </c>
      <c r="E468" s="84" t="b">
        <v>0</v>
      </c>
      <c r="F468" s="84" t="b">
        <v>0</v>
      </c>
      <c r="G468" s="84" t="b">
        <v>0</v>
      </c>
    </row>
    <row r="469" spans="1:7" ht="15">
      <c r="A469" s="84" t="s">
        <v>2599</v>
      </c>
      <c r="B469" s="84">
        <v>2</v>
      </c>
      <c r="C469" s="123">
        <v>0.004095422063210806</v>
      </c>
      <c r="D469" s="84" t="s">
        <v>1980</v>
      </c>
      <c r="E469" s="84" t="b">
        <v>0</v>
      </c>
      <c r="F469" s="84" t="b">
        <v>0</v>
      </c>
      <c r="G469" s="84" t="b">
        <v>0</v>
      </c>
    </row>
    <row r="470" spans="1:7" ht="15">
      <c r="A470" s="84" t="s">
        <v>2132</v>
      </c>
      <c r="B470" s="84">
        <v>2</v>
      </c>
      <c r="C470" s="123">
        <v>0.004095422063210806</v>
      </c>
      <c r="D470" s="84" t="s">
        <v>1980</v>
      </c>
      <c r="E470" s="84" t="b">
        <v>0</v>
      </c>
      <c r="F470" s="84" t="b">
        <v>0</v>
      </c>
      <c r="G470" s="84" t="b">
        <v>0</v>
      </c>
    </row>
    <row r="471" spans="1:7" ht="15">
      <c r="A471" s="84" t="s">
        <v>2600</v>
      </c>
      <c r="B471" s="84">
        <v>2</v>
      </c>
      <c r="C471" s="123">
        <v>0.004095422063210806</v>
      </c>
      <c r="D471" s="84" t="s">
        <v>1980</v>
      </c>
      <c r="E471" s="84" t="b">
        <v>0</v>
      </c>
      <c r="F471" s="84" t="b">
        <v>0</v>
      </c>
      <c r="G471" s="84" t="b">
        <v>0</v>
      </c>
    </row>
    <row r="472" spans="1:7" ht="15">
      <c r="A472" s="84" t="s">
        <v>2571</v>
      </c>
      <c r="B472" s="84">
        <v>2</v>
      </c>
      <c r="C472" s="123">
        <v>0.004095422063210806</v>
      </c>
      <c r="D472" s="84" t="s">
        <v>1980</v>
      </c>
      <c r="E472" s="84" t="b">
        <v>0</v>
      </c>
      <c r="F472" s="84" t="b">
        <v>0</v>
      </c>
      <c r="G472" s="84" t="b">
        <v>0</v>
      </c>
    </row>
    <row r="473" spans="1:7" ht="15">
      <c r="A473" s="84" t="s">
        <v>322</v>
      </c>
      <c r="B473" s="84">
        <v>2</v>
      </c>
      <c r="C473" s="123">
        <v>0.004095422063210806</v>
      </c>
      <c r="D473" s="84" t="s">
        <v>1980</v>
      </c>
      <c r="E473" s="84" t="b">
        <v>0</v>
      </c>
      <c r="F473" s="84" t="b">
        <v>0</v>
      </c>
      <c r="G473" s="84" t="b">
        <v>0</v>
      </c>
    </row>
    <row r="474" spans="1:7" ht="15">
      <c r="A474" s="84" t="s">
        <v>2561</v>
      </c>
      <c r="B474" s="84">
        <v>2</v>
      </c>
      <c r="C474" s="123">
        <v>0.004095422063210806</v>
      </c>
      <c r="D474" s="84" t="s">
        <v>1980</v>
      </c>
      <c r="E474" s="84" t="b">
        <v>0</v>
      </c>
      <c r="F474" s="84" t="b">
        <v>0</v>
      </c>
      <c r="G474" s="84" t="b">
        <v>0</v>
      </c>
    </row>
    <row r="475" spans="1:7" ht="15">
      <c r="A475" s="84" t="s">
        <v>2113</v>
      </c>
      <c r="B475" s="84">
        <v>9</v>
      </c>
      <c r="C475" s="123">
        <v>0.0034318117920506355</v>
      </c>
      <c r="D475" s="84" t="s">
        <v>1981</v>
      </c>
      <c r="E475" s="84" t="b">
        <v>0</v>
      </c>
      <c r="F475" s="84" t="b">
        <v>0</v>
      </c>
      <c r="G475" s="84" t="b">
        <v>0</v>
      </c>
    </row>
    <row r="476" spans="1:7" ht="15">
      <c r="A476" s="84" t="s">
        <v>2114</v>
      </c>
      <c r="B476" s="84">
        <v>6</v>
      </c>
      <c r="C476" s="123">
        <v>0.01109243748081782</v>
      </c>
      <c r="D476" s="84" t="s">
        <v>1981</v>
      </c>
      <c r="E476" s="84" t="b">
        <v>0</v>
      </c>
      <c r="F476" s="84" t="b">
        <v>0</v>
      </c>
      <c r="G476" s="84" t="b">
        <v>0</v>
      </c>
    </row>
    <row r="477" spans="1:7" ht="15">
      <c r="A477" s="84" t="s">
        <v>2119</v>
      </c>
      <c r="B477" s="84">
        <v>5</v>
      </c>
      <c r="C477" s="123">
        <v>0.012542916485999216</v>
      </c>
      <c r="D477" s="84" t="s">
        <v>1981</v>
      </c>
      <c r="E477" s="84" t="b">
        <v>0</v>
      </c>
      <c r="F477" s="84" t="b">
        <v>0</v>
      </c>
      <c r="G477" s="84" t="b">
        <v>0</v>
      </c>
    </row>
    <row r="478" spans="1:7" ht="15">
      <c r="A478" s="84" t="s">
        <v>299</v>
      </c>
      <c r="B478" s="84">
        <v>4</v>
      </c>
      <c r="C478" s="123">
        <v>0.013264666955734587</v>
      </c>
      <c r="D478" s="84" t="s">
        <v>1981</v>
      </c>
      <c r="E478" s="84" t="b">
        <v>0</v>
      </c>
      <c r="F478" s="84" t="b">
        <v>0</v>
      </c>
      <c r="G478" s="84" t="b">
        <v>0</v>
      </c>
    </row>
    <row r="479" spans="1:7" ht="15">
      <c r="A479" s="84" t="s">
        <v>2124</v>
      </c>
      <c r="B479" s="84">
        <v>3</v>
      </c>
      <c r="C479" s="123">
        <v>0.013071968632008442</v>
      </c>
      <c r="D479" s="84" t="s">
        <v>1981</v>
      </c>
      <c r="E479" s="84" t="b">
        <v>0</v>
      </c>
      <c r="F479" s="84" t="b">
        <v>0</v>
      </c>
      <c r="G479" s="84" t="b">
        <v>0</v>
      </c>
    </row>
    <row r="480" spans="1:7" ht="15">
      <c r="A480" s="84" t="s">
        <v>2125</v>
      </c>
      <c r="B480" s="84">
        <v>2</v>
      </c>
      <c r="C480" s="123">
        <v>0.01164950007226698</v>
      </c>
      <c r="D480" s="84" t="s">
        <v>1981</v>
      </c>
      <c r="E480" s="84" t="b">
        <v>1</v>
      </c>
      <c r="F480" s="84" t="b">
        <v>0</v>
      </c>
      <c r="G480" s="84" t="b">
        <v>0</v>
      </c>
    </row>
    <row r="481" spans="1:7" ht="15">
      <c r="A481" s="84" t="s">
        <v>2126</v>
      </c>
      <c r="B481" s="84">
        <v>2</v>
      </c>
      <c r="C481" s="123">
        <v>0.01164950007226698</v>
      </c>
      <c r="D481" s="84" t="s">
        <v>1981</v>
      </c>
      <c r="E481" s="84" t="b">
        <v>1</v>
      </c>
      <c r="F481" s="84" t="b">
        <v>0</v>
      </c>
      <c r="G481" s="84" t="b">
        <v>0</v>
      </c>
    </row>
    <row r="482" spans="1:7" ht="15">
      <c r="A482" s="84" t="s">
        <v>2127</v>
      </c>
      <c r="B482" s="84">
        <v>2</v>
      </c>
      <c r="C482" s="123">
        <v>0.01164950007226698</v>
      </c>
      <c r="D482" s="84" t="s">
        <v>1981</v>
      </c>
      <c r="E482" s="84" t="b">
        <v>0</v>
      </c>
      <c r="F482" s="84" t="b">
        <v>0</v>
      </c>
      <c r="G482" s="84" t="b">
        <v>0</v>
      </c>
    </row>
    <row r="483" spans="1:7" ht="15">
      <c r="A483" s="84" t="s">
        <v>2128</v>
      </c>
      <c r="B483" s="84">
        <v>2</v>
      </c>
      <c r="C483" s="123">
        <v>0.01164950007226698</v>
      </c>
      <c r="D483" s="84" t="s">
        <v>1981</v>
      </c>
      <c r="E483" s="84" t="b">
        <v>1</v>
      </c>
      <c r="F483" s="84" t="b">
        <v>0</v>
      </c>
      <c r="G483" s="84" t="b">
        <v>0</v>
      </c>
    </row>
    <row r="484" spans="1:7" ht="15">
      <c r="A484" s="84" t="s">
        <v>2129</v>
      </c>
      <c r="B484" s="84">
        <v>2</v>
      </c>
      <c r="C484" s="123">
        <v>0.01164950007226698</v>
      </c>
      <c r="D484" s="84" t="s">
        <v>1981</v>
      </c>
      <c r="E484" s="84" t="b">
        <v>0</v>
      </c>
      <c r="F484" s="84" t="b">
        <v>0</v>
      </c>
      <c r="G484" s="84" t="b">
        <v>0</v>
      </c>
    </row>
    <row r="485" spans="1:7" ht="15">
      <c r="A485" s="84" t="s">
        <v>2518</v>
      </c>
      <c r="B485" s="84">
        <v>2</v>
      </c>
      <c r="C485" s="123">
        <v>0.01164950007226698</v>
      </c>
      <c r="D485" s="84" t="s">
        <v>1981</v>
      </c>
      <c r="E485" s="84" t="b">
        <v>0</v>
      </c>
      <c r="F485" s="84" t="b">
        <v>0</v>
      </c>
      <c r="G485" s="84" t="b">
        <v>0</v>
      </c>
    </row>
    <row r="486" spans="1:7" ht="15">
      <c r="A486" s="84" t="s">
        <v>2116</v>
      </c>
      <c r="B486" s="84">
        <v>2</v>
      </c>
      <c r="C486" s="123">
        <v>0.01164950007226698</v>
      </c>
      <c r="D486" s="84" t="s">
        <v>1981</v>
      </c>
      <c r="E486" s="84" t="b">
        <v>0</v>
      </c>
      <c r="F486" s="84" t="b">
        <v>0</v>
      </c>
      <c r="G486" s="84" t="b">
        <v>0</v>
      </c>
    </row>
    <row r="487" spans="1:7" ht="15">
      <c r="A487" s="84" t="s">
        <v>300</v>
      </c>
      <c r="B487" s="84">
        <v>2</v>
      </c>
      <c r="C487" s="123">
        <v>0.01164950007226698</v>
      </c>
      <c r="D487" s="84" t="s">
        <v>1981</v>
      </c>
      <c r="E487" s="84" t="b">
        <v>0</v>
      </c>
      <c r="F487" s="84" t="b">
        <v>0</v>
      </c>
      <c r="G487" s="84" t="b">
        <v>0</v>
      </c>
    </row>
    <row r="488" spans="1:7" ht="15">
      <c r="A488" s="84" t="s">
        <v>2497</v>
      </c>
      <c r="B488" s="84">
        <v>2</v>
      </c>
      <c r="C488" s="123">
        <v>0.01164950007226698</v>
      </c>
      <c r="D488" s="84" t="s">
        <v>1981</v>
      </c>
      <c r="E488" s="84" t="b">
        <v>0</v>
      </c>
      <c r="F488" s="84" t="b">
        <v>0</v>
      </c>
      <c r="G488" s="84" t="b">
        <v>0</v>
      </c>
    </row>
    <row r="489" spans="1:7" ht="15">
      <c r="A489" s="84" t="s">
        <v>2528</v>
      </c>
      <c r="B489" s="84">
        <v>2</v>
      </c>
      <c r="C489" s="123">
        <v>0.01164950007226698</v>
      </c>
      <c r="D489" s="84" t="s">
        <v>1981</v>
      </c>
      <c r="E489" s="84" t="b">
        <v>0</v>
      </c>
      <c r="F489" s="84" t="b">
        <v>0</v>
      </c>
      <c r="G489" s="84" t="b">
        <v>0</v>
      </c>
    </row>
    <row r="490" spans="1:7" ht="15">
      <c r="A490" s="84" t="s">
        <v>2525</v>
      </c>
      <c r="B490" s="84">
        <v>2</v>
      </c>
      <c r="C490" s="123">
        <v>0.01164950007226698</v>
      </c>
      <c r="D490" s="84" t="s">
        <v>1981</v>
      </c>
      <c r="E490" s="84" t="b">
        <v>0</v>
      </c>
      <c r="F490" s="84" t="b">
        <v>0</v>
      </c>
      <c r="G490" s="84" t="b">
        <v>0</v>
      </c>
    </row>
    <row r="491" spans="1:7" ht="15">
      <c r="A491" s="84" t="s">
        <v>2687</v>
      </c>
      <c r="B491" s="84">
        <v>2</v>
      </c>
      <c r="C491" s="123">
        <v>0.01164950007226698</v>
      </c>
      <c r="D491" s="84" t="s">
        <v>1981</v>
      </c>
      <c r="E491" s="84" t="b">
        <v>0</v>
      </c>
      <c r="F491" s="84" t="b">
        <v>0</v>
      </c>
      <c r="G491" s="84" t="b">
        <v>0</v>
      </c>
    </row>
    <row r="492" spans="1:7" ht="15">
      <c r="A492" s="84" t="s">
        <v>232</v>
      </c>
      <c r="B492" s="84">
        <v>2</v>
      </c>
      <c r="C492" s="123">
        <v>0.01164950007226698</v>
      </c>
      <c r="D492" s="84" t="s">
        <v>1981</v>
      </c>
      <c r="E492" s="84" t="b">
        <v>0</v>
      </c>
      <c r="F492" s="84" t="b">
        <v>0</v>
      </c>
      <c r="G492" s="84" t="b">
        <v>0</v>
      </c>
    </row>
    <row r="493" spans="1:7" ht="15">
      <c r="A493" s="84" t="s">
        <v>298</v>
      </c>
      <c r="B493" s="84">
        <v>2</v>
      </c>
      <c r="C493" s="123">
        <v>0.01164950007226698</v>
      </c>
      <c r="D493" s="84" t="s">
        <v>1981</v>
      </c>
      <c r="E493" s="84" t="b">
        <v>0</v>
      </c>
      <c r="F493" s="84" t="b">
        <v>0</v>
      </c>
      <c r="G493" s="84" t="b">
        <v>0</v>
      </c>
    </row>
    <row r="494" spans="1:7" ht="15">
      <c r="A494" s="84" t="s">
        <v>297</v>
      </c>
      <c r="B494" s="84">
        <v>2</v>
      </c>
      <c r="C494" s="123">
        <v>0.01164950007226698</v>
      </c>
      <c r="D494" s="84" t="s">
        <v>1981</v>
      </c>
      <c r="E494" s="84" t="b">
        <v>0</v>
      </c>
      <c r="F494" s="84" t="b">
        <v>0</v>
      </c>
      <c r="G494" s="84" t="b">
        <v>0</v>
      </c>
    </row>
    <row r="495" spans="1:7" ht="15">
      <c r="A495" s="84" t="s">
        <v>296</v>
      </c>
      <c r="B495" s="84">
        <v>2</v>
      </c>
      <c r="C495" s="123">
        <v>0.01164950007226698</v>
      </c>
      <c r="D495" s="84" t="s">
        <v>1981</v>
      </c>
      <c r="E495" s="84" t="b">
        <v>0</v>
      </c>
      <c r="F495" s="84" t="b">
        <v>0</v>
      </c>
      <c r="G495" s="84" t="b">
        <v>0</v>
      </c>
    </row>
    <row r="496" spans="1:7" ht="15">
      <c r="A496" s="84" t="s">
        <v>295</v>
      </c>
      <c r="B496" s="84">
        <v>2</v>
      </c>
      <c r="C496" s="123">
        <v>0.01164950007226698</v>
      </c>
      <c r="D496" s="84" t="s">
        <v>1981</v>
      </c>
      <c r="E496" s="84" t="b">
        <v>0</v>
      </c>
      <c r="F496" s="84" t="b">
        <v>0</v>
      </c>
      <c r="G496" s="84" t="b">
        <v>0</v>
      </c>
    </row>
    <row r="497" spans="1:7" ht="15">
      <c r="A497" s="84" t="s">
        <v>2507</v>
      </c>
      <c r="B497" s="84">
        <v>2</v>
      </c>
      <c r="C497" s="123">
        <v>0.01164950007226698</v>
      </c>
      <c r="D497" s="84" t="s">
        <v>1981</v>
      </c>
      <c r="E497" s="84" t="b">
        <v>1</v>
      </c>
      <c r="F497" s="84" t="b">
        <v>0</v>
      </c>
      <c r="G497" s="84" t="b">
        <v>0</v>
      </c>
    </row>
    <row r="498" spans="1:7" ht="15">
      <c r="A498" s="84" t="s">
        <v>2686</v>
      </c>
      <c r="B498" s="84">
        <v>2</v>
      </c>
      <c r="C498" s="123">
        <v>0.01164950007226698</v>
      </c>
      <c r="D498" s="84" t="s">
        <v>1981</v>
      </c>
      <c r="E498" s="84" t="b">
        <v>0</v>
      </c>
      <c r="F498" s="84" t="b">
        <v>0</v>
      </c>
      <c r="G498" s="84" t="b">
        <v>0</v>
      </c>
    </row>
    <row r="499" spans="1:7" ht="15">
      <c r="A499" s="84" t="s">
        <v>2628</v>
      </c>
      <c r="B499" s="84">
        <v>2</v>
      </c>
      <c r="C499" s="123">
        <v>0.01164950007226698</v>
      </c>
      <c r="D499" s="84" t="s">
        <v>1981</v>
      </c>
      <c r="E499" s="84" t="b">
        <v>0</v>
      </c>
      <c r="F499" s="84" t="b">
        <v>0</v>
      </c>
      <c r="G499" s="84" t="b">
        <v>0</v>
      </c>
    </row>
    <row r="500" spans="1:7" ht="15">
      <c r="A500" s="84" t="s">
        <v>2113</v>
      </c>
      <c r="B500" s="84">
        <v>28</v>
      </c>
      <c r="C500" s="123">
        <v>0.004620322504111554</v>
      </c>
      <c r="D500" s="84" t="s">
        <v>1982</v>
      </c>
      <c r="E500" s="84" t="b">
        <v>0</v>
      </c>
      <c r="F500" s="84" t="b">
        <v>0</v>
      </c>
      <c r="G500" s="84" t="b">
        <v>0</v>
      </c>
    </row>
    <row r="501" spans="1:7" ht="15">
      <c r="A501" s="84" t="s">
        <v>2116</v>
      </c>
      <c r="B501" s="84">
        <v>14</v>
      </c>
      <c r="C501" s="123">
        <v>0.010557558393534713</v>
      </c>
      <c r="D501" s="84" t="s">
        <v>1982</v>
      </c>
      <c r="E501" s="84" t="b">
        <v>0</v>
      </c>
      <c r="F501" s="84" t="b">
        <v>0</v>
      </c>
      <c r="G501" s="84" t="b">
        <v>0</v>
      </c>
    </row>
    <row r="502" spans="1:7" ht="15">
      <c r="A502" s="84" t="s">
        <v>2117</v>
      </c>
      <c r="B502" s="84">
        <v>14</v>
      </c>
      <c r="C502" s="123">
        <v>0.010557558393534713</v>
      </c>
      <c r="D502" s="84" t="s">
        <v>1982</v>
      </c>
      <c r="E502" s="84" t="b">
        <v>0</v>
      </c>
      <c r="F502" s="84" t="b">
        <v>0</v>
      </c>
      <c r="G502" s="84" t="b">
        <v>0</v>
      </c>
    </row>
    <row r="503" spans="1:7" ht="15">
      <c r="A503" s="84" t="s">
        <v>253</v>
      </c>
      <c r="B503" s="84">
        <v>12</v>
      </c>
      <c r="C503" s="123">
        <v>0.010621471725901298</v>
      </c>
      <c r="D503" s="84" t="s">
        <v>1982</v>
      </c>
      <c r="E503" s="84" t="b">
        <v>0</v>
      </c>
      <c r="F503" s="84" t="b">
        <v>0</v>
      </c>
      <c r="G503" s="84" t="b">
        <v>0</v>
      </c>
    </row>
    <row r="504" spans="1:7" ht="15">
      <c r="A504" s="84" t="s">
        <v>2115</v>
      </c>
      <c r="B504" s="84">
        <v>11</v>
      </c>
      <c r="C504" s="123">
        <v>0.010549801469127849</v>
      </c>
      <c r="D504" s="84" t="s">
        <v>1982</v>
      </c>
      <c r="E504" s="84" t="b">
        <v>0</v>
      </c>
      <c r="F504" s="84" t="b">
        <v>0</v>
      </c>
      <c r="G504" s="84" t="b">
        <v>0</v>
      </c>
    </row>
    <row r="505" spans="1:7" ht="15">
      <c r="A505" s="84" t="s">
        <v>2131</v>
      </c>
      <c r="B505" s="84">
        <v>11</v>
      </c>
      <c r="C505" s="123">
        <v>0.010549801469127849</v>
      </c>
      <c r="D505" s="84" t="s">
        <v>1982</v>
      </c>
      <c r="E505" s="84" t="b">
        <v>0</v>
      </c>
      <c r="F505" s="84" t="b">
        <v>0</v>
      </c>
      <c r="G505" s="84" t="b">
        <v>0</v>
      </c>
    </row>
    <row r="506" spans="1:7" ht="15">
      <c r="A506" s="84" t="s">
        <v>255</v>
      </c>
      <c r="B506" s="84">
        <v>11</v>
      </c>
      <c r="C506" s="123">
        <v>0.010549801469127849</v>
      </c>
      <c r="D506" s="84" t="s">
        <v>1982</v>
      </c>
      <c r="E506" s="84" t="b">
        <v>0</v>
      </c>
      <c r="F506" s="84" t="b">
        <v>0</v>
      </c>
      <c r="G506" s="84" t="b">
        <v>0</v>
      </c>
    </row>
    <row r="507" spans="1:7" ht="15">
      <c r="A507" s="84" t="s">
        <v>2132</v>
      </c>
      <c r="B507" s="84">
        <v>10</v>
      </c>
      <c r="C507" s="123">
        <v>0.010400761585954111</v>
      </c>
      <c r="D507" s="84" t="s">
        <v>1982</v>
      </c>
      <c r="E507" s="84" t="b">
        <v>0</v>
      </c>
      <c r="F507" s="84" t="b">
        <v>0</v>
      </c>
      <c r="G507" s="84" t="b">
        <v>0</v>
      </c>
    </row>
    <row r="508" spans="1:7" ht="15">
      <c r="A508" s="84" t="s">
        <v>2133</v>
      </c>
      <c r="B508" s="84">
        <v>9</v>
      </c>
      <c r="C508" s="123">
        <v>0.01106751540206028</v>
      </c>
      <c r="D508" s="84" t="s">
        <v>1982</v>
      </c>
      <c r="E508" s="84" t="b">
        <v>0</v>
      </c>
      <c r="F508" s="84" t="b">
        <v>0</v>
      </c>
      <c r="G508" s="84" t="b">
        <v>0</v>
      </c>
    </row>
    <row r="509" spans="1:7" ht="15">
      <c r="A509" s="84" t="s">
        <v>2134</v>
      </c>
      <c r="B509" s="84">
        <v>8</v>
      </c>
      <c r="C509" s="123">
        <v>0.009837791468498027</v>
      </c>
      <c r="D509" s="84" t="s">
        <v>1982</v>
      </c>
      <c r="E509" s="84" t="b">
        <v>0</v>
      </c>
      <c r="F509" s="84" t="b">
        <v>0</v>
      </c>
      <c r="G509" s="84" t="b">
        <v>0</v>
      </c>
    </row>
    <row r="510" spans="1:7" ht="15">
      <c r="A510" s="84" t="s">
        <v>2513</v>
      </c>
      <c r="B510" s="84">
        <v>8</v>
      </c>
      <c r="C510" s="123">
        <v>0.009837791468498027</v>
      </c>
      <c r="D510" s="84" t="s">
        <v>1982</v>
      </c>
      <c r="E510" s="84" t="b">
        <v>0</v>
      </c>
      <c r="F510" s="84" t="b">
        <v>0</v>
      </c>
      <c r="G510" s="84" t="b">
        <v>0</v>
      </c>
    </row>
    <row r="511" spans="1:7" ht="15">
      <c r="A511" s="84" t="s">
        <v>2114</v>
      </c>
      <c r="B511" s="84">
        <v>7</v>
      </c>
      <c r="C511" s="123">
        <v>0.009402477767506825</v>
      </c>
      <c r="D511" s="84" t="s">
        <v>1982</v>
      </c>
      <c r="E511" s="84" t="b">
        <v>0</v>
      </c>
      <c r="F511" s="84" t="b">
        <v>0</v>
      </c>
      <c r="G511" s="84" t="b">
        <v>0</v>
      </c>
    </row>
    <row r="512" spans="1:7" ht="15">
      <c r="A512" s="84" t="s">
        <v>2490</v>
      </c>
      <c r="B512" s="84">
        <v>7</v>
      </c>
      <c r="C512" s="123">
        <v>0.009402477767506825</v>
      </c>
      <c r="D512" s="84" t="s">
        <v>1982</v>
      </c>
      <c r="E512" s="84" t="b">
        <v>0</v>
      </c>
      <c r="F512" s="84" t="b">
        <v>0</v>
      </c>
      <c r="G512" s="84" t="b">
        <v>0</v>
      </c>
    </row>
    <row r="513" spans="1:7" ht="15">
      <c r="A513" s="84" t="s">
        <v>2491</v>
      </c>
      <c r="B513" s="84">
        <v>7</v>
      </c>
      <c r="C513" s="123">
        <v>0.009402477767506825</v>
      </c>
      <c r="D513" s="84" t="s">
        <v>1982</v>
      </c>
      <c r="E513" s="84" t="b">
        <v>0</v>
      </c>
      <c r="F513" s="84" t="b">
        <v>0</v>
      </c>
      <c r="G513" s="84" t="b">
        <v>0</v>
      </c>
    </row>
    <row r="514" spans="1:7" ht="15">
      <c r="A514" s="84" t="s">
        <v>2121</v>
      </c>
      <c r="B514" s="84">
        <v>6</v>
      </c>
      <c r="C514" s="123">
        <v>0.010912942376293065</v>
      </c>
      <c r="D514" s="84" t="s">
        <v>1982</v>
      </c>
      <c r="E514" s="84" t="b">
        <v>0</v>
      </c>
      <c r="F514" s="84" t="b">
        <v>0</v>
      </c>
      <c r="G514" s="84" t="b">
        <v>0</v>
      </c>
    </row>
    <row r="515" spans="1:7" ht="15">
      <c r="A515" s="84" t="s">
        <v>2488</v>
      </c>
      <c r="B515" s="84">
        <v>6</v>
      </c>
      <c r="C515" s="123">
        <v>0.008845334637870194</v>
      </c>
      <c r="D515" s="84" t="s">
        <v>1982</v>
      </c>
      <c r="E515" s="84" t="b">
        <v>0</v>
      </c>
      <c r="F515" s="84" t="b">
        <v>0</v>
      </c>
      <c r="G515" s="84" t="b">
        <v>0</v>
      </c>
    </row>
    <row r="516" spans="1:7" ht="15">
      <c r="A516" s="84" t="s">
        <v>2541</v>
      </c>
      <c r="B516" s="84">
        <v>6</v>
      </c>
      <c r="C516" s="123">
        <v>0.008845334637870194</v>
      </c>
      <c r="D516" s="84" t="s">
        <v>1982</v>
      </c>
      <c r="E516" s="84" t="b">
        <v>0</v>
      </c>
      <c r="F516" s="84" t="b">
        <v>0</v>
      </c>
      <c r="G516" s="84" t="b">
        <v>0</v>
      </c>
    </row>
    <row r="517" spans="1:7" ht="15">
      <c r="A517" s="84" t="s">
        <v>2499</v>
      </c>
      <c r="B517" s="84">
        <v>5</v>
      </c>
      <c r="C517" s="123">
        <v>0.008145879772076675</v>
      </c>
      <c r="D517" s="84" t="s">
        <v>1982</v>
      </c>
      <c r="E517" s="84" t="b">
        <v>0</v>
      </c>
      <c r="F517" s="84" t="b">
        <v>0</v>
      </c>
      <c r="G517" s="84" t="b">
        <v>0</v>
      </c>
    </row>
    <row r="518" spans="1:7" ht="15">
      <c r="A518" s="84" t="s">
        <v>2500</v>
      </c>
      <c r="B518" s="84">
        <v>5</v>
      </c>
      <c r="C518" s="123">
        <v>0.008145879772076675</v>
      </c>
      <c r="D518" s="84" t="s">
        <v>1982</v>
      </c>
      <c r="E518" s="84" t="b">
        <v>0</v>
      </c>
      <c r="F518" s="84" t="b">
        <v>0</v>
      </c>
      <c r="G518" s="84" t="b">
        <v>0</v>
      </c>
    </row>
    <row r="519" spans="1:7" ht="15">
      <c r="A519" s="84" t="s">
        <v>2493</v>
      </c>
      <c r="B519" s="84">
        <v>5</v>
      </c>
      <c r="C519" s="123">
        <v>0.008145879772076675</v>
      </c>
      <c r="D519" s="84" t="s">
        <v>1982</v>
      </c>
      <c r="E519" s="84" t="b">
        <v>0</v>
      </c>
      <c r="F519" s="84" t="b">
        <v>0</v>
      </c>
      <c r="G519" s="84" t="b">
        <v>0</v>
      </c>
    </row>
    <row r="520" spans="1:7" ht="15">
      <c r="A520" s="84" t="s">
        <v>2535</v>
      </c>
      <c r="B520" s="84">
        <v>5</v>
      </c>
      <c r="C520" s="123">
        <v>0.008145879772076675</v>
      </c>
      <c r="D520" s="84" t="s">
        <v>1982</v>
      </c>
      <c r="E520" s="84" t="b">
        <v>0</v>
      </c>
      <c r="F520" s="84" t="b">
        <v>0</v>
      </c>
      <c r="G520" s="84" t="b">
        <v>0</v>
      </c>
    </row>
    <row r="521" spans="1:7" ht="15">
      <c r="A521" s="84" t="s">
        <v>2539</v>
      </c>
      <c r="B521" s="84">
        <v>5</v>
      </c>
      <c r="C521" s="123">
        <v>0.008145879772076675</v>
      </c>
      <c r="D521" s="84" t="s">
        <v>1982</v>
      </c>
      <c r="E521" s="84" t="b">
        <v>0</v>
      </c>
      <c r="F521" s="84" t="b">
        <v>0</v>
      </c>
      <c r="G521" s="84" t="b">
        <v>0</v>
      </c>
    </row>
    <row r="522" spans="1:7" ht="15">
      <c r="A522" s="84" t="s">
        <v>2494</v>
      </c>
      <c r="B522" s="84">
        <v>5</v>
      </c>
      <c r="C522" s="123">
        <v>0.008145879772076675</v>
      </c>
      <c r="D522" s="84" t="s">
        <v>1982</v>
      </c>
      <c r="E522" s="84" t="b">
        <v>0</v>
      </c>
      <c r="F522" s="84" t="b">
        <v>0</v>
      </c>
      <c r="G522" s="84" t="b">
        <v>0</v>
      </c>
    </row>
    <row r="523" spans="1:7" ht="15">
      <c r="A523" s="84" t="s">
        <v>2495</v>
      </c>
      <c r="B523" s="84">
        <v>5</v>
      </c>
      <c r="C523" s="123">
        <v>0.008145879772076675</v>
      </c>
      <c r="D523" s="84" t="s">
        <v>1982</v>
      </c>
      <c r="E523" s="84" t="b">
        <v>0</v>
      </c>
      <c r="F523" s="84" t="b">
        <v>0</v>
      </c>
      <c r="G523" s="84" t="b">
        <v>0</v>
      </c>
    </row>
    <row r="524" spans="1:7" ht="15">
      <c r="A524" s="84" t="s">
        <v>2498</v>
      </c>
      <c r="B524" s="84">
        <v>5</v>
      </c>
      <c r="C524" s="123">
        <v>0.008145879772076675</v>
      </c>
      <c r="D524" s="84" t="s">
        <v>1982</v>
      </c>
      <c r="E524" s="84" t="b">
        <v>0</v>
      </c>
      <c r="F524" s="84" t="b">
        <v>0</v>
      </c>
      <c r="G524" s="84" t="b">
        <v>0</v>
      </c>
    </row>
    <row r="525" spans="1:7" ht="15">
      <c r="A525" s="84" t="s">
        <v>2553</v>
      </c>
      <c r="B525" s="84">
        <v>5</v>
      </c>
      <c r="C525" s="123">
        <v>0.008145879772076675</v>
      </c>
      <c r="D525" s="84" t="s">
        <v>1982</v>
      </c>
      <c r="E525" s="84" t="b">
        <v>0</v>
      </c>
      <c r="F525" s="84" t="b">
        <v>0</v>
      </c>
      <c r="G525" s="84" t="b">
        <v>0</v>
      </c>
    </row>
    <row r="526" spans="1:7" ht="15">
      <c r="A526" s="84" t="s">
        <v>2554</v>
      </c>
      <c r="B526" s="84">
        <v>5</v>
      </c>
      <c r="C526" s="123">
        <v>0.008145879772076675</v>
      </c>
      <c r="D526" s="84" t="s">
        <v>1982</v>
      </c>
      <c r="E526" s="84" t="b">
        <v>0</v>
      </c>
      <c r="F526" s="84" t="b">
        <v>0</v>
      </c>
      <c r="G526" s="84" t="b">
        <v>0</v>
      </c>
    </row>
    <row r="527" spans="1:7" ht="15">
      <c r="A527" s="84" t="s">
        <v>2555</v>
      </c>
      <c r="B527" s="84">
        <v>5</v>
      </c>
      <c r="C527" s="123">
        <v>0.008145879772076675</v>
      </c>
      <c r="D527" s="84" t="s">
        <v>1982</v>
      </c>
      <c r="E527" s="84" t="b">
        <v>0</v>
      </c>
      <c r="F527" s="84" t="b">
        <v>0</v>
      </c>
      <c r="G527" s="84" t="b">
        <v>0</v>
      </c>
    </row>
    <row r="528" spans="1:7" ht="15">
      <c r="A528" s="84" t="s">
        <v>2556</v>
      </c>
      <c r="B528" s="84">
        <v>5</v>
      </c>
      <c r="C528" s="123">
        <v>0.008145879772076675</v>
      </c>
      <c r="D528" s="84" t="s">
        <v>1982</v>
      </c>
      <c r="E528" s="84" t="b">
        <v>0</v>
      </c>
      <c r="F528" s="84" t="b">
        <v>0</v>
      </c>
      <c r="G528" s="84" t="b">
        <v>0</v>
      </c>
    </row>
    <row r="529" spans="1:7" ht="15">
      <c r="A529" s="84" t="s">
        <v>257</v>
      </c>
      <c r="B529" s="84">
        <v>5</v>
      </c>
      <c r="C529" s="123">
        <v>0.008145879772076675</v>
      </c>
      <c r="D529" s="84" t="s">
        <v>1982</v>
      </c>
      <c r="E529" s="84" t="b">
        <v>0</v>
      </c>
      <c r="F529" s="84" t="b">
        <v>0</v>
      </c>
      <c r="G529" s="84" t="b">
        <v>0</v>
      </c>
    </row>
    <row r="530" spans="1:7" ht="15">
      <c r="A530" s="84" t="s">
        <v>301</v>
      </c>
      <c r="B530" s="84">
        <v>5</v>
      </c>
      <c r="C530" s="123">
        <v>0.008145879772076675</v>
      </c>
      <c r="D530" s="84" t="s">
        <v>1982</v>
      </c>
      <c r="E530" s="84" t="b">
        <v>0</v>
      </c>
      <c r="F530" s="84" t="b">
        <v>0</v>
      </c>
      <c r="G530" s="84" t="b">
        <v>0</v>
      </c>
    </row>
    <row r="531" spans="1:7" ht="15">
      <c r="A531" s="84" t="s">
        <v>271</v>
      </c>
      <c r="B531" s="84">
        <v>5</v>
      </c>
      <c r="C531" s="123">
        <v>0.008145879772076675</v>
      </c>
      <c r="D531" s="84" t="s">
        <v>1982</v>
      </c>
      <c r="E531" s="84" t="b">
        <v>0</v>
      </c>
      <c r="F531" s="84" t="b">
        <v>0</v>
      </c>
      <c r="G531" s="84" t="b">
        <v>0</v>
      </c>
    </row>
    <row r="532" spans="1:7" ht="15">
      <c r="A532" s="84" t="s">
        <v>2559</v>
      </c>
      <c r="B532" s="84">
        <v>5</v>
      </c>
      <c r="C532" s="123">
        <v>0.008145879772076675</v>
      </c>
      <c r="D532" s="84" t="s">
        <v>1982</v>
      </c>
      <c r="E532" s="84" t="b">
        <v>0</v>
      </c>
      <c r="F532" s="84" t="b">
        <v>0</v>
      </c>
      <c r="G532" s="84" t="b">
        <v>0</v>
      </c>
    </row>
    <row r="533" spans="1:7" ht="15">
      <c r="A533" s="84" t="s">
        <v>2492</v>
      </c>
      <c r="B533" s="84">
        <v>5</v>
      </c>
      <c r="C533" s="123">
        <v>0.008145879772076675</v>
      </c>
      <c r="D533" s="84" t="s">
        <v>1982</v>
      </c>
      <c r="E533" s="84" t="b">
        <v>0</v>
      </c>
      <c r="F533" s="84" t="b">
        <v>0</v>
      </c>
      <c r="G533" s="84" t="b">
        <v>0</v>
      </c>
    </row>
    <row r="534" spans="1:7" ht="15">
      <c r="A534" s="84" t="s">
        <v>254</v>
      </c>
      <c r="B534" s="84">
        <v>5</v>
      </c>
      <c r="C534" s="123">
        <v>0.008145879772076675</v>
      </c>
      <c r="D534" s="84" t="s">
        <v>1982</v>
      </c>
      <c r="E534" s="84" t="b">
        <v>0</v>
      </c>
      <c r="F534" s="84" t="b">
        <v>0</v>
      </c>
      <c r="G534" s="84" t="b">
        <v>0</v>
      </c>
    </row>
    <row r="535" spans="1:7" ht="15">
      <c r="A535" s="84" t="s">
        <v>2489</v>
      </c>
      <c r="B535" s="84">
        <v>4</v>
      </c>
      <c r="C535" s="123">
        <v>0.00727529491752871</v>
      </c>
      <c r="D535" s="84" t="s">
        <v>1982</v>
      </c>
      <c r="E535" s="84" t="b">
        <v>0</v>
      </c>
      <c r="F535" s="84" t="b">
        <v>0</v>
      </c>
      <c r="G535" s="84" t="b">
        <v>0</v>
      </c>
    </row>
    <row r="536" spans="1:7" ht="15">
      <c r="A536" s="84" t="s">
        <v>2550</v>
      </c>
      <c r="B536" s="84">
        <v>4</v>
      </c>
      <c r="C536" s="123">
        <v>0.00727529491752871</v>
      </c>
      <c r="D536" s="84" t="s">
        <v>1982</v>
      </c>
      <c r="E536" s="84" t="b">
        <v>0</v>
      </c>
      <c r="F536" s="84" t="b">
        <v>0</v>
      </c>
      <c r="G536" s="84" t="b">
        <v>0</v>
      </c>
    </row>
    <row r="537" spans="1:7" ht="15">
      <c r="A537" s="84" t="s">
        <v>2138</v>
      </c>
      <c r="B537" s="84">
        <v>4</v>
      </c>
      <c r="C537" s="123">
        <v>0.009631694100808406</v>
      </c>
      <c r="D537" s="84" t="s">
        <v>1982</v>
      </c>
      <c r="E537" s="84" t="b">
        <v>0</v>
      </c>
      <c r="F537" s="84" t="b">
        <v>0</v>
      </c>
      <c r="G537" s="84" t="b">
        <v>0</v>
      </c>
    </row>
    <row r="538" spans="1:7" ht="15">
      <c r="A538" s="84" t="s">
        <v>2572</v>
      </c>
      <c r="B538" s="84">
        <v>4</v>
      </c>
      <c r="C538" s="123">
        <v>0.00727529491752871</v>
      </c>
      <c r="D538" s="84" t="s">
        <v>1982</v>
      </c>
      <c r="E538" s="84" t="b">
        <v>0</v>
      </c>
      <c r="F538" s="84" t="b">
        <v>0</v>
      </c>
      <c r="G538" s="84" t="b">
        <v>0</v>
      </c>
    </row>
    <row r="539" spans="1:7" ht="15">
      <c r="A539" s="84" t="s">
        <v>2529</v>
      </c>
      <c r="B539" s="84">
        <v>4</v>
      </c>
      <c r="C539" s="123">
        <v>0.00727529491752871</v>
      </c>
      <c r="D539" s="84" t="s">
        <v>1982</v>
      </c>
      <c r="E539" s="84" t="b">
        <v>0</v>
      </c>
      <c r="F539" s="84" t="b">
        <v>0</v>
      </c>
      <c r="G539" s="84" t="b">
        <v>0</v>
      </c>
    </row>
    <row r="540" spans="1:7" ht="15">
      <c r="A540" s="84" t="s">
        <v>2584</v>
      </c>
      <c r="B540" s="84">
        <v>4</v>
      </c>
      <c r="C540" s="123">
        <v>0.00727529491752871</v>
      </c>
      <c r="D540" s="84" t="s">
        <v>1982</v>
      </c>
      <c r="E540" s="84" t="b">
        <v>0</v>
      </c>
      <c r="F540" s="84" t="b">
        <v>0</v>
      </c>
      <c r="G540" s="84" t="b">
        <v>0</v>
      </c>
    </row>
    <row r="541" spans="1:7" ht="15">
      <c r="A541" s="84" t="s">
        <v>2542</v>
      </c>
      <c r="B541" s="84">
        <v>4</v>
      </c>
      <c r="C541" s="123">
        <v>0.00727529491752871</v>
      </c>
      <c r="D541" s="84" t="s">
        <v>1982</v>
      </c>
      <c r="E541" s="84" t="b">
        <v>0</v>
      </c>
      <c r="F541" s="84" t="b">
        <v>0</v>
      </c>
      <c r="G541" s="84" t="b">
        <v>0</v>
      </c>
    </row>
    <row r="542" spans="1:7" ht="15">
      <c r="A542" s="84" t="s">
        <v>2576</v>
      </c>
      <c r="B542" s="84">
        <v>4</v>
      </c>
      <c r="C542" s="123">
        <v>0.00727529491752871</v>
      </c>
      <c r="D542" s="84" t="s">
        <v>1982</v>
      </c>
      <c r="E542" s="84" t="b">
        <v>1</v>
      </c>
      <c r="F542" s="84" t="b">
        <v>0</v>
      </c>
      <c r="G542" s="84" t="b">
        <v>0</v>
      </c>
    </row>
    <row r="543" spans="1:7" ht="15">
      <c r="A543" s="84" t="s">
        <v>2577</v>
      </c>
      <c r="B543" s="84">
        <v>4</v>
      </c>
      <c r="C543" s="123">
        <v>0.00727529491752871</v>
      </c>
      <c r="D543" s="84" t="s">
        <v>1982</v>
      </c>
      <c r="E543" s="84" t="b">
        <v>0</v>
      </c>
      <c r="F543" s="84" t="b">
        <v>0</v>
      </c>
      <c r="G543" s="84" t="b">
        <v>0</v>
      </c>
    </row>
    <row r="544" spans="1:7" ht="15">
      <c r="A544" s="84" t="s">
        <v>2578</v>
      </c>
      <c r="B544" s="84">
        <v>4</v>
      </c>
      <c r="C544" s="123">
        <v>0.00727529491752871</v>
      </c>
      <c r="D544" s="84" t="s">
        <v>1982</v>
      </c>
      <c r="E544" s="84" t="b">
        <v>0</v>
      </c>
      <c r="F544" s="84" t="b">
        <v>0</v>
      </c>
      <c r="G544" s="84" t="b">
        <v>0</v>
      </c>
    </row>
    <row r="545" spans="1:7" ht="15">
      <c r="A545" s="84" t="s">
        <v>2579</v>
      </c>
      <c r="B545" s="84">
        <v>4</v>
      </c>
      <c r="C545" s="123">
        <v>0.00727529491752871</v>
      </c>
      <c r="D545" s="84" t="s">
        <v>1982</v>
      </c>
      <c r="E545" s="84" t="b">
        <v>0</v>
      </c>
      <c r="F545" s="84" t="b">
        <v>0</v>
      </c>
      <c r="G545" s="84" t="b">
        <v>0</v>
      </c>
    </row>
    <row r="546" spans="1:7" ht="15">
      <c r="A546" s="84" t="s">
        <v>2580</v>
      </c>
      <c r="B546" s="84">
        <v>4</v>
      </c>
      <c r="C546" s="123">
        <v>0.00727529491752871</v>
      </c>
      <c r="D546" s="84" t="s">
        <v>1982</v>
      </c>
      <c r="E546" s="84" t="b">
        <v>0</v>
      </c>
      <c r="F546" s="84" t="b">
        <v>0</v>
      </c>
      <c r="G546" s="84" t="b">
        <v>0</v>
      </c>
    </row>
    <row r="547" spans="1:7" ht="15">
      <c r="A547" s="84" t="s">
        <v>2510</v>
      </c>
      <c r="B547" s="84">
        <v>3</v>
      </c>
      <c r="C547" s="123">
        <v>0.007223770575606304</v>
      </c>
      <c r="D547" s="84" t="s">
        <v>1982</v>
      </c>
      <c r="E547" s="84" t="b">
        <v>0</v>
      </c>
      <c r="F547" s="84" t="b">
        <v>0</v>
      </c>
      <c r="G547" s="84" t="b">
        <v>0</v>
      </c>
    </row>
    <row r="548" spans="1:7" ht="15">
      <c r="A548" s="84" t="s">
        <v>2538</v>
      </c>
      <c r="B548" s="84">
        <v>3</v>
      </c>
      <c r="C548" s="123">
        <v>0.006189966706394869</v>
      </c>
      <c r="D548" s="84" t="s">
        <v>1982</v>
      </c>
      <c r="E548" s="84" t="b">
        <v>0</v>
      </c>
      <c r="F548" s="84" t="b">
        <v>0</v>
      </c>
      <c r="G548" s="84" t="b">
        <v>0</v>
      </c>
    </row>
    <row r="549" spans="1:7" ht="15">
      <c r="A549" s="84" t="s">
        <v>2562</v>
      </c>
      <c r="B549" s="84">
        <v>3</v>
      </c>
      <c r="C549" s="123">
        <v>0.006189966706394869</v>
      </c>
      <c r="D549" s="84" t="s">
        <v>1982</v>
      </c>
      <c r="E549" s="84" t="b">
        <v>0</v>
      </c>
      <c r="F549" s="84" t="b">
        <v>0</v>
      </c>
      <c r="G549" s="84" t="b">
        <v>0</v>
      </c>
    </row>
    <row r="550" spans="1:7" ht="15">
      <c r="A550" s="84" t="s">
        <v>2563</v>
      </c>
      <c r="B550" s="84">
        <v>3</v>
      </c>
      <c r="C550" s="123">
        <v>0.006189966706394869</v>
      </c>
      <c r="D550" s="84" t="s">
        <v>1982</v>
      </c>
      <c r="E550" s="84" t="b">
        <v>0</v>
      </c>
      <c r="F550" s="84" t="b">
        <v>0</v>
      </c>
      <c r="G550" s="84" t="b">
        <v>0</v>
      </c>
    </row>
    <row r="551" spans="1:7" ht="15">
      <c r="A551" s="84" t="s">
        <v>2564</v>
      </c>
      <c r="B551" s="84">
        <v>3</v>
      </c>
      <c r="C551" s="123">
        <v>0.006189966706394869</v>
      </c>
      <c r="D551" s="84" t="s">
        <v>1982</v>
      </c>
      <c r="E551" s="84" t="b">
        <v>0</v>
      </c>
      <c r="F551" s="84" t="b">
        <v>0</v>
      </c>
      <c r="G551" s="84" t="b">
        <v>0</v>
      </c>
    </row>
    <row r="552" spans="1:7" ht="15">
      <c r="A552" s="84" t="s">
        <v>2565</v>
      </c>
      <c r="B552" s="84">
        <v>3</v>
      </c>
      <c r="C552" s="123">
        <v>0.006189966706394869</v>
      </c>
      <c r="D552" s="84" t="s">
        <v>1982</v>
      </c>
      <c r="E552" s="84" t="b">
        <v>0</v>
      </c>
      <c r="F552" s="84" t="b">
        <v>0</v>
      </c>
      <c r="G552" s="84" t="b">
        <v>0</v>
      </c>
    </row>
    <row r="553" spans="1:7" ht="15">
      <c r="A553" s="84" t="s">
        <v>2566</v>
      </c>
      <c r="B553" s="84">
        <v>3</v>
      </c>
      <c r="C553" s="123">
        <v>0.006189966706394869</v>
      </c>
      <c r="D553" s="84" t="s">
        <v>1982</v>
      </c>
      <c r="E553" s="84" t="b">
        <v>0</v>
      </c>
      <c r="F553" s="84" t="b">
        <v>0</v>
      </c>
      <c r="G553" s="84" t="b">
        <v>0</v>
      </c>
    </row>
    <row r="554" spans="1:7" ht="15">
      <c r="A554" s="84" t="s">
        <v>2567</v>
      </c>
      <c r="B554" s="84">
        <v>3</v>
      </c>
      <c r="C554" s="123">
        <v>0.006189966706394869</v>
      </c>
      <c r="D554" s="84" t="s">
        <v>1982</v>
      </c>
      <c r="E554" s="84" t="b">
        <v>0</v>
      </c>
      <c r="F554" s="84" t="b">
        <v>0</v>
      </c>
      <c r="G554" s="84" t="b">
        <v>0</v>
      </c>
    </row>
    <row r="555" spans="1:7" ht="15">
      <c r="A555" s="84" t="s">
        <v>2568</v>
      </c>
      <c r="B555" s="84">
        <v>3</v>
      </c>
      <c r="C555" s="123">
        <v>0.006189966706394869</v>
      </c>
      <c r="D555" s="84" t="s">
        <v>1982</v>
      </c>
      <c r="E555" s="84" t="b">
        <v>1</v>
      </c>
      <c r="F555" s="84" t="b">
        <v>0</v>
      </c>
      <c r="G555" s="84" t="b">
        <v>0</v>
      </c>
    </row>
    <row r="556" spans="1:7" ht="15">
      <c r="A556" s="84" t="s">
        <v>2520</v>
      </c>
      <c r="B556" s="84">
        <v>3</v>
      </c>
      <c r="C556" s="123">
        <v>0.006189966706394869</v>
      </c>
      <c r="D556" s="84" t="s">
        <v>1982</v>
      </c>
      <c r="E556" s="84" t="b">
        <v>0</v>
      </c>
      <c r="F556" s="84" t="b">
        <v>0</v>
      </c>
      <c r="G556" s="84" t="b">
        <v>0</v>
      </c>
    </row>
    <row r="557" spans="1:7" ht="15">
      <c r="A557" s="84" t="s">
        <v>2504</v>
      </c>
      <c r="B557" s="84">
        <v>3</v>
      </c>
      <c r="C557" s="123">
        <v>0.006189966706394869</v>
      </c>
      <c r="D557" s="84" t="s">
        <v>1982</v>
      </c>
      <c r="E557" s="84" t="b">
        <v>0</v>
      </c>
      <c r="F557" s="84" t="b">
        <v>0</v>
      </c>
      <c r="G557" s="84" t="b">
        <v>0</v>
      </c>
    </row>
    <row r="558" spans="1:7" ht="15">
      <c r="A558" s="84" t="s">
        <v>2595</v>
      </c>
      <c r="B558" s="84">
        <v>3</v>
      </c>
      <c r="C558" s="123">
        <v>0.006189966706394869</v>
      </c>
      <c r="D558" s="84" t="s">
        <v>1982</v>
      </c>
      <c r="E558" s="84" t="b">
        <v>0</v>
      </c>
      <c r="F558" s="84" t="b">
        <v>0</v>
      </c>
      <c r="G558" s="84" t="b">
        <v>0</v>
      </c>
    </row>
    <row r="559" spans="1:7" ht="15">
      <c r="A559" s="84" t="s">
        <v>2506</v>
      </c>
      <c r="B559" s="84">
        <v>3</v>
      </c>
      <c r="C559" s="123">
        <v>0.006189966706394869</v>
      </c>
      <c r="D559" s="84" t="s">
        <v>1982</v>
      </c>
      <c r="E559" s="84" t="b">
        <v>0</v>
      </c>
      <c r="F559" s="84" t="b">
        <v>0</v>
      </c>
      <c r="G559" s="84" t="b">
        <v>0</v>
      </c>
    </row>
    <row r="560" spans="1:7" ht="15">
      <c r="A560" s="84" t="s">
        <v>2119</v>
      </c>
      <c r="B560" s="84">
        <v>3</v>
      </c>
      <c r="C560" s="123">
        <v>0.006189966706394869</v>
      </c>
      <c r="D560" s="84" t="s">
        <v>1982</v>
      </c>
      <c r="E560" s="84" t="b">
        <v>0</v>
      </c>
      <c r="F560" s="84" t="b">
        <v>0</v>
      </c>
      <c r="G560" s="84" t="b">
        <v>0</v>
      </c>
    </row>
    <row r="561" spans="1:7" ht="15">
      <c r="A561" s="84" t="s">
        <v>2612</v>
      </c>
      <c r="B561" s="84">
        <v>3</v>
      </c>
      <c r="C561" s="123">
        <v>0.006189966706394869</v>
      </c>
      <c r="D561" s="84" t="s">
        <v>1982</v>
      </c>
      <c r="E561" s="84" t="b">
        <v>0</v>
      </c>
      <c r="F561" s="84" t="b">
        <v>0</v>
      </c>
      <c r="G561" s="84" t="b">
        <v>0</v>
      </c>
    </row>
    <row r="562" spans="1:7" ht="15">
      <c r="A562" s="84" t="s">
        <v>2610</v>
      </c>
      <c r="B562" s="84">
        <v>3</v>
      </c>
      <c r="C562" s="123">
        <v>0.006189966706394869</v>
      </c>
      <c r="D562" s="84" t="s">
        <v>1982</v>
      </c>
      <c r="E562" s="84" t="b">
        <v>0</v>
      </c>
      <c r="F562" s="84" t="b">
        <v>0</v>
      </c>
      <c r="G562" s="84" t="b">
        <v>0</v>
      </c>
    </row>
    <row r="563" spans="1:7" ht="15">
      <c r="A563" s="84" t="s">
        <v>2611</v>
      </c>
      <c r="B563" s="84">
        <v>3</v>
      </c>
      <c r="C563" s="123">
        <v>0.006189966706394869</v>
      </c>
      <c r="D563" s="84" t="s">
        <v>1982</v>
      </c>
      <c r="E563" s="84" t="b">
        <v>0</v>
      </c>
      <c r="F563" s="84" t="b">
        <v>0</v>
      </c>
      <c r="G563" s="84" t="b">
        <v>0</v>
      </c>
    </row>
    <row r="564" spans="1:7" ht="15">
      <c r="A564" s="84" t="s">
        <v>2613</v>
      </c>
      <c r="B564" s="84">
        <v>3</v>
      </c>
      <c r="C564" s="123">
        <v>0.006189966706394869</v>
      </c>
      <c r="D564" s="84" t="s">
        <v>1982</v>
      </c>
      <c r="E564" s="84" t="b">
        <v>0</v>
      </c>
      <c r="F564" s="84" t="b">
        <v>0</v>
      </c>
      <c r="G564" s="84" t="b">
        <v>0</v>
      </c>
    </row>
    <row r="565" spans="1:7" ht="15">
      <c r="A565" s="84" t="s">
        <v>2536</v>
      </c>
      <c r="B565" s="84">
        <v>2</v>
      </c>
      <c r="C565" s="123">
        <v>0.004815847050404203</v>
      </c>
      <c r="D565" s="84" t="s">
        <v>1982</v>
      </c>
      <c r="E565" s="84" t="b">
        <v>0</v>
      </c>
      <c r="F565" s="84" t="b">
        <v>0</v>
      </c>
      <c r="G565" s="84" t="b">
        <v>0</v>
      </c>
    </row>
    <row r="566" spans="1:7" ht="15">
      <c r="A566" s="84" t="s">
        <v>2537</v>
      </c>
      <c r="B566" s="84">
        <v>2</v>
      </c>
      <c r="C566" s="123">
        <v>0.004815847050404203</v>
      </c>
      <c r="D566" s="84" t="s">
        <v>1982</v>
      </c>
      <c r="E566" s="84" t="b">
        <v>0</v>
      </c>
      <c r="F566" s="84" t="b">
        <v>0</v>
      </c>
      <c r="G566" s="84" t="b">
        <v>0</v>
      </c>
    </row>
    <row r="567" spans="1:7" ht="15">
      <c r="A567" s="84" t="s">
        <v>2519</v>
      </c>
      <c r="B567" s="84">
        <v>2</v>
      </c>
      <c r="C567" s="123">
        <v>0.004815847050404203</v>
      </c>
      <c r="D567" s="84" t="s">
        <v>1982</v>
      </c>
      <c r="E567" s="84" t="b">
        <v>0</v>
      </c>
      <c r="F567" s="84" t="b">
        <v>0</v>
      </c>
      <c r="G567" s="84" t="b">
        <v>0</v>
      </c>
    </row>
    <row r="568" spans="1:7" ht="15">
      <c r="A568" s="84" t="s">
        <v>2517</v>
      </c>
      <c r="B568" s="84">
        <v>2</v>
      </c>
      <c r="C568" s="123">
        <v>0.004815847050404203</v>
      </c>
      <c r="D568" s="84" t="s">
        <v>1982</v>
      </c>
      <c r="E568" s="84" t="b">
        <v>0</v>
      </c>
      <c r="F568" s="84" t="b">
        <v>0</v>
      </c>
      <c r="G568" s="84" t="b">
        <v>0</v>
      </c>
    </row>
    <row r="569" spans="1:7" ht="15">
      <c r="A569" s="84" t="s">
        <v>2643</v>
      </c>
      <c r="B569" s="84">
        <v>2</v>
      </c>
      <c r="C569" s="123">
        <v>0.004815847050404203</v>
      </c>
      <c r="D569" s="84" t="s">
        <v>1982</v>
      </c>
      <c r="E569" s="84" t="b">
        <v>0</v>
      </c>
      <c r="F569" s="84" t="b">
        <v>0</v>
      </c>
      <c r="G569" s="84" t="b">
        <v>0</v>
      </c>
    </row>
    <row r="570" spans="1:7" ht="15">
      <c r="A570" s="84" t="s">
        <v>331</v>
      </c>
      <c r="B570" s="84">
        <v>2</v>
      </c>
      <c r="C570" s="123">
        <v>0.004815847050404203</v>
      </c>
      <c r="D570" s="84" t="s">
        <v>1982</v>
      </c>
      <c r="E570" s="84" t="b">
        <v>0</v>
      </c>
      <c r="F570" s="84" t="b">
        <v>0</v>
      </c>
      <c r="G570" s="84" t="b">
        <v>0</v>
      </c>
    </row>
    <row r="571" spans="1:7" ht="15">
      <c r="A571" s="84" t="s">
        <v>2644</v>
      </c>
      <c r="B571" s="84">
        <v>2</v>
      </c>
      <c r="C571" s="123">
        <v>0.004815847050404203</v>
      </c>
      <c r="D571" s="84" t="s">
        <v>1982</v>
      </c>
      <c r="E571" s="84" t="b">
        <v>0</v>
      </c>
      <c r="F571" s="84" t="b">
        <v>0</v>
      </c>
      <c r="G571" s="84" t="b">
        <v>0</v>
      </c>
    </row>
    <row r="572" spans="1:7" ht="15">
      <c r="A572" s="84" t="s">
        <v>267</v>
      </c>
      <c r="B572" s="84">
        <v>2</v>
      </c>
      <c r="C572" s="123">
        <v>0.004815847050404203</v>
      </c>
      <c r="D572" s="84" t="s">
        <v>1982</v>
      </c>
      <c r="E572" s="84" t="b">
        <v>0</v>
      </c>
      <c r="F572" s="84" t="b">
        <v>0</v>
      </c>
      <c r="G572" s="84" t="b">
        <v>0</v>
      </c>
    </row>
    <row r="573" spans="1:7" ht="15">
      <c r="A573" s="84" t="s">
        <v>330</v>
      </c>
      <c r="B573" s="84">
        <v>2</v>
      </c>
      <c r="C573" s="123">
        <v>0.004815847050404203</v>
      </c>
      <c r="D573" s="84" t="s">
        <v>1982</v>
      </c>
      <c r="E573" s="84" t="b">
        <v>0</v>
      </c>
      <c r="F573" s="84" t="b">
        <v>0</v>
      </c>
      <c r="G573" s="84" t="b">
        <v>0</v>
      </c>
    </row>
    <row r="574" spans="1:7" ht="15">
      <c r="A574" s="84" t="s">
        <v>2645</v>
      </c>
      <c r="B574" s="84">
        <v>2</v>
      </c>
      <c r="C574" s="123">
        <v>0.004815847050404203</v>
      </c>
      <c r="D574" s="84" t="s">
        <v>1982</v>
      </c>
      <c r="E574" s="84" t="b">
        <v>0</v>
      </c>
      <c r="F574" s="84" t="b">
        <v>0</v>
      </c>
      <c r="G574" s="84" t="b">
        <v>0</v>
      </c>
    </row>
    <row r="575" spans="1:7" ht="15">
      <c r="A575" s="84" t="s">
        <v>230</v>
      </c>
      <c r="B575" s="84">
        <v>2</v>
      </c>
      <c r="C575" s="123">
        <v>0.004815847050404203</v>
      </c>
      <c r="D575" s="84" t="s">
        <v>1982</v>
      </c>
      <c r="E575" s="84" t="b">
        <v>0</v>
      </c>
      <c r="F575" s="84" t="b">
        <v>0</v>
      </c>
      <c r="G575" s="84" t="b">
        <v>0</v>
      </c>
    </row>
    <row r="576" spans="1:7" ht="15">
      <c r="A576" s="84" t="s">
        <v>2511</v>
      </c>
      <c r="B576" s="84">
        <v>2</v>
      </c>
      <c r="C576" s="123">
        <v>0.004815847050404203</v>
      </c>
      <c r="D576" s="84" t="s">
        <v>1982</v>
      </c>
      <c r="E576" s="84" t="b">
        <v>0</v>
      </c>
      <c r="F576" s="84" t="b">
        <v>0</v>
      </c>
      <c r="G576" s="84" t="b">
        <v>0</v>
      </c>
    </row>
    <row r="577" spans="1:7" ht="15">
      <c r="A577" s="84" t="s">
        <v>2521</v>
      </c>
      <c r="B577" s="84">
        <v>2</v>
      </c>
      <c r="C577" s="123">
        <v>0.004815847050404203</v>
      </c>
      <c r="D577" s="84" t="s">
        <v>1982</v>
      </c>
      <c r="E577" s="84" t="b">
        <v>0</v>
      </c>
      <c r="F577" s="84" t="b">
        <v>0</v>
      </c>
      <c r="G577" s="84" t="b">
        <v>0</v>
      </c>
    </row>
    <row r="578" spans="1:7" ht="15">
      <c r="A578" s="84" t="s">
        <v>2512</v>
      </c>
      <c r="B578" s="84">
        <v>2</v>
      </c>
      <c r="C578" s="123">
        <v>0.004815847050404203</v>
      </c>
      <c r="D578" s="84" t="s">
        <v>1982</v>
      </c>
      <c r="E578" s="84" t="b">
        <v>0</v>
      </c>
      <c r="F578" s="84" t="b">
        <v>0</v>
      </c>
      <c r="G578" s="84" t="b">
        <v>0</v>
      </c>
    </row>
    <row r="579" spans="1:7" ht="15">
      <c r="A579" s="84" t="s">
        <v>2505</v>
      </c>
      <c r="B579" s="84">
        <v>2</v>
      </c>
      <c r="C579" s="123">
        <v>0.004815847050404203</v>
      </c>
      <c r="D579" s="84" t="s">
        <v>1982</v>
      </c>
      <c r="E579" s="84" t="b">
        <v>0</v>
      </c>
      <c r="F579" s="84" t="b">
        <v>0</v>
      </c>
      <c r="G579" s="84" t="b">
        <v>0</v>
      </c>
    </row>
    <row r="580" spans="1:7" ht="15">
      <c r="A580" s="84" t="s">
        <v>2522</v>
      </c>
      <c r="B580" s="84">
        <v>2</v>
      </c>
      <c r="C580" s="123">
        <v>0.004815847050404203</v>
      </c>
      <c r="D580" s="84" t="s">
        <v>1982</v>
      </c>
      <c r="E580" s="84" t="b">
        <v>0</v>
      </c>
      <c r="F580" s="84" t="b">
        <v>0</v>
      </c>
      <c r="G580" s="84" t="b">
        <v>0</v>
      </c>
    </row>
    <row r="581" spans="1:7" ht="15">
      <c r="A581" s="84" t="s">
        <v>2523</v>
      </c>
      <c r="B581" s="84">
        <v>2</v>
      </c>
      <c r="C581" s="123">
        <v>0.004815847050404203</v>
      </c>
      <c r="D581" s="84" t="s">
        <v>1982</v>
      </c>
      <c r="E581" s="84" t="b">
        <v>0</v>
      </c>
      <c r="F581" s="84" t="b">
        <v>0</v>
      </c>
      <c r="G581" s="84" t="b">
        <v>0</v>
      </c>
    </row>
    <row r="582" spans="1:7" ht="15">
      <c r="A582" s="84" t="s">
        <v>242</v>
      </c>
      <c r="B582" s="84">
        <v>2</v>
      </c>
      <c r="C582" s="123">
        <v>0.004815847050404203</v>
      </c>
      <c r="D582" s="84" t="s">
        <v>1982</v>
      </c>
      <c r="E582" s="84" t="b">
        <v>0</v>
      </c>
      <c r="F582" s="84" t="b">
        <v>0</v>
      </c>
      <c r="G582" s="84" t="b">
        <v>0</v>
      </c>
    </row>
    <row r="583" spans="1:7" ht="15">
      <c r="A583" s="84" t="s">
        <v>258</v>
      </c>
      <c r="B583" s="84">
        <v>2</v>
      </c>
      <c r="C583" s="123">
        <v>0.004815847050404203</v>
      </c>
      <c r="D583" s="84" t="s">
        <v>1982</v>
      </c>
      <c r="E583" s="84" t="b">
        <v>0</v>
      </c>
      <c r="F583" s="84" t="b">
        <v>0</v>
      </c>
      <c r="G583" s="84" t="b">
        <v>0</v>
      </c>
    </row>
    <row r="584" spans="1:7" ht="15">
      <c r="A584" s="84" t="s">
        <v>2646</v>
      </c>
      <c r="B584" s="84">
        <v>2</v>
      </c>
      <c r="C584" s="123">
        <v>0.004815847050404203</v>
      </c>
      <c r="D584" s="84" t="s">
        <v>1982</v>
      </c>
      <c r="E584" s="84" t="b">
        <v>0</v>
      </c>
      <c r="F584" s="84" t="b">
        <v>0</v>
      </c>
      <c r="G584" s="84" t="b">
        <v>0</v>
      </c>
    </row>
    <row r="585" spans="1:7" ht="15">
      <c r="A585" s="84" t="s">
        <v>2509</v>
      </c>
      <c r="B585" s="84">
        <v>2</v>
      </c>
      <c r="C585" s="123">
        <v>0.004815847050404203</v>
      </c>
      <c r="D585" s="84" t="s">
        <v>1982</v>
      </c>
      <c r="E585" s="84" t="b">
        <v>1</v>
      </c>
      <c r="F585" s="84" t="b">
        <v>0</v>
      </c>
      <c r="G585" s="84" t="b">
        <v>0</v>
      </c>
    </row>
    <row r="586" spans="1:7" ht="15">
      <c r="A586" s="84" t="s">
        <v>2088</v>
      </c>
      <c r="B586" s="84">
        <v>2</v>
      </c>
      <c r="C586" s="123">
        <v>0.004815847050404203</v>
      </c>
      <c r="D586" s="84" t="s">
        <v>1982</v>
      </c>
      <c r="E586" s="84" t="b">
        <v>0</v>
      </c>
      <c r="F586" s="84" t="b">
        <v>0</v>
      </c>
      <c r="G586" s="84" t="b">
        <v>0</v>
      </c>
    </row>
    <row r="587" spans="1:7" ht="15">
      <c r="A587" s="84" t="s">
        <v>2558</v>
      </c>
      <c r="B587" s="84">
        <v>2</v>
      </c>
      <c r="C587" s="123">
        <v>0.004815847050404203</v>
      </c>
      <c r="D587" s="84" t="s">
        <v>1982</v>
      </c>
      <c r="E587" s="84" t="b">
        <v>0</v>
      </c>
      <c r="F587" s="84" t="b">
        <v>0</v>
      </c>
      <c r="G587" s="84" t="b">
        <v>0</v>
      </c>
    </row>
    <row r="588" spans="1:7" ht="15">
      <c r="A588" s="84" t="s">
        <v>2528</v>
      </c>
      <c r="B588" s="84">
        <v>2</v>
      </c>
      <c r="C588" s="123">
        <v>0.004815847050404203</v>
      </c>
      <c r="D588" s="84" t="s">
        <v>1982</v>
      </c>
      <c r="E588" s="84" t="b">
        <v>0</v>
      </c>
      <c r="F588" s="84" t="b">
        <v>0</v>
      </c>
      <c r="G588" s="84" t="b">
        <v>0</v>
      </c>
    </row>
    <row r="589" spans="1:7" ht="15">
      <c r="A589" s="84" t="s">
        <v>2525</v>
      </c>
      <c r="B589" s="84">
        <v>2</v>
      </c>
      <c r="C589" s="123">
        <v>0.004815847050404203</v>
      </c>
      <c r="D589" s="84" t="s">
        <v>1982</v>
      </c>
      <c r="E589" s="84" t="b">
        <v>0</v>
      </c>
      <c r="F589" s="84" t="b">
        <v>0</v>
      </c>
      <c r="G589" s="84" t="b">
        <v>0</v>
      </c>
    </row>
    <row r="590" spans="1:7" ht="15">
      <c r="A590" s="84" t="s">
        <v>2680</v>
      </c>
      <c r="B590" s="84">
        <v>2</v>
      </c>
      <c r="C590" s="123">
        <v>0.004815847050404203</v>
      </c>
      <c r="D590" s="84" t="s">
        <v>1982</v>
      </c>
      <c r="E590" s="84" t="b">
        <v>0</v>
      </c>
      <c r="F590" s="84" t="b">
        <v>0</v>
      </c>
      <c r="G590" s="84" t="b">
        <v>0</v>
      </c>
    </row>
    <row r="591" spans="1:7" ht="15">
      <c r="A591" s="84" t="s">
        <v>2574</v>
      </c>
      <c r="B591" s="84">
        <v>2</v>
      </c>
      <c r="C591" s="123">
        <v>0.004815847050404203</v>
      </c>
      <c r="D591" s="84" t="s">
        <v>1982</v>
      </c>
      <c r="E591" s="84" t="b">
        <v>0</v>
      </c>
      <c r="F591" s="84" t="b">
        <v>0</v>
      </c>
      <c r="G591" s="84" t="b">
        <v>0</v>
      </c>
    </row>
    <row r="592" spans="1:7" ht="15">
      <c r="A592" s="84" t="s">
        <v>2653</v>
      </c>
      <c r="B592" s="84">
        <v>2</v>
      </c>
      <c r="C592" s="123">
        <v>0.004815847050404203</v>
      </c>
      <c r="D592" s="84" t="s">
        <v>1982</v>
      </c>
      <c r="E592" s="84" t="b">
        <v>0</v>
      </c>
      <c r="F592" s="84" t="b">
        <v>0</v>
      </c>
      <c r="G592" s="84" t="b">
        <v>0</v>
      </c>
    </row>
    <row r="593" spans="1:7" ht="15">
      <c r="A593" s="84" t="s">
        <v>317</v>
      </c>
      <c r="B593" s="84">
        <v>2</v>
      </c>
      <c r="C593" s="123">
        <v>0.004815847050404203</v>
      </c>
      <c r="D593" s="84" t="s">
        <v>1982</v>
      </c>
      <c r="E593" s="84" t="b">
        <v>0</v>
      </c>
      <c r="F593" s="84" t="b">
        <v>0</v>
      </c>
      <c r="G593" s="84" t="b">
        <v>0</v>
      </c>
    </row>
    <row r="594" spans="1:7" ht="15">
      <c r="A594" s="84" t="s">
        <v>2602</v>
      </c>
      <c r="B594" s="84">
        <v>2</v>
      </c>
      <c r="C594" s="123">
        <v>0.004815847050404203</v>
      </c>
      <c r="D594" s="84" t="s">
        <v>1982</v>
      </c>
      <c r="E594" s="84" t="b">
        <v>0</v>
      </c>
      <c r="F594" s="84" t="b">
        <v>0</v>
      </c>
      <c r="G594" s="84" t="b">
        <v>0</v>
      </c>
    </row>
    <row r="595" spans="1:7" ht="15">
      <c r="A595" s="84" t="s">
        <v>2543</v>
      </c>
      <c r="B595" s="84">
        <v>2</v>
      </c>
      <c r="C595" s="123">
        <v>0.004815847050404203</v>
      </c>
      <c r="D595" s="84" t="s">
        <v>1982</v>
      </c>
      <c r="E595" s="84" t="b">
        <v>0</v>
      </c>
      <c r="F595" s="84" t="b">
        <v>0</v>
      </c>
      <c r="G595" s="84" t="b">
        <v>0</v>
      </c>
    </row>
    <row r="596" spans="1:7" ht="15">
      <c r="A596" s="84" t="s">
        <v>2544</v>
      </c>
      <c r="B596" s="84">
        <v>2</v>
      </c>
      <c r="C596" s="123">
        <v>0.004815847050404203</v>
      </c>
      <c r="D596" s="84" t="s">
        <v>1982</v>
      </c>
      <c r="E596" s="84" t="b">
        <v>0</v>
      </c>
      <c r="F596" s="84" t="b">
        <v>0</v>
      </c>
      <c r="G596" s="84" t="b">
        <v>0</v>
      </c>
    </row>
    <row r="597" spans="1:7" ht="15">
      <c r="A597" s="84" t="s">
        <v>2526</v>
      </c>
      <c r="B597" s="84">
        <v>2</v>
      </c>
      <c r="C597" s="123">
        <v>0.004815847050404203</v>
      </c>
      <c r="D597" s="84" t="s">
        <v>1982</v>
      </c>
      <c r="E597" s="84" t="b">
        <v>0</v>
      </c>
      <c r="F597" s="84" t="b">
        <v>0</v>
      </c>
      <c r="G597" s="84" t="b">
        <v>0</v>
      </c>
    </row>
    <row r="598" spans="1:7" ht="15">
      <c r="A598" s="84" t="s">
        <v>2527</v>
      </c>
      <c r="B598" s="84">
        <v>2</v>
      </c>
      <c r="C598" s="123">
        <v>0.004815847050404203</v>
      </c>
      <c r="D598" s="84" t="s">
        <v>1982</v>
      </c>
      <c r="E598" s="84" t="b">
        <v>0</v>
      </c>
      <c r="F598" s="84" t="b">
        <v>0</v>
      </c>
      <c r="G598" s="84" t="b">
        <v>0</v>
      </c>
    </row>
    <row r="599" spans="1:7" ht="15">
      <c r="A599" s="84" t="s">
        <v>2545</v>
      </c>
      <c r="B599" s="84">
        <v>2</v>
      </c>
      <c r="C599" s="123">
        <v>0.004815847050404203</v>
      </c>
      <c r="D599" s="84" t="s">
        <v>1982</v>
      </c>
      <c r="E599" s="84" t="b">
        <v>0</v>
      </c>
      <c r="F599" s="84" t="b">
        <v>0</v>
      </c>
      <c r="G599" s="84" t="b">
        <v>0</v>
      </c>
    </row>
    <row r="600" spans="1:7" ht="15">
      <c r="A600" s="84" t="s">
        <v>2508</v>
      </c>
      <c r="B600" s="84">
        <v>2</v>
      </c>
      <c r="C600" s="123">
        <v>0.004815847050404203</v>
      </c>
      <c r="D600" s="84" t="s">
        <v>1982</v>
      </c>
      <c r="E600" s="84" t="b">
        <v>0</v>
      </c>
      <c r="F600" s="84" t="b">
        <v>0</v>
      </c>
      <c r="G600" s="84" t="b">
        <v>0</v>
      </c>
    </row>
    <row r="601" spans="1:7" ht="15">
      <c r="A601" s="84" t="s">
        <v>2122</v>
      </c>
      <c r="B601" s="84">
        <v>2</v>
      </c>
      <c r="C601" s="123">
        <v>0.004815847050404203</v>
      </c>
      <c r="D601" s="84" t="s">
        <v>1982</v>
      </c>
      <c r="E601" s="84" t="b">
        <v>0</v>
      </c>
      <c r="F601" s="84" t="b">
        <v>0</v>
      </c>
      <c r="G601" s="84" t="b">
        <v>0</v>
      </c>
    </row>
    <row r="602" spans="1:7" ht="15">
      <c r="A602" s="84" t="s">
        <v>2113</v>
      </c>
      <c r="B602" s="84">
        <v>22</v>
      </c>
      <c r="C602" s="123">
        <v>0.0035079443456471613</v>
      </c>
      <c r="D602" s="84" t="s">
        <v>1983</v>
      </c>
      <c r="E602" s="84" t="b">
        <v>0</v>
      </c>
      <c r="F602" s="84" t="b">
        <v>0</v>
      </c>
      <c r="G602" s="84" t="b">
        <v>0</v>
      </c>
    </row>
    <row r="603" spans="1:7" ht="15">
      <c r="A603" s="84" t="s">
        <v>2136</v>
      </c>
      <c r="B603" s="84">
        <v>12</v>
      </c>
      <c r="C603" s="123">
        <v>0.0109443520343952</v>
      </c>
      <c r="D603" s="84" t="s">
        <v>1983</v>
      </c>
      <c r="E603" s="84" t="b">
        <v>0</v>
      </c>
      <c r="F603" s="84" t="b">
        <v>0</v>
      </c>
      <c r="G603" s="84" t="b">
        <v>0</v>
      </c>
    </row>
    <row r="604" spans="1:7" ht="15">
      <c r="A604" s="84" t="s">
        <v>272</v>
      </c>
      <c r="B604" s="84">
        <v>11</v>
      </c>
      <c r="C604" s="123">
        <v>0.009031620419645104</v>
      </c>
      <c r="D604" s="84" t="s">
        <v>1983</v>
      </c>
      <c r="E604" s="84" t="b">
        <v>0</v>
      </c>
      <c r="F604" s="84" t="b">
        <v>0</v>
      </c>
      <c r="G604" s="84" t="b">
        <v>0</v>
      </c>
    </row>
    <row r="605" spans="1:7" ht="15">
      <c r="A605" s="84" t="s">
        <v>228</v>
      </c>
      <c r="B605" s="84">
        <v>9</v>
      </c>
      <c r="C605" s="123">
        <v>0.009113357245677885</v>
      </c>
      <c r="D605" s="84" t="s">
        <v>1983</v>
      </c>
      <c r="E605" s="84" t="b">
        <v>0</v>
      </c>
      <c r="F605" s="84" t="b">
        <v>0</v>
      </c>
      <c r="G605" s="84" t="b">
        <v>0</v>
      </c>
    </row>
    <row r="606" spans="1:7" ht="15">
      <c r="A606" s="84" t="s">
        <v>230</v>
      </c>
      <c r="B606" s="84">
        <v>8</v>
      </c>
      <c r="C606" s="123">
        <v>0.009000147006221966</v>
      </c>
      <c r="D606" s="84" t="s">
        <v>1983</v>
      </c>
      <c r="E606" s="84" t="b">
        <v>0</v>
      </c>
      <c r="F606" s="84" t="b">
        <v>0</v>
      </c>
      <c r="G606" s="84" t="b">
        <v>0</v>
      </c>
    </row>
    <row r="607" spans="1:7" ht="15">
      <c r="A607" s="84" t="s">
        <v>2137</v>
      </c>
      <c r="B607" s="84">
        <v>8</v>
      </c>
      <c r="C607" s="123">
        <v>0.014292982094819438</v>
      </c>
      <c r="D607" s="84" t="s">
        <v>1983</v>
      </c>
      <c r="E607" s="84" t="b">
        <v>0</v>
      </c>
      <c r="F607" s="84" t="b">
        <v>0</v>
      </c>
      <c r="G607" s="84" t="b">
        <v>0</v>
      </c>
    </row>
    <row r="608" spans="1:7" ht="15">
      <c r="A608" s="84" t="s">
        <v>2138</v>
      </c>
      <c r="B608" s="84">
        <v>8</v>
      </c>
      <c r="C608" s="123">
        <v>0.014292982094819438</v>
      </c>
      <c r="D608" s="84" t="s">
        <v>1983</v>
      </c>
      <c r="E608" s="84" t="b">
        <v>0</v>
      </c>
      <c r="F608" s="84" t="b">
        <v>0</v>
      </c>
      <c r="G608" s="84" t="b">
        <v>0</v>
      </c>
    </row>
    <row r="609" spans="1:7" ht="15">
      <c r="A609" s="84" t="s">
        <v>231</v>
      </c>
      <c r="B609" s="84">
        <v>7</v>
      </c>
      <c r="C609" s="123">
        <v>0.008767312430100942</v>
      </c>
      <c r="D609" s="84" t="s">
        <v>1983</v>
      </c>
      <c r="E609" s="84" t="b">
        <v>0</v>
      </c>
      <c r="F609" s="84" t="b">
        <v>0</v>
      </c>
      <c r="G609" s="84" t="b">
        <v>0</v>
      </c>
    </row>
    <row r="610" spans="1:7" ht="15">
      <c r="A610" s="84" t="s">
        <v>257</v>
      </c>
      <c r="B610" s="84">
        <v>7</v>
      </c>
      <c r="C610" s="123">
        <v>0.008767312430100942</v>
      </c>
      <c r="D610" s="84" t="s">
        <v>1983</v>
      </c>
      <c r="E610" s="84" t="b">
        <v>0</v>
      </c>
      <c r="F610" s="84" t="b">
        <v>0</v>
      </c>
      <c r="G610" s="84" t="b">
        <v>0</v>
      </c>
    </row>
    <row r="611" spans="1:7" ht="15">
      <c r="A611" s="84" t="s">
        <v>2119</v>
      </c>
      <c r="B611" s="84">
        <v>7</v>
      </c>
      <c r="C611" s="123">
        <v>0.008767312430100942</v>
      </c>
      <c r="D611" s="84" t="s">
        <v>1983</v>
      </c>
      <c r="E611" s="84" t="b">
        <v>0</v>
      </c>
      <c r="F611" s="84" t="b">
        <v>0</v>
      </c>
      <c r="G611" s="84" t="b">
        <v>0</v>
      </c>
    </row>
    <row r="612" spans="1:7" ht="15">
      <c r="A612" s="84" t="s">
        <v>2114</v>
      </c>
      <c r="B612" s="84">
        <v>7</v>
      </c>
      <c r="C612" s="123">
        <v>0.008767312430100942</v>
      </c>
      <c r="D612" s="84" t="s">
        <v>1983</v>
      </c>
      <c r="E612" s="84" t="b">
        <v>0</v>
      </c>
      <c r="F612" s="84" t="b">
        <v>0</v>
      </c>
      <c r="G612" s="84" t="b">
        <v>0</v>
      </c>
    </row>
    <row r="613" spans="1:7" ht="15">
      <c r="A613" s="84" t="s">
        <v>2489</v>
      </c>
      <c r="B613" s="84">
        <v>6</v>
      </c>
      <c r="C613" s="123">
        <v>0.008397654034116585</v>
      </c>
      <c r="D613" s="84" t="s">
        <v>1983</v>
      </c>
      <c r="E613" s="84" t="b">
        <v>0</v>
      </c>
      <c r="F613" s="84" t="b">
        <v>0</v>
      </c>
      <c r="G613" s="84" t="b">
        <v>0</v>
      </c>
    </row>
    <row r="614" spans="1:7" ht="15">
      <c r="A614" s="84" t="s">
        <v>2530</v>
      </c>
      <c r="B614" s="84">
        <v>6</v>
      </c>
      <c r="C614" s="123">
        <v>0.009441802333645704</v>
      </c>
      <c r="D614" s="84" t="s">
        <v>1983</v>
      </c>
      <c r="E614" s="84" t="b">
        <v>0</v>
      </c>
      <c r="F614" s="84" t="b">
        <v>0</v>
      </c>
      <c r="G614" s="84" t="b">
        <v>0</v>
      </c>
    </row>
    <row r="615" spans="1:7" ht="15">
      <c r="A615" s="84" t="s">
        <v>2492</v>
      </c>
      <c r="B615" s="84">
        <v>6</v>
      </c>
      <c r="C615" s="123">
        <v>0.009441802333645704</v>
      </c>
      <c r="D615" s="84" t="s">
        <v>1983</v>
      </c>
      <c r="E615" s="84" t="b">
        <v>0</v>
      </c>
      <c r="F615" s="84" t="b">
        <v>0</v>
      </c>
      <c r="G615" s="84" t="b">
        <v>0</v>
      </c>
    </row>
    <row r="616" spans="1:7" ht="15">
      <c r="A616" s="84" t="s">
        <v>2540</v>
      </c>
      <c r="B616" s="84">
        <v>6</v>
      </c>
      <c r="C616" s="123">
        <v>0.008397654034116585</v>
      </c>
      <c r="D616" s="84" t="s">
        <v>1983</v>
      </c>
      <c r="E616" s="84" t="b">
        <v>0</v>
      </c>
      <c r="F616" s="84" t="b">
        <v>0</v>
      </c>
      <c r="G616" s="84" t="b">
        <v>0</v>
      </c>
    </row>
    <row r="617" spans="1:7" ht="15">
      <c r="A617" s="84" t="s">
        <v>2514</v>
      </c>
      <c r="B617" s="84">
        <v>6</v>
      </c>
      <c r="C617" s="123">
        <v>0.014689362887562682</v>
      </c>
      <c r="D617" s="84" t="s">
        <v>1983</v>
      </c>
      <c r="E617" s="84" t="b">
        <v>0</v>
      </c>
      <c r="F617" s="84" t="b">
        <v>0</v>
      </c>
      <c r="G617" s="84" t="b">
        <v>0</v>
      </c>
    </row>
    <row r="618" spans="1:7" ht="15">
      <c r="A618" s="84" t="s">
        <v>2511</v>
      </c>
      <c r="B618" s="84">
        <v>5</v>
      </c>
      <c r="C618" s="123">
        <v>0.00786816861137142</v>
      </c>
      <c r="D618" s="84" t="s">
        <v>1983</v>
      </c>
      <c r="E618" s="84" t="b">
        <v>0</v>
      </c>
      <c r="F618" s="84" t="b">
        <v>0</v>
      </c>
      <c r="G618" s="84" t="b">
        <v>0</v>
      </c>
    </row>
    <row r="619" spans="1:7" ht="15">
      <c r="A619" s="84" t="s">
        <v>2494</v>
      </c>
      <c r="B619" s="84">
        <v>5</v>
      </c>
      <c r="C619" s="123">
        <v>0.00786816861137142</v>
      </c>
      <c r="D619" s="84" t="s">
        <v>1983</v>
      </c>
      <c r="E619" s="84" t="b">
        <v>0</v>
      </c>
      <c r="F619" s="84" t="b">
        <v>0</v>
      </c>
      <c r="G619" s="84" t="b">
        <v>0</v>
      </c>
    </row>
    <row r="620" spans="1:7" ht="15">
      <c r="A620" s="84" t="s">
        <v>2512</v>
      </c>
      <c r="B620" s="84">
        <v>5</v>
      </c>
      <c r="C620" s="123">
        <v>0.00786816861137142</v>
      </c>
      <c r="D620" s="84" t="s">
        <v>1983</v>
      </c>
      <c r="E620" s="84" t="b">
        <v>0</v>
      </c>
      <c r="F620" s="84" t="b">
        <v>0</v>
      </c>
      <c r="G620" s="84" t="b">
        <v>0</v>
      </c>
    </row>
    <row r="621" spans="1:7" ht="15">
      <c r="A621" s="84" t="s">
        <v>2505</v>
      </c>
      <c r="B621" s="84">
        <v>5</v>
      </c>
      <c r="C621" s="123">
        <v>0.00786816861137142</v>
      </c>
      <c r="D621" s="84" t="s">
        <v>1983</v>
      </c>
      <c r="E621" s="84" t="b">
        <v>0</v>
      </c>
      <c r="F621" s="84" t="b">
        <v>0</v>
      </c>
      <c r="G621" s="84" t="b">
        <v>0</v>
      </c>
    </row>
    <row r="622" spans="1:7" ht="15">
      <c r="A622" s="84" t="s">
        <v>2488</v>
      </c>
      <c r="B622" s="84">
        <v>5</v>
      </c>
      <c r="C622" s="123">
        <v>0.00786816861137142</v>
      </c>
      <c r="D622" s="84" t="s">
        <v>1983</v>
      </c>
      <c r="E622" s="84" t="b">
        <v>0</v>
      </c>
      <c r="F622" s="84" t="b">
        <v>0</v>
      </c>
      <c r="G622" s="84" t="b">
        <v>0</v>
      </c>
    </row>
    <row r="623" spans="1:7" ht="15">
      <c r="A623" s="84" t="s">
        <v>2570</v>
      </c>
      <c r="B623" s="84">
        <v>4</v>
      </c>
      <c r="C623" s="123">
        <v>0.007146491047409719</v>
      </c>
      <c r="D623" s="84" t="s">
        <v>1983</v>
      </c>
      <c r="E623" s="84" t="b">
        <v>0</v>
      </c>
      <c r="F623" s="84" t="b">
        <v>0</v>
      </c>
      <c r="G623" s="84" t="b">
        <v>0</v>
      </c>
    </row>
    <row r="624" spans="1:7" ht="15">
      <c r="A624" s="84" t="s">
        <v>2497</v>
      </c>
      <c r="B624" s="84">
        <v>4</v>
      </c>
      <c r="C624" s="123">
        <v>0.008244853567043126</v>
      </c>
      <c r="D624" s="84" t="s">
        <v>1983</v>
      </c>
      <c r="E624" s="84" t="b">
        <v>0</v>
      </c>
      <c r="F624" s="84" t="b">
        <v>0</v>
      </c>
      <c r="G624" s="84" t="b">
        <v>0</v>
      </c>
    </row>
    <row r="625" spans="1:7" ht="15">
      <c r="A625" s="84" t="s">
        <v>2585</v>
      </c>
      <c r="B625" s="84">
        <v>4</v>
      </c>
      <c r="C625" s="123">
        <v>0.007146491047409719</v>
      </c>
      <c r="D625" s="84" t="s">
        <v>1983</v>
      </c>
      <c r="E625" s="84" t="b">
        <v>0</v>
      </c>
      <c r="F625" s="84" t="b">
        <v>0</v>
      </c>
      <c r="G625" s="84" t="b">
        <v>0</v>
      </c>
    </row>
    <row r="626" spans="1:7" ht="15">
      <c r="A626" s="84" t="s">
        <v>2586</v>
      </c>
      <c r="B626" s="84">
        <v>4</v>
      </c>
      <c r="C626" s="123">
        <v>0.007146491047409719</v>
      </c>
      <c r="D626" s="84" t="s">
        <v>1983</v>
      </c>
      <c r="E626" s="84" t="b">
        <v>1</v>
      </c>
      <c r="F626" s="84" t="b">
        <v>0</v>
      </c>
      <c r="G626" s="84" t="b">
        <v>0</v>
      </c>
    </row>
    <row r="627" spans="1:7" ht="15">
      <c r="A627" s="84" t="s">
        <v>2587</v>
      </c>
      <c r="B627" s="84">
        <v>4</v>
      </c>
      <c r="C627" s="123">
        <v>0.007146491047409719</v>
      </c>
      <c r="D627" s="84" t="s">
        <v>1983</v>
      </c>
      <c r="E627" s="84" t="b">
        <v>0</v>
      </c>
      <c r="F627" s="84" t="b">
        <v>0</v>
      </c>
      <c r="G627" s="84" t="b">
        <v>0</v>
      </c>
    </row>
    <row r="628" spans="1:7" ht="15">
      <c r="A628" s="84" t="s">
        <v>2588</v>
      </c>
      <c r="B628" s="84">
        <v>4</v>
      </c>
      <c r="C628" s="123">
        <v>0.007146491047409719</v>
      </c>
      <c r="D628" s="84" t="s">
        <v>1983</v>
      </c>
      <c r="E628" s="84" t="b">
        <v>0</v>
      </c>
      <c r="F628" s="84" t="b">
        <v>0</v>
      </c>
      <c r="G628" s="84" t="b">
        <v>0</v>
      </c>
    </row>
    <row r="629" spans="1:7" ht="15">
      <c r="A629" s="84" t="s">
        <v>2506</v>
      </c>
      <c r="B629" s="84">
        <v>4</v>
      </c>
      <c r="C629" s="123">
        <v>0.007146491047409719</v>
      </c>
      <c r="D629" s="84" t="s">
        <v>1983</v>
      </c>
      <c r="E629" s="84" t="b">
        <v>0</v>
      </c>
      <c r="F629" s="84" t="b">
        <v>0</v>
      </c>
      <c r="G629" s="84" t="b">
        <v>0</v>
      </c>
    </row>
    <row r="630" spans="1:7" ht="15">
      <c r="A630" s="84" t="s">
        <v>2521</v>
      </c>
      <c r="B630" s="84">
        <v>4</v>
      </c>
      <c r="C630" s="123">
        <v>0.007146491047409719</v>
      </c>
      <c r="D630" s="84" t="s">
        <v>1983</v>
      </c>
      <c r="E630" s="84" t="b">
        <v>0</v>
      </c>
      <c r="F630" s="84" t="b">
        <v>0</v>
      </c>
      <c r="G630" s="84" t="b">
        <v>0</v>
      </c>
    </row>
    <row r="631" spans="1:7" ht="15">
      <c r="A631" s="84" t="s">
        <v>2522</v>
      </c>
      <c r="B631" s="84">
        <v>4</v>
      </c>
      <c r="C631" s="123">
        <v>0.007146491047409719</v>
      </c>
      <c r="D631" s="84" t="s">
        <v>1983</v>
      </c>
      <c r="E631" s="84" t="b">
        <v>0</v>
      </c>
      <c r="F631" s="84" t="b">
        <v>0</v>
      </c>
      <c r="G631" s="84" t="b">
        <v>0</v>
      </c>
    </row>
    <row r="632" spans="1:7" ht="15">
      <c r="A632" s="84" t="s">
        <v>2493</v>
      </c>
      <c r="B632" s="84">
        <v>4</v>
      </c>
      <c r="C632" s="123">
        <v>0.007146491047409719</v>
      </c>
      <c r="D632" s="84" t="s">
        <v>1983</v>
      </c>
      <c r="E632" s="84" t="b">
        <v>0</v>
      </c>
      <c r="F632" s="84" t="b">
        <v>0</v>
      </c>
      <c r="G632" s="84" t="b">
        <v>0</v>
      </c>
    </row>
    <row r="633" spans="1:7" ht="15">
      <c r="A633" s="84" t="s">
        <v>2495</v>
      </c>
      <c r="B633" s="84">
        <v>4</v>
      </c>
      <c r="C633" s="123">
        <v>0.007146491047409719</v>
      </c>
      <c r="D633" s="84" t="s">
        <v>1983</v>
      </c>
      <c r="E633" s="84" t="b">
        <v>0</v>
      </c>
      <c r="F633" s="84" t="b">
        <v>0</v>
      </c>
      <c r="G633" s="84" t="b">
        <v>0</v>
      </c>
    </row>
    <row r="634" spans="1:7" ht="15">
      <c r="A634" s="84" t="s">
        <v>2523</v>
      </c>
      <c r="B634" s="84">
        <v>4</v>
      </c>
      <c r="C634" s="123">
        <v>0.007146491047409719</v>
      </c>
      <c r="D634" s="84" t="s">
        <v>1983</v>
      </c>
      <c r="E634" s="84" t="b">
        <v>0</v>
      </c>
      <c r="F634" s="84" t="b">
        <v>0</v>
      </c>
      <c r="G634" s="84" t="b">
        <v>0</v>
      </c>
    </row>
    <row r="635" spans="1:7" ht="15">
      <c r="A635" s="84" t="s">
        <v>2121</v>
      </c>
      <c r="B635" s="84">
        <v>4</v>
      </c>
      <c r="C635" s="123">
        <v>0.007146491047409719</v>
      </c>
      <c r="D635" s="84" t="s">
        <v>1983</v>
      </c>
      <c r="E635" s="84" t="b">
        <v>0</v>
      </c>
      <c r="F635" s="84" t="b">
        <v>0</v>
      </c>
      <c r="G635" s="84" t="b">
        <v>0</v>
      </c>
    </row>
    <row r="636" spans="1:7" ht="15">
      <c r="A636" s="84" t="s">
        <v>265</v>
      </c>
      <c r="B636" s="84">
        <v>4</v>
      </c>
      <c r="C636" s="123">
        <v>0.007146491047409719</v>
      </c>
      <c r="D636" s="84" t="s">
        <v>1983</v>
      </c>
      <c r="E636" s="84" t="b">
        <v>0</v>
      </c>
      <c r="F636" s="84" t="b">
        <v>0</v>
      </c>
      <c r="G636" s="84" t="b">
        <v>0</v>
      </c>
    </row>
    <row r="637" spans="1:7" ht="15">
      <c r="A637" s="84" t="s">
        <v>2094</v>
      </c>
      <c r="B637" s="84">
        <v>4</v>
      </c>
      <c r="C637" s="123">
        <v>0.007146491047409719</v>
      </c>
      <c r="D637" s="84" t="s">
        <v>1983</v>
      </c>
      <c r="E637" s="84" t="b">
        <v>0</v>
      </c>
      <c r="F637" s="84" t="b">
        <v>0</v>
      </c>
      <c r="G637" s="84" t="b">
        <v>0</v>
      </c>
    </row>
    <row r="638" spans="1:7" ht="15">
      <c r="A638" s="84" t="s">
        <v>2507</v>
      </c>
      <c r="B638" s="84">
        <v>4</v>
      </c>
      <c r="C638" s="123">
        <v>0.007146491047409719</v>
      </c>
      <c r="D638" s="84" t="s">
        <v>1983</v>
      </c>
      <c r="E638" s="84" t="b">
        <v>1</v>
      </c>
      <c r="F638" s="84" t="b">
        <v>0</v>
      </c>
      <c r="G638" s="84" t="b">
        <v>0</v>
      </c>
    </row>
    <row r="639" spans="1:7" ht="15">
      <c r="A639" s="84" t="s">
        <v>271</v>
      </c>
      <c r="B639" s="84">
        <v>3</v>
      </c>
      <c r="C639" s="123">
        <v>0.006183640175282344</v>
      </c>
      <c r="D639" s="84" t="s">
        <v>1983</v>
      </c>
      <c r="E639" s="84" t="b">
        <v>0</v>
      </c>
      <c r="F639" s="84" t="b">
        <v>0</v>
      </c>
      <c r="G639" s="84" t="b">
        <v>0</v>
      </c>
    </row>
    <row r="640" spans="1:7" ht="15">
      <c r="A640" s="84" t="s">
        <v>2598</v>
      </c>
      <c r="B640" s="84">
        <v>3</v>
      </c>
      <c r="C640" s="123">
        <v>0.009329494602005392</v>
      </c>
      <c r="D640" s="84" t="s">
        <v>1983</v>
      </c>
      <c r="E640" s="84" t="b">
        <v>0</v>
      </c>
      <c r="F640" s="84" t="b">
        <v>0</v>
      </c>
      <c r="G640" s="84" t="b">
        <v>0</v>
      </c>
    </row>
    <row r="641" spans="1:7" ht="15">
      <c r="A641" s="84" t="s">
        <v>2524</v>
      </c>
      <c r="B641" s="84">
        <v>3</v>
      </c>
      <c r="C641" s="123">
        <v>0.007344681443781341</v>
      </c>
      <c r="D641" s="84" t="s">
        <v>1983</v>
      </c>
      <c r="E641" s="84" t="b">
        <v>0</v>
      </c>
      <c r="F641" s="84" t="b">
        <v>0</v>
      </c>
      <c r="G641" s="84" t="b">
        <v>0</v>
      </c>
    </row>
    <row r="642" spans="1:7" ht="15">
      <c r="A642" s="84" t="s">
        <v>2589</v>
      </c>
      <c r="B642" s="84">
        <v>3</v>
      </c>
      <c r="C642" s="123">
        <v>0.006183640175282344</v>
      </c>
      <c r="D642" s="84" t="s">
        <v>1983</v>
      </c>
      <c r="E642" s="84" t="b">
        <v>0</v>
      </c>
      <c r="F642" s="84" t="b">
        <v>0</v>
      </c>
      <c r="G642" s="84" t="b">
        <v>0</v>
      </c>
    </row>
    <row r="643" spans="1:7" ht="15">
      <c r="A643" s="84" t="s">
        <v>2163</v>
      </c>
      <c r="B643" s="84">
        <v>3</v>
      </c>
      <c r="C643" s="123">
        <v>0.006183640175282344</v>
      </c>
      <c r="D643" s="84" t="s">
        <v>1983</v>
      </c>
      <c r="E643" s="84" t="b">
        <v>0</v>
      </c>
      <c r="F643" s="84" t="b">
        <v>0</v>
      </c>
      <c r="G643" s="84" t="b">
        <v>0</v>
      </c>
    </row>
    <row r="644" spans="1:7" ht="15">
      <c r="A644" s="84" t="s">
        <v>2630</v>
      </c>
      <c r="B644" s="84">
        <v>3</v>
      </c>
      <c r="C644" s="123">
        <v>0.006183640175282344</v>
      </c>
      <c r="D644" s="84" t="s">
        <v>1983</v>
      </c>
      <c r="E644" s="84" t="b">
        <v>0</v>
      </c>
      <c r="F644" s="84" t="b">
        <v>0</v>
      </c>
      <c r="G644" s="84" t="b">
        <v>0</v>
      </c>
    </row>
    <row r="645" spans="1:7" ht="15">
      <c r="A645" s="84" t="s">
        <v>294</v>
      </c>
      <c r="B645" s="84">
        <v>3</v>
      </c>
      <c r="C645" s="123">
        <v>0.006183640175282344</v>
      </c>
      <c r="D645" s="84" t="s">
        <v>1983</v>
      </c>
      <c r="E645" s="84" t="b">
        <v>0</v>
      </c>
      <c r="F645" s="84" t="b">
        <v>0</v>
      </c>
      <c r="G645" s="84" t="b">
        <v>0</v>
      </c>
    </row>
    <row r="646" spans="1:7" ht="15">
      <c r="A646" s="84" t="s">
        <v>2529</v>
      </c>
      <c r="B646" s="84">
        <v>3</v>
      </c>
      <c r="C646" s="123">
        <v>0.006183640175282344</v>
      </c>
      <c r="D646" s="84" t="s">
        <v>1983</v>
      </c>
      <c r="E646" s="84" t="b">
        <v>0</v>
      </c>
      <c r="F646" s="84" t="b">
        <v>0</v>
      </c>
      <c r="G646" s="84" t="b">
        <v>0</v>
      </c>
    </row>
    <row r="647" spans="1:7" ht="15">
      <c r="A647" s="84" t="s">
        <v>2629</v>
      </c>
      <c r="B647" s="84">
        <v>3</v>
      </c>
      <c r="C647" s="123">
        <v>0.006183640175282344</v>
      </c>
      <c r="D647" s="84" t="s">
        <v>1983</v>
      </c>
      <c r="E647" s="84" t="b">
        <v>0</v>
      </c>
      <c r="F647" s="84" t="b">
        <v>0</v>
      </c>
      <c r="G647" s="84" t="b">
        <v>0</v>
      </c>
    </row>
    <row r="648" spans="1:7" ht="15">
      <c r="A648" s="84" t="s">
        <v>2502</v>
      </c>
      <c r="B648" s="84">
        <v>3</v>
      </c>
      <c r="C648" s="123">
        <v>0.006183640175282344</v>
      </c>
      <c r="D648" s="84" t="s">
        <v>1983</v>
      </c>
      <c r="E648" s="84" t="b">
        <v>0</v>
      </c>
      <c r="F648" s="84" t="b">
        <v>0</v>
      </c>
      <c r="G648" s="84" t="b">
        <v>0</v>
      </c>
    </row>
    <row r="649" spans="1:7" ht="15">
      <c r="A649" s="84" t="s">
        <v>2115</v>
      </c>
      <c r="B649" s="84">
        <v>3</v>
      </c>
      <c r="C649" s="123">
        <v>0.006183640175282344</v>
      </c>
      <c r="D649" s="84" t="s">
        <v>1983</v>
      </c>
      <c r="E649" s="84" t="b">
        <v>0</v>
      </c>
      <c r="F649" s="84" t="b">
        <v>0</v>
      </c>
      <c r="G649" s="84" t="b">
        <v>0</v>
      </c>
    </row>
    <row r="650" spans="1:7" ht="15">
      <c r="A650" s="84" t="s">
        <v>2116</v>
      </c>
      <c r="B650" s="84">
        <v>3</v>
      </c>
      <c r="C650" s="123">
        <v>0.006183640175282344</v>
      </c>
      <c r="D650" s="84" t="s">
        <v>1983</v>
      </c>
      <c r="E650" s="84" t="b">
        <v>0</v>
      </c>
      <c r="F650" s="84" t="b">
        <v>0</v>
      </c>
      <c r="G650" s="84" t="b">
        <v>0</v>
      </c>
    </row>
    <row r="651" spans="1:7" ht="15">
      <c r="A651" s="84" t="s">
        <v>2117</v>
      </c>
      <c r="B651" s="84">
        <v>3</v>
      </c>
      <c r="C651" s="123">
        <v>0.006183640175282344</v>
      </c>
      <c r="D651" s="84" t="s">
        <v>1983</v>
      </c>
      <c r="E651" s="84" t="b">
        <v>0</v>
      </c>
      <c r="F651" s="84" t="b">
        <v>0</v>
      </c>
      <c r="G651" s="84" t="b">
        <v>0</v>
      </c>
    </row>
    <row r="652" spans="1:7" ht="15">
      <c r="A652" s="84" t="s">
        <v>264</v>
      </c>
      <c r="B652" s="84">
        <v>2</v>
      </c>
      <c r="C652" s="123">
        <v>0.004896454295854227</v>
      </c>
      <c r="D652" s="84" t="s">
        <v>1983</v>
      </c>
      <c r="E652" s="84" t="b">
        <v>0</v>
      </c>
      <c r="F652" s="84" t="b">
        <v>0</v>
      </c>
      <c r="G652" s="84" t="b">
        <v>0</v>
      </c>
    </row>
    <row r="653" spans="1:7" ht="15">
      <c r="A653" s="84" t="s">
        <v>2551</v>
      </c>
      <c r="B653" s="84">
        <v>2</v>
      </c>
      <c r="C653" s="123">
        <v>0.004896454295854227</v>
      </c>
      <c r="D653" s="84" t="s">
        <v>1983</v>
      </c>
      <c r="E653" s="84" t="b">
        <v>0</v>
      </c>
      <c r="F653" s="84" t="b">
        <v>0</v>
      </c>
      <c r="G653" s="84" t="b">
        <v>0</v>
      </c>
    </row>
    <row r="654" spans="1:7" ht="15">
      <c r="A654" s="84" t="s">
        <v>2650</v>
      </c>
      <c r="B654" s="84">
        <v>2</v>
      </c>
      <c r="C654" s="123">
        <v>0.006219663068003595</v>
      </c>
      <c r="D654" s="84" t="s">
        <v>1983</v>
      </c>
      <c r="E654" s="84" t="b">
        <v>0</v>
      </c>
      <c r="F654" s="84" t="b">
        <v>0</v>
      </c>
      <c r="G654" s="84" t="b">
        <v>0</v>
      </c>
    </row>
    <row r="655" spans="1:7" ht="15">
      <c r="A655" s="84" t="s">
        <v>2552</v>
      </c>
      <c r="B655" s="84">
        <v>2</v>
      </c>
      <c r="C655" s="123">
        <v>0.004896454295854227</v>
      </c>
      <c r="D655" s="84" t="s">
        <v>1983</v>
      </c>
      <c r="E655" s="84" t="b">
        <v>0</v>
      </c>
      <c r="F655" s="84" t="b">
        <v>0</v>
      </c>
      <c r="G655" s="84" t="b">
        <v>0</v>
      </c>
    </row>
    <row r="656" spans="1:7" ht="15">
      <c r="A656" s="84" t="s">
        <v>2651</v>
      </c>
      <c r="B656" s="84">
        <v>2</v>
      </c>
      <c r="C656" s="123">
        <v>0.004896454295854227</v>
      </c>
      <c r="D656" s="84" t="s">
        <v>1983</v>
      </c>
      <c r="E656" s="84" t="b">
        <v>0</v>
      </c>
      <c r="F656" s="84" t="b">
        <v>0</v>
      </c>
      <c r="G656" s="84" t="b">
        <v>0</v>
      </c>
    </row>
    <row r="657" spans="1:7" ht="15">
      <c r="A657" s="84" t="s">
        <v>240</v>
      </c>
      <c r="B657" s="84">
        <v>2</v>
      </c>
      <c r="C657" s="123">
        <v>0.004896454295854227</v>
      </c>
      <c r="D657" s="84" t="s">
        <v>1983</v>
      </c>
      <c r="E657" s="84" t="b">
        <v>0</v>
      </c>
      <c r="F657" s="84" t="b">
        <v>0</v>
      </c>
      <c r="G657" s="84" t="b">
        <v>0</v>
      </c>
    </row>
    <row r="658" spans="1:7" ht="15">
      <c r="A658" s="84" t="s">
        <v>2590</v>
      </c>
      <c r="B658" s="84">
        <v>2</v>
      </c>
      <c r="C658" s="123">
        <v>0.004896454295854227</v>
      </c>
      <c r="D658" s="84" t="s">
        <v>1983</v>
      </c>
      <c r="E658" s="84" t="b">
        <v>0</v>
      </c>
      <c r="F658" s="84" t="b">
        <v>0</v>
      </c>
      <c r="G658" s="84" t="b">
        <v>0</v>
      </c>
    </row>
    <row r="659" spans="1:7" ht="15">
      <c r="A659" s="84" t="s">
        <v>2517</v>
      </c>
      <c r="B659" s="84">
        <v>2</v>
      </c>
      <c r="C659" s="123">
        <v>0.004896454295854227</v>
      </c>
      <c r="D659" s="84" t="s">
        <v>1983</v>
      </c>
      <c r="E659" s="84" t="b">
        <v>0</v>
      </c>
      <c r="F659" s="84" t="b">
        <v>0</v>
      </c>
      <c r="G659" s="84" t="b">
        <v>0</v>
      </c>
    </row>
    <row r="660" spans="1:7" ht="15">
      <c r="A660" s="84" t="s">
        <v>221</v>
      </c>
      <c r="B660" s="84">
        <v>2</v>
      </c>
      <c r="C660" s="123">
        <v>0.004896454295854227</v>
      </c>
      <c r="D660" s="84" t="s">
        <v>1983</v>
      </c>
      <c r="E660" s="84" t="b">
        <v>0</v>
      </c>
      <c r="F660" s="84" t="b">
        <v>0</v>
      </c>
      <c r="G660" s="84" t="b">
        <v>0</v>
      </c>
    </row>
    <row r="661" spans="1:7" ht="15">
      <c r="A661" s="84" t="s">
        <v>2159</v>
      </c>
      <c r="B661" s="84">
        <v>2</v>
      </c>
      <c r="C661" s="123">
        <v>0.004896454295854227</v>
      </c>
      <c r="D661" s="84" t="s">
        <v>1983</v>
      </c>
      <c r="E661" s="84" t="b">
        <v>1</v>
      </c>
      <c r="F661" s="84" t="b">
        <v>0</v>
      </c>
      <c r="G661" s="84" t="b">
        <v>0</v>
      </c>
    </row>
    <row r="662" spans="1:7" ht="15">
      <c r="A662" s="84" t="s">
        <v>2690</v>
      </c>
      <c r="B662" s="84">
        <v>2</v>
      </c>
      <c r="C662" s="123">
        <v>0.004896454295854227</v>
      </c>
      <c r="D662" s="84" t="s">
        <v>1983</v>
      </c>
      <c r="E662" s="84" t="b">
        <v>1</v>
      </c>
      <c r="F662" s="84" t="b">
        <v>0</v>
      </c>
      <c r="G662" s="84" t="b">
        <v>0</v>
      </c>
    </row>
    <row r="663" spans="1:7" ht="15">
      <c r="A663" s="84" t="s">
        <v>2601</v>
      </c>
      <c r="B663" s="84">
        <v>2</v>
      </c>
      <c r="C663" s="123">
        <v>0.004896454295854227</v>
      </c>
      <c r="D663" s="84" t="s">
        <v>1983</v>
      </c>
      <c r="E663" s="84" t="b">
        <v>0</v>
      </c>
      <c r="F663" s="84" t="b">
        <v>0</v>
      </c>
      <c r="G663" s="84" t="b">
        <v>0</v>
      </c>
    </row>
    <row r="664" spans="1:7" ht="15">
      <c r="A664" s="84" t="s">
        <v>2070</v>
      </c>
      <c r="B664" s="84">
        <v>2</v>
      </c>
      <c r="C664" s="123">
        <v>0.004896454295854227</v>
      </c>
      <c r="D664" s="84" t="s">
        <v>1983</v>
      </c>
      <c r="E664" s="84" t="b">
        <v>0</v>
      </c>
      <c r="F664" s="84" t="b">
        <v>0</v>
      </c>
      <c r="G664" s="84" t="b">
        <v>0</v>
      </c>
    </row>
    <row r="665" spans="1:7" ht="15">
      <c r="A665" s="84" t="s">
        <v>2558</v>
      </c>
      <c r="B665" s="84">
        <v>2</v>
      </c>
      <c r="C665" s="123">
        <v>0.004896454295854227</v>
      </c>
      <c r="D665" s="84" t="s">
        <v>1983</v>
      </c>
      <c r="E665" s="84" t="b">
        <v>0</v>
      </c>
      <c r="F665" s="84" t="b">
        <v>0</v>
      </c>
      <c r="G665" s="84" t="b">
        <v>0</v>
      </c>
    </row>
    <row r="666" spans="1:7" ht="15">
      <c r="A666" s="84" t="s">
        <v>2688</v>
      </c>
      <c r="B666" s="84">
        <v>2</v>
      </c>
      <c r="C666" s="123">
        <v>0.004896454295854227</v>
      </c>
      <c r="D666" s="84" t="s">
        <v>1983</v>
      </c>
      <c r="E666" s="84" t="b">
        <v>0</v>
      </c>
      <c r="F666" s="84" t="b">
        <v>0</v>
      </c>
      <c r="G666" s="84" t="b">
        <v>0</v>
      </c>
    </row>
    <row r="667" spans="1:7" ht="15">
      <c r="A667" s="84" t="s">
        <v>2501</v>
      </c>
      <c r="B667" s="84">
        <v>2</v>
      </c>
      <c r="C667" s="123">
        <v>0.004896454295854227</v>
      </c>
      <c r="D667" s="84" t="s">
        <v>1983</v>
      </c>
      <c r="E667" s="84" t="b">
        <v>0</v>
      </c>
      <c r="F667" s="84" t="b">
        <v>0</v>
      </c>
      <c r="G667" s="84" t="b">
        <v>0</v>
      </c>
    </row>
    <row r="668" spans="1:7" ht="15">
      <c r="A668" s="84" t="s">
        <v>2689</v>
      </c>
      <c r="B668" s="84">
        <v>2</v>
      </c>
      <c r="C668" s="123">
        <v>0.004896454295854227</v>
      </c>
      <c r="D668" s="84" t="s">
        <v>1983</v>
      </c>
      <c r="E668" s="84" t="b">
        <v>0</v>
      </c>
      <c r="F668" s="84" t="b">
        <v>0</v>
      </c>
      <c r="G668" s="84" t="b">
        <v>0</v>
      </c>
    </row>
    <row r="669" spans="1:7" ht="15">
      <c r="A669" s="84" t="s">
        <v>2702</v>
      </c>
      <c r="B669" s="84">
        <v>2</v>
      </c>
      <c r="C669" s="123">
        <v>0.004896454295854227</v>
      </c>
      <c r="D669" s="84" t="s">
        <v>1983</v>
      </c>
      <c r="E669" s="84" t="b">
        <v>0</v>
      </c>
      <c r="F669" s="84" t="b">
        <v>0</v>
      </c>
      <c r="G669" s="84" t="b">
        <v>0</v>
      </c>
    </row>
    <row r="670" spans="1:7" ht="15">
      <c r="A670" s="84" t="s">
        <v>2607</v>
      </c>
      <c r="B670" s="84">
        <v>2</v>
      </c>
      <c r="C670" s="123">
        <v>0.004896454295854227</v>
      </c>
      <c r="D670" s="84" t="s">
        <v>1983</v>
      </c>
      <c r="E670" s="84" t="b">
        <v>1</v>
      </c>
      <c r="F670" s="84" t="b">
        <v>0</v>
      </c>
      <c r="G670" s="84" t="b">
        <v>0</v>
      </c>
    </row>
    <row r="671" spans="1:7" ht="15">
      <c r="A671" s="84" t="s">
        <v>2508</v>
      </c>
      <c r="B671" s="84">
        <v>2</v>
      </c>
      <c r="C671" s="123">
        <v>0.004896454295854227</v>
      </c>
      <c r="D671" s="84" t="s">
        <v>1983</v>
      </c>
      <c r="E671" s="84" t="b">
        <v>0</v>
      </c>
      <c r="F671" s="84" t="b">
        <v>0</v>
      </c>
      <c r="G671" s="84" t="b">
        <v>0</v>
      </c>
    </row>
    <row r="672" spans="1:7" ht="15">
      <c r="A672" s="84" t="s">
        <v>2703</v>
      </c>
      <c r="B672" s="84">
        <v>2</v>
      </c>
      <c r="C672" s="123">
        <v>0.004896454295854227</v>
      </c>
      <c r="D672" s="84" t="s">
        <v>1983</v>
      </c>
      <c r="E672" s="84" t="b">
        <v>0</v>
      </c>
      <c r="F672" s="84" t="b">
        <v>0</v>
      </c>
      <c r="G672" s="84" t="b">
        <v>0</v>
      </c>
    </row>
    <row r="673" spans="1:7" ht="15">
      <c r="A673" s="84" t="s">
        <v>2704</v>
      </c>
      <c r="B673" s="84">
        <v>2</v>
      </c>
      <c r="C673" s="123">
        <v>0.004896454295854227</v>
      </c>
      <c r="D673" s="84" t="s">
        <v>1983</v>
      </c>
      <c r="E673" s="84" t="b">
        <v>0</v>
      </c>
      <c r="F673" s="84" t="b">
        <v>0</v>
      </c>
      <c r="G673" s="84" t="b">
        <v>0</v>
      </c>
    </row>
    <row r="674" spans="1:7" ht="15">
      <c r="A674" s="84" t="s">
        <v>2604</v>
      </c>
      <c r="B674" s="84">
        <v>2</v>
      </c>
      <c r="C674" s="123">
        <v>0.004896454295854227</v>
      </c>
      <c r="D674" s="84" t="s">
        <v>1983</v>
      </c>
      <c r="E674" s="84" t="b">
        <v>0</v>
      </c>
      <c r="F674" s="84" t="b">
        <v>0</v>
      </c>
      <c r="G674" s="84" t="b">
        <v>0</v>
      </c>
    </row>
    <row r="675" spans="1:7" ht="15">
      <c r="A675" s="84" t="s">
        <v>2705</v>
      </c>
      <c r="B675" s="84">
        <v>2</v>
      </c>
      <c r="C675" s="123">
        <v>0.004896454295854227</v>
      </c>
      <c r="D675" s="84" t="s">
        <v>1983</v>
      </c>
      <c r="E675" s="84" t="b">
        <v>0</v>
      </c>
      <c r="F675" s="84" t="b">
        <v>0</v>
      </c>
      <c r="G675" s="84" t="b">
        <v>0</v>
      </c>
    </row>
    <row r="676" spans="1:7" ht="15">
      <c r="A676" s="84" t="s">
        <v>2706</v>
      </c>
      <c r="B676" s="84">
        <v>2</v>
      </c>
      <c r="C676" s="123">
        <v>0.004896454295854227</v>
      </c>
      <c r="D676" s="84" t="s">
        <v>1983</v>
      </c>
      <c r="E676" s="84" t="b">
        <v>0</v>
      </c>
      <c r="F676" s="84" t="b">
        <v>0</v>
      </c>
      <c r="G676" s="84" t="b">
        <v>0</v>
      </c>
    </row>
    <row r="677" spans="1:7" ht="15">
      <c r="A677" s="84" t="s">
        <v>2707</v>
      </c>
      <c r="B677" s="84">
        <v>2</v>
      </c>
      <c r="C677" s="123">
        <v>0.004896454295854227</v>
      </c>
      <c r="D677" s="84" t="s">
        <v>1983</v>
      </c>
      <c r="E677" s="84" t="b">
        <v>0</v>
      </c>
      <c r="F677" s="84" t="b">
        <v>0</v>
      </c>
      <c r="G677" s="84" t="b">
        <v>0</v>
      </c>
    </row>
    <row r="678" spans="1:7" ht="15">
      <c r="A678" s="84" t="s">
        <v>2708</v>
      </c>
      <c r="B678" s="84">
        <v>2</v>
      </c>
      <c r="C678" s="123">
        <v>0.004896454295854227</v>
      </c>
      <c r="D678" s="84" t="s">
        <v>1983</v>
      </c>
      <c r="E678" s="84" t="b">
        <v>0</v>
      </c>
      <c r="F678" s="84" t="b">
        <v>0</v>
      </c>
      <c r="G678" s="84" t="b">
        <v>0</v>
      </c>
    </row>
    <row r="679" spans="1:7" ht="15">
      <c r="A679" s="84" t="s">
        <v>2560</v>
      </c>
      <c r="B679" s="84">
        <v>2</v>
      </c>
      <c r="C679" s="123">
        <v>0.004896454295854227</v>
      </c>
      <c r="D679" s="84" t="s">
        <v>1983</v>
      </c>
      <c r="E679" s="84" t="b">
        <v>0</v>
      </c>
      <c r="F679" s="84" t="b">
        <v>0</v>
      </c>
      <c r="G679" s="84" t="b">
        <v>0</v>
      </c>
    </row>
    <row r="680" spans="1:7" ht="15">
      <c r="A680" s="84" t="s">
        <v>2709</v>
      </c>
      <c r="B680" s="84">
        <v>2</v>
      </c>
      <c r="C680" s="123">
        <v>0.004896454295854227</v>
      </c>
      <c r="D680" s="84" t="s">
        <v>1983</v>
      </c>
      <c r="E680" s="84" t="b">
        <v>0</v>
      </c>
      <c r="F680" s="84" t="b">
        <v>0</v>
      </c>
      <c r="G680" s="84" t="b">
        <v>0</v>
      </c>
    </row>
    <row r="681" spans="1:7" ht="15">
      <c r="A681" s="84" t="s">
        <v>2710</v>
      </c>
      <c r="B681" s="84">
        <v>2</v>
      </c>
      <c r="C681" s="123">
        <v>0.004896454295854227</v>
      </c>
      <c r="D681" s="84" t="s">
        <v>1983</v>
      </c>
      <c r="E681" s="84" t="b">
        <v>0</v>
      </c>
      <c r="F681" s="84" t="b">
        <v>0</v>
      </c>
      <c r="G681" s="84" t="b">
        <v>0</v>
      </c>
    </row>
    <row r="682" spans="1:7" ht="15">
      <c r="A682" s="84" t="s">
        <v>2711</v>
      </c>
      <c r="B682" s="84">
        <v>2</v>
      </c>
      <c r="C682" s="123">
        <v>0.004896454295854227</v>
      </c>
      <c r="D682" s="84" t="s">
        <v>1983</v>
      </c>
      <c r="E682" s="84" t="b">
        <v>0</v>
      </c>
      <c r="F682" s="84" t="b">
        <v>0</v>
      </c>
      <c r="G682" s="84" t="b">
        <v>0</v>
      </c>
    </row>
    <row r="683" spans="1:7" ht="15">
      <c r="A683" s="84" t="s">
        <v>2583</v>
      </c>
      <c r="B683" s="84">
        <v>2</v>
      </c>
      <c r="C683" s="123">
        <v>0.006219663068003595</v>
      </c>
      <c r="D683" s="84" t="s">
        <v>1983</v>
      </c>
      <c r="E683" s="84" t="b">
        <v>0</v>
      </c>
      <c r="F683" s="84" t="b">
        <v>0</v>
      </c>
      <c r="G683" s="84" t="b">
        <v>0</v>
      </c>
    </row>
    <row r="684" spans="1:7" ht="15">
      <c r="A684" s="84" t="s">
        <v>2691</v>
      </c>
      <c r="B684" s="84">
        <v>2</v>
      </c>
      <c r="C684" s="123">
        <v>0.004896454295854227</v>
      </c>
      <c r="D684" s="84" t="s">
        <v>1983</v>
      </c>
      <c r="E684" s="84" t="b">
        <v>0</v>
      </c>
      <c r="F684" s="84" t="b">
        <v>0</v>
      </c>
      <c r="G684" s="84" t="b">
        <v>0</v>
      </c>
    </row>
    <row r="685" spans="1:7" ht="15">
      <c r="A685" s="84" t="s">
        <v>319</v>
      </c>
      <c r="B685" s="84">
        <v>2</v>
      </c>
      <c r="C685" s="123">
        <v>0.006219663068003595</v>
      </c>
      <c r="D685" s="84" t="s">
        <v>1983</v>
      </c>
      <c r="E685" s="84" t="b">
        <v>0</v>
      </c>
      <c r="F685" s="84" t="b">
        <v>0</v>
      </c>
      <c r="G685" s="84" t="b">
        <v>0</v>
      </c>
    </row>
    <row r="686" spans="1:7" ht="15">
      <c r="A686" s="84" t="s">
        <v>2140</v>
      </c>
      <c r="B686" s="84">
        <v>12</v>
      </c>
      <c r="C686" s="123">
        <v>0</v>
      </c>
      <c r="D686" s="84" t="s">
        <v>1984</v>
      </c>
      <c r="E686" s="84" t="b">
        <v>1</v>
      </c>
      <c r="F686" s="84" t="b">
        <v>0</v>
      </c>
      <c r="G686" s="84" t="b">
        <v>0</v>
      </c>
    </row>
    <row r="687" spans="1:7" ht="15">
      <c r="A687" s="84" t="s">
        <v>303</v>
      </c>
      <c r="B687" s="84">
        <v>12</v>
      </c>
      <c r="C687" s="123">
        <v>0</v>
      </c>
      <c r="D687" s="84" t="s">
        <v>1984</v>
      </c>
      <c r="E687" s="84" t="b">
        <v>0</v>
      </c>
      <c r="F687" s="84" t="b">
        <v>0</v>
      </c>
      <c r="G687" s="84" t="b">
        <v>0</v>
      </c>
    </row>
    <row r="688" spans="1:7" ht="15">
      <c r="A688" s="84" t="s">
        <v>2141</v>
      </c>
      <c r="B688" s="84">
        <v>12</v>
      </c>
      <c r="C688" s="123">
        <v>0</v>
      </c>
      <c r="D688" s="84" t="s">
        <v>1984</v>
      </c>
      <c r="E688" s="84" t="b">
        <v>0</v>
      </c>
      <c r="F688" s="84" t="b">
        <v>0</v>
      </c>
      <c r="G688" s="84" t="b">
        <v>0</v>
      </c>
    </row>
    <row r="689" spans="1:7" ht="15">
      <c r="A689" s="84" t="s">
        <v>2142</v>
      </c>
      <c r="B689" s="84">
        <v>12</v>
      </c>
      <c r="C689" s="123">
        <v>0</v>
      </c>
      <c r="D689" s="84" t="s">
        <v>1984</v>
      </c>
      <c r="E689" s="84" t="b">
        <v>0</v>
      </c>
      <c r="F689" s="84" t="b">
        <v>0</v>
      </c>
      <c r="G689" s="84" t="b">
        <v>0</v>
      </c>
    </row>
    <row r="690" spans="1:7" ht="15">
      <c r="A690" s="84" t="s">
        <v>2143</v>
      </c>
      <c r="B690" s="84">
        <v>12</v>
      </c>
      <c r="C690" s="123">
        <v>0</v>
      </c>
      <c r="D690" s="84" t="s">
        <v>1984</v>
      </c>
      <c r="E690" s="84" t="b">
        <v>0</v>
      </c>
      <c r="F690" s="84" t="b">
        <v>0</v>
      </c>
      <c r="G690" s="84" t="b">
        <v>0</v>
      </c>
    </row>
    <row r="691" spans="1:7" ht="15">
      <c r="A691" s="84" t="s">
        <v>2116</v>
      </c>
      <c r="B691" s="84">
        <v>12</v>
      </c>
      <c r="C691" s="123">
        <v>0</v>
      </c>
      <c r="D691" s="84" t="s">
        <v>1984</v>
      </c>
      <c r="E691" s="84" t="b">
        <v>0</v>
      </c>
      <c r="F691" s="84" t="b">
        <v>0</v>
      </c>
      <c r="G691" s="84" t="b">
        <v>0</v>
      </c>
    </row>
    <row r="692" spans="1:7" ht="15">
      <c r="A692" s="84" t="s">
        <v>2117</v>
      </c>
      <c r="B692" s="84">
        <v>12</v>
      </c>
      <c r="C692" s="123">
        <v>0</v>
      </c>
      <c r="D692" s="84" t="s">
        <v>1984</v>
      </c>
      <c r="E692" s="84" t="b">
        <v>0</v>
      </c>
      <c r="F692" s="84" t="b">
        <v>0</v>
      </c>
      <c r="G692" s="84" t="b">
        <v>0</v>
      </c>
    </row>
    <row r="693" spans="1:7" ht="15">
      <c r="A693" s="84" t="s">
        <v>2114</v>
      </c>
      <c r="B693" s="84">
        <v>12</v>
      </c>
      <c r="C693" s="123">
        <v>0</v>
      </c>
      <c r="D693" s="84" t="s">
        <v>1984</v>
      </c>
      <c r="E693" s="84" t="b">
        <v>0</v>
      </c>
      <c r="F693" s="84" t="b">
        <v>0</v>
      </c>
      <c r="G693" s="84" t="b">
        <v>0</v>
      </c>
    </row>
    <row r="694" spans="1:7" ht="15">
      <c r="A694" s="84" t="s">
        <v>2094</v>
      </c>
      <c r="B694" s="84">
        <v>12</v>
      </c>
      <c r="C694" s="123">
        <v>0</v>
      </c>
      <c r="D694" s="84" t="s">
        <v>1984</v>
      </c>
      <c r="E694" s="84" t="b">
        <v>0</v>
      </c>
      <c r="F694" s="84" t="b">
        <v>0</v>
      </c>
      <c r="G694" s="84" t="b">
        <v>0</v>
      </c>
    </row>
    <row r="695" spans="1:7" ht="15">
      <c r="A695" s="84" t="s">
        <v>2144</v>
      </c>
      <c r="B695" s="84">
        <v>12</v>
      </c>
      <c r="C695" s="123">
        <v>0</v>
      </c>
      <c r="D695" s="84" t="s">
        <v>1984</v>
      </c>
      <c r="E695" s="84" t="b">
        <v>0</v>
      </c>
      <c r="F695" s="84" t="b">
        <v>0</v>
      </c>
      <c r="G695" s="84" t="b">
        <v>0</v>
      </c>
    </row>
    <row r="696" spans="1:7" ht="15">
      <c r="A696" s="84" t="s">
        <v>2133</v>
      </c>
      <c r="B696" s="84">
        <v>12</v>
      </c>
      <c r="C696" s="123">
        <v>0</v>
      </c>
      <c r="D696" s="84" t="s">
        <v>1984</v>
      </c>
      <c r="E696" s="84" t="b">
        <v>0</v>
      </c>
      <c r="F696" s="84" t="b">
        <v>0</v>
      </c>
      <c r="G696" s="84" t="b">
        <v>0</v>
      </c>
    </row>
    <row r="697" spans="1:7" ht="15">
      <c r="A697" s="84" t="s">
        <v>2496</v>
      </c>
      <c r="B697" s="84">
        <v>12</v>
      </c>
      <c r="C697" s="123">
        <v>0</v>
      </c>
      <c r="D697" s="84" t="s">
        <v>1984</v>
      </c>
      <c r="E697" s="84" t="b">
        <v>0</v>
      </c>
      <c r="F697" s="84" t="b">
        <v>0</v>
      </c>
      <c r="G697" s="84" t="b">
        <v>0</v>
      </c>
    </row>
    <row r="698" spans="1:7" ht="15">
      <c r="A698" s="84" t="s">
        <v>2113</v>
      </c>
      <c r="B698" s="84">
        <v>12</v>
      </c>
      <c r="C698" s="123">
        <v>0</v>
      </c>
      <c r="D698" s="84" t="s">
        <v>1984</v>
      </c>
      <c r="E698" s="84" t="b">
        <v>0</v>
      </c>
      <c r="F698" s="84" t="b">
        <v>0</v>
      </c>
      <c r="G698" s="84" t="b">
        <v>0</v>
      </c>
    </row>
    <row r="699" spans="1:7" ht="15">
      <c r="A699" s="84" t="s">
        <v>2115</v>
      </c>
      <c r="B699" s="84">
        <v>12</v>
      </c>
      <c r="C699" s="123">
        <v>0</v>
      </c>
      <c r="D699" s="84" t="s">
        <v>1984</v>
      </c>
      <c r="E699" s="84" t="b">
        <v>0</v>
      </c>
      <c r="F699" s="84" t="b">
        <v>0</v>
      </c>
      <c r="G699" s="84" t="b">
        <v>0</v>
      </c>
    </row>
    <row r="700" spans="1:7" ht="15">
      <c r="A700" s="84" t="s">
        <v>255</v>
      </c>
      <c r="B700" s="84">
        <v>4</v>
      </c>
      <c r="C700" s="123">
        <v>0</v>
      </c>
      <c r="D700" s="84" t="s">
        <v>1985</v>
      </c>
      <c r="E700" s="84" t="b">
        <v>0</v>
      </c>
      <c r="F700" s="84" t="b">
        <v>0</v>
      </c>
      <c r="G700" s="84" t="b">
        <v>0</v>
      </c>
    </row>
    <row r="701" spans="1:7" ht="15">
      <c r="A701" s="84" t="s">
        <v>282</v>
      </c>
      <c r="B701" s="84">
        <v>4</v>
      </c>
      <c r="C701" s="123">
        <v>0</v>
      </c>
      <c r="D701" s="84" t="s">
        <v>1985</v>
      </c>
      <c r="E701" s="84" t="b">
        <v>0</v>
      </c>
      <c r="F701" s="84" t="b">
        <v>0</v>
      </c>
      <c r="G701" s="84" t="b">
        <v>0</v>
      </c>
    </row>
    <row r="702" spans="1:7" ht="15">
      <c r="A702" s="84" t="s">
        <v>281</v>
      </c>
      <c r="B702" s="84">
        <v>4</v>
      </c>
      <c r="C702" s="123">
        <v>0</v>
      </c>
      <c r="D702" s="84" t="s">
        <v>1985</v>
      </c>
      <c r="E702" s="84" t="b">
        <v>0</v>
      </c>
      <c r="F702" s="84" t="b">
        <v>0</v>
      </c>
      <c r="G702" s="84" t="b">
        <v>0</v>
      </c>
    </row>
    <row r="703" spans="1:7" ht="15">
      <c r="A703" s="84" t="s">
        <v>280</v>
      </c>
      <c r="B703" s="84">
        <v>4</v>
      </c>
      <c r="C703" s="123">
        <v>0</v>
      </c>
      <c r="D703" s="84" t="s">
        <v>1985</v>
      </c>
      <c r="E703" s="84" t="b">
        <v>0</v>
      </c>
      <c r="F703" s="84" t="b">
        <v>0</v>
      </c>
      <c r="G703" s="84" t="b">
        <v>0</v>
      </c>
    </row>
    <row r="704" spans="1:7" ht="15">
      <c r="A704" s="84" t="s">
        <v>283</v>
      </c>
      <c r="B704" s="84">
        <v>4</v>
      </c>
      <c r="C704" s="123">
        <v>0</v>
      </c>
      <c r="D704" s="84" t="s">
        <v>1985</v>
      </c>
      <c r="E704" s="84" t="b">
        <v>0</v>
      </c>
      <c r="F704" s="84" t="b">
        <v>0</v>
      </c>
      <c r="G704" s="84" t="b">
        <v>0</v>
      </c>
    </row>
    <row r="705" spans="1:7" ht="15">
      <c r="A705" s="84" t="s">
        <v>279</v>
      </c>
      <c r="B705" s="84">
        <v>4</v>
      </c>
      <c r="C705" s="123">
        <v>0</v>
      </c>
      <c r="D705" s="84" t="s">
        <v>1985</v>
      </c>
      <c r="E705" s="84" t="b">
        <v>0</v>
      </c>
      <c r="F705" s="84" t="b">
        <v>0</v>
      </c>
      <c r="G705" s="84" t="b">
        <v>0</v>
      </c>
    </row>
    <row r="706" spans="1:7" ht="15">
      <c r="A706" s="84" t="s">
        <v>278</v>
      </c>
      <c r="B706" s="84">
        <v>4</v>
      </c>
      <c r="C706" s="123">
        <v>0</v>
      </c>
      <c r="D706" s="84" t="s">
        <v>1985</v>
      </c>
      <c r="E706" s="84" t="b">
        <v>0</v>
      </c>
      <c r="F706" s="84" t="b">
        <v>0</v>
      </c>
      <c r="G706" s="84" t="b">
        <v>0</v>
      </c>
    </row>
    <row r="707" spans="1:7" ht="15">
      <c r="A707" s="84" t="s">
        <v>277</v>
      </c>
      <c r="B707" s="84">
        <v>4</v>
      </c>
      <c r="C707" s="123">
        <v>0</v>
      </c>
      <c r="D707" s="84" t="s">
        <v>1985</v>
      </c>
      <c r="E707" s="84" t="b">
        <v>0</v>
      </c>
      <c r="F707" s="84" t="b">
        <v>0</v>
      </c>
      <c r="G707" s="84" t="b">
        <v>0</v>
      </c>
    </row>
    <row r="708" spans="1:7" ht="15">
      <c r="A708" s="84" t="s">
        <v>276</v>
      </c>
      <c r="B708" s="84">
        <v>4</v>
      </c>
      <c r="C708" s="123">
        <v>0</v>
      </c>
      <c r="D708" s="84" t="s">
        <v>1985</v>
      </c>
      <c r="E708" s="84" t="b">
        <v>0</v>
      </c>
      <c r="F708" s="84" t="b">
        <v>0</v>
      </c>
      <c r="G708" s="84" t="b">
        <v>0</v>
      </c>
    </row>
    <row r="709" spans="1:7" ht="15">
      <c r="A709" s="84" t="s">
        <v>275</v>
      </c>
      <c r="B709" s="84">
        <v>4</v>
      </c>
      <c r="C709" s="123">
        <v>0</v>
      </c>
      <c r="D709" s="84" t="s">
        <v>1985</v>
      </c>
      <c r="E709" s="84" t="b">
        <v>0</v>
      </c>
      <c r="F709" s="84" t="b">
        <v>0</v>
      </c>
      <c r="G709" s="84" t="b">
        <v>0</v>
      </c>
    </row>
    <row r="710" spans="1:7" ht="15">
      <c r="A710" s="84" t="s">
        <v>274</v>
      </c>
      <c r="B710" s="84">
        <v>4</v>
      </c>
      <c r="C710" s="123">
        <v>0</v>
      </c>
      <c r="D710" s="84" t="s">
        <v>1985</v>
      </c>
      <c r="E710" s="84" t="b">
        <v>0</v>
      </c>
      <c r="F710" s="84" t="b">
        <v>0</v>
      </c>
      <c r="G710" s="84" t="b">
        <v>0</v>
      </c>
    </row>
    <row r="711" spans="1:7" ht="15">
      <c r="A711" s="84" t="s">
        <v>253</v>
      </c>
      <c r="B711" s="84">
        <v>4</v>
      </c>
      <c r="C711" s="123">
        <v>0</v>
      </c>
      <c r="D711" s="84" t="s">
        <v>1985</v>
      </c>
      <c r="E711" s="84" t="b">
        <v>0</v>
      </c>
      <c r="F711" s="84" t="b">
        <v>0</v>
      </c>
      <c r="G711" s="84" t="b">
        <v>0</v>
      </c>
    </row>
    <row r="712" spans="1:7" ht="15">
      <c r="A712" s="84" t="s">
        <v>273</v>
      </c>
      <c r="B712" s="84">
        <v>4</v>
      </c>
      <c r="C712" s="123">
        <v>0</v>
      </c>
      <c r="D712" s="84" t="s">
        <v>1985</v>
      </c>
      <c r="E712" s="84" t="b">
        <v>0</v>
      </c>
      <c r="F712" s="84" t="b">
        <v>0</v>
      </c>
      <c r="G712" s="84" t="b">
        <v>0</v>
      </c>
    </row>
    <row r="713" spans="1:7" ht="15">
      <c r="A713" s="84" t="s">
        <v>2113</v>
      </c>
      <c r="B713" s="84">
        <v>4</v>
      </c>
      <c r="C713" s="123">
        <v>0</v>
      </c>
      <c r="D713" s="84" t="s">
        <v>1985</v>
      </c>
      <c r="E713" s="84" t="b">
        <v>0</v>
      </c>
      <c r="F713" s="84" t="b">
        <v>0</v>
      </c>
      <c r="G713" s="84" t="b">
        <v>0</v>
      </c>
    </row>
    <row r="714" spans="1:7" ht="15">
      <c r="A714" s="84" t="s">
        <v>213</v>
      </c>
      <c r="B714" s="84">
        <v>2</v>
      </c>
      <c r="C714" s="123">
        <v>0.007167380849142409</v>
      </c>
      <c r="D714" s="84" t="s">
        <v>1985</v>
      </c>
      <c r="E714" s="84" t="b">
        <v>0</v>
      </c>
      <c r="F714" s="84" t="b">
        <v>0</v>
      </c>
      <c r="G714" s="84" t="b">
        <v>0</v>
      </c>
    </row>
    <row r="715" spans="1:7" ht="15">
      <c r="A715" s="84" t="s">
        <v>2503</v>
      </c>
      <c r="B715" s="84">
        <v>2</v>
      </c>
      <c r="C715" s="123">
        <v>0.007167380849142409</v>
      </c>
      <c r="D715" s="84" t="s">
        <v>1985</v>
      </c>
      <c r="E715" s="84" t="b">
        <v>0</v>
      </c>
      <c r="F715" s="84" t="b">
        <v>0</v>
      </c>
      <c r="G715" s="84" t="b">
        <v>0</v>
      </c>
    </row>
    <row r="716" spans="1:7" ht="15">
      <c r="A716" s="84" t="s">
        <v>214</v>
      </c>
      <c r="B716" s="84">
        <v>2</v>
      </c>
      <c r="C716" s="123">
        <v>0.007167380849142409</v>
      </c>
      <c r="D716" s="84" t="s">
        <v>1985</v>
      </c>
      <c r="E716" s="84" t="b">
        <v>0</v>
      </c>
      <c r="F716" s="84" t="b">
        <v>0</v>
      </c>
      <c r="G716" s="84" t="b">
        <v>0</v>
      </c>
    </row>
    <row r="717" spans="1:7" ht="15">
      <c r="A717" s="84" t="s">
        <v>2532</v>
      </c>
      <c r="B717" s="84">
        <v>2</v>
      </c>
      <c r="C717" s="123">
        <v>0.014334761698284819</v>
      </c>
      <c r="D717" s="84" t="s">
        <v>1985</v>
      </c>
      <c r="E717" s="84" t="b">
        <v>1</v>
      </c>
      <c r="F717" s="84" t="b">
        <v>0</v>
      </c>
      <c r="G717" s="84" t="b">
        <v>0</v>
      </c>
    </row>
    <row r="718" spans="1:7" ht="15">
      <c r="A718" s="84" t="s">
        <v>2720</v>
      </c>
      <c r="B718" s="84">
        <v>2</v>
      </c>
      <c r="C718" s="123">
        <v>0.014334761698284819</v>
      </c>
      <c r="D718" s="84" t="s">
        <v>1985</v>
      </c>
      <c r="E718" s="84" t="b">
        <v>0</v>
      </c>
      <c r="F718" s="84" t="b">
        <v>0</v>
      </c>
      <c r="G718" s="84" t="b">
        <v>0</v>
      </c>
    </row>
    <row r="719" spans="1:7" ht="15">
      <c r="A719" s="84" t="s">
        <v>2113</v>
      </c>
      <c r="B719" s="84">
        <v>4</v>
      </c>
      <c r="C719" s="123">
        <v>0</v>
      </c>
      <c r="D719" s="84" t="s">
        <v>1986</v>
      </c>
      <c r="E719" s="84" t="b">
        <v>0</v>
      </c>
      <c r="F719" s="84" t="b">
        <v>0</v>
      </c>
      <c r="G719" s="84" t="b">
        <v>0</v>
      </c>
    </row>
    <row r="720" spans="1:7" ht="15">
      <c r="A720" s="84" t="s">
        <v>305</v>
      </c>
      <c r="B720" s="84">
        <v>2</v>
      </c>
      <c r="C720" s="123">
        <v>0.0088538234018818</v>
      </c>
      <c r="D720" s="84" t="s">
        <v>1986</v>
      </c>
      <c r="E720" s="84" t="b">
        <v>0</v>
      </c>
      <c r="F720" s="84" t="b">
        <v>0</v>
      </c>
      <c r="G720" s="84" t="b">
        <v>0</v>
      </c>
    </row>
    <row r="721" spans="1:7" ht="15">
      <c r="A721" s="84" t="s">
        <v>334</v>
      </c>
      <c r="B721" s="84">
        <v>2</v>
      </c>
      <c r="C721" s="123">
        <v>0.0177076468037636</v>
      </c>
      <c r="D721" s="84" t="s">
        <v>1986</v>
      </c>
      <c r="E721" s="84" t="b">
        <v>0</v>
      </c>
      <c r="F721" s="84" t="b">
        <v>0</v>
      </c>
      <c r="G721" s="84" t="b">
        <v>0</v>
      </c>
    </row>
    <row r="722" spans="1:7" ht="15">
      <c r="A722" s="84" t="s">
        <v>2147</v>
      </c>
      <c r="B722" s="84">
        <v>2</v>
      </c>
      <c r="C722" s="123">
        <v>0.0088538234018818</v>
      </c>
      <c r="D722" s="84" t="s">
        <v>1986</v>
      </c>
      <c r="E722" s="84" t="b">
        <v>0</v>
      </c>
      <c r="F722" s="84" t="b">
        <v>0</v>
      </c>
      <c r="G722" s="84" t="b">
        <v>0</v>
      </c>
    </row>
    <row r="723" spans="1:7" ht="15">
      <c r="A723" s="84" t="s">
        <v>2094</v>
      </c>
      <c r="B723" s="84">
        <v>2</v>
      </c>
      <c r="C723" s="123">
        <v>0.0088538234018818</v>
      </c>
      <c r="D723" s="84" t="s">
        <v>1986</v>
      </c>
      <c r="E723" s="84" t="b">
        <v>0</v>
      </c>
      <c r="F723" s="84" t="b">
        <v>0</v>
      </c>
      <c r="G723" s="84" t="b">
        <v>0</v>
      </c>
    </row>
    <row r="724" spans="1:7" ht="15">
      <c r="A724" s="84" t="s">
        <v>259</v>
      </c>
      <c r="B724" s="84">
        <v>2</v>
      </c>
      <c r="C724" s="123">
        <v>0.0088538234018818</v>
      </c>
      <c r="D724" s="84" t="s">
        <v>1986</v>
      </c>
      <c r="E724" s="84" t="b">
        <v>0</v>
      </c>
      <c r="F724" s="84" t="b">
        <v>0</v>
      </c>
      <c r="G724" s="84" t="b">
        <v>0</v>
      </c>
    </row>
    <row r="725" spans="1:7" ht="15">
      <c r="A725" s="84" t="s">
        <v>2148</v>
      </c>
      <c r="B725" s="84">
        <v>2</v>
      </c>
      <c r="C725" s="123">
        <v>0.0177076468037636</v>
      </c>
      <c r="D725" s="84" t="s">
        <v>1986</v>
      </c>
      <c r="E725" s="84" t="b">
        <v>0</v>
      </c>
      <c r="F725" s="84" t="b">
        <v>0</v>
      </c>
      <c r="G725" s="84" t="b">
        <v>0</v>
      </c>
    </row>
    <row r="726" spans="1:7" ht="15">
      <c r="A726" s="84" t="s">
        <v>2150</v>
      </c>
      <c r="B726" s="84">
        <v>4</v>
      </c>
      <c r="C726" s="123">
        <v>0.005869708635189375</v>
      </c>
      <c r="D726" s="84" t="s">
        <v>1987</v>
      </c>
      <c r="E726" s="84" t="b">
        <v>0</v>
      </c>
      <c r="F726" s="84" t="b">
        <v>0</v>
      </c>
      <c r="G726" s="84" t="b">
        <v>0</v>
      </c>
    </row>
    <row r="727" spans="1:7" ht="15">
      <c r="A727" s="84" t="s">
        <v>2113</v>
      </c>
      <c r="B727" s="84">
        <v>4</v>
      </c>
      <c r="C727" s="123">
        <v>0.005869708635189375</v>
      </c>
      <c r="D727" s="84" t="s">
        <v>1987</v>
      </c>
      <c r="E727" s="84" t="b">
        <v>0</v>
      </c>
      <c r="F727" s="84" t="b">
        <v>0</v>
      </c>
      <c r="G727" s="84" t="b">
        <v>0</v>
      </c>
    </row>
    <row r="728" spans="1:7" ht="15">
      <c r="A728" s="84" t="s">
        <v>2133</v>
      </c>
      <c r="B728" s="84">
        <v>3</v>
      </c>
      <c r="C728" s="123">
        <v>0.00752574989159953</v>
      </c>
      <c r="D728" s="84" t="s">
        <v>1987</v>
      </c>
      <c r="E728" s="84" t="b">
        <v>0</v>
      </c>
      <c r="F728" s="84" t="b">
        <v>0</v>
      </c>
      <c r="G728" s="84" t="b">
        <v>0</v>
      </c>
    </row>
    <row r="729" spans="1:7" ht="15">
      <c r="A729" s="84" t="s">
        <v>2151</v>
      </c>
      <c r="B729" s="84">
        <v>3</v>
      </c>
      <c r="C729" s="123">
        <v>0.011928031367991561</v>
      </c>
      <c r="D729" s="84" t="s">
        <v>1987</v>
      </c>
      <c r="E729" s="84" t="b">
        <v>0</v>
      </c>
      <c r="F729" s="84" t="b">
        <v>0</v>
      </c>
      <c r="G729" s="84" t="b">
        <v>0</v>
      </c>
    </row>
    <row r="730" spans="1:7" ht="15">
      <c r="A730" s="84" t="s">
        <v>2152</v>
      </c>
      <c r="B730" s="84">
        <v>3</v>
      </c>
      <c r="C730" s="123">
        <v>0.01945378125959109</v>
      </c>
      <c r="D730" s="84" t="s">
        <v>1987</v>
      </c>
      <c r="E730" s="84" t="b">
        <v>0</v>
      </c>
      <c r="F730" s="84" t="b">
        <v>0</v>
      </c>
      <c r="G730" s="84" t="b">
        <v>0</v>
      </c>
    </row>
    <row r="731" spans="1:7" ht="15">
      <c r="A731" s="84" t="s">
        <v>256</v>
      </c>
      <c r="B731" s="84">
        <v>2</v>
      </c>
      <c r="C731" s="123">
        <v>0.007952020911994373</v>
      </c>
      <c r="D731" s="84" t="s">
        <v>1987</v>
      </c>
      <c r="E731" s="84" t="b">
        <v>0</v>
      </c>
      <c r="F731" s="84" t="b">
        <v>0</v>
      </c>
      <c r="G731" s="84" t="b">
        <v>0</v>
      </c>
    </row>
    <row r="732" spans="1:7" ht="15">
      <c r="A732" s="84" t="s">
        <v>2153</v>
      </c>
      <c r="B732" s="84">
        <v>2</v>
      </c>
      <c r="C732" s="123">
        <v>0.007952020911994373</v>
      </c>
      <c r="D732" s="84" t="s">
        <v>1987</v>
      </c>
      <c r="E732" s="84" t="b">
        <v>0</v>
      </c>
      <c r="F732" s="84" t="b">
        <v>0</v>
      </c>
      <c r="G732" s="84" t="b">
        <v>0</v>
      </c>
    </row>
    <row r="733" spans="1:7" ht="15">
      <c r="A733" s="84" t="s">
        <v>2154</v>
      </c>
      <c r="B733" s="84">
        <v>2</v>
      </c>
      <c r="C733" s="123">
        <v>0.007952020911994373</v>
      </c>
      <c r="D733" s="84" t="s">
        <v>1987</v>
      </c>
      <c r="E733" s="84" t="b">
        <v>0</v>
      </c>
      <c r="F733" s="84" t="b">
        <v>0</v>
      </c>
      <c r="G733" s="84" t="b">
        <v>0</v>
      </c>
    </row>
    <row r="734" spans="1:7" ht="15">
      <c r="A734" s="84" t="s">
        <v>2155</v>
      </c>
      <c r="B734" s="84">
        <v>2</v>
      </c>
      <c r="C734" s="123">
        <v>0.007952020911994373</v>
      </c>
      <c r="D734" s="84" t="s">
        <v>1987</v>
      </c>
      <c r="E734" s="84" t="b">
        <v>0</v>
      </c>
      <c r="F734" s="84" t="b">
        <v>0</v>
      </c>
      <c r="G734" s="84" t="b">
        <v>0</v>
      </c>
    </row>
    <row r="735" spans="1:7" ht="15">
      <c r="A735" s="84" t="s">
        <v>2156</v>
      </c>
      <c r="B735" s="84">
        <v>2</v>
      </c>
      <c r="C735" s="123">
        <v>0.007952020911994373</v>
      </c>
      <c r="D735" s="84" t="s">
        <v>1987</v>
      </c>
      <c r="E735" s="84" t="b">
        <v>0</v>
      </c>
      <c r="F735" s="84" t="b">
        <v>0</v>
      </c>
      <c r="G735" s="84" t="b">
        <v>0</v>
      </c>
    </row>
    <row r="736" spans="1:7" ht="15">
      <c r="A736" s="84" t="s">
        <v>2654</v>
      </c>
      <c r="B736" s="84">
        <v>2</v>
      </c>
      <c r="C736" s="123">
        <v>0.007952020911994373</v>
      </c>
      <c r="D736" s="84" t="s">
        <v>1987</v>
      </c>
      <c r="E736" s="84" t="b">
        <v>0</v>
      </c>
      <c r="F736" s="84" t="b">
        <v>0</v>
      </c>
      <c r="G736" s="84" t="b">
        <v>0</v>
      </c>
    </row>
    <row r="737" spans="1:7" ht="15">
      <c r="A737" s="84" t="s">
        <v>2143</v>
      </c>
      <c r="B737" s="84">
        <v>2</v>
      </c>
      <c r="C737" s="123">
        <v>0.007952020911994373</v>
      </c>
      <c r="D737" s="84" t="s">
        <v>1987</v>
      </c>
      <c r="E737" s="84" t="b">
        <v>0</v>
      </c>
      <c r="F737" s="84" t="b">
        <v>0</v>
      </c>
      <c r="G737" s="84" t="b">
        <v>0</v>
      </c>
    </row>
    <row r="738" spans="1:7" ht="15">
      <c r="A738" s="84" t="s">
        <v>2606</v>
      </c>
      <c r="B738" s="84">
        <v>2</v>
      </c>
      <c r="C738" s="123">
        <v>0.007952020911994373</v>
      </c>
      <c r="D738" s="84" t="s">
        <v>1987</v>
      </c>
      <c r="E738" s="84" t="b">
        <v>0</v>
      </c>
      <c r="F738" s="84" t="b">
        <v>0</v>
      </c>
      <c r="G738" s="84" t="b">
        <v>0</v>
      </c>
    </row>
    <row r="739" spans="1:7" ht="15">
      <c r="A739" s="84" t="s">
        <v>261</v>
      </c>
      <c r="B739" s="84">
        <v>2</v>
      </c>
      <c r="C739" s="123">
        <v>0.007952020911994373</v>
      </c>
      <c r="D739" s="84" t="s">
        <v>1987</v>
      </c>
      <c r="E739" s="84" t="b">
        <v>0</v>
      </c>
      <c r="F739" s="84" t="b">
        <v>0</v>
      </c>
      <c r="G739" s="84" t="b">
        <v>0</v>
      </c>
    </row>
    <row r="740" spans="1:7" ht="15">
      <c r="A740" s="84" t="s">
        <v>2655</v>
      </c>
      <c r="B740" s="84">
        <v>2</v>
      </c>
      <c r="C740" s="123">
        <v>0.007952020911994373</v>
      </c>
      <c r="D740" s="84" t="s">
        <v>1987</v>
      </c>
      <c r="E740" s="84" t="b">
        <v>0</v>
      </c>
      <c r="F740" s="84" t="b">
        <v>0</v>
      </c>
      <c r="G740" s="84" t="b">
        <v>0</v>
      </c>
    </row>
    <row r="741" spans="1:7" ht="15">
      <c r="A741" s="84" t="s">
        <v>2088</v>
      </c>
      <c r="B741" s="84">
        <v>2</v>
      </c>
      <c r="C741" s="123">
        <v>0.007952020911994373</v>
      </c>
      <c r="D741" s="84" t="s">
        <v>1987</v>
      </c>
      <c r="E741" s="84" t="b">
        <v>0</v>
      </c>
      <c r="F741" s="84" t="b">
        <v>0</v>
      </c>
      <c r="G741" s="84" t="b">
        <v>0</v>
      </c>
    </row>
    <row r="742" spans="1:7" ht="15">
      <c r="A742" s="84" t="s">
        <v>2656</v>
      </c>
      <c r="B742" s="84">
        <v>2</v>
      </c>
      <c r="C742" s="123">
        <v>0.007952020911994373</v>
      </c>
      <c r="D742" s="84" t="s">
        <v>1987</v>
      </c>
      <c r="E742" s="84" t="b">
        <v>0</v>
      </c>
      <c r="F742" s="84" t="b">
        <v>0</v>
      </c>
      <c r="G742" s="84" t="b">
        <v>0</v>
      </c>
    </row>
    <row r="743" spans="1:7" ht="15">
      <c r="A743" s="84" t="s">
        <v>2713</v>
      </c>
      <c r="B743" s="84">
        <v>2</v>
      </c>
      <c r="C743" s="123">
        <v>0.007952020911994373</v>
      </c>
      <c r="D743" s="84" t="s">
        <v>1987</v>
      </c>
      <c r="E743" s="84" t="b">
        <v>0</v>
      </c>
      <c r="F743" s="84" t="b">
        <v>0</v>
      </c>
      <c r="G743" s="84" t="b">
        <v>0</v>
      </c>
    </row>
    <row r="744" spans="1:7" ht="15">
      <c r="A744" s="84" t="s">
        <v>2633</v>
      </c>
      <c r="B744" s="84">
        <v>2</v>
      </c>
      <c r="C744" s="123">
        <v>0.007952020911994373</v>
      </c>
      <c r="D744" s="84" t="s">
        <v>1987</v>
      </c>
      <c r="E744" s="84" t="b">
        <v>0</v>
      </c>
      <c r="F744" s="84" t="b">
        <v>0</v>
      </c>
      <c r="G744" s="84" t="b">
        <v>0</v>
      </c>
    </row>
    <row r="745" spans="1:7" ht="15">
      <c r="A745" s="84" t="s">
        <v>2503</v>
      </c>
      <c r="B745" s="84">
        <v>2</v>
      </c>
      <c r="C745" s="123">
        <v>0.007952020911994373</v>
      </c>
      <c r="D745" s="84" t="s">
        <v>1987</v>
      </c>
      <c r="E745" s="84" t="b">
        <v>0</v>
      </c>
      <c r="F745" s="84" t="b">
        <v>0</v>
      </c>
      <c r="G745" s="84" t="b">
        <v>0</v>
      </c>
    </row>
    <row r="746" spans="1:7" ht="15">
      <c r="A746" s="84" t="s">
        <v>2621</v>
      </c>
      <c r="B746" s="84">
        <v>2</v>
      </c>
      <c r="C746" s="123">
        <v>0.007952020911994373</v>
      </c>
      <c r="D746" s="84" t="s">
        <v>1987</v>
      </c>
      <c r="E746" s="84" t="b">
        <v>0</v>
      </c>
      <c r="F746" s="84" t="b">
        <v>0</v>
      </c>
      <c r="G746" s="84" t="b">
        <v>0</v>
      </c>
    </row>
    <row r="747" spans="1:7" ht="15">
      <c r="A747" s="84" t="s">
        <v>2714</v>
      </c>
      <c r="B747" s="84">
        <v>2</v>
      </c>
      <c r="C747" s="123">
        <v>0.007952020911994373</v>
      </c>
      <c r="D747" s="84" t="s">
        <v>1987</v>
      </c>
      <c r="E747" s="84" t="b">
        <v>0</v>
      </c>
      <c r="F747" s="84" t="b">
        <v>0</v>
      </c>
      <c r="G747" s="84" t="b">
        <v>0</v>
      </c>
    </row>
    <row r="748" spans="1:7" ht="15">
      <c r="A748" s="84" t="s">
        <v>2631</v>
      </c>
      <c r="B748" s="84">
        <v>2</v>
      </c>
      <c r="C748" s="123">
        <v>0.007952020911994373</v>
      </c>
      <c r="D748" s="84" t="s">
        <v>1987</v>
      </c>
      <c r="E748" s="84" t="b">
        <v>0</v>
      </c>
      <c r="F748" s="84" t="b">
        <v>0</v>
      </c>
      <c r="G748" s="84" t="b">
        <v>0</v>
      </c>
    </row>
    <row r="749" spans="1:7" ht="15">
      <c r="A749" s="84" t="s">
        <v>2520</v>
      </c>
      <c r="B749" s="84">
        <v>2</v>
      </c>
      <c r="C749" s="123">
        <v>0.007952020911994373</v>
      </c>
      <c r="D749" s="84" t="s">
        <v>1987</v>
      </c>
      <c r="E749" s="84" t="b">
        <v>0</v>
      </c>
      <c r="F749" s="84" t="b">
        <v>0</v>
      </c>
      <c r="G749" s="84" t="b">
        <v>0</v>
      </c>
    </row>
    <row r="750" spans="1:7" ht="15">
      <c r="A750" s="84" t="s">
        <v>2593</v>
      </c>
      <c r="B750" s="84">
        <v>2</v>
      </c>
      <c r="C750" s="123">
        <v>0.007952020911994373</v>
      </c>
      <c r="D750" s="84" t="s">
        <v>1987</v>
      </c>
      <c r="E750" s="84" t="b">
        <v>0</v>
      </c>
      <c r="F750" s="84" t="b">
        <v>0</v>
      </c>
      <c r="G750" s="84" t="b">
        <v>0</v>
      </c>
    </row>
    <row r="751" spans="1:7" ht="15">
      <c r="A751" s="84" t="s">
        <v>2715</v>
      </c>
      <c r="B751" s="84">
        <v>2</v>
      </c>
      <c r="C751" s="123">
        <v>0.007952020911994373</v>
      </c>
      <c r="D751" s="84" t="s">
        <v>1987</v>
      </c>
      <c r="E751" s="84" t="b">
        <v>1</v>
      </c>
      <c r="F751" s="84" t="b">
        <v>0</v>
      </c>
      <c r="G751" s="84" t="b">
        <v>0</v>
      </c>
    </row>
    <row r="752" spans="1:7" ht="15">
      <c r="A752" s="84" t="s">
        <v>2716</v>
      </c>
      <c r="B752" s="84">
        <v>2</v>
      </c>
      <c r="C752" s="123">
        <v>0.007952020911994373</v>
      </c>
      <c r="D752" s="84" t="s">
        <v>1987</v>
      </c>
      <c r="E752" s="84" t="b">
        <v>1</v>
      </c>
      <c r="F752" s="84" t="b">
        <v>0</v>
      </c>
      <c r="G752" s="84" t="b">
        <v>0</v>
      </c>
    </row>
    <row r="753" spans="1:7" ht="15">
      <c r="A753" s="84" t="s">
        <v>2609</v>
      </c>
      <c r="B753" s="84">
        <v>2</v>
      </c>
      <c r="C753" s="123">
        <v>0.007952020911994373</v>
      </c>
      <c r="D753" s="84" t="s">
        <v>1987</v>
      </c>
      <c r="E753" s="84" t="b">
        <v>0</v>
      </c>
      <c r="F753" s="84" t="b">
        <v>0</v>
      </c>
      <c r="G753" s="84" t="b">
        <v>0</v>
      </c>
    </row>
    <row r="754" spans="1:7" ht="15">
      <c r="A754" s="84" t="s">
        <v>2712</v>
      </c>
      <c r="B754" s="84">
        <v>2</v>
      </c>
      <c r="C754" s="123">
        <v>0.01296918750639406</v>
      </c>
      <c r="D754" s="84" t="s">
        <v>1987</v>
      </c>
      <c r="E754" s="84" t="b">
        <v>0</v>
      </c>
      <c r="F754" s="84" t="b">
        <v>0</v>
      </c>
      <c r="G754" s="84" t="b">
        <v>0</v>
      </c>
    </row>
    <row r="755" spans="1:7" ht="15">
      <c r="A755" s="84" t="s">
        <v>2664</v>
      </c>
      <c r="B755" s="84">
        <v>2</v>
      </c>
      <c r="C755" s="123">
        <v>0.01296918750639406</v>
      </c>
      <c r="D755" s="84" t="s">
        <v>1987</v>
      </c>
      <c r="E755" s="84" t="b">
        <v>0</v>
      </c>
      <c r="F755" s="84" t="b">
        <v>0</v>
      </c>
      <c r="G755" s="84" t="b">
        <v>0</v>
      </c>
    </row>
    <row r="756" spans="1:7" ht="15">
      <c r="A756" s="84" t="s">
        <v>2113</v>
      </c>
      <c r="B756" s="84">
        <v>2</v>
      </c>
      <c r="C756" s="123">
        <v>0</v>
      </c>
      <c r="D756" s="84" t="s">
        <v>1988</v>
      </c>
      <c r="E756" s="84" t="b">
        <v>0</v>
      </c>
      <c r="F756" s="84" t="b">
        <v>0</v>
      </c>
      <c r="G756" s="84" t="b">
        <v>0</v>
      </c>
    </row>
    <row r="757" spans="1:7" ht="15">
      <c r="A757" s="84" t="s">
        <v>2159</v>
      </c>
      <c r="B757" s="84">
        <v>2</v>
      </c>
      <c r="C757" s="123">
        <v>0</v>
      </c>
      <c r="D757" s="84" t="s">
        <v>1989</v>
      </c>
      <c r="E757" s="84" t="b">
        <v>1</v>
      </c>
      <c r="F757" s="84" t="b">
        <v>0</v>
      </c>
      <c r="G757" s="84" t="b">
        <v>0</v>
      </c>
    </row>
    <row r="758" spans="1:7" ht="15">
      <c r="A758" s="84" t="s">
        <v>2160</v>
      </c>
      <c r="B758" s="84">
        <v>2</v>
      </c>
      <c r="C758" s="123">
        <v>0</v>
      </c>
      <c r="D758" s="84" t="s">
        <v>1989</v>
      </c>
      <c r="E758" s="84" t="b">
        <v>0</v>
      </c>
      <c r="F758" s="84" t="b">
        <v>0</v>
      </c>
      <c r="G758" s="84" t="b">
        <v>0</v>
      </c>
    </row>
    <row r="759" spans="1:7" ht="15">
      <c r="A759" s="84" t="s">
        <v>2161</v>
      </c>
      <c r="B759" s="84">
        <v>2</v>
      </c>
      <c r="C759" s="123">
        <v>0</v>
      </c>
      <c r="D759" s="84" t="s">
        <v>1989</v>
      </c>
      <c r="E759" s="84" t="b">
        <v>0</v>
      </c>
      <c r="F759" s="84" t="b">
        <v>0</v>
      </c>
      <c r="G759" s="84" t="b">
        <v>0</v>
      </c>
    </row>
    <row r="760" spans="1:7" ht="15">
      <c r="A760" s="84" t="s">
        <v>2094</v>
      </c>
      <c r="B760" s="84">
        <v>2</v>
      </c>
      <c r="C760" s="123">
        <v>0</v>
      </c>
      <c r="D760" s="84" t="s">
        <v>1989</v>
      </c>
      <c r="E760" s="84" t="b">
        <v>0</v>
      </c>
      <c r="F760" s="84" t="b">
        <v>0</v>
      </c>
      <c r="G760" s="84" t="b">
        <v>0</v>
      </c>
    </row>
    <row r="761" spans="1:7" ht="15">
      <c r="A761" s="84" t="s">
        <v>2113</v>
      </c>
      <c r="B761" s="84">
        <v>2</v>
      </c>
      <c r="C761" s="123">
        <v>0</v>
      </c>
      <c r="D761" s="84" t="s">
        <v>1989</v>
      </c>
      <c r="E761" s="84" t="b">
        <v>0</v>
      </c>
      <c r="F761" s="84" t="b">
        <v>0</v>
      </c>
      <c r="G761" s="84" t="b">
        <v>0</v>
      </c>
    </row>
    <row r="762" spans="1:7" ht="15">
      <c r="A762" s="84" t="s">
        <v>2162</v>
      </c>
      <c r="B762" s="84">
        <v>2</v>
      </c>
      <c r="C762" s="123">
        <v>0</v>
      </c>
      <c r="D762" s="84" t="s">
        <v>1989</v>
      </c>
      <c r="E762" s="84" t="b">
        <v>0</v>
      </c>
      <c r="F762" s="84" t="b">
        <v>0</v>
      </c>
      <c r="G762" s="84" t="b">
        <v>0</v>
      </c>
    </row>
    <row r="763" spans="1:7" ht="15">
      <c r="A763" s="84" t="s">
        <v>2163</v>
      </c>
      <c r="B763" s="84">
        <v>2</v>
      </c>
      <c r="C763" s="123">
        <v>0</v>
      </c>
      <c r="D763" s="84" t="s">
        <v>1989</v>
      </c>
      <c r="E763" s="84" t="b">
        <v>0</v>
      </c>
      <c r="F763" s="84" t="b">
        <v>0</v>
      </c>
      <c r="G763" s="84" t="b">
        <v>0</v>
      </c>
    </row>
    <row r="764" spans="1:7" ht="15">
      <c r="A764" s="84" t="s">
        <v>2164</v>
      </c>
      <c r="B764" s="84">
        <v>2</v>
      </c>
      <c r="C764" s="123">
        <v>0</v>
      </c>
      <c r="D764" s="84" t="s">
        <v>1989</v>
      </c>
      <c r="E764" s="84" t="b">
        <v>0</v>
      </c>
      <c r="F764" s="84" t="b">
        <v>0</v>
      </c>
      <c r="G764" s="84" t="b">
        <v>0</v>
      </c>
    </row>
    <row r="765" spans="1:7" ht="15">
      <c r="A765" s="84" t="s">
        <v>2165</v>
      </c>
      <c r="B765" s="84">
        <v>2</v>
      </c>
      <c r="C765" s="123">
        <v>0</v>
      </c>
      <c r="D765" s="84" t="s">
        <v>1989</v>
      </c>
      <c r="E765" s="84" t="b">
        <v>0</v>
      </c>
      <c r="F765" s="84" t="b">
        <v>0</v>
      </c>
      <c r="G765" s="84" t="b">
        <v>0</v>
      </c>
    </row>
    <row r="766" spans="1:7" ht="15">
      <c r="A766" s="84" t="s">
        <v>2116</v>
      </c>
      <c r="B766" s="84">
        <v>2</v>
      </c>
      <c r="C766" s="123">
        <v>0</v>
      </c>
      <c r="D766" s="84" t="s">
        <v>1989</v>
      </c>
      <c r="E766" s="84" t="b">
        <v>0</v>
      </c>
      <c r="F766" s="84" t="b">
        <v>0</v>
      </c>
      <c r="G766" s="84" t="b">
        <v>0</v>
      </c>
    </row>
    <row r="767" spans="1:7" ht="15">
      <c r="A767" s="84" t="s">
        <v>2699</v>
      </c>
      <c r="B767" s="84">
        <v>2</v>
      </c>
      <c r="C767" s="123">
        <v>0</v>
      </c>
      <c r="D767" s="84" t="s">
        <v>1989</v>
      </c>
      <c r="E767" s="84" t="b">
        <v>1</v>
      </c>
      <c r="F767" s="84" t="b">
        <v>0</v>
      </c>
      <c r="G76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2727</v>
      </c>
      <c r="B1" s="13" t="s">
        <v>2728</v>
      </c>
      <c r="C1" s="13" t="s">
        <v>2721</v>
      </c>
      <c r="D1" s="13" t="s">
        <v>2722</v>
      </c>
      <c r="E1" s="13" t="s">
        <v>2729</v>
      </c>
      <c r="F1" s="13" t="s">
        <v>144</v>
      </c>
      <c r="G1" s="13" t="s">
        <v>2730</v>
      </c>
      <c r="H1" s="13" t="s">
        <v>2731</v>
      </c>
      <c r="I1" s="13" t="s">
        <v>2732</v>
      </c>
      <c r="J1" s="13" t="s">
        <v>2733</v>
      </c>
      <c r="K1" s="13" t="s">
        <v>2734</v>
      </c>
      <c r="L1" s="13" t="s">
        <v>2735</v>
      </c>
    </row>
    <row r="2" spans="1:12" ht="15">
      <c r="A2" s="84" t="s">
        <v>2116</v>
      </c>
      <c r="B2" s="84" t="s">
        <v>2117</v>
      </c>
      <c r="C2" s="84">
        <v>33</v>
      </c>
      <c r="D2" s="123">
        <v>0.009493400545619661</v>
      </c>
      <c r="E2" s="123">
        <v>1.7422288419655902</v>
      </c>
      <c r="F2" s="84" t="s">
        <v>2723</v>
      </c>
      <c r="G2" s="84" t="b">
        <v>0</v>
      </c>
      <c r="H2" s="84" t="b">
        <v>0</v>
      </c>
      <c r="I2" s="84" t="b">
        <v>0</v>
      </c>
      <c r="J2" s="84" t="b">
        <v>0</v>
      </c>
      <c r="K2" s="84" t="b">
        <v>0</v>
      </c>
      <c r="L2" s="84" t="b">
        <v>0</v>
      </c>
    </row>
    <row r="3" spans="1:12" ht="15">
      <c r="A3" s="84" t="s">
        <v>2119</v>
      </c>
      <c r="B3" s="84" t="s">
        <v>2114</v>
      </c>
      <c r="C3" s="84">
        <v>20</v>
      </c>
      <c r="D3" s="123">
        <v>0.00769107225051631</v>
      </c>
      <c r="E3" s="123">
        <v>1.5985567665472147</v>
      </c>
      <c r="F3" s="84" t="s">
        <v>2723</v>
      </c>
      <c r="G3" s="84" t="b">
        <v>0</v>
      </c>
      <c r="H3" s="84" t="b">
        <v>0</v>
      </c>
      <c r="I3" s="84" t="b">
        <v>0</v>
      </c>
      <c r="J3" s="84" t="b">
        <v>0</v>
      </c>
      <c r="K3" s="84" t="b">
        <v>0</v>
      </c>
      <c r="L3" s="84" t="b">
        <v>0</v>
      </c>
    </row>
    <row r="4" spans="1:12" ht="15">
      <c r="A4" s="84" t="s">
        <v>2113</v>
      </c>
      <c r="B4" s="84" t="s">
        <v>2115</v>
      </c>
      <c r="C4" s="84">
        <v>19</v>
      </c>
      <c r="D4" s="123">
        <v>0.007495049372739668</v>
      </c>
      <c r="E4" s="123">
        <v>0.9803176548235206</v>
      </c>
      <c r="F4" s="84" t="s">
        <v>2723</v>
      </c>
      <c r="G4" s="84" t="b">
        <v>0</v>
      </c>
      <c r="H4" s="84" t="b">
        <v>0</v>
      </c>
      <c r="I4" s="84" t="b">
        <v>0</v>
      </c>
      <c r="J4" s="84" t="b">
        <v>0</v>
      </c>
      <c r="K4" s="84" t="b">
        <v>0</v>
      </c>
      <c r="L4" s="84" t="b">
        <v>0</v>
      </c>
    </row>
    <row r="5" spans="1:12" ht="15">
      <c r="A5" s="84" t="s">
        <v>2117</v>
      </c>
      <c r="B5" s="84" t="s">
        <v>2114</v>
      </c>
      <c r="C5" s="84">
        <v>18</v>
      </c>
      <c r="D5" s="123">
        <v>0.0072888402281783326</v>
      </c>
      <c r="E5" s="123">
        <v>1.396013172126245</v>
      </c>
      <c r="F5" s="84" t="s">
        <v>2723</v>
      </c>
      <c r="G5" s="84" t="b">
        <v>0</v>
      </c>
      <c r="H5" s="84" t="b">
        <v>0</v>
      </c>
      <c r="I5" s="84" t="b">
        <v>0</v>
      </c>
      <c r="J5" s="84" t="b">
        <v>0</v>
      </c>
      <c r="K5" s="84" t="b">
        <v>0</v>
      </c>
      <c r="L5" s="84" t="b">
        <v>0</v>
      </c>
    </row>
    <row r="6" spans="1:12" ht="15">
      <c r="A6" s="84" t="s">
        <v>2114</v>
      </c>
      <c r="B6" s="84" t="s">
        <v>2094</v>
      </c>
      <c r="C6" s="84">
        <v>18</v>
      </c>
      <c r="D6" s="123">
        <v>0.0072888402281783326</v>
      </c>
      <c r="E6" s="123">
        <v>1.470074974037838</v>
      </c>
      <c r="F6" s="84" t="s">
        <v>2723</v>
      </c>
      <c r="G6" s="84" t="b">
        <v>0</v>
      </c>
      <c r="H6" s="84" t="b">
        <v>0</v>
      </c>
      <c r="I6" s="84" t="b">
        <v>0</v>
      </c>
      <c r="J6" s="84" t="b">
        <v>0</v>
      </c>
      <c r="K6" s="84" t="b">
        <v>0</v>
      </c>
      <c r="L6" s="84" t="b">
        <v>0</v>
      </c>
    </row>
    <row r="7" spans="1:12" ht="15">
      <c r="A7" s="84" t="s">
        <v>2113</v>
      </c>
      <c r="B7" s="84" t="s">
        <v>2119</v>
      </c>
      <c r="C7" s="84">
        <v>15</v>
      </c>
      <c r="D7" s="123">
        <v>0.00660308416522554</v>
      </c>
      <c r="E7" s="123">
        <v>1.1069920839352794</v>
      </c>
      <c r="F7" s="84" t="s">
        <v>2723</v>
      </c>
      <c r="G7" s="84" t="b">
        <v>0</v>
      </c>
      <c r="H7" s="84" t="b">
        <v>0</v>
      </c>
      <c r="I7" s="84" t="b">
        <v>0</v>
      </c>
      <c r="J7" s="84" t="b">
        <v>0</v>
      </c>
      <c r="K7" s="84" t="b">
        <v>0</v>
      </c>
      <c r="L7" s="84" t="b">
        <v>0</v>
      </c>
    </row>
    <row r="8" spans="1:12" ht="15">
      <c r="A8" s="84" t="s">
        <v>2490</v>
      </c>
      <c r="B8" s="84" t="s">
        <v>2491</v>
      </c>
      <c r="C8" s="84">
        <v>14</v>
      </c>
      <c r="D8" s="123">
        <v>0.00634973161758877</v>
      </c>
      <c r="E8" s="123">
        <v>2.1758844029041624</v>
      </c>
      <c r="F8" s="84" t="s">
        <v>2723</v>
      </c>
      <c r="G8" s="84" t="b">
        <v>0</v>
      </c>
      <c r="H8" s="84" t="b">
        <v>0</v>
      </c>
      <c r="I8" s="84" t="b">
        <v>0</v>
      </c>
      <c r="J8" s="84" t="b">
        <v>0</v>
      </c>
      <c r="K8" s="84" t="b">
        <v>0</v>
      </c>
      <c r="L8" s="84" t="b">
        <v>0</v>
      </c>
    </row>
    <row r="9" spans="1:12" ht="15">
      <c r="A9" s="84" t="s">
        <v>2140</v>
      </c>
      <c r="B9" s="84" t="s">
        <v>303</v>
      </c>
      <c r="C9" s="84">
        <v>13</v>
      </c>
      <c r="D9" s="123">
        <v>0.006082549463344678</v>
      </c>
      <c r="E9" s="123">
        <v>2.2080690862755636</v>
      </c>
      <c r="F9" s="84" t="s">
        <v>2723</v>
      </c>
      <c r="G9" s="84" t="b">
        <v>1</v>
      </c>
      <c r="H9" s="84" t="b">
        <v>0</v>
      </c>
      <c r="I9" s="84" t="b">
        <v>0</v>
      </c>
      <c r="J9" s="84" t="b">
        <v>0</v>
      </c>
      <c r="K9" s="84" t="b">
        <v>0</v>
      </c>
      <c r="L9" s="84" t="b">
        <v>0</v>
      </c>
    </row>
    <row r="10" spans="1:12" ht="15">
      <c r="A10" s="84" t="s">
        <v>303</v>
      </c>
      <c r="B10" s="84" t="s">
        <v>2141</v>
      </c>
      <c r="C10" s="84">
        <v>13</v>
      </c>
      <c r="D10" s="123">
        <v>0.006082549463344678</v>
      </c>
      <c r="E10" s="123">
        <v>2.2080690862755636</v>
      </c>
      <c r="F10" s="84" t="s">
        <v>2723</v>
      </c>
      <c r="G10" s="84" t="b">
        <v>0</v>
      </c>
      <c r="H10" s="84" t="b">
        <v>0</v>
      </c>
      <c r="I10" s="84" t="b">
        <v>0</v>
      </c>
      <c r="J10" s="84" t="b">
        <v>0</v>
      </c>
      <c r="K10" s="84" t="b">
        <v>0</v>
      </c>
      <c r="L10" s="84" t="b">
        <v>0</v>
      </c>
    </row>
    <row r="11" spans="1:12" ht="15">
      <c r="A11" s="84" t="s">
        <v>2141</v>
      </c>
      <c r="B11" s="84" t="s">
        <v>2142</v>
      </c>
      <c r="C11" s="84">
        <v>13</v>
      </c>
      <c r="D11" s="123">
        <v>0.006082549463344678</v>
      </c>
      <c r="E11" s="123">
        <v>2.1758844029041624</v>
      </c>
      <c r="F11" s="84" t="s">
        <v>2723</v>
      </c>
      <c r="G11" s="84" t="b">
        <v>0</v>
      </c>
      <c r="H11" s="84" t="b">
        <v>0</v>
      </c>
      <c r="I11" s="84" t="b">
        <v>0</v>
      </c>
      <c r="J11" s="84" t="b">
        <v>0</v>
      </c>
      <c r="K11" s="84" t="b">
        <v>0</v>
      </c>
      <c r="L11" s="84" t="b">
        <v>0</v>
      </c>
    </row>
    <row r="12" spans="1:12" ht="15">
      <c r="A12" s="84" t="s">
        <v>2142</v>
      </c>
      <c r="B12" s="84" t="s">
        <v>2143</v>
      </c>
      <c r="C12" s="84">
        <v>13</v>
      </c>
      <c r="D12" s="123">
        <v>0.006082549463344678</v>
      </c>
      <c r="E12" s="123">
        <v>2.0593788338327252</v>
      </c>
      <c r="F12" s="84" t="s">
        <v>2723</v>
      </c>
      <c r="G12" s="84" t="b">
        <v>0</v>
      </c>
      <c r="H12" s="84" t="b">
        <v>0</v>
      </c>
      <c r="I12" s="84" t="b">
        <v>0</v>
      </c>
      <c r="J12" s="84" t="b">
        <v>0</v>
      </c>
      <c r="K12" s="84" t="b">
        <v>0</v>
      </c>
      <c r="L12" s="84" t="b">
        <v>0</v>
      </c>
    </row>
    <row r="13" spans="1:12" ht="15">
      <c r="A13" s="84" t="s">
        <v>2143</v>
      </c>
      <c r="B13" s="84" t="s">
        <v>2116</v>
      </c>
      <c r="C13" s="84">
        <v>13</v>
      </c>
      <c r="D13" s="123">
        <v>0.006082549463344678</v>
      </c>
      <c r="E13" s="123">
        <v>1.625723272894153</v>
      </c>
      <c r="F13" s="84" t="s">
        <v>2723</v>
      </c>
      <c r="G13" s="84" t="b">
        <v>0</v>
      </c>
      <c r="H13" s="84" t="b">
        <v>0</v>
      </c>
      <c r="I13" s="84" t="b">
        <v>0</v>
      </c>
      <c r="J13" s="84" t="b">
        <v>0</v>
      </c>
      <c r="K13" s="84" t="b">
        <v>0</v>
      </c>
      <c r="L13" s="84" t="b">
        <v>0</v>
      </c>
    </row>
    <row r="14" spans="1:12" ht="15">
      <c r="A14" s="84" t="s">
        <v>2094</v>
      </c>
      <c r="B14" s="84" t="s">
        <v>2144</v>
      </c>
      <c r="C14" s="84">
        <v>13</v>
      </c>
      <c r="D14" s="123">
        <v>0.006082549463344678</v>
      </c>
      <c r="E14" s="123">
        <v>1.8168624602624945</v>
      </c>
      <c r="F14" s="84" t="s">
        <v>2723</v>
      </c>
      <c r="G14" s="84" t="b">
        <v>0</v>
      </c>
      <c r="H14" s="84" t="b">
        <v>0</v>
      </c>
      <c r="I14" s="84" t="b">
        <v>0</v>
      </c>
      <c r="J14" s="84" t="b">
        <v>0</v>
      </c>
      <c r="K14" s="84" t="b">
        <v>0</v>
      </c>
      <c r="L14" s="84" t="b">
        <v>0</v>
      </c>
    </row>
    <row r="15" spans="1:12" ht="15">
      <c r="A15" s="84" t="s">
        <v>2144</v>
      </c>
      <c r="B15" s="84" t="s">
        <v>2133</v>
      </c>
      <c r="C15" s="84">
        <v>13</v>
      </c>
      <c r="D15" s="123">
        <v>0.006082549463344678</v>
      </c>
      <c r="E15" s="123">
        <v>1.8906486744234132</v>
      </c>
      <c r="F15" s="84" t="s">
        <v>2723</v>
      </c>
      <c r="G15" s="84" t="b">
        <v>0</v>
      </c>
      <c r="H15" s="84" t="b">
        <v>0</v>
      </c>
      <c r="I15" s="84" t="b">
        <v>0</v>
      </c>
      <c r="J15" s="84" t="b">
        <v>0</v>
      </c>
      <c r="K15" s="84" t="b">
        <v>0</v>
      </c>
      <c r="L15" s="84" t="b">
        <v>0</v>
      </c>
    </row>
    <row r="16" spans="1:12" ht="15">
      <c r="A16" s="84" t="s">
        <v>2133</v>
      </c>
      <c r="B16" s="84" t="s">
        <v>2496</v>
      </c>
      <c r="C16" s="84">
        <v>13</v>
      </c>
      <c r="D16" s="123">
        <v>0.006082549463344678</v>
      </c>
      <c r="E16" s="123">
        <v>1.8748544072401812</v>
      </c>
      <c r="F16" s="84" t="s">
        <v>2723</v>
      </c>
      <c r="G16" s="84" t="b">
        <v>0</v>
      </c>
      <c r="H16" s="84" t="b">
        <v>0</v>
      </c>
      <c r="I16" s="84" t="b">
        <v>0</v>
      </c>
      <c r="J16" s="84" t="b">
        <v>0</v>
      </c>
      <c r="K16" s="84" t="b">
        <v>0</v>
      </c>
      <c r="L16" s="84" t="b">
        <v>0</v>
      </c>
    </row>
    <row r="17" spans="1:12" ht="15">
      <c r="A17" s="84" t="s">
        <v>2496</v>
      </c>
      <c r="B17" s="84" t="s">
        <v>2113</v>
      </c>
      <c r="C17" s="84">
        <v>12</v>
      </c>
      <c r="D17" s="123">
        <v>0.00580047185605423</v>
      </c>
      <c r="E17" s="123">
        <v>1.214802468934532</v>
      </c>
      <c r="F17" s="84" t="s">
        <v>2723</v>
      </c>
      <c r="G17" s="84" t="b">
        <v>0</v>
      </c>
      <c r="H17" s="84" t="b">
        <v>0</v>
      </c>
      <c r="I17" s="84" t="b">
        <v>0</v>
      </c>
      <c r="J17" s="84" t="b">
        <v>0</v>
      </c>
      <c r="K17" s="84" t="b">
        <v>0</v>
      </c>
      <c r="L17" s="84" t="b">
        <v>0</v>
      </c>
    </row>
    <row r="18" spans="1:12" ht="15">
      <c r="A18" s="84" t="s">
        <v>2512</v>
      </c>
      <c r="B18" s="84" t="s">
        <v>2505</v>
      </c>
      <c r="C18" s="84">
        <v>8</v>
      </c>
      <c r="D18" s="123">
        <v>0.004494477928881937</v>
      </c>
      <c r="E18" s="123">
        <v>2.3677699291430754</v>
      </c>
      <c r="F18" s="84" t="s">
        <v>2723</v>
      </c>
      <c r="G18" s="84" t="b">
        <v>0</v>
      </c>
      <c r="H18" s="84" t="b">
        <v>0</v>
      </c>
      <c r="I18" s="84" t="b">
        <v>0</v>
      </c>
      <c r="J18" s="84" t="b">
        <v>0</v>
      </c>
      <c r="K18" s="84" t="b">
        <v>0</v>
      </c>
      <c r="L18" s="84" t="b">
        <v>0</v>
      </c>
    </row>
    <row r="19" spans="1:12" ht="15">
      <c r="A19" s="84" t="s">
        <v>2113</v>
      </c>
      <c r="B19" s="84" t="s">
        <v>2490</v>
      </c>
      <c r="C19" s="84">
        <v>8</v>
      </c>
      <c r="D19" s="123">
        <v>0.004494477928881937</v>
      </c>
      <c r="E19" s="123">
        <v>1.0495906122108964</v>
      </c>
      <c r="F19" s="84" t="s">
        <v>2723</v>
      </c>
      <c r="G19" s="84" t="b">
        <v>0</v>
      </c>
      <c r="H19" s="84" t="b">
        <v>0</v>
      </c>
      <c r="I19" s="84" t="b">
        <v>0</v>
      </c>
      <c r="J19" s="84" t="b">
        <v>0</v>
      </c>
      <c r="K19" s="84" t="b">
        <v>0</v>
      </c>
      <c r="L19" s="84" t="b">
        <v>0</v>
      </c>
    </row>
    <row r="20" spans="1:12" ht="15">
      <c r="A20" s="84" t="s">
        <v>2134</v>
      </c>
      <c r="B20" s="84" t="s">
        <v>2132</v>
      </c>
      <c r="C20" s="84">
        <v>8</v>
      </c>
      <c r="D20" s="123">
        <v>0.004494477928881937</v>
      </c>
      <c r="E20" s="123">
        <v>2.2428311925347755</v>
      </c>
      <c r="F20" s="84" t="s">
        <v>2723</v>
      </c>
      <c r="G20" s="84" t="b">
        <v>0</v>
      </c>
      <c r="H20" s="84" t="b">
        <v>0</v>
      </c>
      <c r="I20" s="84" t="b">
        <v>0</v>
      </c>
      <c r="J20" s="84" t="b">
        <v>0</v>
      </c>
      <c r="K20" s="84" t="b">
        <v>0</v>
      </c>
      <c r="L20" s="84" t="b">
        <v>0</v>
      </c>
    </row>
    <row r="21" spans="1:12" ht="15">
      <c r="A21" s="84" t="s">
        <v>2113</v>
      </c>
      <c r="B21" s="84" t="s">
        <v>2513</v>
      </c>
      <c r="C21" s="84">
        <v>8</v>
      </c>
      <c r="D21" s="123">
        <v>0.004494477928881937</v>
      </c>
      <c r="E21" s="123">
        <v>1.2926286608971909</v>
      </c>
      <c r="F21" s="84" t="s">
        <v>2723</v>
      </c>
      <c r="G21" s="84" t="b">
        <v>0</v>
      </c>
      <c r="H21" s="84" t="b">
        <v>0</v>
      </c>
      <c r="I21" s="84" t="b">
        <v>0</v>
      </c>
      <c r="J21" s="84" t="b">
        <v>0</v>
      </c>
      <c r="K21" s="84" t="b">
        <v>0</v>
      </c>
      <c r="L21" s="84" t="b">
        <v>0</v>
      </c>
    </row>
    <row r="22" spans="1:12" ht="15">
      <c r="A22" s="84" t="s">
        <v>2494</v>
      </c>
      <c r="B22" s="84" t="s">
        <v>2511</v>
      </c>
      <c r="C22" s="84">
        <v>7</v>
      </c>
      <c r="D22" s="123">
        <v>0.004113489403292321</v>
      </c>
      <c r="E22" s="123">
        <v>2.150077139297877</v>
      </c>
      <c r="F22" s="84" t="s">
        <v>2723</v>
      </c>
      <c r="G22" s="84" t="b">
        <v>0</v>
      </c>
      <c r="H22" s="84" t="b">
        <v>0</v>
      </c>
      <c r="I22" s="84" t="b">
        <v>0</v>
      </c>
      <c r="J22" s="84" t="b">
        <v>0</v>
      </c>
      <c r="K22" s="84" t="b">
        <v>0</v>
      </c>
      <c r="L22" s="84" t="b">
        <v>0</v>
      </c>
    </row>
    <row r="23" spans="1:12" ht="15">
      <c r="A23" s="84" t="s">
        <v>2511</v>
      </c>
      <c r="B23" s="84" t="s">
        <v>2506</v>
      </c>
      <c r="C23" s="84">
        <v>7</v>
      </c>
      <c r="D23" s="123">
        <v>0.004113489403292321</v>
      </c>
      <c r="E23" s="123">
        <v>2.309777982165389</v>
      </c>
      <c r="F23" s="84" t="s">
        <v>2723</v>
      </c>
      <c r="G23" s="84" t="b">
        <v>0</v>
      </c>
      <c r="H23" s="84" t="b">
        <v>0</v>
      </c>
      <c r="I23" s="84" t="b">
        <v>0</v>
      </c>
      <c r="J23" s="84" t="b">
        <v>0</v>
      </c>
      <c r="K23" s="84" t="b">
        <v>0</v>
      </c>
      <c r="L23" s="84" t="b">
        <v>0</v>
      </c>
    </row>
    <row r="24" spans="1:12" ht="15">
      <c r="A24" s="84" t="s">
        <v>2506</v>
      </c>
      <c r="B24" s="84" t="s">
        <v>2113</v>
      </c>
      <c r="C24" s="84">
        <v>7</v>
      </c>
      <c r="D24" s="123">
        <v>0.004113489403292321</v>
      </c>
      <c r="E24" s="123">
        <v>1.105657999509464</v>
      </c>
      <c r="F24" s="84" t="s">
        <v>2723</v>
      </c>
      <c r="G24" s="84" t="b">
        <v>0</v>
      </c>
      <c r="H24" s="84" t="b">
        <v>0</v>
      </c>
      <c r="I24" s="84" t="b">
        <v>0</v>
      </c>
      <c r="J24" s="84" t="b">
        <v>0</v>
      </c>
      <c r="K24" s="84" t="b">
        <v>0</v>
      </c>
      <c r="L24" s="84" t="b">
        <v>0</v>
      </c>
    </row>
    <row r="25" spans="1:12" ht="15">
      <c r="A25" s="84" t="s">
        <v>2114</v>
      </c>
      <c r="B25" s="84" t="s">
        <v>2521</v>
      </c>
      <c r="C25" s="84">
        <v>7</v>
      </c>
      <c r="D25" s="123">
        <v>0.004113489403292321</v>
      </c>
      <c r="E25" s="123">
        <v>1.719952447254438</v>
      </c>
      <c r="F25" s="84" t="s">
        <v>2723</v>
      </c>
      <c r="G25" s="84" t="b">
        <v>0</v>
      </c>
      <c r="H25" s="84" t="b">
        <v>0</v>
      </c>
      <c r="I25" s="84" t="b">
        <v>0</v>
      </c>
      <c r="J25" s="84" t="b">
        <v>0</v>
      </c>
      <c r="K25" s="84" t="b">
        <v>0</v>
      </c>
      <c r="L25" s="84" t="b">
        <v>0</v>
      </c>
    </row>
    <row r="26" spans="1:12" ht="15">
      <c r="A26" s="84" t="s">
        <v>2521</v>
      </c>
      <c r="B26" s="84" t="s">
        <v>2512</v>
      </c>
      <c r="C26" s="84">
        <v>7</v>
      </c>
      <c r="D26" s="123">
        <v>0.004113489403292321</v>
      </c>
      <c r="E26" s="123">
        <v>2.418922451590457</v>
      </c>
      <c r="F26" s="84" t="s">
        <v>2723</v>
      </c>
      <c r="G26" s="84" t="b">
        <v>0</v>
      </c>
      <c r="H26" s="84" t="b">
        <v>0</v>
      </c>
      <c r="I26" s="84" t="b">
        <v>0</v>
      </c>
      <c r="J26" s="84" t="b">
        <v>0</v>
      </c>
      <c r="K26" s="84" t="b">
        <v>0</v>
      </c>
      <c r="L26" s="84" t="b">
        <v>0</v>
      </c>
    </row>
    <row r="27" spans="1:12" ht="15">
      <c r="A27" s="84" t="s">
        <v>2505</v>
      </c>
      <c r="B27" s="84" t="s">
        <v>2522</v>
      </c>
      <c r="C27" s="84">
        <v>7</v>
      </c>
      <c r="D27" s="123">
        <v>0.004113489403292321</v>
      </c>
      <c r="E27" s="123">
        <v>2.367769929143076</v>
      </c>
      <c r="F27" s="84" t="s">
        <v>2723</v>
      </c>
      <c r="G27" s="84" t="b">
        <v>0</v>
      </c>
      <c r="H27" s="84" t="b">
        <v>0</v>
      </c>
      <c r="I27" s="84" t="b">
        <v>0</v>
      </c>
      <c r="J27" s="84" t="b">
        <v>0</v>
      </c>
      <c r="K27" s="84" t="b">
        <v>0</v>
      </c>
      <c r="L27" s="84" t="b">
        <v>0</v>
      </c>
    </row>
    <row r="28" spans="1:12" ht="15">
      <c r="A28" s="84" t="s">
        <v>2522</v>
      </c>
      <c r="B28" s="84" t="s">
        <v>2493</v>
      </c>
      <c r="C28" s="84">
        <v>7</v>
      </c>
      <c r="D28" s="123">
        <v>0.004113489403292321</v>
      </c>
      <c r="E28" s="123">
        <v>2.2080690862755636</v>
      </c>
      <c r="F28" s="84" t="s">
        <v>2723</v>
      </c>
      <c r="G28" s="84" t="b">
        <v>0</v>
      </c>
      <c r="H28" s="84" t="b">
        <v>0</v>
      </c>
      <c r="I28" s="84" t="b">
        <v>0</v>
      </c>
      <c r="J28" s="84" t="b">
        <v>0</v>
      </c>
      <c r="K28" s="84" t="b">
        <v>0</v>
      </c>
      <c r="L28" s="84" t="b">
        <v>0</v>
      </c>
    </row>
    <row r="29" spans="1:12" ht="15">
      <c r="A29" s="84" t="s">
        <v>2493</v>
      </c>
      <c r="B29" s="84" t="s">
        <v>2495</v>
      </c>
      <c r="C29" s="84">
        <v>7</v>
      </c>
      <c r="D29" s="123">
        <v>0.004113489403292321</v>
      </c>
      <c r="E29" s="123">
        <v>1.9392237739829836</v>
      </c>
      <c r="F29" s="84" t="s">
        <v>2723</v>
      </c>
      <c r="G29" s="84" t="b">
        <v>0</v>
      </c>
      <c r="H29" s="84" t="b">
        <v>0</v>
      </c>
      <c r="I29" s="84" t="b">
        <v>0</v>
      </c>
      <c r="J29" s="84" t="b">
        <v>0</v>
      </c>
      <c r="K29" s="84" t="b">
        <v>0</v>
      </c>
      <c r="L29" s="84" t="b">
        <v>0</v>
      </c>
    </row>
    <row r="30" spans="1:12" ht="15">
      <c r="A30" s="84" t="s">
        <v>2495</v>
      </c>
      <c r="B30" s="84" t="s">
        <v>2523</v>
      </c>
      <c r="C30" s="84">
        <v>7</v>
      </c>
      <c r="D30" s="123">
        <v>0.004113489403292321</v>
      </c>
      <c r="E30" s="123">
        <v>2.2080690862755636</v>
      </c>
      <c r="F30" s="84" t="s">
        <v>2723</v>
      </c>
      <c r="G30" s="84" t="b">
        <v>0</v>
      </c>
      <c r="H30" s="84" t="b">
        <v>0</v>
      </c>
      <c r="I30" s="84" t="b">
        <v>0</v>
      </c>
      <c r="J30" s="84" t="b">
        <v>0</v>
      </c>
      <c r="K30" s="84" t="b">
        <v>0</v>
      </c>
      <c r="L30" s="84" t="b">
        <v>0</v>
      </c>
    </row>
    <row r="31" spans="1:12" ht="15">
      <c r="A31" s="84" t="s">
        <v>2523</v>
      </c>
      <c r="B31" s="84" t="s">
        <v>2138</v>
      </c>
      <c r="C31" s="84">
        <v>7</v>
      </c>
      <c r="D31" s="123">
        <v>0.004113489403292321</v>
      </c>
      <c r="E31" s="123">
        <v>2.1459211795267192</v>
      </c>
      <c r="F31" s="84" t="s">
        <v>2723</v>
      </c>
      <c r="G31" s="84" t="b">
        <v>0</v>
      </c>
      <c r="H31" s="84" t="b">
        <v>0</v>
      </c>
      <c r="I31" s="84" t="b">
        <v>0</v>
      </c>
      <c r="J31" s="84" t="b">
        <v>0</v>
      </c>
      <c r="K31" s="84" t="b">
        <v>0</v>
      </c>
      <c r="L31" s="84" t="b">
        <v>0</v>
      </c>
    </row>
    <row r="32" spans="1:12" ht="15">
      <c r="A32" s="84" t="s">
        <v>2138</v>
      </c>
      <c r="B32" s="84" t="s">
        <v>2138</v>
      </c>
      <c r="C32" s="84">
        <v>7</v>
      </c>
      <c r="D32" s="123">
        <v>0.004113489403292321</v>
      </c>
      <c r="E32" s="123">
        <v>1.8149279604852948</v>
      </c>
      <c r="F32" s="84" t="s">
        <v>2723</v>
      </c>
      <c r="G32" s="84" t="b">
        <v>0</v>
      </c>
      <c r="H32" s="84" t="b">
        <v>0</v>
      </c>
      <c r="I32" s="84" t="b">
        <v>0</v>
      </c>
      <c r="J32" s="84" t="b">
        <v>0</v>
      </c>
      <c r="K32" s="84" t="b">
        <v>0</v>
      </c>
      <c r="L32" s="84" t="b">
        <v>0</v>
      </c>
    </row>
    <row r="33" spans="1:12" ht="15">
      <c r="A33" s="84" t="s">
        <v>2138</v>
      </c>
      <c r="B33" s="84" t="s">
        <v>2489</v>
      </c>
      <c r="C33" s="84">
        <v>7</v>
      </c>
      <c r="D33" s="123">
        <v>0.004113489403292321</v>
      </c>
      <c r="E33" s="123">
        <v>1.844891183862738</v>
      </c>
      <c r="F33" s="84" t="s">
        <v>2723</v>
      </c>
      <c r="G33" s="84" t="b">
        <v>0</v>
      </c>
      <c r="H33" s="84" t="b">
        <v>0</v>
      </c>
      <c r="I33" s="84" t="b">
        <v>0</v>
      </c>
      <c r="J33" s="84" t="b">
        <v>0</v>
      </c>
      <c r="K33" s="84" t="b">
        <v>0</v>
      </c>
      <c r="L33" s="84" t="b">
        <v>0</v>
      </c>
    </row>
    <row r="34" spans="1:12" ht="15">
      <c r="A34" s="84" t="s">
        <v>272</v>
      </c>
      <c r="B34" s="84" t="s">
        <v>2136</v>
      </c>
      <c r="C34" s="84">
        <v>7</v>
      </c>
      <c r="D34" s="123">
        <v>0.004113489403292321</v>
      </c>
      <c r="E34" s="123">
        <v>2.1336867231097076</v>
      </c>
      <c r="F34" s="84" t="s">
        <v>2723</v>
      </c>
      <c r="G34" s="84" t="b">
        <v>0</v>
      </c>
      <c r="H34" s="84" t="b">
        <v>0</v>
      </c>
      <c r="I34" s="84" t="b">
        <v>0</v>
      </c>
      <c r="J34" s="84" t="b">
        <v>0</v>
      </c>
      <c r="K34" s="84" t="b">
        <v>0</v>
      </c>
      <c r="L34" s="84" t="b">
        <v>0</v>
      </c>
    </row>
    <row r="35" spans="1:12" ht="15">
      <c r="A35" s="84" t="s">
        <v>2489</v>
      </c>
      <c r="B35" s="84" t="s">
        <v>2536</v>
      </c>
      <c r="C35" s="84">
        <v>6</v>
      </c>
      <c r="D35" s="123">
        <v>0.0037047704375967757</v>
      </c>
      <c r="E35" s="123">
        <v>2.2080690862755636</v>
      </c>
      <c r="F35" s="84" t="s">
        <v>2723</v>
      </c>
      <c r="G35" s="84" t="b">
        <v>0</v>
      </c>
      <c r="H35" s="84" t="b">
        <v>0</v>
      </c>
      <c r="I35" s="84" t="b">
        <v>0</v>
      </c>
      <c r="J35" s="84" t="b">
        <v>0</v>
      </c>
      <c r="K35" s="84" t="b">
        <v>0</v>
      </c>
      <c r="L35" s="84" t="b">
        <v>0</v>
      </c>
    </row>
    <row r="36" spans="1:12" ht="15">
      <c r="A36" s="84" t="s">
        <v>2536</v>
      </c>
      <c r="B36" s="84" t="s">
        <v>2499</v>
      </c>
      <c r="C36" s="84">
        <v>6</v>
      </c>
      <c r="D36" s="123">
        <v>0.0037047704375967757</v>
      </c>
      <c r="E36" s="123">
        <v>2.3220124385824006</v>
      </c>
      <c r="F36" s="84" t="s">
        <v>2723</v>
      </c>
      <c r="G36" s="84" t="b">
        <v>0</v>
      </c>
      <c r="H36" s="84" t="b">
        <v>0</v>
      </c>
      <c r="I36" s="84" t="b">
        <v>0</v>
      </c>
      <c r="J36" s="84" t="b">
        <v>0</v>
      </c>
      <c r="K36" s="84" t="b">
        <v>0</v>
      </c>
      <c r="L36" s="84" t="b">
        <v>0</v>
      </c>
    </row>
    <row r="37" spans="1:12" ht="15">
      <c r="A37" s="84" t="s">
        <v>2499</v>
      </c>
      <c r="B37" s="84" t="s">
        <v>2537</v>
      </c>
      <c r="C37" s="84">
        <v>6</v>
      </c>
      <c r="D37" s="123">
        <v>0.0037047704375967757</v>
      </c>
      <c r="E37" s="123">
        <v>2.3220124385824006</v>
      </c>
      <c r="F37" s="84" t="s">
        <v>2723</v>
      </c>
      <c r="G37" s="84" t="b">
        <v>0</v>
      </c>
      <c r="H37" s="84" t="b">
        <v>0</v>
      </c>
      <c r="I37" s="84" t="b">
        <v>0</v>
      </c>
      <c r="J37" s="84" t="b">
        <v>0</v>
      </c>
      <c r="K37" s="84" t="b">
        <v>0</v>
      </c>
      <c r="L37" s="84" t="b">
        <v>0</v>
      </c>
    </row>
    <row r="38" spans="1:12" ht="15">
      <c r="A38" s="84" t="s">
        <v>2537</v>
      </c>
      <c r="B38" s="84" t="s">
        <v>2510</v>
      </c>
      <c r="C38" s="84">
        <v>6</v>
      </c>
      <c r="D38" s="123">
        <v>0.0037047704375967757</v>
      </c>
      <c r="E38" s="123">
        <v>2.418922451590457</v>
      </c>
      <c r="F38" s="84" t="s">
        <v>2723</v>
      </c>
      <c r="G38" s="84" t="b">
        <v>0</v>
      </c>
      <c r="H38" s="84" t="b">
        <v>0</v>
      </c>
      <c r="I38" s="84" t="b">
        <v>0</v>
      </c>
      <c r="J38" s="84" t="b">
        <v>0</v>
      </c>
      <c r="K38" s="84" t="b">
        <v>0</v>
      </c>
      <c r="L38" s="84" t="b">
        <v>0</v>
      </c>
    </row>
    <row r="39" spans="1:12" ht="15">
      <c r="A39" s="84" t="s">
        <v>2510</v>
      </c>
      <c r="B39" s="84" t="s">
        <v>2519</v>
      </c>
      <c r="C39" s="84">
        <v>6</v>
      </c>
      <c r="D39" s="123">
        <v>0.0037047704375967757</v>
      </c>
      <c r="E39" s="123">
        <v>2.3519756619598438</v>
      </c>
      <c r="F39" s="84" t="s">
        <v>2723</v>
      </c>
      <c r="G39" s="84" t="b">
        <v>0</v>
      </c>
      <c r="H39" s="84" t="b">
        <v>0</v>
      </c>
      <c r="I39" s="84" t="b">
        <v>0</v>
      </c>
      <c r="J39" s="84" t="b">
        <v>0</v>
      </c>
      <c r="K39" s="84" t="b">
        <v>0</v>
      </c>
      <c r="L39" s="84" t="b">
        <v>0</v>
      </c>
    </row>
    <row r="40" spans="1:12" ht="15">
      <c r="A40" s="84" t="s">
        <v>2519</v>
      </c>
      <c r="B40" s="84" t="s">
        <v>2490</v>
      </c>
      <c r="C40" s="84">
        <v>6</v>
      </c>
      <c r="D40" s="123">
        <v>0.0037047704375967757</v>
      </c>
      <c r="E40" s="123">
        <v>2.1089376132735493</v>
      </c>
      <c r="F40" s="84" t="s">
        <v>2723</v>
      </c>
      <c r="G40" s="84" t="b">
        <v>0</v>
      </c>
      <c r="H40" s="84" t="b">
        <v>0</v>
      </c>
      <c r="I40" s="84" t="b">
        <v>0</v>
      </c>
      <c r="J40" s="84" t="b">
        <v>0</v>
      </c>
      <c r="K40" s="84" t="b">
        <v>0</v>
      </c>
      <c r="L40" s="84" t="b">
        <v>0</v>
      </c>
    </row>
    <row r="41" spans="1:12" ht="15">
      <c r="A41" s="84" t="s">
        <v>2491</v>
      </c>
      <c r="B41" s="84" t="s">
        <v>2113</v>
      </c>
      <c r="C41" s="84">
        <v>6</v>
      </c>
      <c r="D41" s="123">
        <v>0.0037047704375967757</v>
      </c>
      <c r="E41" s="123">
        <v>0.8468256836399377</v>
      </c>
      <c r="F41" s="84" t="s">
        <v>2723</v>
      </c>
      <c r="G41" s="84" t="b">
        <v>0</v>
      </c>
      <c r="H41" s="84" t="b">
        <v>0</v>
      </c>
      <c r="I41" s="84" t="b">
        <v>0</v>
      </c>
      <c r="J41" s="84" t="b">
        <v>0</v>
      </c>
      <c r="K41" s="84" t="b">
        <v>0</v>
      </c>
      <c r="L41" s="84" t="b">
        <v>0</v>
      </c>
    </row>
    <row r="42" spans="1:12" ht="15">
      <c r="A42" s="84" t="s">
        <v>2541</v>
      </c>
      <c r="B42" s="84" t="s">
        <v>2134</v>
      </c>
      <c r="C42" s="84">
        <v>6</v>
      </c>
      <c r="D42" s="123">
        <v>0.0037047704375967757</v>
      </c>
      <c r="E42" s="123">
        <v>2.418922451590457</v>
      </c>
      <c r="F42" s="84" t="s">
        <v>2723</v>
      </c>
      <c r="G42" s="84" t="b">
        <v>0</v>
      </c>
      <c r="H42" s="84" t="b">
        <v>0</v>
      </c>
      <c r="I42" s="84" t="b">
        <v>0</v>
      </c>
      <c r="J42" s="84" t="b">
        <v>0</v>
      </c>
      <c r="K42" s="84" t="b">
        <v>0</v>
      </c>
      <c r="L42" s="84" t="b">
        <v>0</v>
      </c>
    </row>
    <row r="43" spans="1:12" ht="15">
      <c r="A43" s="84" t="s">
        <v>2513</v>
      </c>
      <c r="B43" s="84" t="s">
        <v>255</v>
      </c>
      <c r="C43" s="84">
        <v>6</v>
      </c>
      <c r="D43" s="123">
        <v>0.0037047704375967757</v>
      </c>
      <c r="E43" s="123">
        <v>2.0209824429184193</v>
      </c>
      <c r="F43" s="84" t="s">
        <v>2723</v>
      </c>
      <c r="G43" s="84" t="b">
        <v>0</v>
      </c>
      <c r="H43" s="84" t="b">
        <v>0</v>
      </c>
      <c r="I43" s="84" t="b">
        <v>0</v>
      </c>
      <c r="J43" s="84" t="b">
        <v>0</v>
      </c>
      <c r="K43" s="84" t="b">
        <v>0</v>
      </c>
      <c r="L43" s="84" t="b">
        <v>0</v>
      </c>
    </row>
    <row r="44" spans="1:12" ht="15">
      <c r="A44" s="84" t="s">
        <v>230</v>
      </c>
      <c r="B44" s="84" t="s">
        <v>2494</v>
      </c>
      <c r="C44" s="84">
        <v>6</v>
      </c>
      <c r="D44" s="123">
        <v>0.0037047704375967757</v>
      </c>
      <c r="E44" s="123">
        <v>1.9795897577601942</v>
      </c>
      <c r="F44" s="84" t="s">
        <v>2723</v>
      </c>
      <c r="G44" s="84" t="b">
        <v>0</v>
      </c>
      <c r="H44" s="84" t="b">
        <v>0</v>
      </c>
      <c r="I44" s="84" t="b">
        <v>0</v>
      </c>
      <c r="J44" s="84" t="b">
        <v>0</v>
      </c>
      <c r="K44" s="84" t="b">
        <v>0</v>
      </c>
      <c r="L44" s="84" t="b">
        <v>0</v>
      </c>
    </row>
    <row r="45" spans="1:12" ht="15">
      <c r="A45" s="84" t="s">
        <v>2489</v>
      </c>
      <c r="B45" s="84" t="s">
        <v>2488</v>
      </c>
      <c r="C45" s="84">
        <v>6</v>
      </c>
      <c r="D45" s="123">
        <v>0.0037047704375967757</v>
      </c>
      <c r="E45" s="123">
        <v>1.8400923009809693</v>
      </c>
      <c r="F45" s="84" t="s">
        <v>2723</v>
      </c>
      <c r="G45" s="84" t="b">
        <v>0</v>
      </c>
      <c r="H45" s="84" t="b">
        <v>0</v>
      </c>
      <c r="I45" s="84" t="b">
        <v>0</v>
      </c>
      <c r="J45" s="84" t="b">
        <v>0</v>
      </c>
      <c r="K45" s="84" t="b">
        <v>0</v>
      </c>
      <c r="L45" s="84" t="b">
        <v>0</v>
      </c>
    </row>
    <row r="46" spans="1:12" ht="15">
      <c r="A46" s="84" t="s">
        <v>2543</v>
      </c>
      <c r="B46" s="84" t="s">
        <v>2544</v>
      </c>
      <c r="C46" s="84">
        <v>6</v>
      </c>
      <c r="D46" s="123">
        <v>0.0037047704375967757</v>
      </c>
      <c r="E46" s="123">
        <v>2.5438611881987567</v>
      </c>
      <c r="F46" s="84" t="s">
        <v>2723</v>
      </c>
      <c r="G46" s="84" t="b">
        <v>0</v>
      </c>
      <c r="H46" s="84" t="b">
        <v>0</v>
      </c>
      <c r="I46" s="84" t="b">
        <v>0</v>
      </c>
      <c r="J46" s="84" t="b">
        <v>0</v>
      </c>
      <c r="K46" s="84" t="b">
        <v>0</v>
      </c>
      <c r="L46" s="84" t="b">
        <v>0</v>
      </c>
    </row>
    <row r="47" spans="1:12" ht="15">
      <c r="A47" s="84" t="s">
        <v>2544</v>
      </c>
      <c r="B47" s="84" t="s">
        <v>2526</v>
      </c>
      <c r="C47" s="84">
        <v>6</v>
      </c>
      <c r="D47" s="123">
        <v>0.0037047704375967757</v>
      </c>
      <c r="E47" s="123">
        <v>2.4769143985681437</v>
      </c>
      <c r="F47" s="84" t="s">
        <v>2723</v>
      </c>
      <c r="G47" s="84" t="b">
        <v>0</v>
      </c>
      <c r="H47" s="84" t="b">
        <v>0</v>
      </c>
      <c r="I47" s="84" t="b">
        <v>0</v>
      </c>
      <c r="J47" s="84" t="b">
        <v>0</v>
      </c>
      <c r="K47" s="84" t="b">
        <v>0</v>
      </c>
      <c r="L47" s="84" t="b">
        <v>0</v>
      </c>
    </row>
    <row r="48" spans="1:12" ht="15">
      <c r="A48" s="84" t="s">
        <v>2526</v>
      </c>
      <c r="B48" s="84" t="s">
        <v>2500</v>
      </c>
      <c r="C48" s="84">
        <v>6</v>
      </c>
      <c r="D48" s="123">
        <v>0.0037047704375967757</v>
      </c>
      <c r="E48" s="123">
        <v>2.3008231395124623</v>
      </c>
      <c r="F48" s="84" t="s">
        <v>2723</v>
      </c>
      <c r="G48" s="84" t="b">
        <v>0</v>
      </c>
      <c r="H48" s="84" t="b">
        <v>0</v>
      </c>
      <c r="I48" s="84" t="b">
        <v>0</v>
      </c>
      <c r="J48" s="84" t="b">
        <v>0</v>
      </c>
      <c r="K48" s="84" t="b">
        <v>0</v>
      </c>
      <c r="L48" s="84" t="b">
        <v>0</v>
      </c>
    </row>
    <row r="49" spans="1:12" ht="15">
      <c r="A49" s="84" t="s">
        <v>2500</v>
      </c>
      <c r="B49" s="84" t="s">
        <v>2498</v>
      </c>
      <c r="C49" s="84">
        <v>6</v>
      </c>
      <c r="D49" s="123">
        <v>0.0037047704375967757</v>
      </c>
      <c r="E49" s="123">
        <v>2.058771003807819</v>
      </c>
      <c r="F49" s="84" t="s">
        <v>2723</v>
      </c>
      <c r="G49" s="84" t="b">
        <v>0</v>
      </c>
      <c r="H49" s="84" t="b">
        <v>0</v>
      </c>
      <c r="I49" s="84" t="b">
        <v>0</v>
      </c>
      <c r="J49" s="84" t="b">
        <v>0</v>
      </c>
      <c r="K49" s="84" t="b">
        <v>0</v>
      </c>
      <c r="L49" s="84" t="b">
        <v>0</v>
      </c>
    </row>
    <row r="50" spans="1:12" ht="15">
      <c r="A50" s="84" t="s">
        <v>2498</v>
      </c>
      <c r="B50" s="84" t="s">
        <v>2527</v>
      </c>
      <c r="C50" s="84">
        <v>6</v>
      </c>
      <c r="D50" s="123">
        <v>0.0037047704375967757</v>
      </c>
      <c r="E50" s="123">
        <v>2.213672963793562</v>
      </c>
      <c r="F50" s="84" t="s">
        <v>2723</v>
      </c>
      <c r="G50" s="84" t="b">
        <v>0</v>
      </c>
      <c r="H50" s="84" t="b">
        <v>0</v>
      </c>
      <c r="I50" s="84" t="b">
        <v>0</v>
      </c>
      <c r="J50" s="84" t="b">
        <v>0</v>
      </c>
      <c r="K50" s="84" t="b">
        <v>0</v>
      </c>
      <c r="L50" s="84" t="b">
        <v>0</v>
      </c>
    </row>
    <row r="51" spans="1:12" ht="15">
      <c r="A51" s="84" t="s">
        <v>2527</v>
      </c>
      <c r="B51" s="84" t="s">
        <v>2113</v>
      </c>
      <c r="C51" s="84">
        <v>6</v>
      </c>
      <c r="D51" s="123">
        <v>0.0037047704375967757</v>
      </c>
      <c r="E51" s="123">
        <v>1.147855679303919</v>
      </c>
      <c r="F51" s="84" t="s">
        <v>2723</v>
      </c>
      <c r="G51" s="84" t="b">
        <v>0</v>
      </c>
      <c r="H51" s="84" t="b">
        <v>0</v>
      </c>
      <c r="I51" s="84" t="b">
        <v>0</v>
      </c>
      <c r="J51" s="84" t="b">
        <v>0</v>
      </c>
      <c r="K51" s="84" t="b">
        <v>0</v>
      </c>
      <c r="L51" s="84" t="b">
        <v>0</v>
      </c>
    </row>
    <row r="52" spans="1:12" ht="15">
      <c r="A52" s="84" t="s">
        <v>2113</v>
      </c>
      <c r="B52" s="84" t="s">
        <v>2545</v>
      </c>
      <c r="C52" s="84">
        <v>6</v>
      </c>
      <c r="D52" s="123">
        <v>0.0037047704375967757</v>
      </c>
      <c r="E52" s="123">
        <v>1.2926286608971909</v>
      </c>
      <c r="F52" s="84" t="s">
        <v>2723</v>
      </c>
      <c r="G52" s="84" t="b">
        <v>0</v>
      </c>
      <c r="H52" s="84" t="b">
        <v>0</v>
      </c>
      <c r="I52" s="84" t="b">
        <v>0</v>
      </c>
      <c r="J52" s="84" t="b">
        <v>0</v>
      </c>
      <c r="K52" s="84" t="b">
        <v>0</v>
      </c>
      <c r="L52" s="84" t="b">
        <v>0</v>
      </c>
    </row>
    <row r="53" spans="1:12" ht="15">
      <c r="A53" s="84" t="s">
        <v>2545</v>
      </c>
      <c r="B53" s="84" t="s">
        <v>2508</v>
      </c>
      <c r="C53" s="84">
        <v>6</v>
      </c>
      <c r="D53" s="123">
        <v>0.0037047704375967757</v>
      </c>
      <c r="E53" s="123">
        <v>2.3677699291430754</v>
      </c>
      <c r="F53" s="84" t="s">
        <v>2723</v>
      </c>
      <c r="G53" s="84" t="b">
        <v>0</v>
      </c>
      <c r="H53" s="84" t="b">
        <v>0</v>
      </c>
      <c r="I53" s="84" t="b">
        <v>0</v>
      </c>
      <c r="J53" s="84" t="b">
        <v>0</v>
      </c>
      <c r="K53" s="84" t="b">
        <v>0</v>
      </c>
      <c r="L53" s="84" t="b">
        <v>0</v>
      </c>
    </row>
    <row r="54" spans="1:12" ht="15">
      <c r="A54" s="84" t="s">
        <v>2508</v>
      </c>
      <c r="B54" s="84" t="s">
        <v>2122</v>
      </c>
      <c r="C54" s="84">
        <v>6</v>
      </c>
      <c r="D54" s="123">
        <v>0.0037047704375967757</v>
      </c>
      <c r="E54" s="123">
        <v>2.1916786700873945</v>
      </c>
      <c r="F54" s="84" t="s">
        <v>2723</v>
      </c>
      <c r="G54" s="84" t="b">
        <v>0</v>
      </c>
      <c r="H54" s="84" t="b">
        <v>0</v>
      </c>
      <c r="I54" s="84" t="b">
        <v>0</v>
      </c>
      <c r="J54" s="84" t="b">
        <v>0</v>
      </c>
      <c r="K54" s="84" t="b">
        <v>0</v>
      </c>
      <c r="L54" s="84" t="b">
        <v>0</v>
      </c>
    </row>
    <row r="55" spans="1:12" ht="15">
      <c r="A55" s="84" t="s">
        <v>2528</v>
      </c>
      <c r="B55" s="84" t="s">
        <v>2525</v>
      </c>
      <c r="C55" s="84">
        <v>6</v>
      </c>
      <c r="D55" s="123">
        <v>0.0037047704375967757</v>
      </c>
      <c r="E55" s="123">
        <v>2.4099676089375306</v>
      </c>
      <c r="F55" s="84" t="s">
        <v>2723</v>
      </c>
      <c r="G55" s="84" t="b">
        <v>0</v>
      </c>
      <c r="H55" s="84" t="b">
        <v>0</v>
      </c>
      <c r="I55" s="84" t="b">
        <v>0</v>
      </c>
      <c r="J55" s="84" t="b">
        <v>0</v>
      </c>
      <c r="K55" s="84" t="b">
        <v>0</v>
      </c>
      <c r="L55" s="84" t="b">
        <v>0</v>
      </c>
    </row>
    <row r="56" spans="1:12" ht="15">
      <c r="A56" s="84" t="s">
        <v>2530</v>
      </c>
      <c r="B56" s="84" t="s">
        <v>2492</v>
      </c>
      <c r="C56" s="84">
        <v>6</v>
      </c>
      <c r="D56" s="123">
        <v>0.0037047704375967757</v>
      </c>
      <c r="E56" s="123">
        <v>2.1089376132735493</v>
      </c>
      <c r="F56" s="84" t="s">
        <v>2723</v>
      </c>
      <c r="G56" s="84" t="b">
        <v>0</v>
      </c>
      <c r="H56" s="84" t="b">
        <v>0</v>
      </c>
      <c r="I56" s="84" t="b">
        <v>0</v>
      </c>
      <c r="J56" s="84" t="b">
        <v>0</v>
      </c>
      <c r="K56" s="84" t="b">
        <v>0</v>
      </c>
      <c r="L56" s="84" t="b">
        <v>0</v>
      </c>
    </row>
    <row r="57" spans="1:12" ht="15">
      <c r="A57" s="84" t="s">
        <v>2546</v>
      </c>
      <c r="B57" s="84" t="s">
        <v>2515</v>
      </c>
      <c r="C57" s="84">
        <v>5</v>
      </c>
      <c r="D57" s="123">
        <v>0.0032636589119118442</v>
      </c>
      <c r="E57" s="123">
        <v>2.4769143985681437</v>
      </c>
      <c r="F57" s="84" t="s">
        <v>2723</v>
      </c>
      <c r="G57" s="84" t="b">
        <v>0</v>
      </c>
      <c r="H57" s="84" t="b">
        <v>0</v>
      </c>
      <c r="I57" s="84" t="b">
        <v>0</v>
      </c>
      <c r="J57" s="84" t="b">
        <v>0</v>
      </c>
      <c r="K57" s="84" t="b">
        <v>0</v>
      </c>
      <c r="L57" s="84" t="b">
        <v>0</v>
      </c>
    </row>
    <row r="58" spans="1:12" ht="15">
      <c r="A58" s="84" t="s">
        <v>2515</v>
      </c>
      <c r="B58" s="84" t="s">
        <v>2115</v>
      </c>
      <c r="C58" s="84">
        <v>5</v>
      </c>
      <c r="D58" s="123">
        <v>0.0032636589119118442</v>
      </c>
      <c r="E58" s="123">
        <v>1.5848197958776633</v>
      </c>
      <c r="F58" s="84" t="s">
        <v>2723</v>
      </c>
      <c r="G58" s="84" t="b">
        <v>0</v>
      </c>
      <c r="H58" s="84" t="b">
        <v>0</v>
      </c>
      <c r="I58" s="84" t="b">
        <v>0</v>
      </c>
      <c r="J58" s="84" t="b">
        <v>0</v>
      </c>
      <c r="K58" s="84" t="b">
        <v>0</v>
      </c>
      <c r="L58" s="84" t="b">
        <v>0</v>
      </c>
    </row>
    <row r="59" spans="1:12" ht="15">
      <c r="A59" s="84" t="s">
        <v>2115</v>
      </c>
      <c r="B59" s="84" t="s">
        <v>2547</v>
      </c>
      <c r="C59" s="84">
        <v>5</v>
      </c>
      <c r="D59" s="123">
        <v>0.0032636589119118442</v>
      </c>
      <c r="E59" s="123">
        <v>1.9795897577601942</v>
      </c>
      <c r="F59" s="84" t="s">
        <v>2723</v>
      </c>
      <c r="G59" s="84" t="b">
        <v>0</v>
      </c>
      <c r="H59" s="84" t="b">
        <v>0</v>
      </c>
      <c r="I59" s="84" t="b">
        <v>0</v>
      </c>
      <c r="J59" s="84" t="b">
        <v>0</v>
      </c>
      <c r="K59" s="84" t="b">
        <v>0</v>
      </c>
      <c r="L59" s="84" t="b">
        <v>0</v>
      </c>
    </row>
    <row r="60" spans="1:12" ht="15">
      <c r="A60" s="84" t="s">
        <v>2547</v>
      </c>
      <c r="B60" s="84" t="s">
        <v>2548</v>
      </c>
      <c r="C60" s="84">
        <v>5</v>
      </c>
      <c r="D60" s="123">
        <v>0.0032636589119118442</v>
      </c>
      <c r="E60" s="123">
        <v>2.6230424342463814</v>
      </c>
      <c r="F60" s="84" t="s">
        <v>2723</v>
      </c>
      <c r="G60" s="84" t="b">
        <v>0</v>
      </c>
      <c r="H60" s="84" t="b">
        <v>0</v>
      </c>
      <c r="I60" s="84" t="b">
        <v>0</v>
      </c>
      <c r="J60" s="84" t="b">
        <v>0</v>
      </c>
      <c r="K60" s="84" t="b">
        <v>0</v>
      </c>
      <c r="L60" s="84" t="b">
        <v>0</v>
      </c>
    </row>
    <row r="61" spans="1:12" ht="15">
      <c r="A61" s="84" t="s">
        <v>2548</v>
      </c>
      <c r="B61" s="84" t="s">
        <v>2094</v>
      </c>
      <c r="C61" s="84">
        <v>5</v>
      </c>
      <c r="D61" s="123">
        <v>0.0032636589119118442</v>
      </c>
      <c r="E61" s="123">
        <v>1.8168624602624945</v>
      </c>
      <c r="F61" s="84" t="s">
        <v>2723</v>
      </c>
      <c r="G61" s="84" t="b">
        <v>0</v>
      </c>
      <c r="H61" s="84" t="b">
        <v>0</v>
      </c>
      <c r="I61" s="84" t="b">
        <v>0</v>
      </c>
      <c r="J61" s="84" t="b">
        <v>0</v>
      </c>
      <c r="K61" s="84" t="b">
        <v>0</v>
      </c>
      <c r="L61" s="84" t="b">
        <v>0</v>
      </c>
    </row>
    <row r="62" spans="1:12" ht="15">
      <c r="A62" s="84" t="s">
        <v>2094</v>
      </c>
      <c r="B62" s="84" t="s">
        <v>2095</v>
      </c>
      <c r="C62" s="84">
        <v>5</v>
      </c>
      <c r="D62" s="123">
        <v>0.0032636589119118442</v>
      </c>
      <c r="E62" s="123">
        <v>1.7376812142148697</v>
      </c>
      <c r="F62" s="84" t="s">
        <v>2723</v>
      </c>
      <c r="G62" s="84" t="b">
        <v>0</v>
      </c>
      <c r="H62" s="84" t="b">
        <v>0</v>
      </c>
      <c r="I62" s="84" t="b">
        <v>0</v>
      </c>
      <c r="J62" s="84" t="b">
        <v>0</v>
      </c>
      <c r="K62" s="84" t="b">
        <v>0</v>
      </c>
      <c r="L62" s="84" t="b">
        <v>0</v>
      </c>
    </row>
    <row r="63" spans="1:12" ht="15">
      <c r="A63" s="84" t="s">
        <v>2095</v>
      </c>
      <c r="B63" s="84" t="s">
        <v>2113</v>
      </c>
      <c r="C63" s="84">
        <v>5</v>
      </c>
      <c r="D63" s="123">
        <v>0.0032636589119118442</v>
      </c>
      <c r="E63" s="123">
        <v>1.1356212228869074</v>
      </c>
      <c r="F63" s="84" t="s">
        <v>2723</v>
      </c>
      <c r="G63" s="84" t="b">
        <v>0</v>
      </c>
      <c r="H63" s="84" t="b">
        <v>0</v>
      </c>
      <c r="I63" s="84" t="b">
        <v>0</v>
      </c>
      <c r="J63" s="84" t="b">
        <v>0</v>
      </c>
      <c r="K63" s="84" t="b">
        <v>0</v>
      </c>
      <c r="L63" s="84" t="b">
        <v>0</v>
      </c>
    </row>
    <row r="64" spans="1:12" ht="15">
      <c r="A64" s="84" t="s">
        <v>2113</v>
      </c>
      <c r="B64" s="84" t="s">
        <v>2533</v>
      </c>
      <c r="C64" s="84">
        <v>5</v>
      </c>
      <c r="D64" s="123">
        <v>0.0032636589119118442</v>
      </c>
      <c r="E64" s="123">
        <v>1.213447414849566</v>
      </c>
      <c r="F64" s="84" t="s">
        <v>2723</v>
      </c>
      <c r="G64" s="84" t="b">
        <v>0</v>
      </c>
      <c r="H64" s="84" t="b">
        <v>0</v>
      </c>
      <c r="I64" s="84" t="b">
        <v>0</v>
      </c>
      <c r="J64" s="84" t="b">
        <v>0</v>
      </c>
      <c r="K64" s="84" t="b">
        <v>0</v>
      </c>
      <c r="L64" s="84" t="b">
        <v>0</v>
      </c>
    </row>
    <row r="65" spans="1:12" ht="15">
      <c r="A65" s="84" t="s">
        <v>2533</v>
      </c>
      <c r="B65" s="84" t="s">
        <v>2534</v>
      </c>
      <c r="C65" s="84">
        <v>5</v>
      </c>
      <c r="D65" s="123">
        <v>0.0032636589119118442</v>
      </c>
      <c r="E65" s="123">
        <v>2.464679942151132</v>
      </c>
      <c r="F65" s="84" t="s">
        <v>2723</v>
      </c>
      <c r="G65" s="84" t="b">
        <v>0</v>
      </c>
      <c r="H65" s="84" t="b">
        <v>0</v>
      </c>
      <c r="I65" s="84" t="b">
        <v>0</v>
      </c>
      <c r="J65" s="84" t="b">
        <v>0</v>
      </c>
      <c r="K65" s="84" t="b">
        <v>0</v>
      </c>
      <c r="L65" s="84" t="b">
        <v>0</v>
      </c>
    </row>
    <row r="66" spans="1:12" ht="15">
      <c r="A66" s="84" t="s">
        <v>2534</v>
      </c>
      <c r="B66" s="84" t="s">
        <v>2549</v>
      </c>
      <c r="C66" s="84">
        <v>5</v>
      </c>
      <c r="D66" s="123">
        <v>0.0032636589119118442</v>
      </c>
      <c r="E66" s="123">
        <v>2.5438611881987567</v>
      </c>
      <c r="F66" s="84" t="s">
        <v>2723</v>
      </c>
      <c r="G66" s="84" t="b">
        <v>0</v>
      </c>
      <c r="H66" s="84" t="b">
        <v>0</v>
      </c>
      <c r="I66" s="84" t="b">
        <v>0</v>
      </c>
      <c r="J66" s="84" t="b">
        <v>0</v>
      </c>
      <c r="K66" s="84" t="b">
        <v>0</v>
      </c>
      <c r="L66" s="84" t="b">
        <v>0</v>
      </c>
    </row>
    <row r="67" spans="1:12" ht="15">
      <c r="A67" s="84" t="s">
        <v>2114</v>
      </c>
      <c r="B67" s="84" t="s">
        <v>2113</v>
      </c>
      <c r="C67" s="84">
        <v>5</v>
      </c>
      <c r="D67" s="123">
        <v>0.0032636589119118442</v>
      </c>
      <c r="E67" s="123">
        <v>0.3117124819425885</v>
      </c>
      <c r="F67" s="84" t="s">
        <v>2723</v>
      </c>
      <c r="G67" s="84" t="b">
        <v>0</v>
      </c>
      <c r="H67" s="84" t="b">
        <v>0</v>
      </c>
      <c r="I67" s="84" t="b">
        <v>0</v>
      </c>
      <c r="J67" s="84" t="b">
        <v>0</v>
      </c>
      <c r="K67" s="84" t="b">
        <v>0</v>
      </c>
      <c r="L67" s="84" t="b">
        <v>0</v>
      </c>
    </row>
    <row r="68" spans="1:12" ht="15">
      <c r="A68" s="84" t="s">
        <v>2132</v>
      </c>
      <c r="B68" s="84" t="s">
        <v>2131</v>
      </c>
      <c r="C68" s="84">
        <v>5</v>
      </c>
      <c r="D68" s="123">
        <v>0.0032636589119118442</v>
      </c>
      <c r="E68" s="123">
        <v>1.9381970726019693</v>
      </c>
      <c r="F68" s="84" t="s">
        <v>2723</v>
      </c>
      <c r="G68" s="84" t="b">
        <v>0</v>
      </c>
      <c r="H68" s="84" t="b">
        <v>0</v>
      </c>
      <c r="I68" s="84" t="b">
        <v>0</v>
      </c>
      <c r="J68" s="84" t="b">
        <v>0</v>
      </c>
      <c r="K68" s="84" t="b">
        <v>0</v>
      </c>
      <c r="L68" s="84" t="b">
        <v>0</v>
      </c>
    </row>
    <row r="69" spans="1:12" ht="15">
      <c r="A69" s="84" t="s">
        <v>2131</v>
      </c>
      <c r="B69" s="84" t="s">
        <v>2116</v>
      </c>
      <c r="C69" s="84">
        <v>5</v>
      </c>
      <c r="D69" s="123">
        <v>0.0032636589119118442</v>
      </c>
      <c r="E69" s="123">
        <v>1.399806161143384</v>
      </c>
      <c r="F69" s="84" t="s">
        <v>2723</v>
      </c>
      <c r="G69" s="84" t="b">
        <v>0</v>
      </c>
      <c r="H69" s="84" t="b">
        <v>0</v>
      </c>
      <c r="I69" s="84" t="b">
        <v>0</v>
      </c>
      <c r="J69" s="84" t="b">
        <v>0</v>
      </c>
      <c r="K69" s="84" t="b">
        <v>0</v>
      </c>
      <c r="L69" s="84" t="b">
        <v>0</v>
      </c>
    </row>
    <row r="70" spans="1:12" ht="15">
      <c r="A70" s="84" t="s">
        <v>2117</v>
      </c>
      <c r="B70" s="84" t="s">
        <v>2553</v>
      </c>
      <c r="C70" s="84">
        <v>5</v>
      </c>
      <c r="D70" s="123">
        <v>0.0032636589119118442</v>
      </c>
      <c r="E70" s="123">
        <v>1.8034984987045128</v>
      </c>
      <c r="F70" s="84" t="s">
        <v>2723</v>
      </c>
      <c r="G70" s="84" t="b">
        <v>0</v>
      </c>
      <c r="H70" s="84" t="b">
        <v>0</v>
      </c>
      <c r="I70" s="84" t="b">
        <v>0</v>
      </c>
      <c r="J70" s="84" t="b">
        <v>0</v>
      </c>
      <c r="K70" s="84" t="b">
        <v>0</v>
      </c>
      <c r="L70" s="84" t="b">
        <v>0</v>
      </c>
    </row>
    <row r="71" spans="1:12" ht="15">
      <c r="A71" s="84" t="s">
        <v>2553</v>
      </c>
      <c r="B71" s="84" t="s">
        <v>2554</v>
      </c>
      <c r="C71" s="84">
        <v>5</v>
      </c>
      <c r="D71" s="123">
        <v>0.0032636589119118442</v>
      </c>
      <c r="E71" s="123">
        <v>2.6230424342463814</v>
      </c>
      <c r="F71" s="84" t="s">
        <v>2723</v>
      </c>
      <c r="G71" s="84" t="b">
        <v>0</v>
      </c>
      <c r="H71" s="84" t="b">
        <v>0</v>
      </c>
      <c r="I71" s="84" t="b">
        <v>0</v>
      </c>
      <c r="J71" s="84" t="b">
        <v>0</v>
      </c>
      <c r="K71" s="84" t="b">
        <v>0</v>
      </c>
      <c r="L71" s="84" t="b">
        <v>0</v>
      </c>
    </row>
    <row r="72" spans="1:12" ht="15">
      <c r="A72" s="84" t="s">
        <v>2554</v>
      </c>
      <c r="B72" s="84" t="s">
        <v>2555</v>
      </c>
      <c r="C72" s="84">
        <v>5</v>
      </c>
      <c r="D72" s="123">
        <v>0.0032636589119118442</v>
      </c>
      <c r="E72" s="123">
        <v>2.6230424342463814</v>
      </c>
      <c r="F72" s="84" t="s">
        <v>2723</v>
      </c>
      <c r="G72" s="84" t="b">
        <v>0</v>
      </c>
      <c r="H72" s="84" t="b">
        <v>0</v>
      </c>
      <c r="I72" s="84" t="b">
        <v>0</v>
      </c>
      <c r="J72" s="84" t="b">
        <v>0</v>
      </c>
      <c r="K72" s="84" t="b">
        <v>0</v>
      </c>
      <c r="L72" s="84" t="b">
        <v>0</v>
      </c>
    </row>
    <row r="73" spans="1:12" ht="15">
      <c r="A73" s="84" t="s">
        <v>2555</v>
      </c>
      <c r="B73" s="84" t="s">
        <v>2556</v>
      </c>
      <c r="C73" s="84">
        <v>5</v>
      </c>
      <c r="D73" s="123">
        <v>0.0032636589119118442</v>
      </c>
      <c r="E73" s="123">
        <v>2.6230424342463814</v>
      </c>
      <c r="F73" s="84" t="s">
        <v>2723</v>
      </c>
      <c r="G73" s="84" t="b">
        <v>0</v>
      </c>
      <c r="H73" s="84" t="b">
        <v>0</v>
      </c>
      <c r="I73" s="84" t="b">
        <v>0</v>
      </c>
      <c r="J73" s="84" t="b">
        <v>0</v>
      </c>
      <c r="K73" s="84" t="b">
        <v>0</v>
      </c>
      <c r="L73" s="84" t="b">
        <v>0</v>
      </c>
    </row>
    <row r="74" spans="1:12" ht="15">
      <c r="A74" s="84" t="s">
        <v>2556</v>
      </c>
      <c r="B74" s="84" t="s">
        <v>2113</v>
      </c>
      <c r="C74" s="84">
        <v>5</v>
      </c>
      <c r="D74" s="123">
        <v>0.0032636589119118442</v>
      </c>
      <c r="E74" s="123">
        <v>1.214802468934532</v>
      </c>
      <c r="F74" s="84" t="s">
        <v>2723</v>
      </c>
      <c r="G74" s="84" t="b">
        <v>0</v>
      </c>
      <c r="H74" s="84" t="b">
        <v>0</v>
      </c>
      <c r="I74" s="84" t="b">
        <v>0</v>
      </c>
      <c r="J74" s="84" t="b">
        <v>0</v>
      </c>
      <c r="K74" s="84" t="b">
        <v>0</v>
      </c>
      <c r="L74" s="84" t="b">
        <v>0</v>
      </c>
    </row>
    <row r="75" spans="1:12" ht="15">
      <c r="A75" s="84" t="s">
        <v>2094</v>
      </c>
      <c r="B75" s="84" t="s">
        <v>2113</v>
      </c>
      <c r="C75" s="84">
        <v>5</v>
      </c>
      <c r="D75" s="123">
        <v>0.0032636589119118442</v>
      </c>
      <c r="E75" s="123">
        <v>0.4086224949506449</v>
      </c>
      <c r="F75" s="84" t="s">
        <v>2723</v>
      </c>
      <c r="G75" s="84" t="b">
        <v>0</v>
      </c>
      <c r="H75" s="84" t="b">
        <v>0</v>
      </c>
      <c r="I75" s="84" t="b">
        <v>0</v>
      </c>
      <c r="J75" s="84" t="b">
        <v>0</v>
      </c>
      <c r="K75" s="84" t="b">
        <v>0</v>
      </c>
      <c r="L75" s="84" t="b">
        <v>0</v>
      </c>
    </row>
    <row r="76" spans="1:12" ht="15">
      <c r="A76" s="84" t="s">
        <v>257</v>
      </c>
      <c r="B76" s="84" t="s">
        <v>2543</v>
      </c>
      <c r="C76" s="84">
        <v>5</v>
      </c>
      <c r="D76" s="123">
        <v>0.0032636589119118442</v>
      </c>
      <c r="E76" s="123">
        <v>1.8748544072401812</v>
      </c>
      <c r="F76" s="84" t="s">
        <v>2723</v>
      </c>
      <c r="G76" s="84" t="b">
        <v>0</v>
      </c>
      <c r="H76" s="84" t="b">
        <v>0</v>
      </c>
      <c r="I76" s="84" t="b">
        <v>0</v>
      </c>
      <c r="J76" s="84" t="b">
        <v>0</v>
      </c>
      <c r="K76" s="84" t="b">
        <v>0</v>
      </c>
      <c r="L76" s="84" t="b">
        <v>0</v>
      </c>
    </row>
    <row r="77" spans="1:12" ht="15">
      <c r="A77" s="84" t="s">
        <v>259</v>
      </c>
      <c r="B77" s="84" t="s">
        <v>2546</v>
      </c>
      <c r="C77" s="84">
        <v>4</v>
      </c>
      <c r="D77" s="123">
        <v>0.002783595304154075</v>
      </c>
      <c r="E77" s="123">
        <v>2.2080690862755636</v>
      </c>
      <c r="F77" s="84" t="s">
        <v>2723</v>
      </c>
      <c r="G77" s="84" t="b">
        <v>0</v>
      </c>
      <c r="H77" s="84" t="b">
        <v>0</v>
      </c>
      <c r="I77" s="84" t="b">
        <v>0</v>
      </c>
      <c r="J77" s="84" t="b">
        <v>0</v>
      </c>
      <c r="K77" s="84" t="b">
        <v>0</v>
      </c>
      <c r="L77" s="84" t="b">
        <v>0</v>
      </c>
    </row>
    <row r="78" spans="1:12" ht="15">
      <c r="A78" s="84" t="s">
        <v>2549</v>
      </c>
      <c r="B78" s="84" t="s">
        <v>2561</v>
      </c>
      <c r="C78" s="84">
        <v>4</v>
      </c>
      <c r="D78" s="123">
        <v>0.002783595304154075</v>
      </c>
      <c r="E78" s="123">
        <v>2.623042434246382</v>
      </c>
      <c r="F78" s="84" t="s">
        <v>2723</v>
      </c>
      <c r="G78" s="84" t="b">
        <v>0</v>
      </c>
      <c r="H78" s="84" t="b">
        <v>0</v>
      </c>
      <c r="I78" s="84" t="b">
        <v>0</v>
      </c>
      <c r="J78" s="84" t="b">
        <v>0</v>
      </c>
      <c r="K78" s="84" t="b">
        <v>0</v>
      </c>
      <c r="L78" s="84" t="b">
        <v>0</v>
      </c>
    </row>
    <row r="79" spans="1:12" ht="15">
      <c r="A79" s="84" t="s">
        <v>2115</v>
      </c>
      <c r="B79" s="84" t="s">
        <v>2121</v>
      </c>
      <c r="C79" s="84">
        <v>4</v>
      </c>
      <c r="D79" s="123">
        <v>0.002783595304154075</v>
      </c>
      <c r="E79" s="123">
        <v>1.4355217134099185</v>
      </c>
      <c r="F79" s="84" t="s">
        <v>2723</v>
      </c>
      <c r="G79" s="84" t="b">
        <v>0</v>
      </c>
      <c r="H79" s="84" t="b">
        <v>0</v>
      </c>
      <c r="I79" s="84" t="b">
        <v>0</v>
      </c>
      <c r="J79" s="84" t="b">
        <v>0</v>
      </c>
      <c r="K79" s="84" t="b">
        <v>0</v>
      </c>
      <c r="L79" s="84" t="b">
        <v>0</v>
      </c>
    </row>
    <row r="80" spans="1:12" ht="15">
      <c r="A80" s="84" t="s">
        <v>2500</v>
      </c>
      <c r="B80" s="84" t="s">
        <v>2493</v>
      </c>
      <c r="C80" s="84">
        <v>4</v>
      </c>
      <c r="D80" s="123">
        <v>0.002783595304154075</v>
      </c>
      <c r="E80" s="123">
        <v>1.810129077603526</v>
      </c>
      <c r="F80" s="84" t="s">
        <v>2723</v>
      </c>
      <c r="G80" s="84" t="b">
        <v>0</v>
      </c>
      <c r="H80" s="84" t="b">
        <v>0</v>
      </c>
      <c r="I80" s="84" t="b">
        <v>0</v>
      </c>
      <c r="J80" s="84" t="b">
        <v>0</v>
      </c>
      <c r="K80" s="84" t="b">
        <v>0</v>
      </c>
      <c r="L80" s="84" t="b">
        <v>0</v>
      </c>
    </row>
    <row r="81" spans="1:12" ht="15">
      <c r="A81" s="84" t="s">
        <v>2493</v>
      </c>
      <c r="B81" s="84" t="s">
        <v>2562</v>
      </c>
      <c r="C81" s="84">
        <v>4</v>
      </c>
      <c r="D81" s="123">
        <v>0.002783595304154075</v>
      </c>
      <c r="E81" s="123">
        <v>2.2080690862755636</v>
      </c>
      <c r="F81" s="84" t="s">
        <v>2723</v>
      </c>
      <c r="G81" s="84" t="b">
        <v>0</v>
      </c>
      <c r="H81" s="84" t="b">
        <v>0</v>
      </c>
      <c r="I81" s="84" t="b">
        <v>0</v>
      </c>
      <c r="J81" s="84" t="b">
        <v>0</v>
      </c>
      <c r="K81" s="84" t="b">
        <v>0</v>
      </c>
      <c r="L81" s="84" t="b">
        <v>0</v>
      </c>
    </row>
    <row r="82" spans="1:12" ht="15">
      <c r="A82" s="84" t="s">
        <v>2562</v>
      </c>
      <c r="B82" s="84" t="s">
        <v>2535</v>
      </c>
      <c r="C82" s="84">
        <v>4</v>
      </c>
      <c r="D82" s="123">
        <v>0.002783595304154075</v>
      </c>
      <c r="E82" s="123">
        <v>2.623042434246382</v>
      </c>
      <c r="F82" s="84" t="s">
        <v>2723</v>
      </c>
      <c r="G82" s="84" t="b">
        <v>0</v>
      </c>
      <c r="H82" s="84" t="b">
        <v>0</v>
      </c>
      <c r="I82" s="84" t="b">
        <v>0</v>
      </c>
      <c r="J82" s="84" t="b">
        <v>0</v>
      </c>
      <c r="K82" s="84" t="b">
        <v>0</v>
      </c>
      <c r="L82" s="84" t="b">
        <v>0</v>
      </c>
    </row>
    <row r="83" spans="1:12" ht="15">
      <c r="A83" s="84" t="s">
        <v>2535</v>
      </c>
      <c r="B83" s="84" t="s">
        <v>2113</v>
      </c>
      <c r="C83" s="84">
        <v>4</v>
      </c>
      <c r="D83" s="123">
        <v>0.002783595304154075</v>
      </c>
      <c r="E83" s="123">
        <v>1.038711209878851</v>
      </c>
      <c r="F83" s="84" t="s">
        <v>2723</v>
      </c>
      <c r="G83" s="84" t="b">
        <v>0</v>
      </c>
      <c r="H83" s="84" t="b">
        <v>0</v>
      </c>
      <c r="I83" s="84" t="b">
        <v>0</v>
      </c>
      <c r="J83" s="84" t="b">
        <v>0</v>
      </c>
      <c r="K83" s="84" t="b">
        <v>0</v>
      </c>
      <c r="L83" s="84" t="b">
        <v>0</v>
      </c>
    </row>
    <row r="84" spans="1:12" ht="15">
      <c r="A84" s="84" t="s">
        <v>2113</v>
      </c>
      <c r="B84" s="84" t="s">
        <v>2563</v>
      </c>
      <c r="C84" s="84">
        <v>4</v>
      </c>
      <c r="D84" s="123">
        <v>0.002783595304154075</v>
      </c>
      <c r="E84" s="123">
        <v>1.2926286608971909</v>
      </c>
      <c r="F84" s="84" t="s">
        <v>2723</v>
      </c>
      <c r="G84" s="84" t="b">
        <v>0</v>
      </c>
      <c r="H84" s="84" t="b">
        <v>0</v>
      </c>
      <c r="I84" s="84" t="b">
        <v>0</v>
      </c>
      <c r="J84" s="84" t="b">
        <v>0</v>
      </c>
      <c r="K84" s="84" t="b">
        <v>0</v>
      </c>
      <c r="L84" s="84" t="b">
        <v>0</v>
      </c>
    </row>
    <row r="85" spans="1:12" ht="15">
      <c r="A85" s="84" t="s">
        <v>2563</v>
      </c>
      <c r="B85" s="84" t="s">
        <v>2564</v>
      </c>
      <c r="C85" s="84">
        <v>4</v>
      </c>
      <c r="D85" s="123">
        <v>0.002783595304154075</v>
      </c>
      <c r="E85" s="123">
        <v>2.719952447254438</v>
      </c>
      <c r="F85" s="84" t="s">
        <v>2723</v>
      </c>
      <c r="G85" s="84" t="b">
        <v>0</v>
      </c>
      <c r="H85" s="84" t="b">
        <v>0</v>
      </c>
      <c r="I85" s="84" t="b">
        <v>0</v>
      </c>
      <c r="J85" s="84" t="b">
        <v>0</v>
      </c>
      <c r="K85" s="84" t="b">
        <v>0</v>
      </c>
      <c r="L85" s="84" t="b">
        <v>0</v>
      </c>
    </row>
    <row r="86" spans="1:12" ht="15">
      <c r="A86" s="84" t="s">
        <v>2564</v>
      </c>
      <c r="B86" s="84" t="s">
        <v>2539</v>
      </c>
      <c r="C86" s="84">
        <v>4</v>
      </c>
      <c r="D86" s="123">
        <v>0.002783595304154075</v>
      </c>
      <c r="E86" s="123">
        <v>2.5438611881987567</v>
      </c>
      <c r="F86" s="84" t="s">
        <v>2723</v>
      </c>
      <c r="G86" s="84" t="b">
        <v>0</v>
      </c>
      <c r="H86" s="84" t="b">
        <v>0</v>
      </c>
      <c r="I86" s="84" t="b">
        <v>0</v>
      </c>
      <c r="J86" s="84" t="b">
        <v>0</v>
      </c>
      <c r="K86" s="84" t="b">
        <v>0</v>
      </c>
      <c r="L86" s="84" t="b">
        <v>0</v>
      </c>
    </row>
    <row r="87" spans="1:12" ht="15">
      <c r="A87" s="84" t="s">
        <v>2539</v>
      </c>
      <c r="B87" s="84" t="s">
        <v>2565</v>
      </c>
      <c r="C87" s="84">
        <v>4</v>
      </c>
      <c r="D87" s="123">
        <v>0.002783595304154075</v>
      </c>
      <c r="E87" s="123">
        <v>2.5438611881987567</v>
      </c>
      <c r="F87" s="84" t="s">
        <v>2723</v>
      </c>
      <c r="G87" s="84" t="b">
        <v>0</v>
      </c>
      <c r="H87" s="84" t="b">
        <v>0</v>
      </c>
      <c r="I87" s="84" t="b">
        <v>0</v>
      </c>
      <c r="J87" s="84" t="b">
        <v>0</v>
      </c>
      <c r="K87" s="84" t="b">
        <v>0</v>
      </c>
      <c r="L87" s="84" t="b">
        <v>0</v>
      </c>
    </row>
    <row r="88" spans="1:12" ht="15">
      <c r="A88" s="84" t="s">
        <v>2565</v>
      </c>
      <c r="B88" s="84" t="s">
        <v>2566</v>
      </c>
      <c r="C88" s="84">
        <v>4</v>
      </c>
      <c r="D88" s="123">
        <v>0.002783595304154075</v>
      </c>
      <c r="E88" s="123">
        <v>2.719952447254438</v>
      </c>
      <c r="F88" s="84" t="s">
        <v>2723</v>
      </c>
      <c r="G88" s="84" t="b">
        <v>0</v>
      </c>
      <c r="H88" s="84" t="b">
        <v>0</v>
      </c>
      <c r="I88" s="84" t="b">
        <v>0</v>
      </c>
      <c r="J88" s="84" t="b">
        <v>0</v>
      </c>
      <c r="K88" s="84" t="b">
        <v>0</v>
      </c>
      <c r="L88" s="84" t="b">
        <v>0</v>
      </c>
    </row>
    <row r="89" spans="1:12" ht="15">
      <c r="A89" s="84" t="s">
        <v>2566</v>
      </c>
      <c r="B89" s="84" t="s">
        <v>2499</v>
      </c>
      <c r="C89" s="84">
        <v>4</v>
      </c>
      <c r="D89" s="123">
        <v>0.002783595304154075</v>
      </c>
      <c r="E89" s="123">
        <v>2.3220124385824006</v>
      </c>
      <c r="F89" s="84" t="s">
        <v>2723</v>
      </c>
      <c r="G89" s="84" t="b">
        <v>0</v>
      </c>
      <c r="H89" s="84" t="b">
        <v>0</v>
      </c>
      <c r="I89" s="84" t="b">
        <v>0</v>
      </c>
      <c r="J89" s="84" t="b">
        <v>0</v>
      </c>
      <c r="K89" s="84" t="b">
        <v>0</v>
      </c>
      <c r="L89" s="84" t="b">
        <v>0</v>
      </c>
    </row>
    <row r="90" spans="1:12" ht="15">
      <c r="A90" s="84" t="s">
        <v>2499</v>
      </c>
      <c r="B90" s="84" t="s">
        <v>2567</v>
      </c>
      <c r="C90" s="84">
        <v>4</v>
      </c>
      <c r="D90" s="123">
        <v>0.002783595304154075</v>
      </c>
      <c r="E90" s="123">
        <v>2.3220124385824006</v>
      </c>
      <c r="F90" s="84" t="s">
        <v>2723</v>
      </c>
      <c r="G90" s="84" t="b">
        <v>0</v>
      </c>
      <c r="H90" s="84" t="b">
        <v>0</v>
      </c>
      <c r="I90" s="84" t="b">
        <v>0</v>
      </c>
      <c r="J90" s="84" t="b">
        <v>0</v>
      </c>
      <c r="K90" s="84" t="b">
        <v>0</v>
      </c>
      <c r="L90" s="84" t="b">
        <v>0</v>
      </c>
    </row>
    <row r="91" spans="1:12" ht="15">
      <c r="A91" s="84" t="s">
        <v>2567</v>
      </c>
      <c r="B91" s="84" t="s">
        <v>2568</v>
      </c>
      <c r="C91" s="84">
        <v>4</v>
      </c>
      <c r="D91" s="123">
        <v>0.002783595304154075</v>
      </c>
      <c r="E91" s="123">
        <v>2.719952447254438</v>
      </c>
      <c r="F91" s="84" t="s">
        <v>2723</v>
      </c>
      <c r="G91" s="84" t="b">
        <v>0</v>
      </c>
      <c r="H91" s="84" t="b">
        <v>0</v>
      </c>
      <c r="I91" s="84" t="b">
        <v>0</v>
      </c>
      <c r="J91" s="84" t="b">
        <v>1</v>
      </c>
      <c r="K91" s="84" t="b">
        <v>0</v>
      </c>
      <c r="L91" s="84" t="b">
        <v>0</v>
      </c>
    </row>
    <row r="92" spans="1:12" ht="15">
      <c r="A92" s="84" t="s">
        <v>2568</v>
      </c>
      <c r="B92" s="84" t="s">
        <v>2494</v>
      </c>
      <c r="C92" s="84">
        <v>4</v>
      </c>
      <c r="D92" s="123">
        <v>0.002783595304154075</v>
      </c>
      <c r="E92" s="123">
        <v>2.2428311925347755</v>
      </c>
      <c r="F92" s="84" t="s">
        <v>2723</v>
      </c>
      <c r="G92" s="84" t="b">
        <v>1</v>
      </c>
      <c r="H92" s="84" t="b">
        <v>0</v>
      </c>
      <c r="I92" s="84" t="b">
        <v>0</v>
      </c>
      <c r="J92" s="84" t="b">
        <v>0</v>
      </c>
      <c r="K92" s="84" t="b">
        <v>0</v>
      </c>
      <c r="L92" s="84" t="b">
        <v>0</v>
      </c>
    </row>
    <row r="93" spans="1:12" ht="15">
      <c r="A93" s="84" t="s">
        <v>2494</v>
      </c>
      <c r="B93" s="84" t="s">
        <v>2495</v>
      </c>
      <c r="C93" s="84">
        <v>4</v>
      </c>
      <c r="D93" s="123">
        <v>0.002783595304154075</v>
      </c>
      <c r="E93" s="123">
        <v>1.6961857252966892</v>
      </c>
      <c r="F93" s="84" t="s">
        <v>2723</v>
      </c>
      <c r="G93" s="84" t="b">
        <v>0</v>
      </c>
      <c r="H93" s="84" t="b">
        <v>0</v>
      </c>
      <c r="I93" s="84" t="b">
        <v>0</v>
      </c>
      <c r="J93" s="84" t="b">
        <v>0</v>
      </c>
      <c r="K93" s="84" t="b">
        <v>0</v>
      </c>
      <c r="L93" s="84" t="b">
        <v>0</v>
      </c>
    </row>
    <row r="94" spans="1:12" ht="15">
      <c r="A94" s="84" t="s">
        <v>2495</v>
      </c>
      <c r="B94" s="84" t="s">
        <v>2498</v>
      </c>
      <c r="C94" s="84">
        <v>4</v>
      </c>
      <c r="D94" s="123">
        <v>0.002783595304154075</v>
      </c>
      <c r="E94" s="123">
        <v>1.768736392445301</v>
      </c>
      <c r="F94" s="84" t="s">
        <v>2723</v>
      </c>
      <c r="G94" s="84" t="b">
        <v>0</v>
      </c>
      <c r="H94" s="84" t="b">
        <v>0</v>
      </c>
      <c r="I94" s="84" t="b">
        <v>0</v>
      </c>
      <c r="J94" s="84" t="b">
        <v>0</v>
      </c>
      <c r="K94" s="84" t="b">
        <v>0</v>
      </c>
      <c r="L94" s="84" t="b">
        <v>0</v>
      </c>
    </row>
    <row r="95" spans="1:12" ht="15">
      <c r="A95" s="84" t="s">
        <v>257</v>
      </c>
      <c r="B95" s="84" t="s">
        <v>271</v>
      </c>
      <c r="C95" s="84">
        <v>4</v>
      </c>
      <c r="D95" s="123">
        <v>0.002783595304154075</v>
      </c>
      <c r="E95" s="123">
        <v>1.6318163585538867</v>
      </c>
      <c r="F95" s="84" t="s">
        <v>2723</v>
      </c>
      <c r="G95" s="84" t="b">
        <v>0</v>
      </c>
      <c r="H95" s="84" t="b">
        <v>0</v>
      </c>
      <c r="I95" s="84" t="b">
        <v>0</v>
      </c>
      <c r="J95" s="84" t="b">
        <v>0</v>
      </c>
      <c r="K95" s="84" t="b">
        <v>0</v>
      </c>
      <c r="L95" s="84" t="b">
        <v>0</v>
      </c>
    </row>
    <row r="96" spans="1:12" ht="15">
      <c r="A96" s="84" t="s">
        <v>2504</v>
      </c>
      <c r="B96" s="84" t="s">
        <v>2501</v>
      </c>
      <c r="C96" s="84">
        <v>4</v>
      </c>
      <c r="D96" s="123">
        <v>0.002783595304154075</v>
      </c>
      <c r="E96" s="123">
        <v>2.0667399334790946</v>
      </c>
      <c r="F96" s="84" t="s">
        <v>2723</v>
      </c>
      <c r="G96" s="84" t="b">
        <v>0</v>
      </c>
      <c r="H96" s="84" t="b">
        <v>0</v>
      </c>
      <c r="I96" s="84" t="b">
        <v>0</v>
      </c>
      <c r="J96" s="84" t="b">
        <v>0</v>
      </c>
      <c r="K96" s="84" t="b">
        <v>0</v>
      </c>
      <c r="L96" s="84" t="b">
        <v>0</v>
      </c>
    </row>
    <row r="97" spans="1:12" ht="15">
      <c r="A97" s="84" t="s">
        <v>2501</v>
      </c>
      <c r="B97" s="84" t="s">
        <v>2497</v>
      </c>
      <c r="C97" s="84">
        <v>4</v>
      </c>
      <c r="D97" s="123">
        <v>0.002783595304154075</v>
      </c>
      <c r="E97" s="123">
        <v>1.8906486744234132</v>
      </c>
      <c r="F97" s="84" t="s">
        <v>2723</v>
      </c>
      <c r="G97" s="84" t="b">
        <v>0</v>
      </c>
      <c r="H97" s="84" t="b">
        <v>0</v>
      </c>
      <c r="I97" s="84" t="b">
        <v>0</v>
      </c>
      <c r="J97" s="84" t="b">
        <v>0</v>
      </c>
      <c r="K97" s="84" t="b">
        <v>0</v>
      </c>
      <c r="L97" s="84" t="b">
        <v>0</v>
      </c>
    </row>
    <row r="98" spans="1:12" ht="15">
      <c r="A98" s="84" t="s">
        <v>2538</v>
      </c>
      <c r="B98" s="84" t="s">
        <v>2132</v>
      </c>
      <c r="C98" s="84">
        <v>4</v>
      </c>
      <c r="D98" s="123">
        <v>0.002783595304154075</v>
      </c>
      <c r="E98" s="123">
        <v>2.0667399334790946</v>
      </c>
      <c r="F98" s="84" t="s">
        <v>2723</v>
      </c>
      <c r="G98" s="84" t="b">
        <v>0</v>
      </c>
      <c r="H98" s="84" t="b">
        <v>0</v>
      </c>
      <c r="I98" s="84" t="b">
        <v>0</v>
      </c>
      <c r="J98" s="84" t="b">
        <v>0</v>
      </c>
      <c r="K98" s="84" t="b">
        <v>0</v>
      </c>
      <c r="L98" s="84" t="b">
        <v>0</v>
      </c>
    </row>
    <row r="99" spans="1:12" ht="15">
      <c r="A99" s="84" t="s">
        <v>228</v>
      </c>
      <c r="B99" s="84" t="s">
        <v>231</v>
      </c>
      <c r="C99" s="84">
        <v>4</v>
      </c>
      <c r="D99" s="123">
        <v>0.002783595304154075</v>
      </c>
      <c r="E99" s="123">
        <v>1.932846354217868</v>
      </c>
      <c r="F99" s="84" t="s">
        <v>2723</v>
      </c>
      <c r="G99" s="84" t="b">
        <v>0</v>
      </c>
      <c r="H99" s="84" t="b">
        <v>0</v>
      </c>
      <c r="I99" s="84" t="b">
        <v>0</v>
      </c>
      <c r="J99" s="84" t="b">
        <v>0</v>
      </c>
      <c r="K99" s="84" t="b">
        <v>0</v>
      </c>
      <c r="L99" s="84" t="b">
        <v>0</v>
      </c>
    </row>
    <row r="100" spans="1:12" ht="15">
      <c r="A100" s="84" t="s">
        <v>2136</v>
      </c>
      <c r="B100" s="84" t="s">
        <v>272</v>
      </c>
      <c r="C100" s="84">
        <v>4</v>
      </c>
      <c r="D100" s="123">
        <v>0.002783595304154075</v>
      </c>
      <c r="E100" s="123">
        <v>1.8412870595939128</v>
      </c>
      <c r="F100" s="84" t="s">
        <v>2723</v>
      </c>
      <c r="G100" s="84" t="b">
        <v>0</v>
      </c>
      <c r="H100" s="84" t="b">
        <v>0</v>
      </c>
      <c r="I100" s="84" t="b">
        <v>0</v>
      </c>
      <c r="J100" s="84" t="b">
        <v>0</v>
      </c>
      <c r="K100" s="84" t="b">
        <v>0</v>
      </c>
      <c r="L100" s="84" t="b">
        <v>0</v>
      </c>
    </row>
    <row r="101" spans="1:12" ht="15">
      <c r="A101" s="84" t="s">
        <v>253</v>
      </c>
      <c r="B101" s="84" t="s">
        <v>2541</v>
      </c>
      <c r="C101" s="84">
        <v>4</v>
      </c>
      <c r="D101" s="123">
        <v>0.002783595304154075</v>
      </c>
      <c r="E101" s="123">
        <v>1.9698299204710379</v>
      </c>
      <c r="F101" s="84" t="s">
        <v>2723</v>
      </c>
      <c r="G101" s="84" t="b">
        <v>0</v>
      </c>
      <c r="H101" s="84" t="b">
        <v>0</v>
      </c>
      <c r="I101" s="84" t="b">
        <v>0</v>
      </c>
      <c r="J101" s="84" t="b">
        <v>0</v>
      </c>
      <c r="K101" s="84" t="b">
        <v>0</v>
      </c>
      <c r="L101" s="84" t="b">
        <v>0</v>
      </c>
    </row>
    <row r="102" spans="1:12" ht="15">
      <c r="A102" s="84" t="s">
        <v>255</v>
      </c>
      <c r="B102" s="84" t="s">
        <v>2572</v>
      </c>
      <c r="C102" s="84">
        <v>4</v>
      </c>
      <c r="D102" s="123">
        <v>0.002783595304154075</v>
      </c>
      <c r="E102" s="123">
        <v>2.1758844029041624</v>
      </c>
      <c r="F102" s="84" t="s">
        <v>2723</v>
      </c>
      <c r="G102" s="84" t="b">
        <v>0</v>
      </c>
      <c r="H102" s="84" t="b">
        <v>0</v>
      </c>
      <c r="I102" s="84" t="b">
        <v>0</v>
      </c>
      <c r="J102" s="84" t="b">
        <v>0</v>
      </c>
      <c r="K102" s="84" t="b">
        <v>0</v>
      </c>
      <c r="L102" s="84" t="b">
        <v>0</v>
      </c>
    </row>
    <row r="103" spans="1:12" ht="15">
      <c r="A103" s="84" t="s">
        <v>2488</v>
      </c>
      <c r="B103" s="84" t="s">
        <v>2576</v>
      </c>
      <c r="C103" s="84">
        <v>4</v>
      </c>
      <c r="D103" s="123">
        <v>0.002783595304154075</v>
      </c>
      <c r="E103" s="123">
        <v>2.3677699291430754</v>
      </c>
      <c r="F103" s="84" t="s">
        <v>2723</v>
      </c>
      <c r="G103" s="84" t="b">
        <v>0</v>
      </c>
      <c r="H103" s="84" t="b">
        <v>0</v>
      </c>
      <c r="I103" s="84" t="b">
        <v>0</v>
      </c>
      <c r="J103" s="84" t="b">
        <v>1</v>
      </c>
      <c r="K103" s="84" t="b">
        <v>0</v>
      </c>
      <c r="L103" s="84" t="b">
        <v>0</v>
      </c>
    </row>
    <row r="104" spans="1:12" ht="15">
      <c r="A104" s="84" t="s">
        <v>2576</v>
      </c>
      <c r="B104" s="84" t="s">
        <v>2577</v>
      </c>
      <c r="C104" s="84">
        <v>4</v>
      </c>
      <c r="D104" s="123">
        <v>0.002783595304154075</v>
      </c>
      <c r="E104" s="123">
        <v>2.719952447254438</v>
      </c>
      <c r="F104" s="84" t="s">
        <v>2723</v>
      </c>
      <c r="G104" s="84" t="b">
        <v>1</v>
      </c>
      <c r="H104" s="84" t="b">
        <v>0</v>
      </c>
      <c r="I104" s="84" t="b">
        <v>0</v>
      </c>
      <c r="J104" s="84" t="b">
        <v>0</v>
      </c>
      <c r="K104" s="84" t="b">
        <v>0</v>
      </c>
      <c r="L104" s="84" t="b">
        <v>0</v>
      </c>
    </row>
    <row r="105" spans="1:12" ht="15">
      <c r="A105" s="84" t="s">
        <v>2577</v>
      </c>
      <c r="B105" s="84" t="s">
        <v>2131</v>
      </c>
      <c r="C105" s="84">
        <v>4</v>
      </c>
      <c r="D105" s="123">
        <v>0.002783595304154075</v>
      </c>
      <c r="E105" s="123">
        <v>2.2806197534241752</v>
      </c>
      <c r="F105" s="84" t="s">
        <v>2723</v>
      </c>
      <c r="G105" s="84" t="b">
        <v>0</v>
      </c>
      <c r="H105" s="84" t="b">
        <v>0</v>
      </c>
      <c r="I105" s="84" t="b">
        <v>0</v>
      </c>
      <c r="J105" s="84" t="b">
        <v>0</v>
      </c>
      <c r="K105" s="84" t="b">
        <v>0</v>
      </c>
      <c r="L105" s="84" t="b">
        <v>0</v>
      </c>
    </row>
    <row r="106" spans="1:12" ht="15">
      <c r="A106" s="84" t="s">
        <v>2131</v>
      </c>
      <c r="B106" s="84" t="s">
        <v>2578</v>
      </c>
      <c r="C106" s="84">
        <v>4</v>
      </c>
      <c r="D106" s="123">
        <v>0.002783595304154075</v>
      </c>
      <c r="E106" s="123">
        <v>2.2806197534241752</v>
      </c>
      <c r="F106" s="84" t="s">
        <v>2723</v>
      </c>
      <c r="G106" s="84" t="b">
        <v>0</v>
      </c>
      <c r="H106" s="84" t="b">
        <v>0</v>
      </c>
      <c r="I106" s="84" t="b">
        <v>0</v>
      </c>
      <c r="J106" s="84" t="b">
        <v>0</v>
      </c>
      <c r="K106" s="84" t="b">
        <v>0</v>
      </c>
      <c r="L106" s="84" t="b">
        <v>0</v>
      </c>
    </row>
    <row r="107" spans="1:12" ht="15">
      <c r="A107" s="84" t="s">
        <v>2578</v>
      </c>
      <c r="B107" s="84" t="s">
        <v>2115</v>
      </c>
      <c r="C107" s="84">
        <v>4</v>
      </c>
      <c r="D107" s="123">
        <v>0.002783595304154075</v>
      </c>
      <c r="E107" s="123">
        <v>1.7309478315559013</v>
      </c>
      <c r="F107" s="84" t="s">
        <v>2723</v>
      </c>
      <c r="G107" s="84" t="b">
        <v>0</v>
      </c>
      <c r="H107" s="84" t="b">
        <v>0</v>
      </c>
      <c r="I107" s="84" t="b">
        <v>0</v>
      </c>
      <c r="J107" s="84" t="b">
        <v>0</v>
      </c>
      <c r="K107" s="84" t="b">
        <v>0</v>
      </c>
      <c r="L107" s="84" t="b">
        <v>0</v>
      </c>
    </row>
    <row r="108" spans="1:12" ht="15">
      <c r="A108" s="84" t="s">
        <v>2115</v>
      </c>
      <c r="B108" s="84" t="s">
        <v>2579</v>
      </c>
      <c r="C108" s="84">
        <v>4</v>
      </c>
      <c r="D108" s="123">
        <v>0.002783595304154075</v>
      </c>
      <c r="E108" s="123">
        <v>1.9795897577601942</v>
      </c>
      <c r="F108" s="84" t="s">
        <v>2723</v>
      </c>
      <c r="G108" s="84" t="b">
        <v>0</v>
      </c>
      <c r="H108" s="84" t="b">
        <v>0</v>
      </c>
      <c r="I108" s="84" t="b">
        <v>0</v>
      </c>
      <c r="J108" s="84" t="b">
        <v>0</v>
      </c>
      <c r="K108" s="84" t="b">
        <v>0</v>
      </c>
      <c r="L108" s="84" t="b">
        <v>0</v>
      </c>
    </row>
    <row r="109" spans="1:12" ht="15">
      <c r="A109" s="84" t="s">
        <v>2579</v>
      </c>
      <c r="B109" s="84" t="s">
        <v>2116</v>
      </c>
      <c r="C109" s="84">
        <v>4</v>
      </c>
      <c r="D109" s="123">
        <v>0.002783595304154075</v>
      </c>
      <c r="E109" s="123">
        <v>1.7422288419655902</v>
      </c>
      <c r="F109" s="84" t="s">
        <v>2723</v>
      </c>
      <c r="G109" s="84" t="b">
        <v>0</v>
      </c>
      <c r="H109" s="84" t="b">
        <v>0</v>
      </c>
      <c r="I109" s="84" t="b">
        <v>0</v>
      </c>
      <c r="J109" s="84" t="b">
        <v>0</v>
      </c>
      <c r="K109" s="84" t="b">
        <v>0</v>
      </c>
      <c r="L109" s="84" t="b">
        <v>0</v>
      </c>
    </row>
    <row r="110" spans="1:12" ht="15">
      <c r="A110" s="84" t="s">
        <v>2117</v>
      </c>
      <c r="B110" s="84" t="s">
        <v>2580</v>
      </c>
      <c r="C110" s="84">
        <v>4</v>
      </c>
      <c r="D110" s="123">
        <v>0.002783595304154075</v>
      </c>
      <c r="E110" s="123">
        <v>1.8034984987045128</v>
      </c>
      <c r="F110" s="84" t="s">
        <v>2723</v>
      </c>
      <c r="G110" s="84" t="b">
        <v>0</v>
      </c>
      <c r="H110" s="84" t="b">
        <v>0</v>
      </c>
      <c r="I110" s="84" t="b">
        <v>0</v>
      </c>
      <c r="J110" s="84" t="b">
        <v>0</v>
      </c>
      <c r="K110" s="84" t="b">
        <v>0</v>
      </c>
      <c r="L110" s="84" t="b">
        <v>0</v>
      </c>
    </row>
    <row r="111" spans="1:12" ht="15">
      <c r="A111" s="84" t="s">
        <v>2580</v>
      </c>
      <c r="B111" s="84" t="s">
        <v>254</v>
      </c>
      <c r="C111" s="84">
        <v>4</v>
      </c>
      <c r="D111" s="123">
        <v>0.002783595304154075</v>
      </c>
      <c r="E111" s="123">
        <v>2.623042434246382</v>
      </c>
      <c r="F111" s="84" t="s">
        <v>2723</v>
      </c>
      <c r="G111" s="84" t="b">
        <v>0</v>
      </c>
      <c r="H111" s="84" t="b">
        <v>0</v>
      </c>
      <c r="I111" s="84" t="b">
        <v>0</v>
      </c>
      <c r="J111" s="84" t="b">
        <v>0</v>
      </c>
      <c r="K111" s="84" t="b">
        <v>0</v>
      </c>
      <c r="L111" s="84" t="b">
        <v>0</v>
      </c>
    </row>
    <row r="112" spans="1:12" ht="15">
      <c r="A112" s="84" t="s">
        <v>2492</v>
      </c>
      <c r="B112" s="84" t="s">
        <v>301</v>
      </c>
      <c r="C112" s="84">
        <v>4</v>
      </c>
      <c r="D112" s="123">
        <v>0.002783595304154075</v>
      </c>
      <c r="E112" s="123">
        <v>2.1111590732675074</v>
      </c>
      <c r="F112" s="84" t="s">
        <v>2723</v>
      </c>
      <c r="G112" s="84" t="b">
        <v>0</v>
      </c>
      <c r="H112" s="84" t="b">
        <v>0</v>
      </c>
      <c r="I112" s="84" t="b">
        <v>0</v>
      </c>
      <c r="J112" s="84" t="b">
        <v>0</v>
      </c>
      <c r="K112" s="84" t="b">
        <v>0</v>
      </c>
      <c r="L112" s="84" t="b">
        <v>0</v>
      </c>
    </row>
    <row r="113" spans="1:12" ht="15">
      <c r="A113" s="84" t="s">
        <v>301</v>
      </c>
      <c r="B113" s="84" t="s">
        <v>2529</v>
      </c>
      <c r="C113" s="84">
        <v>4</v>
      </c>
      <c r="D113" s="123">
        <v>0.002783595304154075</v>
      </c>
      <c r="E113" s="123">
        <v>2.380004385560087</v>
      </c>
      <c r="F113" s="84" t="s">
        <v>2723</v>
      </c>
      <c r="G113" s="84" t="b">
        <v>0</v>
      </c>
      <c r="H113" s="84" t="b">
        <v>0</v>
      </c>
      <c r="I113" s="84" t="b">
        <v>0</v>
      </c>
      <c r="J113" s="84" t="b">
        <v>0</v>
      </c>
      <c r="K113" s="84" t="b">
        <v>0</v>
      </c>
      <c r="L113" s="84" t="b">
        <v>0</v>
      </c>
    </row>
    <row r="114" spans="1:12" ht="15">
      <c r="A114" s="84" t="s">
        <v>2492</v>
      </c>
      <c r="B114" s="84" t="s">
        <v>2113</v>
      </c>
      <c r="C114" s="84">
        <v>4</v>
      </c>
      <c r="D114" s="123">
        <v>0.002783595304154075</v>
      </c>
      <c r="E114" s="123">
        <v>0.7029191079556577</v>
      </c>
      <c r="F114" s="84" t="s">
        <v>2723</v>
      </c>
      <c r="G114" s="84" t="b">
        <v>0</v>
      </c>
      <c r="H114" s="84" t="b">
        <v>0</v>
      </c>
      <c r="I114" s="84" t="b">
        <v>0</v>
      </c>
      <c r="J114" s="84" t="b">
        <v>0</v>
      </c>
      <c r="K114" s="84" t="b">
        <v>0</v>
      </c>
      <c r="L114" s="84" t="b">
        <v>0</v>
      </c>
    </row>
    <row r="115" spans="1:12" ht="15">
      <c r="A115" s="84" t="s">
        <v>2113</v>
      </c>
      <c r="B115" s="84" t="s">
        <v>2585</v>
      </c>
      <c r="C115" s="84">
        <v>4</v>
      </c>
      <c r="D115" s="123">
        <v>0.002783595304154075</v>
      </c>
      <c r="E115" s="123">
        <v>1.2926286608971909</v>
      </c>
      <c r="F115" s="84" t="s">
        <v>2723</v>
      </c>
      <c r="G115" s="84" t="b">
        <v>0</v>
      </c>
      <c r="H115" s="84" t="b">
        <v>0</v>
      </c>
      <c r="I115" s="84" t="b">
        <v>0</v>
      </c>
      <c r="J115" s="84" t="b">
        <v>0</v>
      </c>
      <c r="K115" s="84" t="b">
        <v>0</v>
      </c>
      <c r="L115" s="84" t="b">
        <v>0</v>
      </c>
    </row>
    <row r="116" spans="1:12" ht="15">
      <c r="A116" s="84" t="s">
        <v>2585</v>
      </c>
      <c r="B116" s="84" t="s">
        <v>2586</v>
      </c>
      <c r="C116" s="84">
        <v>4</v>
      </c>
      <c r="D116" s="123">
        <v>0.002783595304154075</v>
      </c>
      <c r="E116" s="123">
        <v>2.719952447254438</v>
      </c>
      <c r="F116" s="84" t="s">
        <v>2723</v>
      </c>
      <c r="G116" s="84" t="b">
        <v>0</v>
      </c>
      <c r="H116" s="84" t="b">
        <v>0</v>
      </c>
      <c r="I116" s="84" t="b">
        <v>0</v>
      </c>
      <c r="J116" s="84" t="b">
        <v>1</v>
      </c>
      <c r="K116" s="84" t="b">
        <v>0</v>
      </c>
      <c r="L116" s="84" t="b">
        <v>0</v>
      </c>
    </row>
    <row r="117" spans="1:12" ht="15">
      <c r="A117" s="84" t="s">
        <v>2586</v>
      </c>
      <c r="B117" s="84" t="s">
        <v>2540</v>
      </c>
      <c r="C117" s="84">
        <v>4</v>
      </c>
      <c r="D117" s="123">
        <v>0.002783595304154075</v>
      </c>
      <c r="E117" s="123">
        <v>2.5438611881987567</v>
      </c>
      <c r="F117" s="84" t="s">
        <v>2723</v>
      </c>
      <c r="G117" s="84" t="b">
        <v>1</v>
      </c>
      <c r="H117" s="84" t="b">
        <v>0</v>
      </c>
      <c r="I117" s="84" t="b">
        <v>0</v>
      </c>
      <c r="J117" s="84" t="b">
        <v>0</v>
      </c>
      <c r="K117" s="84" t="b">
        <v>0</v>
      </c>
      <c r="L117" s="84" t="b">
        <v>0</v>
      </c>
    </row>
    <row r="118" spans="1:12" ht="15">
      <c r="A118" s="84" t="s">
        <v>2540</v>
      </c>
      <c r="B118" s="84" t="s">
        <v>2137</v>
      </c>
      <c r="C118" s="84">
        <v>4</v>
      </c>
      <c r="D118" s="123">
        <v>0.002783595304154075</v>
      </c>
      <c r="E118" s="123">
        <v>2.2428311925347755</v>
      </c>
      <c r="F118" s="84" t="s">
        <v>2723</v>
      </c>
      <c r="G118" s="84" t="b">
        <v>0</v>
      </c>
      <c r="H118" s="84" t="b">
        <v>0</v>
      </c>
      <c r="I118" s="84" t="b">
        <v>0</v>
      </c>
      <c r="J118" s="84" t="b">
        <v>0</v>
      </c>
      <c r="K118" s="84" t="b">
        <v>0</v>
      </c>
      <c r="L118" s="84" t="b">
        <v>0</v>
      </c>
    </row>
    <row r="119" spans="1:12" ht="15">
      <c r="A119" s="84" t="s">
        <v>2137</v>
      </c>
      <c r="B119" s="84" t="s">
        <v>272</v>
      </c>
      <c r="C119" s="84">
        <v>4</v>
      </c>
      <c r="D119" s="123">
        <v>0.002783595304154075</v>
      </c>
      <c r="E119" s="123">
        <v>1.9795897577601942</v>
      </c>
      <c r="F119" s="84" t="s">
        <v>2723</v>
      </c>
      <c r="G119" s="84" t="b">
        <v>0</v>
      </c>
      <c r="H119" s="84" t="b">
        <v>0</v>
      </c>
      <c r="I119" s="84" t="b">
        <v>0</v>
      </c>
      <c r="J119" s="84" t="b">
        <v>0</v>
      </c>
      <c r="K119" s="84" t="b">
        <v>0</v>
      </c>
      <c r="L119" s="84" t="b">
        <v>0</v>
      </c>
    </row>
    <row r="120" spans="1:12" ht="15">
      <c r="A120" s="84" t="s">
        <v>2136</v>
      </c>
      <c r="B120" s="84" t="s">
        <v>2137</v>
      </c>
      <c r="C120" s="84">
        <v>4</v>
      </c>
      <c r="D120" s="123">
        <v>0.002783595304154075</v>
      </c>
      <c r="E120" s="123">
        <v>1.9795897577601942</v>
      </c>
      <c r="F120" s="84" t="s">
        <v>2723</v>
      </c>
      <c r="G120" s="84" t="b">
        <v>0</v>
      </c>
      <c r="H120" s="84" t="b">
        <v>0</v>
      </c>
      <c r="I120" s="84" t="b">
        <v>0</v>
      </c>
      <c r="J120" s="84" t="b">
        <v>0</v>
      </c>
      <c r="K120" s="84" t="b">
        <v>0</v>
      </c>
      <c r="L120" s="84" t="b">
        <v>0</v>
      </c>
    </row>
    <row r="121" spans="1:12" ht="15">
      <c r="A121" s="84" t="s">
        <v>2137</v>
      </c>
      <c r="B121" s="84" t="s">
        <v>2587</v>
      </c>
      <c r="C121" s="84">
        <v>4</v>
      </c>
      <c r="D121" s="123">
        <v>0.002783595304154075</v>
      </c>
      <c r="E121" s="123">
        <v>2.418922451590457</v>
      </c>
      <c r="F121" s="84" t="s">
        <v>2723</v>
      </c>
      <c r="G121" s="84" t="b">
        <v>0</v>
      </c>
      <c r="H121" s="84" t="b">
        <v>0</v>
      </c>
      <c r="I121" s="84" t="b">
        <v>0</v>
      </c>
      <c r="J121" s="84" t="b">
        <v>0</v>
      </c>
      <c r="K121" s="84" t="b">
        <v>0</v>
      </c>
      <c r="L121" s="84" t="b">
        <v>0</v>
      </c>
    </row>
    <row r="122" spans="1:12" ht="15">
      <c r="A122" s="84" t="s">
        <v>2587</v>
      </c>
      <c r="B122" s="84" t="s">
        <v>2588</v>
      </c>
      <c r="C122" s="84">
        <v>4</v>
      </c>
      <c r="D122" s="123">
        <v>0.002783595304154075</v>
      </c>
      <c r="E122" s="123">
        <v>2.719952447254438</v>
      </c>
      <c r="F122" s="84" t="s">
        <v>2723</v>
      </c>
      <c r="G122" s="84" t="b">
        <v>0</v>
      </c>
      <c r="H122" s="84" t="b">
        <v>0</v>
      </c>
      <c r="I122" s="84" t="b">
        <v>0</v>
      </c>
      <c r="J122" s="84" t="b">
        <v>0</v>
      </c>
      <c r="K122" s="84" t="b">
        <v>0</v>
      </c>
      <c r="L122" s="84" t="b">
        <v>0</v>
      </c>
    </row>
    <row r="123" spans="1:12" ht="15">
      <c r="A123" s="84" t="s">
        <v>2514</v>
      </c>
      <c r="B123" s="84" t="s">
        <v>2514</v>
      </c>
      <c r="C123" s="84">
        <v>4</v>
      </c>
      <c r="D123" s="123">
        <v>0.003319951643867182</v>
      </c>
      <c r="E123" s="123">
        <v>2.1178924559264756</v>
      </c>
      <c r="F123" s="84" t="s">
        <v>2723</v>
      </c>
      <c r="G123" s="84" t="b">
        <v>0</v>
      </c>
      <c r="H123" s="84" t="b">
        <v>0</v>
      </c>
      <c r="I123" s="84" t="b">
        <v>0</v>
      </c>
      <c r="J123" s="84" t="b">
        <v>0</v>
      </c>
      <c r="K123" s="84" t="b">
        <v>0</v>
      </c>
      <c r="L123" s="84" t="b">
        <v>0</v>
      </c>
    </row>
    <row r="124" spans="1:12" ht="15">
      <c r="A124" s="84" t="s">
        <v>255</v>
      </c>
      <c r="B124" s="84" t="s">
        <v>282</v>
      </c>
      <c r="C124" s="84">
        <v>4</v>
      </c>
      <c r="D124" s="123">
        <v>0.002783595304154075</v>
      </c>
      <c r="E124" s="123">
        <v>2.1758844029041624</v>
      </c>
      <c r="F124" s="84" t="s">
        <v>2723</v>
      </c>
      <c r="G124" s="84" t="b">
        <v>0</v>
      </c>
      <c r="H124" s="84" t="b">
        <v>0</v>
      </c>
      <c r="I124" s="84" t="b">
        <v>0</v>
      </c>
      <c r="J124" s="84" t="b">
        <v>0</v>
      </c>
      <c r="K124" s="84" t="b">
        <v>0</v>
      </c>
      <c r="L124" s="84" t="b">
        <v>0</v>
      </c>
    </row>
    <row r="125" spans="1:12" ht="15">
      <c r="A125" s="84" t="s">
        <v>282</v>
      </c>
      <c r="B125" s="84" t="s">
        <v>281</v>
      </c>
      <c r="C125" s="84">
        <v>4</v>
      </c>
      <c r="D125" s="123">
        <v>0.002783595304154075</v>
      </c>
      <c r="E125" s="123">
        <v>2.719952447254438</v>
      </c>
      <c r="F125" s="84" t="s">
        <v>2723</v>
      </c>
      <c r="G125" s="84" t="b">
        <v>0</v>
      </c>
      <c r="H125" s="84" t="b">
        <v>0</v>
      </c>
      <c r="I125" s="84" t="b">
        <v>0</v>
      </c>
      <c r="J125" s="84" t="b">
        <v>0</v>
      </c>
      <c r="K125" s="84" t="b">
        <v>0</v>
      </c>
      <c r="L125" s="84" t="b">
        <v>0</v>
      </c>
    </row>
    <row r="126" spans="1:12" ht="15">
      <c r="A126" s="84" t="s">
        <v>281</v>
      </c>
      <c r="B126" s="84" t="s">
        <v>280</v>
      </c>
      <c r="C126" s="84">
        <v>4</v>
      </c>
      <c r="D126" s="123">
        <v>0.002783595304154075</v>
      </c>
      <c r="E126" s="123">
        <v>2.719952447254438</v>
      </c>
      <c r="F126" s="84" t="s">
        <v>2723</v>
      </c>
      <c r="G126" s="84" t="b">
        <v>0</v>
      </c>
      <c r="H126" s="84" t="b">
        <v>0</v>
      </c>
      <c r="I126" s="84" t="b">
        <v>0</v>
      </c>
      <c r="J126" s="84" t="b">
        <v>0</v>
      </c>
      <c r="K126" s="84" t="b">
        <v>0</v>
      </c>
      <c r="L126" s="84" t="b">
        <v>0</v>
      </c>
    </row>
    <row r="127" spans="1:12" ht="15">
      <c r="A127" s="84" t="s">
        <v>283</v>
      </c>
      <c r="B127" s="84" t="s">
        <v>279</v>
      </c>
      <c r="C127" s="84">
        <v>4</v>
      </c>
      <c r="D127" s="123">
        <v>0.002783595304154075</v>
      </c>
      <c r="E127" s="123">
        <v>2.623042434246382</v>
      </c>
      <c r="F127" s="84" t="s">
        <v>2723</v>
      </c>
      <c r="G127" s="84" t="b">
        <v>0</v>
      </c>
      <c r="H127" s="84" t="b">
        <v>0</v>
      </c>
      <c r="I127" s="84" t="b">
        <v>0</v>
      </c>
      <c r="J127" s="84" t="b">
        <v>0</v>
      </c>
      <c r="K127" s="84" t="b">
        <v>0</v>
      </c>
      <c r="L127" s="84" t="b">
        <v>0</v>
      </c>
    </row>
    <row r="128" spans="1:12" ht="15">
      <c r="A128" s="84" t="s">
        <v>279</v>
      </c>
      <c r="B128" s="84" t="s">
        <v>278</v>
      </c>
      <c r="C128" s="84">
        <v>4</v>
      </c>
      <c r="D128" s="123">
        <v>0.002783595304154075</v>
      </c>
      <c r="E128" s="123">
        <v>2.719952447254438</v>
      </c>
      <c r="F128" s="84" t="s">
        <v>2723</v>
      </c>
      <c r="G128" s="84" t="b">
        <v>0</v>
      </c>
      <c r="H128" s="84" t="b">
        <v>0</v>
      </c>
      <c r="I128" s="84" t="b">
        <v>0</v>
      </c>
      <c r="J128" s="84" t="b">
        <v>0</v>
      </c>
      <c r="K128" s="84" t="b">
        <v>0</v>
      </c>
      <c r="L128" s="84" t="b">
        <v>0</v>
      </c>
    </row>
    <row r="129" spans="1:12" ht="15">
      <c r="A129" s="84" t="s">
        <v>278</v>
      </c>
      <c r="B129" s="84" t="s">
        <v>277</v>
      </c>
      <c r="C129" s="84">
        <v>4</v>
      </c>
      <c r="D129" s="123">
        <v>0.002783595304154075</v>
      </c>
      <c r="E129" s="123">
        <v>2.719952447254438</v>
      </c>
      <c r="F129" s="84" t="s">
        <v>2723</v>
      </c>
      <c r="G129" s="84" t="b">
        <v>0</v>
      </c>
      <c r="H129" s="84" t="b">
        <v>0</v>
      </c>
      <c r="I129" s="84" t="b">
        <v>0</v>
      </c>
      <c r="J129" s="84" t="b">
        <v>0</v>
      </c>
      <c r="K129" s="84" t="b">
        <v>0</v>
      </c>
      <c r="L129" s="84" t="b">
        <v>0</v>
      </c>
    </row>
    <row r="130" spans="1:12" ht="15">
      <c r="A130" s="84" t="s">
        <v>277</v>
      </c>
      <c r="B130" s="84" t="s">
        <v>276</v>
      </c>
      <c r="C130" s="84">
        <v>4</v>
      </c>
      <c r="D130" s="123">
        <v>0.002783595304154075</v>
      </c>
      <c r="E130" s="123">
        <v>2.719952447254438</v>
      </c>
      <c r="F130" s="84" t="s">
        <v>2723</v>
      </c>
      <c r="G130" s="84" t="b">
        <v>0</v>
      </c>
      <c r="H130" s="84" t="b">
        <v>0</v>
      </c>
      <c r="I130" s="84" t="b">
        <v>0</v>
      </c>
      <c r="J130" s="84" t="b">
        <v>0</v>
      </c>
      <c r="K130" s="84" t="b">
        <v>0</v>
      </c>
      <c r="L130" s="84" t="b">
        <v>0</v>
      </c>
    </row>
    <row r="131" spans="1:12" ht="15">
      <c r="A131" s="84" t="s">
        <v>276</v>
      </c>
      <c r="B131" s="84" t="s">
        <v>275</v>
      </c>
      <c r="C131" s="84">
        <v>4</v>
      </c>
      <c r="D131" s="123">
        <v>0.002783595304154075</v>
      </c>
      <c r="E131" s="123">
        <v>2.719952447254438</v>
      </c>
      <c r="F131" s="84" t="s">
        <v>2723</v>
      </c>
      <c r="G131" s="84" t="b">
        <v>0</v>
      </c>
      <c r="H131" s="84" t="b">
        <v>0</v>
      </c>
      <c r="I131" s="84" t="b">
        <v>0</v>
      </c>
      <c r="J131" s="84" t="b">
        <v>0</v>
      </c>
      <c r="K131" s="84" t="b">
        <v>0</v>
      </c>
      <c r="L131" s="84" t="b">
        <v>0</v>
      </c>
    </row>
    <row r="132" spans="1:12" ht="15">
      <c r="A132" s="84" t="s">
        <v>275</v>
      </c>
      <c r="B132" s="84" t="s">
        <v>274</v>
      </c>
      <c r="C132" s="84">
        <v>4</v>
      </c>
      <c r="D132" s="123">
        <v>0.002783595304154075</v>
      </c>
      <c r="E132" s="123">
        <v>2.719952447254438</v>
      </c>
      <c r="F132" s="84" t="s">
        <v>2723</v>
      </c>
      <c r="G132" s="84" t="b">
        <v>0</v>
      </c>
      <c r="H132" s="84" t="b">
        <v>0</v>
      </c>
      <c r="I132" s="84" t="b">
        <v>0</v>
      </c>
      <c r="J132" s="84" t="b">
        <v>0</v>
      </c>
      <c r="K132" s="84" t="b">
        <v>0</v>
      </c>
      <c r="L132" s="84" t="b">
        <v>0</v>
      </c>
    </row>
    <row r="133" spans="1:12" ht="15">
      <c r="A133" s="84" t="s">
        <v>274</v>
      </c>
      <c r="B133" s="84" t="s">
        <v>253</v>
      </c>
      <c r="C133" s="84">
        <v>4</v>
      </c>
      <c r="D133" s="123">
        <v>0.002783595304154075</v>
      </c>
      <c r="E133" s="123">
        <v>2.5438611881987567</v>
      </c>
      <c r="F133" s="84" t="s">
        <v>2723</v>
      </c>
      <c r="G133" s="84" t="b">
        <v>0</v>
      </c>
      <c r="H133" s="84" t="b">
        <v>0</v>
      </c>
      <c r="I133" s="84" t="b">
        <v>0</v>
      </c>
      <c r="J133" s="84" t="b">
        <v>0</v>
      </c>
      <c r="K133" s="84" t="b">
        <v>0</v>
      </c>
      <c r="L133" s="84" t="b">
        <v>0</v>
      </c>
    </row>
    <row r="134" spans="1:12" ht="15">
      <c r="A134" s="84" t="s">
        <v>253</v>
      </c>
      <c r="B134" s="84" t="s">
        <v>273</v>
      </c>
      <c r="C134" s="84">
        <v>4</v>
      </c>
      <c r="D134" s="123">
        <v>0.002783595304154075</v>
      </c>
      <c r="E134" s="123">
        <v>2.0667399334790946</v>
      </c>
      <c r="F134" s="84" t="s">
        <v>2723</v>
      </c>
      <c r="G134" s="84" t="b">
        <v>0</v>
      </c>
      <c r="H134" s="84" t="b">
        <v>0</v>
      </c>
      <c r="I134" s="84" t="b">
        <v>0</v>
      </c>
      <c r="J134" s="84" t="b">
        <v>0</v>
      </c>
      <c r="K134" s="84" t="b">
        <v>0</v>
      </c>
      <c r="L134" s="84" t="b">
        <v>0</v>
      </c>
    </row>
    <row r="135" spans="1:12" ht="15">
      <c r="A135" s="84" t="s">
        <v>2113</v>
      </c>
      <c r="B135" s="84" t="s">
        <v>2560</v>
      </c>
      <c r="C135" s="84">
        <v>3</v>
      </c>
      <c r="D135" s="123">
        <v>0.0022546524735832176</v>
      </c>
      <c r="E135" s="123">
        <v>1.167689924288891</v>
      </c>
      <c r="F135" s="84" t="s">
        <v>2723</v>
      </c>
      <c r="G135" s="84" t="b">
        <v>0</v>
      </c>
      <c r="H135" s="84" t="b">
        <v>0</v>
      </c>
      <c r="I135" s="84" t="b">
        <v>0</v>
      </c>
      <c r="J135" s="84" t="b">
        <v>0</v>
      </c>
      <c r="K135" s="84" t="b">
        <v>0</v>
      </c>
      <c r="L135" s="84" t="b">
        <v>0</v>
      </c>
    </row>
    <row r="136" spans="1:12" ht="15">
      <c r="A136" s="84" t="s">
        <v>2094</v>
      </c>
      <c r="B136" s="84" t="s">
        <v>2119</v>
      </c>
      <c r="C136" s="84">
        <v>3</v>
      </c>
      <c r="D136" s="123">
        <v>0.0022546524735832176</v>
      </c>
      <c r="E136" s="123">
        <v>0.9322558789645641</v>
      </c>
      <c r="F136" s="84" t="s">
        <v>2723</v>
      </c>
      <c r="G136" s="84" t="b">
        <v>0</v>
      </c>
      <c r="H136" s="84" t="b">
        <v>0</v>
      </c>
      <c r="I136" s="84" t="b">
        <v>0</v>
      </c>
      <c r="J136" s="84" t="b">
        <v>0</v>
      </c>
      <c r="K136" s="84" t="b">
        <v>0</v>
      </c>
      <c r="L136" s="84" t="b">
        <v>0</v>
      </c>
    </row>
    <row r="137" spans="1:12" ht="15">
      <c r="A137" s="84" t="s">
        <v>2550</v>
      </c>
      <c r="B137" s="84" t="s">
        <v>2504</v>
      </c>
      <c r="C137" s="84">
        <v>3</v>
      </c>
      <c r="D137" s="123">
        <v>0.0022546524735832176</v>
      </c>
      <c r="E137" s="123">
        <v>2.3677699291430754</v>
      </c>
      <c r="F137" s="84" t="s">
        <v>2723</v>
      </c>
      <c r="G137" s="84" t="b">
        <v>0</v>
      </c>
      <c r="H137" s="84" t="b">
        <v>0</v>
      </c>
      <c r="I137" s="84" t="b">
        <v>0</v>
      </c>
      <c r="J137" s="84" t="b">
        <v>0</v>
      </c>
      <c r="K137" s="84" t="b">
        <v>0</v>
      </c>
      <c r="L137" s="84" t="b">
        <v>0</v>
      </c>
    </row>
    <row r="138" spans="1:12" ht="15">
      <c r="A138" s="84" t="s">
        <v>2504</v>
      </c>
      <c r="B138" s="84" t="s">
        <v>2595</v>
      </c>
      <c r="C138" s="84">
        <v>3</v>
      </c>
      <c r="D138" s="123">
        <v>0.0022546524735832176</v>
      </c>
      <c r="E138" s="123">
        <v>2.418922451590457</v>
      </c>
      <c r="F138" s="84" t="s">
        <v>2723</v>
      </c>
      <c r="G138" s="84" t="b">
        <v>0</v>
      </c>
      <c r="H138" s="84" t="b">
        <v>0</v>
      </c>
      <c r="I138" s="84" t="b">
        <v>0</v>
      </c>
      <c r="J138" s="84" t="b">
        <v>0</v>
      </c>
      <c r="K138" s="84" t="b">
        <v>0</v>
      </c>
      <c r="L138" s="84" t="b">
        <v>0</v>
      </c>
    </row>
    <row r="139" spans="1:12" ht="15">
      <c r="A139" s="84" t="s">
        <v>2125</v>
      </c>
      <c r="B139" s="84" t="s">
        <v>2126</v>
      </c>
      <c r="C139" s="84">
        <v>3</v>
      </c>
      <c r="D139" s="123">
        <v>0.0022546524735832176</v>
      </c>
      <c r="E139" s="123">
        <v>2.719952447254438</v>
      </c>
      <c r="F139" s="84" t="s">
        <v>2723</v>
      </c>
      <c r="G139" s="84" t="b">
        <v>1</v>
      </c>
      <c r="H139" s="84" t="b">
        <v>0</v>
      </c>
      <c r="I139" s="84" t="b">
        <v>0</v>
      </c>
      <c r="J139" s="84" t="b">
        <v>1</v>
      </c>
      <c r="K139" s="84" t="b">
        <v>0</v>
      </c>
      <c r="L139" s="84" t="b">
        <v>0</v>
      </c>
    </row>
    <row r="140" spans="1:12" ht="15">
      <c r="A140" s="84" t="s">
        <v>2126</v>
      </c>
      <c r="B140" s="84" t="s">
        <v>2127</v>
      </c>
      <c r="C140" s="84">
        <v>3</v>
      </c>
      <c r="D140" s="123">
        <v>0.0022546524735832176</v>
      </c>
      <c r="E140" s="123">
        <v>2.844891183862738</v>
      </c>
      <c r="F140" s="84" t="s">
        <v>2723</v>
      </c>
      <c r="G140" s="84" t="b">
        <v>1</v>
      </c>
      <c r="H140" s="84" t="b">
        <v>0</v>
      </c>
      <c r="I140" s="84" t="b">
        <v>0</v>
      </c>
      <c r="J140" s="84" t="b">
        <v>0</v>
      </c>
      <c r="K140" s="84" t="b">
        <v>0</v>
      </c>
      <c r="L140" s="84" t="b">
        <v>0</v>
      </c>
    </row>
    <row r="141" spans="1:12" ht="15">
      <c r="A141" s="84" t="s">
        <v>2127</v>
      </c>
      <c r="B141" s="84" t="s">
        <v>2128</v>
      </c>
      <c r="C141" s="84">
        <v>3</v>
      </c>
      <c r="D141" s="123">
        <v>0.0022546524735832176</v>
      </c>
      <c r="E141" s="123">
        <v>2.4769143985681437</v>
      </c>
      <c r="F141" s="84" t="s">
        <v>2723</v>
      </c>
      <c r="G141" s="84" t="b">
        <v>0</v>
      </c>
      <c r="H141" s="84" t="b">
        <v>0</v>
      </c>
      <c r="I141" s="84" t="b">
        <v>0</v>
      </c>
      <c r="J141" s="84" t="b">
        <v>1</v>
      </c>
      <c r="K141" s="84" t="b">
        <v>0</v>
      </c>
      <c r="L141" s="84" t="b">
        <v>0</v>
      </c>
    </row>
    <row r="142" spans="1:12" ht="15">
      <c r="A142" s="84" t="s">
        <v>2128</v>
      </c>
      <c r="B142" s="84" t="s">
        <v>2129</v>
      </c>
      <c r="C142" s="84">
        <v>3</v>
      </c>
      <c r="D142" s="123">
        <v>0.0022546524735832176</v>
      </c>
      <c r="E142" s="123">
        <v>2.4769143985681437</v>
      </c>
      <c r="F142" s="84" t="s">
        <v>2723</v>
      </c>
      <c r="G142" s="84" t="b">
        <v>1</v>
      </c>
      <c r="H142" s="84" t="b">
        <v>0</v>
      </c>
      <c r="I142" s="84" t="b">
        <v>0</v>
      </c>
      <c r="J142" s="84" t="b">
        <v>0</v>
      </c>
      <c r="K142" s="84" t="b">
        <v>0</v>
      </c>
      <c r="L142" s="84" t="b">
        <v>0</v>
      </c>
    </row>
    <row r="143" spans="1:12" ht="15">
      <c r="A143" s="84" t="s">
        <v>2129</v>
      </c>
      <c r="B143" s="84" t="s">
        <v>2518</v>
      </c>
      <c r="C143" s="84">
        <v>3</v>
      </c>
      <c r="D143" s="123">
        <v>0.0022546524735832176</v>
      </c>
      <c r="E143" s="123">
        <v>2.4769143985681437</v>
      </c>
      <c r="F143" s="84" t="s">
        <v>2723</v>
      </c>
      <c r="G143" s="84" t="b">
        <v>0</v>
      </c>
      <c r="H143" s="84" t="b">
        <v>0</v>
      </c>
      <c r="I143" s="84" t="b">
        <v>0</v>
      </c>
      <c r="J143" s="84" t="b">
        <v>0</v>
      </c>
      <c r="K143" s="84" t="b">
        <v>0</v>
      </c>
      <c r="L143" s="84" t="b">
        <v>0</v>
      </c>
    </row>
    <row r="144" spans="1:12" ht="15">
      <c r="A144" s="84" t="s">
        <v>2518</v>
      </c>
      <c r="B144" s="84" t="s">
        <v>2116</v>
      </c>
      <c r="C144" s="84">
        <v>3</v>
      </c>
      <c r="D144" s="123">
        <v>0.0022546524735832176</v>
      </c>
      <c r="E144" s="123">
        <v>1.441198846301609</v>
      </c>
      <c r="F144" s="84" t="s">
        <v>2723</v>
      </c>
      <c r="G144" s="84" t="b">
        <v>0</v>
      </c>
      <c r="H144" s="84" t="b">
        <v>0</v>
      </c>
      <c r="I144" s="84" t="b">
        <v>0</v>
      </c>
      <c r="J144" s="84" t="b">
        <v>0</v>
      </c>
      <c r="K144" s="84" t="b">
        <v>0</v>
      </c>
      <c r="L144" s="84" t="b">
        <v>0</v>
      </c>
    </row>
    <row r="145" spans="1:12" ht="15">
      <c r="A145" s="84" t="s">
        <v>2116</v>
      </c>
      <c r="B145" s="84" t="s">
        <v>2113</v>
      </c>
      <c r="C145" s="84">
        <v>3</v>
      </c>
      <c r="D145" s="123">
        <v>0.0022546524735832176</v>
      </c>
      <c r="E145" s="123">
        <v>0.11214012703738437</v>
      </c>
      <c r="F145" s="84" t="s">
        <v>2723</v>
      </c>
      <c r="G145" s="84" t="b">
        <v>0</v>
      </c>
      <c r="H145" s="84" t="b">
        <v>0</v>
      </c>
      <c r="I145" s="84" t="b">
        <v>0</v>
      </c>
      <c r="J145" s="84" t="b">
        <v>0</v>
      </c>
      <c r="K145" s="84" t="b">
        <v>0</v>
      </c>
      <c r="L145" s="84" t="b">
        <v>0</v>
      </c>
    </row>
    <row r="146" spans="1:12" ht="15">
      <c r="A146" s="84" t="s">
        <v>2121</v>
      </c>
      <c r="B146" s="84" t="s">
        <v>2114</v>
      </c>
      <c r="C146" s="84">
        <v>3</v>
      </c>
      <c r="D146" s="123">
        <v>0.0022546524735832176</v>
      </c>
      <c r="E146" s="123">
        <v>0.9902478259422508</v>
      </c>
      <c r="F146" s="84" t="s">
        <v>2723</v>
      </c>
      <c r="G146" s="84" t="b">
        <v>0</v>
      </c>
      <c r="H146" s="84" t="b">
        <v>0</v>
      </c>
      <c r="I146" s="84" t="b">
        <v>0</v>
      </c>
      <c r="J146" s="84" t="b">
        <v>0</v>
      </c>
      <c r="K146" s="84" t="b">
        <v>0</v>
      </c>
      <c r="L146" s="84" t="b">
        <v>0</v>
      </c>
    </row>
    <row r="147" spans="1:12" ht="15">
      <c r="A147" s="84" t="s">
        <v>2114</v>
      </c>
      <c r="B147" s="84" t="s">
        <v>2489</v>
      </c>
      <c r="C147" s="84">
        <v>3</v>
      </c>
      <c r="D147" s="123">
        <v>0.0022546524735832176</v>
      </c>
      <c r="E147" s="123">
        <v>1.0509456662958625</v>
      </c>
      <c r="F147" s="84" t="s">
        <v>2723</v>
      </c>
      <c r="G147" s="84" t="b">
        <v>0</v>
      </c>
      <c r="H147" s="84" t="b">
        <v>0</v>
      </c>
      <c r="I147" s="84" t="b">
        <v>0</v>
      </c>
      <c r="J147" s="84" t="b">
        <v>0</v>
      </c>
      <c r="K147" s="84" t="b">
        <v>0</v>
      </c>
      <c r="L147" s="84" t="b">
        <v>0</v>
      </c>
    </row>
    <row r="148" spans="1:12" ht="15">
      <c r="A148" s="84" t="s">
        <v>2599</v>
      </c>
      <c r="B148" s="84" t="s">
        <v>2538</v>
      </c>
      <c r="C148" s="84">
        <v>3</v>
      </c>
      <c r="D148" s="123">
        <v>0.0022546524735832176</v>
      </c>
      <c r="E148" s="123">
        <v>2.5438611881987567</v>
      </c>
      <c r="F148" s="84" t="s">
        <v>2723</v>
      </c>
      <c r="G148" s="84" t="b">
        <v>0</v>
      </c>
      <c r="H148" s="84" t="b">
        <v>0</v>
      </c>
      <c r="I148" s="84" t="b">
        <v>0</v>
      </c>
      <c r="J148" s="84" t="b">
        <v>0</v>
      </c>
      <c r="K148" s="84" t="b">
        <v>0</v>
      </c>
      <c r="L148" s="84" t="b">
        <v>0</v>
      </c>
    </row>
    <row r="149" spans="1:12" ht="15">
      <c r="A149" s="84" t="s">
        <v>2132</v>
      </c>
      <c r="B149" s="84" t="s">
        <v>2128</v>
      </c>
      <c r="C149" s="84">
        <v>3</v>
      </c>
      <c r="D149" s="123">
        <v>0.0022546524735832176</v>
      </c>
      <c r="E149" s="123">
        <v>1.9126429681295811</v>
      </c>
      <c r="F149" s="84" t="s">
        <v>2723</v>
      </c>
      <c r="G149" s="84" t="b">
        <v>0</v>
      </c>
      <c r="H149" s="84" t="b">
        <v>0</v>
      </c>
      <c r="I149" s="84" t="b">
        <v>0</v>
      </c>
      <c r="J149" s="84" t="b">
        <v>1</v>
      </c>
      <c r="K149" s="84" t="b">
        <v>0</v>
      </c>
      <c r="L149" s="84" t="b">
        <v>0</v>
      </c>
    </row>
    <row r="150" spans="1:12" ht="15">
      <c r="A150" s="84" t="s">
        <v>2128</v>
      </c>
      <c r="B150" s="84" t="s">
        <v>2116</v>
      </c>
      <c r="C150" s="84">
        <v>3</v>
      </c>
      <c r="D150" s="123">
        <v>0.0022546524735832176</v>
      </c>
      <c r="E150" s="123">
        <v>1.374252056670996</v>
      </c>
      <c r="F150" s="84" t="s">
        <v>2723</v>
      </c>
      <c r="G150" s="84" t="b">
        <v>1</v>
      </c>
      <c r="H150" s="84" t="b">
        <v>0</v>
      </c>
      <c r="I150" s="84" t="b">
        <v>0</v>
      </c>
      <c r="J150" s="84" t="b">
        <v>0</v>
      </c>
      <c r="K150" s="84" t="b">
        <v>0</v>
      </c>
      <c r="L150" s="84" t="b">
        <v>0</v>
      </c>
    </row>
    <row r="151" spans="1:12" ht="15">
      <c r="A151" s="84" t="s">
        <v>2094</v>
      </c>
      <c r="B151" s="84" t="s">
        <v>2600</v>
      </c>
      <c r="C151" s="84">
        <v>3</v>
      </c>
      <c r="D151" s="123">
        <v>0.0022546524735832176</v>
      </c>
      <c r="E151" s="123">
        <v>1.8168624602624945</v>
      </c>
      <c r="F151" s="84" t="s">
        <v>2723</v>
      </c>
      <c r="G151" s="84" t="b">
        <v>0</v>
      </c>
      <c r="H151" s="84" t="b">
        <v>0</v>
      </c>
      <c r="I151" s="84" t="b">
        <v>0</v>
      </c>
      <c r="J151" s="84" t="b">
        <v>0</v>
      </c>
      <c r="K151" s="84" t="b">
        <v>0</v>
      </c>
      <c r="L151" s="84" t="b">
        <v>0</v>
      </c>
    </row>
    <row r="152" spans="1:12" ht="15">
      <c r="A152" s="84" t="s">
        <v>2600</v>
      </c>
      <c r="B152" s="84" t="s">
        <v>2113</v>
      </c>
      <c r="C152" s="84">
        <v>3</v>
      </c>
      <c r="D152" s="123">
        <v>0.0022546524735832176</v>
      </c>
      <c r="E152" s="123">
        <v>1.214802468934532</v>
      </c>
      <c r="F152" s="84" t="s">
        <v>2723</v>
      </c>
      <c r="G152" s="84" t="b">
        <v>0</v>
      </c>
      <c r="H152" s="84" t="b">
        <v>0</v>
      </c>
      <c r="I152" s="84" t="b">
        <v>0</v>
      </c>
      <c r="J152" s="84" t="b">
        <v>0</v>
      </c>
      <c r="K152" s="84" t="b">
        <v>0</v>
      </c>
      <c r="L152" s="84" t="b">
        <v>0</v>
      </c>
    </row>
    <row r="153" spans="1:12" ht="15">
      <c r="A153" s="84" t="s">
        <v>2491</v>
      </c>
      <c r="B153" s="84" t="s">
        <v>2571</v>
      </c>
      <c r="C153" s="84">
        <v>3</v>
      </c>
      <c r="D153" s="123">
        <v>0.0022546524735832176</v>
      </c>
      <c r="E153" s="123">
        <v>2.0509456662958625</v>
      </c>
      <c r="F153" s="84" t="s">
        <v>2723</v>
      </c>
      <c r="G153" s="84" t="b">
        <v>0</v>
      </c>
      <c r="H153" s="84" t="b">
        <v>0</v>
      </c>
      <c r="I153" s="84" t="b">
        <v>0</v>
      </c>
      <c r="J153" s="84" t="b">
        <v>0</v>
      </c>
      <c r="K153" s="84" t="b">
        <v>0</v>
      </c>
      <c r="L153" s="84" t="b">
        <v>0</v>
      </c>
    </row>
    <row r="154" spans="1:12" ht="15">
      <c r="A154" s="84" t="s">
        <v>2571</v>
      </c>
      <c r="B154" s="84" t="s">
        <v>257</v>
      </c>
      <c r="C154" s="84">
        <v>3</v>
      </c>
      <c r="D154" s="123">
        <v>0.0022546524735832176</v>
      </c>
      <c r="E154" s="123">
        <v>2.0509456662958625</v>
      </c>
      <c r="F154" s="84" t="s">
        <v>2723</v>
      </c>
      <c r="G154" s="84" t="b">
        <v>0</v>
      </c>
      <c r="H154" s="84" t="b">
        <v>0</v>
      </c>
      <c r="I154" s="84" t="b">
        <v>0</v>
      </c>
      <c r="J154" s="84" t="b">
        <v>0</v>
      </c>
      <c r="K154" s="84" t="b">
        <v>0</v>
      </c>
      <c r="L154" s="84" t="b">
        <v>0</v>
      </c>
    </row>
    <row r="155" spans="1:12" ht="15">
      <c r="A155" s="84" t="s">
        <v>271</v>
      </c>
      <c r="B155" s="84" t="s">
        <v>2500</v>
      </c>
      <c r="C155" s="84">
        <v>3</v>
      </c>
      <c r="D155" s="123">
        <v>0.0022546524735832176</v>
      </c>
      <c r="E155" s="123">
        <v>1.765709937815113</v>
      </c>
      <c r="F155" s="84" t="s">
        <v>2723</v>
      </c>
      <c r="G155" s="84" t="b">
        <v>0</v>
      </c>
      <c r="H155" s="84" t="b">
        <v>0</v>
      </c>
      <c r="I155" s="84" t="b">
        <v>0</v>
      </c>
      <c r="J155" s="84" t="b">
        <v>0</v>
      </c>
      <c r="K155" s="84" t="b">
        <v>0</v>
      </c>
      <c r="L155" s="84" t="b">
        <v>0</v>
      </c>
    </row>
    <row r="156" spans="1:12" ht="15">
      <c r="A156" s="84" t="s">
        <v>2498</v>
      </c>
      <c r="B156" s="84" t="s">
        <v>2602</v>
      </c>
      <c r="C156" s="84">
        <v>3</v>
      </c>
      <c r="D156" s="123">
        <v>0.0022546524735832176</v>
      </c>
      <c r="E156" s="123">
        <v>2.2806197534241757</v>
      </c>
      <c r="F156" s="84" t="s">
        <v>2723</v>
      </c>
      <c r="G156" s="84" t="b">
        <v>0</v>
      </c>
      <c r="H156" s="84" t="b">
        <v>0</v>
      </c>
      <c r="I156" s="84" t="b">
        <v>0</v>
      </c>
      <c r="J156" s="84" t="b">
        <v>0</v>
      </c>
      <c r="K156" s="84" t="b">
        <v>0</v>
      </c>
      <c r="L156" s="84" t="b">
        <v>0</v>
      </c>
    </row>
    <row r="157" spans="1:12" ht="15">
      <c r="A157" s="84" t="s">
        <v>2501</v>
      </c>
      <c r="B157" s="84" t="s">
        <v>2113</v>
      </c>
      <c r="C157" s="84">
        <v>3</v>
      </c>
      <c r="D157" s="123">
        <v>0.0022546524735832176</v>
      </c>
      <c r="E157" s="123">
        <v>0.7376812142148697</v>
      </c>
      <c r="F157" s="84" t="s">
        <v>2723</v>
      </c>
      <c r="G157" s="84" t="b">
        <v>0</v>
      </c>
      <c r="H157" s="84" t="b">
        <v>0</v>
      </c>
      <c r="I157" s="84" t="b">
        <v>0</v>
      </c>
      <c r="J157" s="84" t="b">
        <v>0</v>
      </c>
      <c r="K157" s="84" t="b">
        <v>0</v>
      </c>
      <c r="L157" s="84" t="b">
        <v>0</v>
      </c>
    </row>
    <row r="158" spans="1:12" ht="15">
      <c r="A158" s="84" t="s">
        <v>2121</v>
      </c>
      <c r="B158" s="84" t="s">
        <v>2502</v>
      </c>
      <c r="C158" s="84">
        <v>3</v>
      </c>
      <c r="D158" s="123">
        <v>0.0022546524735832176</v>
      </c>
      <c r="E158" s="123">
        <v>1.6987631481845</v>
      </c>
      <c r="F158" s="84" t="s">
        <v>2723</v>
      </c>
      <c r="G158" s="84" t="b">
        <v>0</v>
      </c>
      <c r="H158" s="84" t="b">
        <v>0</v>
      </c>
      <c r="I158" s="84" t="b">
        <v>0</v>
      </c>
      <c r="J158" s="84" t="b">
        <v>0</v>
      </c>
      <c r="K158" s="84" t="b">
        <v>0</v>
      </c>
      <c r="L158" s="84" t="b">
        <v>0</v>
      </c>
    </row>
    <row r="159" spans="1:12" ht="15">
      <c r="A159" s="84" t="s">
        <v>2502</v>
      </c>
      <c r="B159" s="84" t="s">
        <v>2489</v>
      </c>
      <c r="C159" s="84">
        <v>3</v>
      </c>
      <c r="D159" s="123">
        <v>0.0022546524735832176</v>
      </c>
      <c r="E159" s="123">
        <v>1.6987631481845</v>
      </c>
      <c r="F159" s="84" t="s">
        <v>2723</v>
      </c>
      <c r="G159" s="84" t="b">
        <v>0</v>
      </c>
      <c r="H159" s="84" t="b">
        <v>0</v>
      </c>
      <c r="I159" s="84" t="b">
        <v>0</v>
      </c>
      <c r="J159" s="84" t="b">
        <v>0</v>
      </c>
      <c r="K159" s="84" t="b">
        <v>0</v>
      </c>
      <c r="L159" s="84" t="b">
        <v>0</v>
      </c>
    </row>
    <row r="160" spans="1:12" ht="15">
      <c r="A160" s="84" t="s">
        <v>253</v>
      </c>
      <c r="B160" s="84" t="s">
        <v>2488</v>
      </c>
      <c r="C160" s="84">
        <v>3</v>
      </c>
      <c r="D160" s="123">
        <v>0.0022546524735832176</v>
      </c>
      <c r="E160" s="123">
        <v>1.3977331525205188</v>
      </c>
      <c r="F160" s="84" t="s">
        <v>2723</v>
      </c>
      <c r="G160" s="84" t="b">
        <v>0</v>
      </c>
      <c r="H160" s="84" t="b">
        <v>0</v>
      </c>
      <c r="I160" s="84" t="b">
        <v>0</v>
      </c>
      <c r="J160" s="84" t="b">
        <v>0</v>
      </c>
      <c r="K160" s="84" t="b">
        <v>0</v>
      </c>
      <c r="L160" s="84" t="b">
        <v>0</v>
      </c>
    </row>
    <row r="161" spans="1:12" ht="15">
      <c r="A161" s="84" t="s">
        <v>254</v>
      </c>
      <c r="B161" s="84" t="s">
        <v>2613</v>
      </c>
      <c r="C161" s="84">
        <v>3</v>
      </c>
      <c r="D161" s="123">
        <v>0.0022546524735832176</v>
      </c>
      <c r="E161" s="123">
        <v>2.6230424342463814</v>
      </c>
      <c r="F161" s="84" t="s">
        <v>2723</v>
      </c>
      <c r="G161" s="84" t="b">
        <v>0</v>
      </c>
      <c r="H161" s="84" t="b">
        <v>0</v>
      </c>
      <c r="I161" s="84" t="b">
        <v>0</v>
      </c>
      <c r="J161" s="84" t="b">
        <v>0</v>
      </c>
      <c r="K161" s="84" t="b">
        <v>0</v>
      </c>
      <c r="L161" s="84" t="b">
        <v>0</v>
      </c>
    </row>
    <row r="162" spans="1:12" ht="15">
      <c r="A162" s="84" t="s">
        <v>2113</v>
      </c>
      <c r="B162" s="84" t="s">
        <v>2615</v>
      </c>
      <c r="C162" s="84">
        <v>3</v>
      </c>
      <c r="D162" s="123">
        <v>0.0022546524735832176</v>
      </c>
      <c r="E162" s="123">
        <v>1.2926286608971909</v>
      </c>
      <c r="F162" s="84" t="s">
        <v>2723</v>
      </c>
      <c r="G162" s="84" t="b">
        <v>0</v>
      </c>
      <c r="H162" s="84" t="b">
        <v>0</v>
      </c>
      <c r="I162" s="84" t="b">
        <v>0</v>
      </c>
      <c r="J162" s="84" t="b">
        <v>0</v>
      </c>
      <c r="K162" s="84" t="b">
        <v>0</v>
      </c>
      <c r="L162" s="84" t="b">
        <v>0</v>
      </c>
    </row>
    <row r="163" spans="1:12" ht="15">
      <c r="A163" s="84" t="s">
        <v>2615</v>
      </c>
      <c r="B163" s="84" t="s">
        <v>2616</v>
      </c>
      <c r="C163" s="84">
        <v>3</v>
      </c>
      <c r="D163" s="123">
        <v>0.0022546524735832176</v>
      </c>
      <c r="E163" s="123">
        <v>2.844891183862738</v>
      </c>
      <c r="F163" s="84" t="s">
        <v>2723</v>
      </c>
      <c r="G163" s="84" t="b">
        <v>0</v>
      </c>
      <c r="H163" s="84" t="b">
        <v>0</v>
      </c>
      <c r="I163" s="84" t="b">
        <v>0</v>
      </c>
      <c r="J163" s="84" t="b">
        <v>0</v>
      </c>
      <c r="K163" s="84" t="b">
        <v>0</v>
      </c>
      <c r="L163" s="84" t="b">
        <v>0</v>
      </c>
    </row>
    <row r="164" spans="1:12" ht="15">
      <c r="A164" s="84" t="s">
        <v>2616</v>
      </c>
      <c r="B164" s="84" t="s">
        <v>2552</v>
      </c>
      <c r="C164" s="84">
        <v>3</v>
      </c>
      <c r="D164" s="123">
        <v>0.0022546524735832176</v>
      </c>
      <c r="E164" s="123">
        <v>2.6230424342463814</v>
      </c>
      <c r="F164" s="84" t="s">
        <v>2723</v>
      </c>
      <c r="G164" s="84" t="b">
        <v>0</v>
      </c>
      <c r="H164" s="84" t="b">
        <v>0</v>
      </c>
      <c r="I164" s="84" t="b">
        <v>0</v>
      </c>
      <c r="J164" s="84" t="b">
        <v>0</v>
      </c>
      <c r="K164" s="84" t="b">
        <v>0</v>
      </c>
      <c r="L164" s="84" t="b">
        <v>0</v>
      </c>
    </row>
    <row r="165" spans="1:12" ht="15">
      <c r="A165" s="84" t="s">
        <v>2552</v>
      </c>
      <c r="B165" s="84" t="s">
        <v>2517</v>
      </c>
      <c r="C165" s="84">
        <v>3</v>
      </c>
      <c r="D165" s="123">
        <v>0.0022546524735832176</v>
      </c>
      <c r="E165" s="123">
        <v>2.255065648951787</v>
      </c>
      <c r="F165" s="84" t="s">
        <v>2723</v>
      </c>
      <c r="G165" s="84" t="b">
        <v>0</v>
      </c>
      <c r="H165" s="84" t="b">
        <v>0</v>
      </c>
      <c r="I165" s="84" t="b">
        <v>0</v>
      </c>
      <c r="J165" s="84" t="b">
        <v>0</v>
      </c>
      <c r="K165" s="84" t="b">
        <v>0</v>
      </c>
      <c r="L165" s="84" t="b">
        <v>0</v>
      </c>
    </row>
    <row r="166" spans="1:12" ht="15">
      <c r="A166" s="84" t="s">
        <v>2517</v>
      </c>
      <c r="B166" s="84" t="s">
        <v>2617</v>
      </c>
      <c r="C166" s="84">
        <v>3</v>
      </c>
      <c r="D166" s="123">
        <v>0.0022546524735832176</v>
      </c>
      <c r="E166" s="123">
        <v>2.4769143985681437</v>
      </c>
      <c r="F166" s="84" t="s">
        <v>2723</v>
      </c>
      <c r="G166" s="84" t="b">
        <v>0</v>
      </c>
      <c r="H166" s="84" t="b">
        <v>0</v>
      </c>
      <c r="I166" s="84" t="b">
        <v>0</v>
      </c>
      <c r="J166" s="84" t="b">
        <v>0</v>
      </c>
      <c r="K166" s="84" t="b">
        <v>0</v>
      </c>
      <c r="L166" s="84" t="b">
        <v>0</v>
      </c>
    </row>
    <row r="167" spans="1:12" ht="15">
      <c r="A167" s="84" t="s">
        <v>2617</v>
      </c>
      <c r="B167" s="84" t="s">
        <v>2618</v>
      </c>
      <c r="C167" s="84">
        <v>3</v>
      </c>
      <c r="D167" s="123">
        <v>0.0022546524735832176</v>
      </c>
      <c r="E167" s="123">
        <v>2.844891183862738</v>
      </c>
      <c r="F167" s="84" t="s">
        <v>2723</v>
      </c>
      <c r="G167" s="84" t="b">
        <v>0</v>
      </c>
      <c r="H167" s="84" t="b">
        <v>0</v>
      </c>
      <c r="I167" s="84" t="b">
        <v>0</v>
      </c>
      <c r="J167" s="84" t="b">
        <v>1</v>
      </c>
      <c r="K167" s="84" t="b">
        <v>0</v>
      </c>
      <c r="L167" s="84" t="b">
        <v>0</v>
      </c>
    </row>
    <row r="168" spans="1:12" ht="15">
      <c r="A168" s="84" t="s">
        <v>2618</v>
      </c>
      <c r="B168" s="84" t="s">
        <v>2121</v>
      </c>
      <c r="C168" s="84">
        <v>3</v>
      </c>
      <c r="D168" s="123">
        <v>0.0022546524735832176</v>
      </c>
      <c r="E168" s="123">
        <v>2.1758844029041624</v>
      </c>
      <c r="F168" s="84" t="s">
        <v>2723</v>
      </c>
      <c r="G168" s="84" t="b">
        <v>1</v>
      </c>
      <c r="H168" s="84" t="b">
        <v>0</v>
      </c>
      <c r="I168" s="84" t="b">
        <v>0</v>
      </c>
      <c r="J168" s="84" t="b">
        <v>0</v>
      </c>
      <c r="K168" s="84" t="b">
        <v>0</v>
      </c>
      <c r="L168" s="84" t="b">
        <v>0</v>
      </c>
    </row>
    <row r="169" spans="1:12" ht="15">
      <c r="A169" s="84" t="s">
        <v>2121</v>
      </c>
      <c r="B169" s="84" t="s">
        <v>2619</v>
      </c>
      <c r="C169" s="84">
        <v>3</v>
      </c>
      <c r="D169" s="123">
        <v>0.0022546524735832176</v>
      </c>
      <c r="E169" s="123">
        <v>2.1758844029041624</v>
      </c>
      <c r="F169" s="84" t="s">
        <v>2723</v>
      </c>
      <c r="G169" s="84" t="b">
        <v>0</v>
      </c>
      <c r="H169" s="84" t="b">
        <v>0</v>
      </c>
      <c r="I169" s="84" t="b">
        <v>0</v>
      </c>
      <c r="J169" s="84" t="b">
        <v>0</v>
      </c>
      <c r="K169" s="84" t="b">
        <v>0</v>
      </c>
      <c r="L169" s="84" t="b">
        <v>0</v>
      </c>
    </row>
    <row r="170" spans="1:12" ht="15">
      <c r="A170" s="84" t="s">
        <v>2619</v>
      </c>
      <c r="B170" s="84" t="s">
        <v>2122</v>
      </c>
      <c r="C170" s="84">
        <v>3</v>
      </c>
      <c r="D170" s="123">
        <v>0.0022546524735832176</v>
      </c>
      <c r="E170" s="123">
        <v>2.3677699291430754</v>
      </c>
      <c r="F170" s="84" t="s">
        <v>2723</v>
      </c>
      <c r="G170" s="84" t="b">
        <v>0</v>
      </c>
      <c r="H170" s="84" t="b">
        <v>0</v>
      </c>
      <c r="I170" s="84" t="b">
        <v>0</v>
      </c>
      <c r="J170" s="84" t="b">
        <v>0</v>
      </c>
      <c r="K170" s="84" t="b">
        <v>0</v>
      </c>
      <c r="L170" s="84" t="b">
        <v>0</v>
      </c>
    </row>
    <row r="171" spans="1:12" ht="15">
      <c r="A171" s="84" t="s">
        <v>2133</v>
      </c>
      <c r="B171" s="84" t="s">
        <v>2492</v>
      </c>
      <c r="C171" s="84">
        <v>3</v>
      </c>
      <c r="D171" s="123">
        <v>0.0022546524735832176</v>
      </c>
      <c r="E171" s="123">
        <v>1.2058476262816056</v>
      </c>
      <c r="F171" s="84" t="s">
        <v>2723</v>
      </c>
      <c r="G171" s="84" t="b">
        <v>0</v>
      </c>
      <c r="H171" s="84" t="b">
        <v>0</v>
      </c>
      <c r="I171" s="84" t="b">
        <v>0</v>
      </c>
      <c r="J171" s="84" t="b">
        <v>0</v>
      </c>
      <c r="K171" s="84" t="b">
        <v>0</v>
      </c>
      <c r="L171" s="84" t="b">
        <v>0</v>
      </c>
    </row>
    <row r="172" spans="1:12" ht="15">
      <c r="A172" s="84" t="s">
        <v>2529</v>
      </c>
      <c r="B172" s="84" t="s">
        <v>2584</v>
      </c>
      <c r="C172" s="84">
        <v>3</v>
      </c>
      <c r="D172" s="123">
        <v>0.0022546524735832176</v>
      </c>
      <c r="E172" s="123">
        <v>2.3519756619598438</v>
      </c>
      <c r="F172" s="84" t="s">
        <v>2723</v>
      </c>
      <c r="G172" s="84" t="b">
        <v>0</v>
      </c>
      <c r="H172" s="84" t="b">
        <v>0</v>
      </c>
      <c r="I172" s="84" t="b">
        <v>0</v>
      </c>
      <c r="J172" s="84" t="b">
        <v>0</v>
      </c>
      <c r="K172" s="84" t="b">
        <v>0</v>
      </c>
      <c r="L172" s="84" t="b">
        <v>0</v>
      </c>
    </row>
    <row r="173" spans="1:12" ht="15">
      <c r="A173" s="84" t="s">
        <v>2584</v>
      </c>
      <c r="B173" s="84" t="s">
        <v>2542</v>
      </c>
      <c r="C173" s="84">
        <v>3</v>
      </c>
      <c r="D173" s="123">
        <v>0.0022546524735832176</v>
      </c>
      <c r="E173" s="123">
        <v>2.418922451590457</v>
      </c>
      <c r="F173" s="84" t="s">
        <v>2723</v>
      </c>
      <c r="G173" s="84" t="b">
        <v>0</v>
      </c>
      <c r="H173" s="84" t="b">
        <v>0</v>
      </c>
      <c r="I173" s="84" t="b">
        <v>0</v>
      </c>
      <c r="J173" s="84" t="b">
        <v>0</v>
      </c>
      <c r="K173" s="84" t="b">
        <v>0</v>
      </c>
      <c r="L173" s="84" t="b">
        <v>0</v>
      </c>
    </row>
    <row r="174" spans="1:12" ht="15">
      <c r="A174" s="84" t="s">
        <v>2542</v>
      </c>
      <c r="B174" s="84" t="s">
        <v>2559</v>
      </c>
      <c r="C174" s="84">
        <v>3</v>
      </c>
      <c r="D174" s="123">
        <v>0.0022546524735832176</v>
      </c>
      <c r="E174" s="123">
        <v>2.3220124385824006</v>
      </c>
      <c r="F174" s="84" t="s">
        <v>2723</v>
      </c>
      <c r="G174" s="84" t="b">
        <v>0</v>
      </c>
      <c r="H174" s="84" t="b">
        <v>0</v>
      </c>
      <c r="I174" s="84" t="b">
        <v>0</v>
      </c>
      <c r="J174" s="84" t="b">
        <v>0</v>
      </c>
      <c r="K174" s="84" t="b">
        <v>0</v>
      </c>
      <c r="L174" s="84" t="b">
        <v>0</v>
      </c>
    </row>
    <row r="175" spans="1:12" ht="15">
      <c r="A175" s="84" t="s">
        <v>2559</v>
      </c>
      <c r="B175" s="84" t="s">
        <v>255</v>
      </c>
      <c r="C175" s="84">
        <v>3</v>
      </c>
      <c r="D175" s="123">
        <v>0.0022546524735832176</v>
      </c>
      <c r="E175" s="123">
        <v>1.9240724299103629</v>
      </c>
      <c r="F175" s="84" t="s">
        <v>2723</v>
      </c>
      <c r="G175" s="84" t="b">
        <v>0</v>
      </c>
      <c r="H175" s="84" t="b">
        <v>0</v>
      </c>
      <c r="I175" s="84" t="b">
        <v>0</v>
      </c>
      <c r="J175" s="84" t="b">
        <v>0</v>
      </c>
      <c r="K175" s="84" t="b">
        <v>0</v>
      </c>
      <c r="L175" s="84" t="b">
        <v>0</v>
      </c>
    </row>
    <row r="176" spans="1:12" ht="15">
      <c r="A176" s="84" t="s">
        <v>2503</v>
      </c>
      <c r="B176" s="84" t="s">
        <v>2113</v>
      </c>
      <c r="C176" s="84">
        <v>3</v>
      </c>
      <c r="D176" s="123">
        <v>0.0022546524735832176</v>
      </c>
      <c r="E176" s="123">
        <v>0.7376812142148697</v>
      </c>
      <c r="F176" s="84" t="s">
        <v>2723</v>
      </c>
      <c r="G176" s="84" t="b">
        <v>0</v>
      </c>
      <c r="H176" s="84" t="b">
        <v>0</v>
      </c>
      <c r="I176" s="84" t="b">
        <v>0</v>
      </c>
      <c r="J176" s="84" t="b">
        <v>0</v>
      </c>
      <c r="K176" s="84" t="b">
        <v>0</v>
      </c>
      <c r="L176" s="84" t="b">
        <v>0</v>
      </c>
    </row>
    <row r="177" spans="1:12" ht="15">
      <c r="A177" s="84" t="s">
        <v>2507</v>
      </c>
      <c r="B177" s="84" t="s">
        <v>294</v>
      </c>
      <c r="C177" s="84">
        <v>3</v>
      </c>
      <c r="D177" s="123">
        <v>0.0022546524735832176</v>
      </c>
      <c r="E177" s="123">
        <v>2.3677699291430754</v>
      </c>
      <c r="F177" s="84" t="s">
        <v>2723</v>
      </c>
      <c r="G177" s="84" t="b">
        <v>1</v>
      </c>
      <c r="H177" s="84" t="b">
        <v>0</v>
      </c>
      <c r="I177" s="84" t="b">
        <v>0</v>
      </c>
      <c r="J177" s="84" t="b">
        <v>0</v>
      </c>
      <c r="K177" s="84" t="b">
        <v>0</v>
      </c>
      <c r="L177" s="84" t="b">
        <v>0</v>
      </c>
    </row>
    <row r="178" spans="1:12" ht="15">
      <c r="A178" s="84" t="s">
        <v>294</v>
      </c>
      <c r="B178" s="84" t="s">
        <v>2529</v>
      </c>
      <c r="C178" s="84">
        <v>3</v>
      </c>
      <c r="D178" s="123">
        <v>0.0022546524735832176</v>
      </c>
      <c r="E178" s="123">
        <v>2.4769143985681437</v>
      </c>
      <c r="F178" s="84" t="s">
        <v>2723</v>
      </c>
      <c r="G178" s="84" t="b">
        <v>0</v>
      </c>
      <c r="H178" s="84" t="b">
        <v>0</v>
      </c>
      <c r="I178" s="84" t="b">
        <v>0</v>
      </c>
      <c r="J178" s="84" t="b">
        <v>0</v>
      </c>
      <c r="K178" s="84" t="b">
        <v>0</v>
      </c>
      <c r="L178" s="84" t="b">
        <v>0</v>
      </c>
    </row>
    <row r="179" spans="1:12" ht="15">
      <c r="A179" s="84" t="s">
        <v>2529</v>
      </c>
      <c r="B179" s="84" t="s">
        <v>2629</v>
      </c>
      <c r="C179" s="84">
        <v>3</v>
      </c>
      <c r="D179" s="123">
        <v>0.0022546524735832176</v>
      </c>
      <c r="E179" s="123">
        <v>2.4769143985681437</v>
      </c>
      <c r="F179" s="84" t="s">
        <v>2723</v>
      </c>
      <c r="G179" s="84" t="b">
        <v>0</v>
      </c>
      <c r="H179" s="84" t="b">
        <v>0</v>
      </c>
      <c r="I179" s="84" t="b">
        <v>0</v>
      </c>
      <c r="J179" s="84" t="b">
        <v>0</v>
      </c>
      <c r="K179" s="84" t="b">
        <v>0</v>
      </c>
      <c r="L179" s="84" t="b">
        <v>0</v>
      </c>
    </row>
    <row r="180" spans="1:12" ht="15">
      <c r="A180" s="84" t="s">
        <v>2629</v>
      </c>
      <c r="B180" s="84" t="s">
        <v>2570</v>
      </c>
      <c r="C180" s="84">
        <v>3</v>
      </c>
      <c r="D180" s="123">
        <v>0.0022546524735832176</v>
      </c>
      <c r="E180" s="123">
        <v>2.719952447254438</v>
      </c>
      <c r="F180" s="84" t="s">
        <v>2723</v>
      </c>
      <c r="G180" s="84" t="b">
        <v>0</v>
      </c>
      <c r="H180" s="84" t="b">
        <v>0</v>
      </c>
      <c r="I180" s="84" t="b">
        <v>0</v>
      </c>
      <c r="J180" s="84" t="b">
        <v>0</v>
      </c>
      <c r="K180" s="84" t="b">
        <v>0</v>
      </c>
      <c r="L180" s="84" t="b">
        <v>0</v>
      </c>
    </row>
    <row r="181" spans="1:12" ht="15">
      <c r="A181" s="84" t="s">
        <v>2570</v>
      </c>
      <c r="B181" s="84" t="s">
        <v>228</v>
      </c>
      <c r="C181" s="84">
        <v>3</v>
      </c>
      <c r="D181" s="123">
        <v>0.0022546524735832176</v>
      </c>
      <c r="E181" s="123">
        <v>2.2428311925347755</v>
      </c>
      <c r="F181" s="84" t="s">
        <v>2723</v>
      </c>
      <c r="G181" s="84" t="b">
        <v>0</v>
      </c>
      <c r="H181" s="84" t="b">
        <v>0</v>
      </c>
      <c r="I181" s="84" t="b">
        <v>0</v>
      </c>
      <c r="J181" s="84" t="b">
        <v>0</v>
      </c>
      <c r="K181" s="84" t="b">
        <v>0</v>
      </c>
      <c r="L181" s="84" t="b">
        <v>0</v>
      </c>
    </row>
    <row r="182" spans="1:12" ht="15">
      <c r="A182" s="84" t="s">
        <v>231</v>
      </c>
      <c r="B182" s="84" t="s">
        <v>2136</v>
      </c>
      <c r="C182" s="84">
        <v>3</v>
      </c>
      <c r="D182" s="123">
        <v>0.0022546524735832176</v>
      </c>
      <c r="E182" s="123">
        <v>1.9418011968707944</v>
      </c>
      <c r="F182" s="84" t="s">
        <v>2723</v>
      </c>
      <c r="G182" s="84" t="b">
        <v>0</v>
      </c>
      <c r="H182" s="84" t="b">
        <v>0</v>
      </c>
      <c r="I182" s="84" t="b">
        <v>0</v>
      </c>
      <c r="J182" s="84" t="b">
        <v>0</v>
      </c>
      <c r="K182" s="84" t="b">
        <v>0</v>
      </c>
      <c r="L182" s="84" t="b">
        <v>0</v>
      </c>
    </row>
    <row r="183" spans="1:12" ht="15">
      <c r="A183" s="84" t="s">
        <v>228</v>
      </c>
      <c r="B183" s="84" t="s">
        <v>2530</v>
      </c>
      <c r="C183" s="84">
        <v>3</v>
      </c>
      <c r="D183" s="123">
        <v>0.0022546524735832176</v>
      </c>
      <c r="E183" s="123">
        <v>1.8748544072401812</v>
      </c>
      <c r="F183" s="84" t="s">
        <v>2723</v>
      </c>
      <c r="G183" s="84" t="b">
        <v>0</v>
      </c>
      <c r="H183" s="84" t="b">
        <v>0</v>
      </c>
      <c r="I183" s="84" t="b">
        <v>0</v>
      </c>
      <c r="J183" s="84" t="b">
        <v>0</v>
      </c>
      <c r="K183" s="84" t="b">
        <v>0</v>
      </c>
      <c r="L183" s="84" t="b">
        <v>0</v>
      </c>
    </row>
    <row r="184" spans="1:12" ht="15">
      <c r="A184" s="84" t="s">
        <v>2120</v>
      </c>
      <c r="B184" s="84" t="s">
        <v>2634</v>
      </c>
      <c r="C184" s="84">
        <v>3</v>
      </c>
      <c r="D184" s="123">
        <v>0.0022546524735832176</v>
      </c>
      <c r="E184" s="123">
        <v>2.418922451590457</v>
      </c>
      <c r="F184" s="84" t="s">
        <v>2723</v>
      </c>
      <c r="G184" s="84" t="b">
        <v>0</v>
      </c>
      <c r="H184" s="84" t="b">
        <v>0</v>
      </c>
      <c r="I184" s="84" t="b">
        <v>0</v>
      </c>
      <c r="J184" s="84" t="b">
        <v>0</v>
      </c>
      <c r="K184" s="84" t="b">
        <v>0</v>
      </c>
      <c r="L184" s="84" t="b">
        <v>0</v>
      </c>
    </row>
    <row r="185" spans="1:12" ht="15">
      <c r="A185" s="84" t="s">
        <v>2634</v>
      </c>
      <c r="B185" s="84" t="s">
        <v>2635</v>
      </c>
      <c r="C185" s="84">
        <v>3</v>
      </c>
      <c r="D185" s="123">
        <v>0.0022546524735832176</v>
      </c>
      <c r="E185" s="123">
        <v>2.844891183862738</v>
      </c>
      <c r="F185" s="84" t="s">
        <v>2723</v>
      </c>
      <c r="G185" s="84" t="b">
        <v>0</v>
      </c>
      <c r="H185" s="84" t="b">
        <v>0</v>
      </c>
      <c r="I185" s="84" t="b">
        <v>0</v>
      </c>
      <c r="J185" s="84" t="b">
        <v>0</v>
      </c>
      <c r="K185" s="84" t="b">
        <v>0</v>
      </c>
      <c r="L185" s="84" t="b">
        <v>0</v>
      </c>
    </row>
    <row r="186" spans="1:12" ht="15">
      <c r="A186" s="84" t="s">
        <v>2635</v>
      </c>
      <c r="B186" s="84" t="s">
        <v>2636</v>
      </c>
      <c r="C186" s="84">
        <v>3</v>
      </c>
      <c r="D186" s="123">
        <v>0.0022546524735832176</v>
      </c>
      <c r="E186" s="123">
        <v>2.844891183862738</v>
      </c>
      <c r="F186" s="84" t="s">
        <v>2723</v>
      </c>
      <c r="G186" s="84" t="b">
        <v>0</v>
      </c>
      <c r="H186" s="84" t="b">
        <v>0</v>
      </c>
      <c r="I186" s="84" t="b">
        <v>0</v>
      </c>
      <c r="J186" s="84" t="b">
        <v>1</v>
      </c>
      <c r="K186" s="84" t="b">
        <v>0</v>
      </c>
      <c r="L186" s="84" t="b">
        <v>0</v>
      </c>
    </row>
    <row r="187" spans="1:12" ht="15">
      <c r="A187" s="84" t="s">
        <v>2636</v>
      </c>
      <c r="B187" s="84" t="s">
        <v>2637</v>
      </c>
      <c r="C187" s="84">
        <v>3</v>
      </c>
      <c r="D187" s="123">
        <v>0.0022546524735832176</v>
      </c>
      <c r="E187" s="123">
        <v>2.844891183862738</v>
      </c>
      <c r="F187" s="84" t="s">
        <v>2723</v>
      </c>
      <c r="G187" s="84" t="b">
        <v>1</v>
      </c>
      <c r="H187" s="84" t="b">
        <v>0</v>
      </c>
      <c r="I187" s="84" t="b">
        <v>0</v>
      </c>
      <c r="J187" s="84" t="b">
        <v>0</v>
      </c>
      <c r="K187" s="84" t="b">
        <v>0</v>
      </c>
      <c r="L187" s="84" t="b">
        <v>0</v>
      </c>
    </row>
    <row r="188" spans="1:12" ht="15">
      <c r="A188" s="84" t="s">
        <v>2637</v>
      </c>
      <c r="B188" s="84" t="s">
        <v>2638</v>
      </c>
      <c r="C188" s="84">
        <v>3</v>
      </c>
      <c r="D188" s="123">
        <v>0.0022546524735832176</v>
      </c>
      <c r="E188" s="123">
        <v>2.844891183862738</v>
      </c>
      <c r="F188" s="84" t="s">
        <v>2723</v>
      </c>
      <c r="G188" s="84" t="b">
        <v>0</v>
      </c>
      <c r="H188" s="84" t="b">
        <v>0</v>
      </c>
      <c r="I188" s="84" t="b">
        <v>0</v>
      </c>
      <c r="J188" s="84" t="b">
        <v>1</v>
      </c>
      <c r="K188" s="84" t="b">
        <v>0</v>
      </c>
      <c r="L188" s="84" t="b">
        <v>0</v>
      </c>
    </row>
    <row r="189" spans="1:12" ht="15">
      <c r="A189" s="84" t="s">
        <v>2638</v>
      </c>
      <c r="B189" s="84" t="s">
        <v>2524</v>
      </c>
      <c r="C189" s="84">
        <v>3</v>
      </c>
      <c r="D189" s="123">
        <v>0.0022546524735832176</v>
      </c>
      <c r="E189" s="123">
        <v>2.4769143985681437</v>
      </c>
      <c r="F189" s="84" t="s">
        <v>2723</v>
      </c>
      <c r="G189" s="84" t="b">
        <v>1</v>
      </c>
      <c r="H189" s="84" t="b">
        <v>0</v>
      </c>
      <c r="I189" s="84" t="b">
        <v>0</v>
      </c>
      <c r="J189" s="84" t="b">
        <v>0</v>
      </c>
      <c r="K189" s="84" t="b">
        <v>0</v>
      </c>
      <c r="L189" s="84" t="b">
        <v>0</v>
      </c>
    </row>
    <row r="190" spans="1:12" ht="15">
      <c r="A190" s="84" t="s">
        <v>280</v>
      </c>
      <c r="B190" s="84" t="s">
        <v>283</v>
      </c>
      <c r="C190" s="84">
        <v>3</v>
      </c>
      <c r="D190" s="123">
        <v>0.0022546524735832176</v>
      </c>
      <c r="E190" s="123">
        <v>2.498103697638082</v>
      </c>
      <c r="F190" s="84" t="s">
        <v>2723</v>
      </c>
      <c r="G190" s="84" t="b">
        <v>0</v>
      </c>
      <c r="H190" s="84" t="b">
        <v>0</v>
      </c>
      <c r="I190" s="84" t="b">
        <v>0</v>
      </c>
      <c r="J190" s="84" t="b">
        <v>0</v>
      </c>
      <c r="K190" s="84" t="b">
        <v>0</v>
      </c>
      <c r="L190" s="84" t="b">
        <v>0</v>
      </c>
    </row>
    <row r="191" spans="1:12" ht="15">
      <c r="A191" s="84" t="s">
        <v>2516</v>
      </c>
      <c r="B191" s="84" t="s">
        <v>2094</v>
      </c>
      <c r="C191" s="84">
        <v>2</v>
      </c>
      <c r="D191" s="123">
        <v>0.001659975821933591</v>
      </c>
      <c r="E191" s="123">
        <v>1.2727944159122189</v>
      </c>
      <c r="F191" s="84" t="s">
        <v>2723</v>
      </c>
      <c r="G191" s="84" t="b">
        <v>0</v>
      </c>
      <c r="H191" s="84" t="b">
        <v>0</v>
      </c>
      <c r="I191" s="84" t="b">
        <v>0</v>
      </c>
      <c r="J191" s="84" t="b">
        <v>0</v>
      </c>
      <c r="K191" s="84" t="b">
        <v>0</v>
      </c>
      <c r="L191" s="84" t="b">
        <v>0</v>
      </c>
    </row>
    <row r="192" spans="1:12" ht="15">
      <c r="A192" s="84" t="s">
        <v>2113</v>
      </c>
      <c r="B192" s="84" t="s">
        <v>2503</v>
      </c>
      <c r="C192" s="84">
        <v>2</v>
      </c>
      <c r="D192" s="123">
        <v>0.001659975821933591</v>
      </c>
      <c r="E192" s="123">
        <v>0.6905686695692285</v>
      </c>
      <c r="F192" s="84" t="s">
        <v>2723</v>
      </c>
      <c r="G192" s="84" t="b">
        <v>0</v>
      </c>
      <c r="H192" s="84" t="b">
        <v>0</v>
      </c>
      <c r="I192" s="84" t="b">
        <v>0</v>
      </c>
      <c r="J192" s="84" t="b">
        <v>0</v>
      </c>
      <c r="K192" s="84" t="b">
        <v>0</v>
      </c>
      <c r="L192" s="84" t="b">
        <v>0</v>
      </c>
    </row>
    <row r="193" spans="1:12" ht="15">
      <c r="A193" s="84" t="s">
        <v>2503</v>
      </c>
      <c r="B193" s="84" t="s">
        <v>2642</v>
      </c>
      <c r="C193" s="84">
        <v>2</v>
      </c>
      <c r="D193" s="123">
        <v>0.001659975821933591</v>
      </c>
      <c r="E193" s="123">
        <v>2.3677699291430754</v>
      </c>
      <c r="F193" s="84" t="s">
        <v>2723</v>
      </c>
      <c r="G193" s="84" t="b">
        <v>0</v>
      </c>
      <c r="H193" s="84" t="b">
        <v>0</v>
      </c>
      <c r="I193" s="84" t="b">
        <v>0</v>
      </c>
      <c r="J193" s="84" t="b">
        <v>0</v>
      </c>
      <c r="K193" s="84" t="b">
        <v>0</v>
      </c>
      <c r="L193" s="84" t="b">
        <v>0</v>
      </c>
    </row>
    <row r="194" spans="1:12" ht="15">
      <c r="A194" s="84" t="s">
        <v>2642</v>
      </c>
      <c r="B194" s="84" t="s">
        <v>259</v>
      </c>
      <c r="C194" s="84">
        <v>2</v>
      </c>
      <c r="D194" s="123">
        <v>0.001659975821933591</v>
      </c>
      <c r="E194" s="123">
        <v>2.4769143985681437</v>
      </c>
      <c r="F194" s="84" t="s">
        <v>2723</v>
      </c>
      <c r="G194" s="84" t="b">
        <v>0</v>
      </c>
      <c r="H194" s="84" t="b">
        <v>0</v>
      </c>
      <c r="I194" s="84" t="b">
        <v>0</v>
      </c>
      <c r="J194" s="84" t="b">
        <v>0</v>
      </c>
      <c r="K194" s="84" t="b">
        <v>0</v>
      </c>
      <c r="L194" s="84" t="b">
        <v>0</v>
      </c>
    </row>
    <row r="195" spans="1:12" ht="15">
      <c r="A195" s="84" t="s">
        <v>259</v>
      </c>
      <c r="B195" s="84" t="s">
        <v>306</v>
      </c>
      <c r="C195" s="84">
        <v>2</v>
      </c>
      <c r="D195" s="123">
        <v>0.001659975821933591</v>
      </c>
      <c r="E195" s="123">
        <v>2.0319778272198823</v>
      </c>
      <c r="F195" s="84" t="s">
        <v>2723</v>
      </c>
      <c r="G195" s="84" t="b">
        <v>0</v>
      </c>
      <c r="H195" s="84" t="b">
        <v>0</v>
      </c>
      <c r="I195" s="84" t="b">
        <v>0</v>
      </c>
      <c r="J195" s="84" t="b">
        <v>0</v>
      </c>
      <c r="K195" s="84" t="b">
        <v>0</v>
      </c>
      <c r="L195" s="84" t="b">
        <v>0</v>
      </c>
    </row>
    <row r="196" spans="1:12" ht="15">
      <c r="A196" s="84" t="s">
        <v>306</v>
      </c>
      <c r="B196" s="84" t="s">
        <v>228</v>
      </c>
      <c r="C196" s="84">
        <v>2</v>
      </c>
      <c r="D196" s="123">
        <v>0.001659975821933591</v>
      </c>
      <c r="E196" s="123">
        <v>2.1916786700873945</v>
      </c>
      <c r="F196" s="84" t="s">
        <v>2723</v>
      </c>
      <c r="G196" s="84" t="b">
        <v>0</v>
      </c>
      <c r="H196" s="84" t="b">
        <v>0</v>
      </c>
      <c r="I196" s="84" t="b">
        <v>0</v>
      </c>
      <c r="J196" s="84" t="b">
        <v>0</v>
      </c>
      <c r="K196" s="84" t="b">
        <v>0</v>
      </c>
      <c r="L196" s="84" t="b">
        <v>0</v>
      </c>
    </row>
    <row r="197" spans="1:12" ht="15">
      <c r="A197" s="84" t="s">
        <v>228</v>
      </c>
      <c r="B197" s="84" t="s">
        <v>2594</v>
      </c>
      <c r="C197" s="84">
        <v>2</v>
      </c>
      <c r="D197" s="123">
        <v>0.001659975821933591</v>
      </c>
      <c r="E197" s="123">
        <v>1.999793143848481</v>
      </c>
      <c r="F197" s="84" t="s">
        <v>2723</v>
      </c>
      <c r="G197" s="84" t="b">
        <v>0</v>
      </c>
      <c r="H197" s="84" t="b">
        <v>0</v>
      </c>
      <c r="I197" s="84" t="b">
        <v>0</v>
      </c>
      <c r="J197" s="84" t="b">
        <v>0</v>
      </c>
      <c r="K197" s="84" t="b">
        <v>0</v>
      </c>
      <c r="L197" s="84" t="b">
        <v>0</v>
      </c>
    </row>
    <row r="198" spans="1:12" ht="15">
      <c r="A198" s="84" t="s">
        <v>2535</v>
      </c>
      <c r="B198" s="84" t="s">
        <v>2517</v>
      </c>
      <c r="C198" s="84">
        <v>2</v>
      </c>
      <c r="D198" s="123">
        <v>0.001659975821933591</v>
      </c>
      <c r="E198" s="123">
        <v>1.999793143848481</v>
      </c>
      <c r="F198" s="84" t="s">
        <v>2723</v>
      </c>
      <c r="G198" s="84" t="b">
        <v>0</v>
      </c>
      <c r="H198" s="84" t="b">
        <v>0</v>
      </c>
      <c r="I198" s="84" t="b">
        <v>0</v>
      </c>
      <c r="J198" s="84" t="b">
        <v>0</v>
      </c>
      <c r="K198" s="84" t="b">
        <v>0</v>
      </c>
      <c r="L198" s="84" t="b">
        <v>0</v>
      </c>
    </row>
    <row r="199" spans="1:12" ht="15">
      <c r="A199" s="84" t="s">
        <v>2517</v>
      </c>
      <c r="B199" s="84" t="s">
        <v>2643</v>
      </c>
      <c r="C199" s="84">
        <v>2</v>
      </c>
      <c r="D199" s="123">
        <v>0.001659975821933591</v>
      </c>
      <c r="E199" s="123">
        <v>2.4769143985681437</v>
      </c>
      <c r="F199" s="84" t="s">
        <v>2723</v>
      </c>
      <c r="G199" s="84" t="b">
        <v>0</v>
      </c>
      <c r="H199" s="84" t="b">
        <v>0</v>
      </c>
      <c r="I199" s="84" t="b">
        <v>0</v>
      </c>
      <c r="J199" s="84" t="b">
        <v>0</v>
      </c>
      <c r="K199" s="84" t="b">
        <v>0</v>
      </c>
      <c r="L199" s="84" t="b">
        <v>0</v>
      </c>
    </row>
    <row r="200" spans="1:12" ht="15">
      <c r="A200" s="84" t="s">
        <v>2643</v>
      </c>
      <c r="B200" s="84" t="s">
        <v>2116</v>
      </c>
      <c r="C200" s="84">
        <v>2</v>
      </c>
      <c r="D200" s="123">
        <v>0.001659975821933591</v>
      </c>
      <c r="E200" s="123">
        <v>1.7422288419655902</v>
      </c>
      <c r="F200" s="84" t="s">
        <v>2723</v>
      </c>
      <c r="G200" s="84" t="b">
        <v>0</v>
      </c>
      <c r="H200" s="84" t="b">
        <v>0</v>
      </c>
      <c r="I200" s="84" t="b">
        <v>0</v>
      </c>
      <c r="J200" s="84" t="b">
        <v>0</v>
      </c>
      <c r="K200" s="84" t="b">
        <v>0</v>
      </c>
      <c r="L200" s="84" t="b">
        <v>0</v>
      </c>
    </row>
    <row r="201" spans="1:12" ht="15">
      <c r="A201" s="84" t="s">
        <v>2117</v>
      </c>
      <c r="B201" s="84" t="s">
        <v>331</v>
      </c>
      <c r="C201" s="84">
        <v>2</v>
      </c>
      <c r="D201" s="123">
        <v>0.001659975821933591</v>
      </c>
      <c r="E201" s="123">
        <v>1.8034984987045128</v>
      </c>
      <c r="F201" s="84" t="s">
        <v>2723</v>
      </c>
      <c r="G201" s="84" t="b">
        <v>0</v>
      </c>
      <c r="H201" s="84" t="b">
        <v>0</v>
      </c>
      <c r="I201" s="84" t="b">
        <v>0</v>
      </c>
      <c r="J201" s="84" t="b">
        <v>0</v>
      </c>
      <c r="K201" s="84" t="b">
        <v>0</v>
      </c>
      <c r="L201" s="84" t="b">
        <v>0</v>
      </c>
    </row>
    <row r="202" spans="1:12" ht="15">
      <c r="A202" s="84" t="s">
        <v>331</v>
      </c>
      <c r="B202" s="84" t="s">
        <v>2644</v>
      </c>
      <c r="C202" s="84">
        <v>2</v>
      </c>
      <c r="D202" s="123">
        <v>0.001659975821933591</v>
      </c>
      <c r="E202" s="123">
        <v>3.0209824429184193</v>
      </c>
      <c r="F202" s="84" t="s">
        <v>2723</v>
      </c>
      <c r="G202" s="84" t="b">
        <v>0</v>
      </c>
      <c r="H202" s="84" t="b">
        <v>0</v>
      </c>
      <c r="I202" s="84" t="b">
        <v>0</v>
      </c>
      <c r="J202" s="84" t="b">
        <v>0</v>
      </c>
      <c r="K202" s="84" t="b">
        <v>0</v>
      </c>
      <c r="L202" s="84" t="b">
        <v>0</v>
      </c>
    </row>
    <row r="203" spans="1:12" ht="15">
      <c r="A203" s="84" t="s">
        <v>2644</v>
      </c>
      <c r="B203" s="84" t="s">
        <v>267</v>
      </c>
      <c r="C203" s="84">
        <v>2</v>
      </c>
      <c r="D203" s="123">
        <v>0.001659975821933591</v>
      </c>
      <c r="E203" s="123">
        <v>2.719952447254438</v>
      </c>
      <c r="F203" s="84" t="s">
        <v>2723</v>
      </c>
      <c r="G203" s="84" t="b">
        <v>0</v>
      </c>
      <c r="H203" s="84" t="b">
        <v>0</v>
      </c>
      <c r="I203" s="84" t="b">
        <v>0</v>
      </c>
      <c r="J203" s="84" t="b">
        <v>0</v>
      </c>
      <c r="K203" s="84" t="b">
        <v>0</v>
      </c>
      <c r="L203" s="84" t="b">
        <v>0</v>
      </c>
    </row>
    <row r="204" spans="1:12" ht="15">
      <c r="A204" s="84" t="s">
        <v>267</v>
      </c>
      <c r="B204" s="84" t="s">
        <v>330</v>
      </c>
      <c r="C204" s="84">
        <v>2</v>
      </c>
      <c r="D204" s="123">
        <v>0.001659975821933591</v>
      </c>
      <c r="E204" s="123">
        <v>2.719952447254438</v>
      </c>
      <c r="F204" s="84" t="s">
        <v>2723</v>
      </c>
      <c r="G204" s="84" t="b">
        <v>0</v>
      </c>
      <c r="H204" s="84" t="b">
        <v>0</v>
      </c>
      <c r="I204" s="84" t="b">
        <v>0</v>
      </c>
      <c r="J204" s="84" t="b">
        <v>0</v>
      </c>
      <c r="K204" s="84" t="b">
        <v>0</v>
      </c>
      <c r="L204" s="84" t="b">
        <v>0</v>
      </c>
    </row>
    <row r="205" spans="1:12" ht="15">
      <c r="A205" s="84" t="s">
        <v>330</v>
      </c>
      <c r="B205" s="84" t="s">
        <v>2550</v>
      </c>
      <c r="C205" s="84">
        <v>2</v>
      </c>
      <c r="D205" s="123">
        <v>0.001659975821933591</v>
      </c>
      <c r="E205" s="123">
        <v>2.623042434246382</v>
      </c>
      <c r="F205" s="84" t="s">
        <v>2723</v>
      </c>
      <c r="G205" s="84" t="b">
        <v>0</v>
      </c>
      <c r="H205" s="84" t="b">
        <v>0</v>
      </c>
      <c r="I205" s="84" t="b">
        <v>0</v>
      </c>
      <c r="J205" s="84" t="b">
        <v>0</v>
      </c>
      <c r="K205" s="84" t="b">
        <v>0</v>
      </c>
      <c r="L205" s="84" t="b">
        <v>0</v>
      </c>
    </row>
    <row r="206" spans="1:12" ht="15">
      <c r="A206" s="84" t="s">
        <v>2595</v>
      </c>
      <c r="B206" s="84" t="s">
        <v>2645</v>
      </c>
      <c r="C206" s="84">
        <v>2</v>
      </c>
      <c r="D206" s="123">
        <v>0.001659975821933591</v>
      </c>
      <c r="E206" s="123">
        <v>2.844891183862738</v>
      </c>
      <c r="F206" s="84" t="s">
        <v>2723</v>
      </c>
      <c r="G206" s="84" t="b">
        <v>0</v>
      </c>
      <c r="H206" s="84" t="b">
        <v>0</v>
      </c>
      <c r="I206" s="84" t="b">
        <v>0</v>
      </c>
      <c r="J206" s="84" t="b">
        <v>0</v>
      </c>
      <c r="K206" s="84" t="b">
        <v>0</v>
      </c>
      <c r="L206" s="84" t="b">
        <v>0</v>
      </c>
    </row>
    <row r="207" spans="1:12" ht="15">
      <c r="A207" s="84" t="s">
        <v>268</v>
      </c>
      <c r="B207" s="84" t="s">
        <v>2125</v>
      </c>
      <c r="C207" s="84">
        <v>2</v>
      </c>
      <c r="D207" s="123">
        <v>0.001659975821933591</v>
      </c>
      <c r="E207" s="123">
        <v>2.844891183862738</v>
      </c>
      <c r="F207" s="84" t="s">
        <v>2723</v>
      </c>
      <c r="G207" s="84" t="b">
        <v>0</v>
      </c>
      <c r="H207" s="84" t="b">
        <v>0</v>
      </c>
      <c r="I207" s="84" t="b">
        <v>0</v>
      </c>
      <c r="J207" s="84" t="b">
        <v>1</v>
      </c>
      <c r="K207" s="84" t="b">
        <v>0</v>
      </c>
      <c r="L207" s="84" t="b">
        <v>0</v>
      </c>
    </row>
    <row r="208" spans="1:12" ht="15">
      <c r="A208" s="84" t="s">
        <v>2121</v>
      </c>
      <c r="B208" s="84" t="s">
        <v>2647</v>
      </c>
      <c r="C208" s="84">
        <v>2</v>
      </c>
      <c r="D208" s="123">
        <v>0.001659975821933591</v>
      </c>
      <c r="E208" s="123">
        <v>2.1758844029041624</v>
      </c>
      <c r="F208" s="84" t="s">
        <v>2723</v>
      </c>
      <c r="G208" s="84" t="b">
        <v>0</v>
      </c>
      <c r="H208" s="84" t="b">
        <v>0</v>
      </c>
      <c r="I208" s="84" t="b">
        <v>0</v>
      </c>
      <c r="J208" s="84" t="b">
        <v>1</v>
      </c>
      <c r="K208" s="84" t="b">
        <v>0</v>
      </c>
      <c r="L208" s="84" t="b">
        <v>0</v>
      </c>
    </row>
    <row r="209" spans="1:12" ht="15">
      <c r="A209" s="84" t="s">
        <v>2647</v>
      </c>
      <c r="B209" s="84" t="s">
        <v>2510</v>
      </c>
      <c r="C209" s="84">
        <v>2</v>
      </c>
      <c r="D209" s="123">
        <v>0.001659975821933591</v>
      </c>
      <c r="E209" s="123">
        <v>2.418922451590457</v>
      </c>
      <c r="F209" s="84" t="s">
        <v>2723</v>
      </c>
      <c r="G209" s="84" t="b">
        <v>1</v>
      </c>
      <c r="H209" s="84" t="b">
        <v>0</v>
      </c>
      <c r="I209" s="84" t="b">
        <v>0</v>
      </c>
      <c r="J209" s="84" t="b">
        <v>0</v>
      </c>
      <c r="K209" s="84" t="b">
        <v>0</v>
      </c>
      <c r="L209" s="84" t="b">
        <v>0</v>
      </c>
    </row>
    <row r="210" spans="1:12" ht="15">
      <c r="A210" s="84" t="s">
        <v>2510</v>
      </c>
      <c r="B210" s="84" t="s">
        <v>2596</v>
      </c>
      <c r="C210" s="84">
        <v>2</v>
      </c>
      <c r="D210" s="123">
        <v>0.001659975821933591</v>
      </c>
      <c r="E210" s="123">
        <v>2.2428311925347755</v>
      </c>
      <c r="F210" s="84" t="s">
        <v>2723</v>
      </c>
      <c r="G210" s="84" t="b">
        <v>0</v>
      </c>
      <c r="H210" s="84" t="b">
        <v>0</v>
      </c>
      <c r="I210" s="84" t="b">
        <v>0</v>
      </c>
      <c r="J210" s="84" t="b">
        <v>0</v>
      </c>
      <c r="K210" s="84" t="b">
        <v>0</v>
      </c>
      <c r="L210" s="84" t="b">
        <v>0</v>
      </c>
    </row>
    <row r="211" spans="1:12" ht="15">
      <c r="A211" s="84" t="s">
        <v>2596</v>
      </c>
      <c r="B211" s="84" t="s">
        <v>2648</v>
      </c>
      <c r="C211" s="84">
        <v>2</v>
      </c>
      <c r="D211" s="123">
        <v>0.001659975821933591</v>
      </c>
      <c r="E211" s="123">
        <v>2.844891183862738</v>
      </c>
      <c r="F211" s="84" t="s">
        <v>2723</v>
      </c>
      <c r="G211" s="84" t="b">
        <v>0</v>
      </c>
      <c r="H211" s="84" t="b">
        <v>0</v>
      </c>
      <c r="I211" s="84" t="b">
        <v>0</v>
      </c>
      <c r="J211" s="84" t="b">
        <v>0</v>
      </c>
      <c r="K211" s="84" t="b">
        <v>0</v>
      </c>
      <c r="L211" s="84" t="b">
        <v>0</v>
      </c>
    </row>
    <row r="212" spans="1:12" ht="15">
      <c r="A212" s="84" t="s">
        <v>2648</v>
      </c>
      <c r="B212" s="84" t="s">
        <v>2538</v>
      </c>
      <c r="C212" s="84">
        <v>2</v>
      </c>
      <c r="D212" s="123">
        <v>0.001659975821933591</v>
      </c>
      <c r="E212" s="123">
        <v>2.5438611881987567</v>
      </c>
      <c r="F212" s="84" t="s">
        <v>2723</v>
      </c>
      <c r="G212" s="84" t="b">
        <v>0</v>
      </c>
      <c r="H212" s="84" t="b">
        <v>0</v>
      </c>
      <c r="I212" s="84" t="b">
        <v>0</v>
      </c>
      <c r="J212" s="84" t="b">
        <v>0</v>
      </c>
      <c r="K212" s="84" t="b">
        <v>0</v>
      </c>
      <c r="L212" s="84" t="b">
        <v>0</v>
      </c>
    </row>
    <row r="213" spans="1:12" ht="15">
      <c r="A213" s="84" t="s">
        <v>2538</v>
      </c>
      <c r="B213" s="84" t="s">
        <v>2649</v>
      </c>
      <c r="C213" s="84">
        <v>2</v>
      </c>
      <c r="D213" s="123">
        <v>0.001659975821933591</v>
      </c>
      <c r="E213" s="123">
        <v>2.5438611881987567</v>
      </c>
      <c r="F213" s="84" t="s">
        <v>2723</v>
      </c>
      <c r="G213" s="84" t="b">
        <v>0</v>
      </c>
      <c r="H213" s="84" t="b">
        <v>0</v>
      </c>
      <c r="I213" s="84" t="b">
        <v>0</v>
      </c>
      <c r="J213" s="84" t="b">
        <v>0</v>
      </c>
      <c r="K213" s="84" t="b">
        <v>0</v>
      </c>
      <c r="L213" s="84" t="b">
        <v>0</v>
      </c>
    </row>
    <row r="214" spans="1:12" ht="15">
      <c r="A214" s="84" t="s">
        <v>231</v>
      </c>
      <c r="B214" s="84" t="s">
        <v>272</v>
      </c>
      <c r="C214" s="84">
        <v>2</v>
      </c>
      <c r="D214" s="123">
        <v>0.001659975821933591</v>
      </c>
      <c r="E214" s="123">
        <v>1.803498498704513</v>
      </c>
      <c r="F214" s="84" t="s">
        <v>2723</v>
      </c>
      <c r="G214" s="84" t="b">
        <v>0</v>
      </c>
      <c r="H214" s="84" t="b">
        <v>0</v>
      </c>
      <c r="I214" s="84" t="b">
        <v>0</v>
      </c>
      <c r="J214" s="84" t="b">
        <v>0</v>
      </c>
      <c r="K214" s="84" t="b">
        <v>0</v>
      </c>
      <c r="L214" s="84" t="b">
        <v>0</v>
      </c>
    </row>
    <row r="215" spans="1:12" ht="15">
      <c r="A215" s="84" t="s">
        <v>2598</v>
      </c>
      <c r="B215" s="84" t="s">
        <v>2650</v>
      </c>
      <c r="C215" s="84">
        <v>2</v>
      </c>
      <c r="D215" s="123">
        <v>0.0019281539917901445</v>
      </c>
      <c r="E215" s="123">
        <v>2.844891183862738</v>
      </c>
      <c r="F215" s="84" t="s">
        <v>2723</v>
      </c>
      <c r="G215" s="84" t="b">
        <v>0</v>
      </c>
      <c r="H215" s="84" t="b">
        <v>0</v>
      </c>
      <c r="I215" s="84" t="b">
        <v>0</v>
      </c>
      <c r="J215" s="84" t="b">
        <v>0</v>
      </c>
      <c r="K215" s="84" t="b">
        <v>0</v>
      </c>
      <c r="L215" s="84" t="b">
        <v>0</v>
      </c>
    </row>
    <row r="216" spans="1:12" ht="15">
      <c r="A216" s="84" t="s">
        <v>2491</v>
      </c>
      <c r="B216" s="84" t="s">
        <v>2133</v>
      </c>
      <c r="C216" s="84">
        <v>2</v>
      </c>
      <c r="D216" s="123">
        <v>0.001659975821933591</v>
      </c>
      <c r="E216" s="123">
        <v>1.0455506344091563</v>
      </c>
      <c r="F216" s="84" t="s">
        <v>2723</v>
      </c>
      <c r="G216" s="84" t="b">
        <v>0</v>
      </c>
      <c r="H216" s="84" t="b">
        <v>0</v>
      </c>
      <c r="I216" s="84" t="b">
        <v>0</v>
      </c>
      <c r="J216" s="84" t="b">
        <v>0</v>
      </c>
      <c r="K216" s="84" t="b">
        <v>0</v>
      </c>
      <c r="L216" s="84" t="b">
        <v>0</v>
      </c>
    </row>
    <row r="217" spans="1:12" ht="15">
      <c r="A217" s="84" t="s">
        <v>2133</v>
      </c>
      <c r="B217" s="84" t="s">
        <v>2591</v>
      </c>
      <c r="C217" s="84">
        <v>2</v>
      </c>
      <c r="D217" s="123">
        <v>0.001659975821933591</v>
      </c>
      <c r="E217" s="123">
        <v>1.6987631481845</v>
      </c>
      <c r="F217" s="84" t="s">
        <v>2723</v>
      </c>
      <c r="G217" s="84" t="b">
        <v>0</v>
      </c>
      <c r="H217" s="84" t="b">
        <v>0</v>
      </c>
      <c r="I217" s="84" t="b">
        <v>0</v>
      </c>
      <c r="J217" s="84" t="b">
        <v>0</v>
      </c>
      <c r="K217" s="84" t="b">
        <v>0</v>
      </c>
      <c r="L217" s="84" t="b">
        <v>0</v>
      </c>
    </row>
    <row r="218" spans="1:12" ht="15">
      <c r="A218" s="84" t="s">
        <v>2591</v>
      </c>
      <c r="B218" s="84" t="s">
        <v>257</v>
      </c>
      <c r="C218" s="84">
        <v>2</v>
      </c>
      <c r="D218" s="123">
        <v>0.001659975821933591</v>
      </c>
      <c r="E218" s="123">
        <v>1.999793143848481</v>
      </c>
      <c r="F218" s="84" t="s">
        <v>2723</v>
      </c>
      <c r="G218" s="84" t="b">
        <v>0</v>
      </c>
      <c r="H218" s="84" t="b">
        <v>0</v>
      </c>
      <c r="I218" s="84" t="b">
        <v>0</v>
      </c>
      <c r="J218" s="84" t="b">
        <v>0</v>
      </c>
      <c r="K218" s="84" t="b">
        <v>0</v>
      </c>
      <c r="L218" s="84" t="b">
        <v>0</v>
      </c>
    </row>
    <row r="219" spans="1:12" ht="15">
      <c r="A219" s="84" t="s">
        <v>271</v>
      </c>
      <c r="B219" s="84" t="s">
        <v>242</v>
      </c>
      <c r="C219" s="84">
        <v>2</v>
      </c>
      <c r="D219" s="123">
        <v>0.001659975821933591</v>
      </c>
      <c r="E219" s="123">
        <v>1.9418011968707944</v>
      </c>
      <c r="F219" s="84" t="s">
        <v>2723</v>
      </c>
      <c r="G219" s="84" t="b">
        <v>0</v>
      </c>
      <c r="H219" s="84" t="b">
        <v>0</v>
      </c>
      <c r="I219" s="84" t="b">
        <v>0</v>
      </c>
      <c r="J219" s="84" t="b">
        <v>0</v>
      </c>
      <c r="K219" s="84" t="b">
        <v>0</v>
      </c>
      <c r="L219" s="84" t="b">
        <v>0</v>
      </c>
    </row>
    <row r="220" spans="1:12" ht="15">
      <c r="A220" s="84" t="s">
        <v>242</v>
      </c>
      <c r="B220" s="84" t="s">
        <v>2133</v>
      </c>
      <c r="C220" s="84">
        <v>2</v>
      </c>
      <c r="D220" s="123">
        <v>0.001659975821933591</v>
      </c>
      <c r="E220" s="123">
        <v>1.589618678759432</v>
      </c>
      <c r="F220" s="84" t="s">
        <v>2723</v>
      </c>
      <c r="G220" s="84" t="b">
        <v>0</v>
      </c>
      <c r="H220" s="84" t="b">
        <v>0</v>
      </c>
      <c r="I220" s="84" t="b">
        <v>0</v>
      </c>
      <c r="J220" s="84" t="b">
        <v>0</v>
      </c>
      <c r="K220" s="84" t="b">
        <v>0</v>
      </c>
      <c r="L220" s="84" t="b">
        <v>0</v>
      </c>
    </row>
    <row r="221" spans="1:12" ht="15">
      <c r="A221" s="84" t="s">
        <v>2133</v>
      </c>
      <c r="B221" s="84" t="s">
        <v>258</v>
      </c>
      <c r="C221" s="84">
        <v>2</v>
      </c>
      <c r="D221" s="123">
        <v>0.001659975821933591</v>
      </c>
      <c r="E221" s="123">
        <v>1.4769143985681437</v>
      </c>
      <c r="F221" s="84" t="s">
        <v>2723</v>
      </c>
      <c r="G221" s="84" t="b">
        <v>0</v>
      </c>
      <c r="H221" s="84" t="b">
        <v>0</v>
      </c>
      <c r="I221" s="84" t="b">
        <v>0</v>
      </c>
      <c r="J221" s="84" t="b">
        <v>0</v>
      </c>
      <c r="K221" s="84" t="b">
        <v>0</v>
      </c>
      <c r="L221" s="84" t="b">
        <v>0</v>
      </c>
    </row>
    <row r="222" spans="1:12" ht="15">
      <c r="A222" s="84" t="s">
        <v>258</v>
      </c>
      <c r="B222" s="84" t="s">
        <v>2506</v>
      </c>
      <c r="C222" s="84">
        <v>2</v>
      </c>
      <c r="D222" s="123">
        <v>0.001659975821933591</v>
      </c>
      <c r="E222" s="123">
        <v>1.8237018847928</v>
      </c>
      <c r="F222" s="84" t="s">
        <v>2723</v>
      </c>
      <c r="G222" s="84" t="b">
        <v>0</v>
      </c>
      <c r="H222" s="84" t="b">
        <v>0</v>
      </c>
      <c r="I222" s="84" t="b">
        <v>0</v>
      </c>
      <c r="J222" s="84" t="b">
        <v>0</v>
      </c>
      <c r="K222" s="84" t="b">
        <v>0</v>
      </c>
      <c r="L222" s="84" t="b">
        <v>0</v>
      </c>
    </row>
    <row r="223" spans="1:12" ht="15">
      <c r="A223" s="84" t="s">
        <v>2506</v>
      </c>
      <c r="B223" s="84" t="s">
        <v>2531</v>
      </c>
      <c r="C223" s="84">
        <v>2</v>
      </c>
      <c r="D223" s="123">
        <v>0.001659975821933591</v>
      </c>
      <c r="E223" s="123">
        <v>1.8906486744234132</v>
      </c>
      <c r="F223" s="84" t="s">
        <v>2723</v>
      </c>
      <c r="G223" s="84" t="b">
        <v>0</v>
      </c>
      <c r="H223" s="84" t="b">
        <v>0</v>
      </c>
      <c r="I223" s="84" t="b">
        <v>0</v>
      </c>
      <c r="J223" s="84" t="b">
        <v>0</v>
      </c>
      <c r="K223" s="84" t="b">
        <v>0</v>
      </c>
      <c r="L223" s="84" t="b">
        <v>0</v>
      </c>
    </row>
    <row r="224" spans="1:12" ht="15">
      <c r="A224" s="84" t="s">
        <v>271</v>
      </c>
      <c r="B224" s="84" t="s">
        <v>2121</v>
      </c>
      <c r="C224" s="84">
        <v>2</v>
      </c>
      <c r="D224" s="123">
        <v>0.001659975821933591</v>
      </c>
      <c r="E224" s="123">
        <v>1.3977331525205188</v>
      </c>
      <c r="F224" s="84" t="s">
        <v>2723</v>
      </c>
      <c r="G224" s="84" t="b">
        <v>0</v>
      </c>
      <c r="H224" s="84" t="b">
        <v>0</v>
      </c>
      <c r="I224" s="84" t="b">
        <v>0</v>
      </c>
      <c r="J224" s="84" t="b">
        <v>0</v>
      </c>
      <c r="K224" s="84" t="b">
        <v>0</v>
      </c>
      <c r="L224" s="84" t="b">
        <v>0</v>
      </c>
    </row>
    <row r="225" spans="1:12" ht="15">
      <c r="A225" s="84" t="s">
        <v>253</v>
      </c>
      <c r="B225" s="84" t="s">
        <v>2113</v>
      </c>
      <c r="C225" s="84">
        <v>2</v>
      </c>
      <c r="D225" s="123">
        <v>0.001659975821933591</v>
      </c>
      <c r="E225" s="123">
        <v>0.2605599594952072</v>
      </c>
      <c r="F225" s="84" t="s">
        <v>2723</v>
      </c>
      <c r="G225" s="84" t="b">
        <v>0</v>
      </c>
      <c r="H225" s="84" t="b">
        <v>0</v>
      </c>
      <c r="I225" s="84" t="b">
        <v>0</v>
      </c>
      <c r="J225" s="84" t="b">
        <v>0</v>
      </c>
      <c r="K225" s="84" t="b">
        <v>0</v>
      </c>
      <c r="L225" s="84" t="b">
        <v>0</v>
      </c>
    </row>
    <row r="226" spans="1:12" ht="15">
      <c r="A226" s="84" t="s">
        <v>263</v>
      </c>
      <c r="B226" s="84" t="s">
        <v>2599</v>
      </c>
      <c r="C226" s="84">
        <v>2</v>
      </c>
      <c r="D226" s="123">
        <v>0.001659975821933591</v>
      </c>
      <c r="E226" s="123">
        <v>2.844891183862738</v>
      </c>
      <c r="F226" s="84" t="s">
        <v>2723</v>
      </c>
      <c r="G226" s="84" t="b">
        <v>0</v>
      </c>
      <c r="H226" s="84" t="b">
        <v>0</v>
      </c>
      <c r="I226" s="84" t="b">
        <v>0</v>
      </c>
      <c r="J226" s="84" t="b">
        <v>0</v>
      </c>
      <c r="K226" s="84" t="b">
        <v>0</v>
      </c>
      <c r="L226" s="84" t="b">
        <v>0</v>
      </c>
    </row>
    <row r="227" spans="1:12" ht="15">
      <c r="A227" s="84" t="s">
        <v>257</v>
      </c>
      <c r="B227" s="84" t="s">
        <v>322</v>
      </c>
      <c r="C227" s="84">
        <v>2</v>
      </c>
      <c r="D227" s="123">
        <v>0.001659975821933591</v>
      </c>
      <c r="E227" s="123">
        <v>1.8748544072401812</v>
      </c>
      <c r="F227" s="84" t="s">
        <v>2723</v>
      </c>
      <c r="G227" s="84" t="b">
        <v>0</v>
      </c>
      <c r="H227" s="84" t="b">
        <v>0</v>
      </c>
      <c r="I227" s="84" t="b">
        <v>0</v>
      </c>
      <c r="J227" s="84" t="b">
        <v>0</v>
      </c>
      <c r="K227" s="84" t="b">
        <v>0</v>
      </c>
      <c r="L227" s="84" t="b">
        <v>0</v>
      </c>
    </row>
    <row r="228" spans="1:12" ht="15">
      <c r="A228" s="84" t="s">
        <v>2153</v>
      </c>
      <c r="B228" s="84" t="s">
        <v>2154</v>
      </c>
      <c r="C228" s="84">
        <v>2</v>
      </c>
      <c r="D228" s="123">
        <v>0.001659975821933591</v>
      </c>
      <c r="E228" s="123">
        <v>2.5438611881987567</v>
      </c>
      <c r="F228" s="84" t="s">
        <v>2723</v>
      </c>
      <c r="G228" s="84" t="b">
        <v>0</v>
      </c>
      <c r="H228" s="84" t="b">
        <v>0</v>
      </c>
      <c r="I228" s="84" t="b">
        <v>0</v>
      </c>
      <c r="J228" s="84" t="b">
        <v>0</v>
      </c>
      <c r="K228" s="84" t="b">
        <v>0</v>
      </c>
      <c r="L228" s="84" t="b">
        <v>0</v>
      </c>
    </row>
    <row r="229" spans="1:12" ht="15">
      <c r="A229" s="84" t="s">
        <v>2154</v>
      </c>
      <c r="B229" s="84" t="s">
        <v>2155</v>
      </c>
      <c r="C229" s="84">
        <v>2</v>
      </c>
      <c r="D229" s="123">
        <v>0.001659975821933591</v>
      </c>
      <c r="E229" s="123">
        <v>3.0209824429184193</v>
      </c>
      <c r="F229" s="84" t="s">
        <v>2723</v>
      </c>
      <c r="G229" s="84" t="b">
        <v>0</v>
      </c>
      <c r="H229" s="84" t="b">
        <v>0</v>
      </c>
      <c r="I229" s="84" t="b">
        <v>0</v>
      </c>
      <c r="J229" s="84" t="b">
        <v>0</v>
      </c>
      <c r="K229" s="84" t="b">
        <v>0</v>
      </c>
      <c r="L229" s="84" t="b">
        <v>0</v>
      </c>
    </row>
    <row r="230" spans="1:12" ht="15">
      <c r="A230" s="84" t="s">
        <v>2155</v>
      </c>
      <c r="B230" s="84" t="s">
        <v>2156</v>
      </c>
      <c r="C230" s="84">
        <v>2</v>
      </c>
      <c r="D230" s="123">
        <v>0.001659975821933591</v>
      </c>
      <c r="E230" s="123">
        <v>3.0209824429184193</v>
      </c>
      <c r="F230" s="84" t="s">
        <v>2723</v>
      </c>
      <c r="G230" s="84" t="b">
        <v>0</v>
      </c>
      <c r="H230" s="84" t="b">
        <v>0</v>
      </c>
      <c r="I230" s="84" t="b">
        <v>0</v>
      </c>
      <c r="J230" s="84" t="b">
        <v>0</v>
      </c>
      <c r="K230" s="84" t="b">
        <v>0</v>
      </c>
      <c r="L230" s="84" t="b">
        <v>0</v>
      </c>
    </row>
    <row r="231" spans="1:12" ht="15">
      <c r="A231" s="84" t="s">
        <v>2156</v>
      </c>
      <c r="B231" s="84" t="s">
        <v>2654</v>
      </c>
      <c r="C231" s="84">
        <v>2</v>
      </c>
      <c r="D231" s="123">
        <v>0.001659975821933591</v>
      </c>
      <c r="E231" s="123">
        <v>3.0209824429184193</v>
      </c>
      <c r="F231" s="84" t="s">
        <v>2723</v>
      </c>
      <c r="G231" s="84" t="b">
        <v>0</v>
      </c>
      <c r="H231" s="84" t="b">
        <v>0</v>
      </c>
      <c r="I231" s="84" t="b">
        <v>0</v>
      </c>
      <c r="J231" s="84" t="b">
        <v>0</v>
      </c>
      <c r="K231" s="84" t="b">
        <v>0</v>
      </c>
      <c r="L231" s="84" t="b">
        <v>0</v>
      </c>
    </row>
    <row r="232" spans="1:12" ht="15">
      <c r="A232" s="84" t="s">
        <v>2654</v>
      </c>
      <c r="B232" s="84" t="s">
        <v>2143</v>
      </c>
      <c r="C232" s="84">
        <v>2</v>
      </c>
      <c r="D232" s="123">
        <v>0.001659975821933591</v>
      </c>
      <c r="E232" s="123">
        <v>2.0915635172041265</v>
      </c>
      <c r="F232" s="84" t="s">
        <v>2723</v>
      </c>
      <c r="G232" s="84" t="b">
        <v>0</v>
      </c>
      <c r="H232" s="84" t="b">
        <v>0</v>
      </c>
      <c r="I232" s="84" t="b">
        <v>0</v>
      </c>
      <c r="J232" s="84" t="b">
        <v>0</v>
      </c>
      <c r="K232" s="84" t="b">
        <v>0</v>
      </c>
      <c r="L232" s="84" t="b">
        <v>0</v>
      </c>
    </row>
    <row r="233" spans="1:12" ht="15">
      <c r="A233" s="84" t="s">
        <v>2143</v>
      </c>
      <c r="B233" s="84" t="s">
        <v>2606</v>
      </c>
      <c r="C233" s="84">
        <v>2</v>
      </c>
      <c r="D233" s="123">
        <v>0.001659975821933591</v>
      </c>
      <c r="E233" s="123">
        <v>1.9154722581484451</v>
      </c>
      <c r="F233" s="84" t="s">
        <v>2723</v>
      </c>
      <c r="G233" s="84" t="b">
        <v>0</v>
      </c>
      <c r="H233" s="84" t="b">
        <v>0</v>
      </c>
      <c r="I233" s="84" t="b">
        <v>0</v>
      </c>
      <c r="J233" s="84" t="b">
        <v>0</v>
      </c>
      <c r="K233" s="84" t="b">
        <v>0</v>
      </c>
      <c r="L233" s="84" t="b">
        <v>0</v>
      </c>
    </row>
    <row r="234" spans="1:12" ht="15">
      <c r="A234" s="84" t="s">
        <v>2606</v>
      </c>
      <c r="B234" s="84" t="s">
        <v>261</v>
      </c>
      <c r="C234" s="84">
        <v>2</v>
      </c>
      <c r="D234" s="123">
        <v>0.001659975821933591</v>
      </c>
      <c r="E234" s="123">
        <v>2.844891183862738</v>
      </c>
      <c r="F234" s="84" t="s">
        <v>2723</v>
      </c>
      <c r="G234" s="84" t="b">
        <v>0</v>
      </c>
      <c r="H234" s="84" t="b">
        <v>0</v>
      </c>
      <c r="I234" s="84" t="b">
        <v>0</v>
      </c>
      <c r="J234" s="84" t="b">
        <v>0</v>
      </c>
      <c r="K234" s="84" t="b">
        <v>0</v>
      </c>
      <c r="L234" s="84" t="b">
        <v>0</v>
      </c>
    </row>
    <row r="235" spans="1:12" ht="15">
      <c r="A235" s="84" t="s">
        <v>261</v>
      </c>
      <c r="B235" s="84" t="s">
        <v>2150</v>
      </c>
      <c r="C235" s="84">
        <v>2</v>
      </c>
      <c r="D235" s="123">
        <v>0.001659975821933591</v>
      </c>
      <c r="E235" s="123">
        <v>2.719952447254438</v>
      </c>
      <c r="F235" s="84" t="s">
        <v>2723</v>
      </c>
      <c r="G235" s="84" t="b">
        <v>0</v>
      </c>
      <c r="H235" s="84" t="b">
        <v>0</v>
      </c>
      <c r="I235" s="84" t="b">
        <v>0</v>
      </c>
      <c r="J235" s="84" t="b">
        <v>0</v>
      </c>
      <c r="K235" s="84" t="b">
        <v>0</v>
      </c>
      <c r="L235" s="84" t="b">
        <v>0</v>
      </c>
    </row>
    <row r="236" spans="1:12" ht="15">
      <c r="A236" s="84" t="s">
        <v>2150</v>
      </c>
      <c r="B236" s="84" t="s">
        <v>2133</v>
      </c>
      <c r="C236" s="84">
        <v>2</v>
      </c>
      <c r="D236" s="123">
        <v>0.001659975821933591</v>
      </c>
      <c r="E236" s="123">
        <v>1.589618678759432</v>
      </c>
      <c r="F236" s="84" t="s">
        <v>2723</v>
      </c>
      <c r="G236" s="84" t="b">
        <v>0</v>
      </c>
      <c r="H236" s="84" t="b">
        <v>0</v>
      </c>
      <c r="I236" s="84" t="b">
        <v>0</v>
      </c>
      <c r="J236" s="84" t="b">
        <v>0</v>
      </c>
      <c r="K236" s="84" t="b">
        <v>0</v>
      </c>
      <c r="L236" s="84" t="b">
        <v>0</v>
      </c>
    </row>
    <row r="237" spans="1:12" ht="15">
      <c r="A237" s="84" t="s">
        <v>2133</v>
      </c>
      <c r="B237" s="84" t="s">
        <v>2655</v>
      </c>
      <c r="C237" s="84">
        <v>2</v>
      </c>
      <c r="D237" s="123">
        <v>0.001659975821933591</v>
      </c>
      <c r="E237" s="123">
        <v>1.8748544072401812</v>
      </c>
      <c r="F237" s="84" t="s">
        <v>2723</v>
      </c>
      <c r="G237" s="84" t="b">
        <v>0</v>
      </c>
      <c r="H237" s="84" t="b">
        <v>0</v>
      </c>
      <c r="I237" s="84" t="b">
        <v>0</v>
      </c>
      <c r="J237" s="84" t="b">
        <v>0</v>
      </c>
      <c r="K237" s="84" t="b">
        <v>0</v>
      </c>
      <c r="L237" s="84" t="b">
        <v>0</v>
      </c>
    </row>
    <row r="238" spans="1:12" ht="15">
      <c r="A238" s="84" t="s">
        <v>2655</v>
      </c>
      <c r="B238" s="84" t="s">
        <v>2088</v>
      </c>
      <c r="C238" s="84">
        <v>2</v>
      </c>
      <c r="D238" s="123">
        <v>0.001659975821933591</v>
      </c>
      <c r="E238" s="123">
        <v>2.623042434246382</v>
      </c>
      <c r="F238" s="84" t="s">
        <v>2723</v>
      </c>
      <c r="G238" s="84" t="b">
        <v>0</v>
      </c>
      <c r="H238" s="84" t="b">
        <v>0</v>
      </c>
      <c r="I238" s="84" t="b">
        <v>0</v>
      </c>
      <c r="J238" s="84" t="b">
        <v>0</v>
      </c>
      <c r="K238" s="84" t="b">
        <v>0</v>
      </c>
      <c r="L238" s="84" t="b">
        <v>0</v>
      </c>
    </row>
    <row r="239" spans="1:12" ht="15">
      <c r="A239" s="84" t="s">
        <v>2088</v>
      </c>
      <c r="B239" s="84" t="s">
        <v>2656</v>
      </c>
      <c r="C239" s="84">
        <v>2</v>
      </c>
      <c r="D239" s="123">
        <v>0.001659975821933591</v>
      </c>
      <c r="E239" s="123">
        <v>2.719952447254438</v>
      </c>
      <c r="F239" s="84" t="s">
        <v>2723</v>
      </c>
      <c r="G239" s="84" t="b">
        <v>0</v>
      </c>
      <c r="H239" s="84" t="b">
        <v>0</v>
      </c>
      <c r="I239" s="84" t="b">
        <v>0</v>
      </c>
      <c r="J239" s="84" t="b">
        <v>0</v>
      </c>
      <c r="K239" s="84" t="b">
        <v>0</v>
      </c>
      <c r="L239" s="84" t="b">
        <v>0</v>
      </c>
    </row>
    <row r="240" spans="1:12" ht="15">
      <c r="A240" s="84" t="s">
        <v>328</v>
      </c>
      <c r="B240" s="84" t="s">
        <v>327</v>
      </c>
      <c r="C240" s="84">
        <v>2</v>
      </c>
      <c r="D240" s="123">
        <v>0.001659975821933591</v>
      </c>
      <c r="E240" s="123">
        <v>3.0209824429184193</v>
      </c>
      <c r="F240" s="84" t="s">
        <v>2723</v>
      </c>
      <c r="G240" s="84" t="b">
        <v>0</v>
      </c>
      <c r="H240" s="84" t="b">
        <v>0</v>
      </c>
      <c r="I240" s="84" t="b">
        <v>0</v>
      </c>
      <c r="J240" s="84" t="b">
        <v>0</v>
      </c>
      <c r="K240" s="84" t="b">
        <v>0</v>
      </c>
      <c r="L240" s="84" t="b">
        <v>0</v>
      </c>
    </row>
    <row r="241" spans="1:12" ht="15">
      <c r="A241" s="84" t="s">
        <v>327</v>
      </c>
      <c r="B241" s="84" t="s">
        <v>326</v>
      </c>
      <c r="C241" s="84">
        <v>2</v>
      </c>
      <c r="D241" s="123">
        <v>0.001659975821933591</v>
      </c>
      <c r="E241" s="123">
        <v>3.0209824429184193</v>
      </c>
      <c r="F241" s="84" t="s">
        <v>2723</v>
      </c>
      <c r="G241" s="84" t="b">
        <v>0</v>
      </c>
      <c r="H241" s="84" t="b">
        <v>0</v>
      </c>
      <c r="I241" s="84" t="b">
        <v>0</v>
      </c>
      <c r="J241" s="84" t="b">
        <v>0</v>
      </c>
      <c r="K241" s="84" t="b">
        <v>0</v>
      </c>
      <c r="L241" s="84" t="b">
        <v>0</v>
      </c>
    </row>
    <row r="242" spans="1:12" ht="15">
      <c r="A242" s="84" t="s">
        <v>2557</v>
      </c>
      <c r="B242" s="84" t="s">
        <v>2113</v>
      </c>
      <c r="C242" s="84">
        <v>2</v>
      </c>
      <c r="D242" s="123">
        <v>0.001659975821933591</v>
      </c>
      <c r="E242" s="123">
        <v>0.9137724732705509</v>
      </c>
      <c r="F242" s="84" t="s">
        <v>2723</v>
      </c>
      <c r="G242" s="84" t="b">
        <v>0</v>
      </c>
      <c r="H242" s="84" t="b">
        <v>0</v>
      </c>
      <c r="I242" s="84" t="b">
        <v>0</v>
      </c>
      <c r="J242" s="84" t="b">
        <v>0</v>
      </c>
      <c r="K242" s="84" t="b">
        <v>0</v>
      </c>
      <c r="L242" s="84" t="b">
        <v>0</v>
      </c>
    </row>
    <row r="243" spans="1:12" ht="15">
      <c r="A243" s="84" t="s">
        <v>2516</v>
      </c>
      <c r="B243" s="84" t="s">
        <v>2569</v>
      </c>
      <c r="C243" s="84">
        <v>2</v>
      </c>
      <c r="D243" s="123">
        <v>0.001659975821933591</v>
      </c>
      <c r="E243" s="123">
        <v>2.1758844029041624</v>
      </c>
      <c r="F243" s="84" t="s">
        <v>2723</v>
      </c>
      <c r="G243" s="84" t="b">
        <v>0</v>
      </c>
      <c r="H243" s="84" t="b">
        <v>0</v>
      </c>
      <c r="I243" s="84" t="b">
        <v>0</v>
      </c>
      <c r="J243" s="84" t="b">
        <v>0</v>
      </c>
      <c r="K243" s="84" t="b">
        <v>0</v>
      </c>
      <c r="L243" s="84" t="b">
        <v>0</v>
      </c>
    </row>
    <row r="244" spans="1:12" ht="15">
      <c r="A244" s="84" t="s">
        <v>258</v>
      </c>
      <c r="B244" s="84" t="s">
        <v>2575</v>
      </c>
      <c r="C244" s="84">
        <v>2</v>
      </c>
      <c r="D244" s="123">
        <v>0.001659975821933591</v>
      </c>
      <c r="E244" s="123">
        <v>2.1758844029041624</v>
      </c>
      <c r="F244" s="84" t="s">
        <v>2723</v>
      </c>
      <c r="G244" s="84" t="b">
        <v>0</v>
      </c>
      <c r="H244" s="84" t="b">
        <v>0</v>
      </c>
      <c r="I244" s="84" t="b">
        <v>0</v>
      </c>
      <c r="J244" s="84" t="b">
        <v>1</v>
      </c>
      <c r="K244" s="84" t="b">
        <v>0</v>
      </c>
      <c r="L244" s="84" t="b">
        <v>0</v>
      </c>
    </row>
    <row r="245" spans="1:12" ht="15">
      <c r="A245" s="84" t="s">
        <v>2575</v>
      </c>
      <c r="B245" s="84" t="s">
        <v>2507</v>
      </c>
      <c r="C245" s="84">
        <v>2</v>
      </c>
      <c r="D245" s="123">
        <v>0.001659975821933591</v>
      </c>
      <c r="E245" s="123">
        <v>2.1178924559264756</v>
      </c>
      <c r="F245" s="84" t="s">
        <v>2723</v>
      </c>
      <c r="G245" s="84" t="b">
        <v>1</v>
      </c>
      <c r="H245" s="84" t="b">
        <v>0</v>
      </c>
      <c r="I245" s="84" t="b">
        <v>0</v>
      </c>
      <c r="J245" s="84" t="b">
        <v>1</v>
      </c>
      <c r="K245" s="84" t="b">
        <v>0</v>
      </c>
      <c r="L245" s="84" t="b">
        <v>0</v>
      </c>
    </row>
    <row r="246" spans="1:12" ht="15">
      <c r="A246" s="84" t="s">
        <v>2507</v>
      </c>
      <c r="B246" s="84" t="s">
        <v>2504</v>
      </c>
      <c r="C246" s="84">
        <v>2</v>
      </c>
      <c r="D246" s="123">
        <v>0.001659975821933591</v>
      </c>
      <c r="E246" s="123">
        <v>1.7145574153677319</v>
      </c>
      <c r="F246" s="84" t="s">
        <v>2723</v>
      </c>
      <c r="G246" s="84" t="b">
        <v>1</v>
      </c>
      <c r="H246" s="84" t="b">
        <v>0</v>
      </c>
      <c r="I246" s="84" t="b">
        <v>0</v>
      </c>
      <c r="J246" s="84" t="b">
        <v>0</v>
      </c>
      <c r="K246" s="84" t="b">
        <v>0</v>
      </c>
      <c r="L246" s="84" t="b">
        <v>0</v>
      </c>
    </row>
    <row r="247" spans="1:12" ht="15">
      <c r="A247" s="84" t="s">
        <v>2497</v>
      </c>
      <c r="B247" s="84" t="s">
        <v>2113</v>
      </c>
      <c r="C247" s="84">
        <v>2</v>
      </c>
      <c r="D247" s="123">
        <v>0.001659975821933591</v>
      </c>
      <c r="E247" s="123">
        <v>0.4366512185508884</v>
      </c>
      <c r="F247" s="84" t="s">
        <v>2723</v>
      </c>
      <c r="G247" s="84" t="b">
        <v>0</v>
      </c>
      <c r="H247" s="84" t="b">
        <v>0</v>
      </c>
      <c r="I247" s="84" t="b">
        <v>0</v>
      </c>
      <c r="J247" s="84" t="b">
        <v>0</v>
      </c>
      <c r="K247" s="84" t="b">
        <v>0</v>
      </c>
      <c r="L247" s="84" t="b">
        <v>0</v>
      </c>
    </row>
    <row r="248" spans="1:12" ht="15">
      <c r="A248" s="84" t="s">
        <v>2153</v>
      </c>
      <c r="B248" s="84" t="s">
        <v>2663</v>
      </c>
      <c r="C248" s="84">
        <v>2</v>
      </c>
      <c r="D248" s="123">
        <v>0.001659975821933591</v>
      </c>
      <c r="E248" s="123">
        <v>2.5438611881987567</v>
      </c>
      <c r="F248" s="84" t="s">
        <v>2723</v>
      </c>
      <c r="G248" s="84" t="b">
        <v>0</v>
      </c>
      <c r="H248" s="84" t="b">
        <v>0</v>
      </c>
      <c r="I248" s="84" t="b">
        <v>0</v>
      </c>
      <c r="J248" s="84" t="b">
        <v>0</v>
      </c>
      <c r="K248" s="84" t="b">
        <v>0</v>
      </c>
      <c r="L248" s="84" t="b">
        <v>0</v>
      </c>
    </row>
    <row r="249" spans="1:12" ht="15">
      <c r="A249" s="84" t="s">
        <v>2663</v>
      </c>
      <c r="B249" s="84" t="s">
        <v>257</v>
      </c>
      <c r="C249" s="84">
        <v>2</v>
      </c>
      <c r="D249" s="123">
        <v>0.001659975821933591</v>
      </c>
      <c r="E249" s="123">
        <v>2.1758844029041624</v>
      </c>
      <c r="F249" s="84" t="s">
        <v>2723</v>
      </c>
      <c r="G249" s="84" t="b">
        <v>0</v>
      </c>
      <c r="H249" s="84" t="b">
        <v>0</v>
      </c>
      <c r="I249" s="84" t="b">
        <v>0</v>
      </c>
      <c r="J249" s="84" t="b">
        <v>0</v>
      </c>
      <c r="K249" s="84" t="b">
        <v>0</v>
      </c>
      <c r="L249" s="84" t="b">
        <v>0</v>
      </c>
    </row>
    <row r="250" spans="1:12" ht="15">
      <c r="A250" s="84" t="s">
        <v>257</v>
      </c>
      <c r="B250" s="84" t="s">
        <v>2502</v>
      </c>
      <c r="C250" s="84">
        <v>2</v>
      </c>
      <c r="D250" s="123">
        <v>0.001659975821933591</v>
      </c>
      <c r="E250" s="123">
        <v>1.2216418934648376</v>
      </c>
      <c r="F250" s="84" t="s">
        <v>2723</v>
      </c>
      <c r="G250" s="84" t="b">
        <v>0</v>
      </c>
      <c r="H250" s="84" t="b">
        <v>0</v>
      </c>
      <c r="I250" s="84" t="b">
        <v>0</v>
      </c>
      <c r="J250" s="84" t="b">
        <v>0</v>
      </c>
      <c r="K250" s="84" t="b">
        <v>0</v>
      </c>
      <c r="L250" s="84" t="b">
        <v>0</v>
      </c>
    </row>
    <row r="251" spans="1:12" ht="15">
      <c r="A251" s="84" t="s">
        <v>2502</v>
      </c>
      <c r="B251" s="84" t="s">
        <v>2501</v>
      </c>
      <c r="C251" s="84">
        <v>2</v>
      </c>
      <c r="D251" s="123">
        <v>0.001659975821933591</v>
      </c>
      <c r="E251" s="123">
        <v>1.7145574153677319</v>
      </c>
      <c r="F251" s="84" t="s">
        <v>2723</v>
      </c>
      <c r="G251" s="84" t="b">
        <v>0</v>
      </c>
      <c r="H251" s="84" t="b">
        <v>0</v>
      </c>
      <c r="I251" s="84" t="b">
        <v>0</v>
      </c>
      <c r="J251" s="84" t="b">
        <v>0</v>
      </c>
      <c r="K251" s="84" t="b">
        <v>0</v>
      </c>
      <c r="L251" s="84" t="b">
        <v>0</v>
      </c>
    </row>
    <row r="252" spans="1:12" ht="15">
      <c r="A252" s="84" t="s">
        <v>257</v>
      </c>
      <c r="B252" s="84" t="s">
        <v>2121</v>
      </c>
      <c r="C252" s="84">
        <v>2</v>
      </c>
      <c r="D252" s="123">
        <v>0.001659975821933591</v>
      </c>
      <c r="E252" s="123">
        <v>1.0297563672259242</v>
      </c>
      <c r="F252" s="84" t="s">
        <v>2723</v>
      </c>
      <c r="G252" s="84" t="b">
        <v>0</v>
      </c>
      <c r="H252" s="84" t="b">
        <v>0</v>
      </c>
      <c r="I252" s="84" t="b">
        <v>0</v>
      </c>
      <c r="J252" s="84" t="b">
        <v>0</v>
      </c>
      <c r="K252" s="84" t="b">
        <v>0</v>
      </c>
      <c r="L252" s="84" t="b">
        <v>0</v>
      </c>
    </row>
    <row r="253" spans="1:12" ht="15">
      <c r="A253" s="84" t="s">
        <v>2509</v>
      </c>
      <c r="B253" s="84" t="s">
        <v>302</v>
      </c>
      <c r="C253" s="84">
        <v>2</v>
      </c>
      <c r="D253" s="123">
        <v>0.001659975821933591</v>
      </c>
      <c r="E253" s="123">
        <v>1.9698299204710379</v>
      </c>
      <c r="F253" s="84" t="s">
        <v>2723</v>
      </c>
      <c r="G253" s="84" t="b">
        <v>1</v>
      </c>
      <c r="H253" s="84" t="b">
        <v>0</v>
      </c>
      <c r="I253" s="84" t="b">
        <v>0</v>
      </c>
      <c r="J253" s="84" t="b">
        <v>0</v>
      </c>
      <c r="K253" s="84" t="b">
        <v>0</v>
      </c>
      <c r="L253" s="84" t="b">
        <v>0</v>
      </c>
    </row>
    <row r="254" spans="1:12" ht="15">
      <c r="A254" s="84" t="s">
        <v>2677</v>
      </c>
      <c r="B254" s="84" t="s">
        <v>2113</v>
      </c>
      <c r="C254" s="84">
        <v>2</v>
      </c>
      <c r="D254" s="123">
        <v>0.001659975821933591</v>
      </c>
      <c r="E254" s="123">
        <v>1.214802468934532</v>
      </c>
      <c r="F254" s="84" t="s">
        <v>2723</v>
      </c>
      <c r="G254" s="84" t="b">
        <v>0</v>
      </c>
      <c r="H254" s="84" t="b">
        <v>0</v>
      </c>
      <c r="I254" s="84" t="b">
        <v>0</v>
      </c>
      <c r="J254" s="84" t="b">
        <v>0</v>
      </c>
      <c r="K254" s="84" t="b">
        <v>0</v>
      </c>
      <c r="L254" s="84" t="b">
        <v>0</v>
      </c>
    </row>
    <row r="255" spans="1:12" ht="15">
      <c r="A255" s="84" t="s">
        <v>2525</v>
      </c>
      <c r="B255" s="84" t="s">
        <v>2625</v>
      </c>
      <c r="C255" s="84">
        <v>2</v>
      </c>
      <c r="D255" s="123">
        <v>0.001659975821933591</v>
      </c>
      <c r="E255" s="123">
        <v>2.3008231395124623</v>
      </c>
      <c r="F255" s="84" t="s">
        <v>2723</v>
      </c>
      <c r="G255" s="84" t="b">
        <v>0</v>
      </c>
      <c r="H255" s="84" t="b">
        <v>0</v>
      </c>
      <c r="I255" s="84" t="b">
        <v>0</v>
      </c>
      <c r="J255" s="84" t="b">
        <v>0</v>
      </c>
      <c r="K255" s="84" t="b">
        <v>0</v>
      </c>
      <c r="L255" s="84" t="b">
        <v>0</v>
      </c>
    </row>
    <row r="256" spans="1:12" ht="15">
      <c r="A256" s="84" t="s">
        <v>2625</v>
      </c>
      <c r="B256" s="84" t="s">
        <v>302</v>
      </c>
      <c r="C256" s="84">
        <v>2</v>
      </c>
      <c r="D256" s="123">
        <v>0.001659975821933591</v>
      </c>
      <c r="E256" s="123">
        <v>2.4469511751907005</v>
      </c>
      <c r="F256" s="84" t="s">
        <v>2723</v>
      </c>
      <c r="G256" s="84" t="b">
        <v>0</v>
      </c>
      <c r="H256" s="84" t="b">
        <v>0</v>
      </c>
      <c r="I256" s="84" t="b">
        <v>0</v>
      </c>
      <c r="J256" s="84" t="b">
        <v>0</v>
      </c>
      <c r="K256" s="84" t="b">
        <v>0</v>
      </c>
      <c r="L256" s="84" t="b">
        <v>0</v>
      </c>
    </row>
    <row r="257" spans="1:12" ht="15">
      <c r="A257" s="84" t="s">
        <v>302</v>
      </c>
      <c r="B257" s="84" t="s">
        <v>2113</v>
      </c>
      <c r="C257" s="84">
        <v>2</v>
      </c>
      <c r="D257" s="123">
        <v>0.001659975821933591</v>
      </c>
      <c r="E257" s="123">
        <v>0.8168624602624944</v>
      </c>
      <c r="F257" s="84" t="s">
        <v>2723</v>
      </c>
      <c r="G257" s="84" t="b">
        <v>0</v>
      </c>
      <c r="H257" s="84" t="b">
        <v>0</v>
      </c>
      <c r="I257" s="84" t="b">
        <v>0</v>
      </c>
      <c r="J257" s="84" t="b">
        <v>0</v>
      </c>
      <c r="K257" s="84" t="b">
        <v>0</v>
      </c>
      <c r="L257" s="84" t="b">
        <v>0</v>
      </c>
    </row>
    <row r="258" spans="1:12" ht="15">
      <c r="A258" s="84" t="s">
        <v>2113</v>
      </c>
      <c r="B258" s="84" t="s">
        <v>2681</v>
      </c>
      <c r="C258" s="84">
        <v>2</v>
      </c>
      <c r="D258" s="123">
        <v>0.001659975821933591</v>
      </c>
      <c r="E258" s="123">
        <v>1.2926286608971909</v>
      </c>
      <c r="F258" s="84" t="s">
        <v>2723</v>
      </c>
      <c r="G258" s="84" t="b">
        <v>0</v>
      </c>
      <c r="H258" s="84" t="b">
        <v>0</v>
      </c>
      <c r="I258" s="84" t="b">
        <v>0</v>
      </c>
      <c r="J258" s="84" t="b">
        <v>0</v>
      </c>
      <c r="K258" s="84" t="b">
        <v>0</v>
      </c>
      <c r="L258" s="84" t="b">
        <v>0</v>
      </c>
    </row>
    <row r="259" spans="1:12" ht="15">
      <c r="A259" s="84" t="s">
        <v>2681</v>
      </c>
      <c r="B259" s="84" t="s">
        <v>2682</v>
      </c>
      <c r="C259" s="84">
        <v>2</v>
      </c>
      <c r="D259" s="123">
        <v>0.001659975821933591</v>
      </c>
      <c r="E259" s="123">
        <v>3.0209824429184193</v>
      </c>
      <c r="F259" s="84" t="s">
        <v>2723</v>
      </c>
      <c r="G259" s="84" t="b">
        <v>0</v>
      </c>
      <c r="H259" s="84" t="b">
        <v>0</v>
      </c>
      <c r="I259" s="84" t="b">
        <v>0</v>
      </c>
      <c r="J259" s="84" t="b">
        <v>1</v>
      </c>
      <c r="K259" s="84" t="b">
        <v>0</v>
      </c>
      <c r="L259" s="84" t="b">
        <v>0</v>
      </c>
    </row>
    <row r="260" spans="1:12" ht="15">
      <c r="A260" s="84" t="s">
        <v>2682</v>
      </c>
      <c r="B260" s="84" t="s">
        <v>2683</v>
      </c>
      <c r="C260" s="84">
        <v>2</v>
      </c>
      <c r="D260" s="123">
        <v>0.001659975821933591</v>
      </c>
      <c r="E260" s="123">
        <v>3.0209824429184193</v>
      </c>
      <c r="F260" s="84" t="s">
        <v>2723</v>
      </c>
      <c r="G260" s="84" t="b">
        <v>1</v>
      </c>
      <c r="H260" s="84" t="b">
        <v>0</v>
      </c>
      <c r="I260" s="84" t="b">
        <v>0</v>
      </c>
      <c r="J260" s="84" t="b">
        <v>0</v>
      </c>
      <c r="K260" s="84" t="b">
        <v>0</v>
      </c>
      <c r="L260" s="84" t="b">
        <v>0</v>
      </c>
    </row>
    <row r="261" spans="1:12" ht="15">
      <c r="A261" s="84" t="s">
        <v>2683</v>
      </c>
      <c r="B261" s="84" t="s">
        <v>2573</v>
      </c>
      <c r="C261" s="84">
        <v>2</v>
      </c>
      <c r="D261" s="123">
        <v>0.001659975821933591</v>
      </c>
      <c r="E261" s="123">
        <v>2.719952447254438</v>
      </c>
      <c r="F261" s="84" t="s">
        <v>2723</v>
      </c>
      <c r="G261" s="84" t="b">
        <v>0</v>
      </c>
      <c r="H261" s="84" t="b">
        <v>0</v>
      </c>
      <c r="I261" s="84" t="b">
        <v>0</v>
      </c>
      <c r="J261" s="84" t="b">
        <v>0</v>
      </c>
      <c r="K261" s="84" t="b">
        <v>0</v>
      </c>
      <c r="L261" s="84" t="b">
        <v>0</v>
      </c>
    </row>
    <row r="262" spans="1:12" ht="15">
      <c r="A262" s="84" t="s">
        <v>2573</v>
      </c>
      <c r="B262" s="84" t="s">
        <v>2626</v>
      </c>
      <c r="C262" s="84">
        <v>2</v>
      </c>
      <c r="D262" s="123">
        <v>0.001659975821933591</v>
      </c>
      <c r="E262" s="123">
        <v>2.6687999248070566</v>
      </c>
      <c r="F262" s="84" t="s">
        <v>2723</v>
      </c>
      <c r="G262" s="84" t="b">
        <v>0</v>
      </c>
      <c r="H262" s="84" t="b">
        <v>0</v>
      </c>
      <c r="I262" s="84" t="b">
        <v>0</v>
      </c>
      <c r="J262" s="84" t="b">
        <v>0</v>
      </c>
      <c r="K262" s="84" t="b">
        <v>0</v>
      </c>
      <c r="L262" s="84" t="b">
        <v>0</v>
      </c>
    </row>
    <row r="263" spans="1:12" ht="15">
      <c r="A263" s="84" t="s">
        <v>2626</v>
      </c>
      <c r="B263" s="84" t="s">
        <v>2115</v>
      </c>
      <c r="C263" s="84">
        <v>2</v>
      </c>
      <c r="D263" s="123">
        <v>0.001659975821933591</v>
      </c>
      <c r="E263" s="123">
        <v>1.55485657250022</v>
      </c>
      <c r="F263" s="84" t="s">
        <v>2723</v>
      </c>
      <c r="G263" s="84" t="b">
        <v>0</v>
      </c>
      <c r="H263" s="84" t="b">
        <v>0</v>
      </c>
      <c r="I263" s="84" t="b">
        <v>0</v>
      </c>
      <c r="J263" s="84" t="b">
        <v>0</v>
      </c>
      <c r="K263" s="84" t="b">
        <v>0</v>
      </c>
      <c r="L263" s="84" t="b">
        <v>0</v>
      </c>
    </row>
    <row r="264" spans="1:12" ht="15">
      <c r="A264" s="84" t="s">
        <v>253</v>
      </c>
      <c r="B264" s="84" t="s">
        <v>2133</v>
      </c>
      <c r="C264" s="84">
        <v>2</v>
      </c>
      <c r="D264" s="123">
        <v>0.001659975821933591</v>
      </c>
      <c r="E264" s="123">
        <v>0.9364061649840882</v>
      </c>
      <c r="F264" s="84" t="s">
        <v>2723</v>
      </c>
      <c r="G264" s="84" t="b">
        <v>0</v>
      </c>
      <c r="H264" s="84" t="b">
        <v>0</v>
      </c>
      <c r="I264" s="84" t="b">
        <v>0</v>
      </c>
      <c r="J264" s="84" t="b">
        <v>0</v>
      </c>
      <c r="K264" s="84" t="b">
        <v>0</v>
      </c>
      <c r="L264" s="84" t="b">
        <v>0</v>
      </c>
    </row>
    <row r="265" spans="1:12" ht="15">
      <c r="A265" s="84" t="s">
        <v>299</v>
      </c>
      <c r="B265" s="84" t="s">
        <v>232</v>
      </c>
      <c r="C265" s="84">
        <v>2</v>
      </c>
      <c r="D265" s="123">
        <v>0.001659975821933591</v>
      </c>
      <c r="E265" s="123">
        <v>2.719952447254438</v>
      </c>
      <c r="F265" s="84" t="s">
        <v>2723</v>
      </c>
      <c r="G265" s="84" t="b">
        <v>0</v>
      </c>
      <c r="H265" s="84" t="b">
        <v>0</v>
      </c>
      <c r="I265" s="84" t="b">
        <v>0</v>
      </c>
      <c r="J265" s="84" t="b">
        <v>0</v>
      </c>
      <c r="K265" s="84" t="b">
        <v>0</v>
      </c>
      <c r="L265" s="84" t="b">
        <v>0</v>
      </c>
    </row>
    <row r="266" spans="1:12" ht="15">
      <c r="A266" s="84" t="s">
        <v>232</v>
      </c>
      <c r="B266" s="84" t="s">
        <v>298</v>
      </c>
      <c r="C266" s="84">
        <v>2</v>
      </c>
      <c r="D266" s="123">
        <v>0.001659975821933591</v>
      </c>
      <c r="E266" s="123">
        <v>3.0209824429184193</v>
      </c>
      <c r="F266" s="84" t="s">
        <v>2723</v>
      </c>
      <c r="G266" s="84" t="b">
        <v>0</v>
      </c>
      <c r="H266" s="84" t="b">
        <v>0</v>
      </c>
      <c r="I266" s="84" t="b">
        <v>0</v>
      </c>
      <c r="J266" s="84" t="b">
        <v>0</v>
      </c>
      <c r="K266" s="84" t="b">
        <v>0</v>
      </c>
      <c r="L266" s="84" t="b">
        <v>0</v>
      </c>
    </row>
    <row r="267" spans="1:12" ht="15">
      <c r="A267" s="84" t="s">
        <v>298</v>
      </c>
      <c r="B267" s="84" t="s">
        <v>297</v>
      </c>
      <c r="C267" s="84">
        <v>2</v>
      </c>
      <c r="D267" s="123">
        <v>0.001659975821933591</v>
      </c>
      <c r="E267" s="123">
        <v>3.0209824429184193</v>
      </c>
      <c r="F267" s="84" t="s">
        <v>2723</v>
      </c>
      <c r="G267" s="84" t="b">
        <v>0</v>
      </c>
      <c r="H267" s="84" t="b">
        <v>0</v>
      </c>
      <c r="I267" s="84" t="b">
        <v>0</v>
      </c>
      <c r="J267" s="84" t="b">
        <v>0</v>
      </c>
      <c r="K267" s="84" t="b">
        <v>0</v>
      </c>
      <c r="L267" s="84" t="b">
        <v>0</v>
      </c>
    </row>
    <row r="268" spans="1:12" ht="15">
      <c r="A268" s="84" t="s">
        <v>297</v>
      </c>
      <c r="B268" s="84" t="s">
        <v>296</v>
      </c>
      <c r="C268" s="84">
        <v>2</v>
      </c>
      <c r="D268" s="123">
        <v>0.001659975821933591</v>
      </c>
      <c r="E268" s="123">
        <v>3.0209824429184193</v>
      </c>
      <c r="F268" s="84" t="s">
        <v>2723</v>
      </c>
      <c r="G268" s="84" t="b">
        <v>0</v>
      </c>
      <c r="H268" s="84" t="b">
        <v>0</v>
      </c>
      <c r="I268" s="84" t="b">
        <v>0</v>
      </c>
      <c r="J268" s="84" t="b">
        <v>0</v>
      </c>
      <c r="K268" s="84" t="b">
        <v>0</v>
      </c>
      <c r="L268" s="84" t="b">
        <v>0</v>
      </c>
    </row>
    <row r="269" spans="1:12" ht="15">
      <c r="A269" s="84" t="s">
        <v>296</v>
      </c>
      <c r="B269" s="84" t="s">
        <v>295</v>
      </c>
      <c r="C269" s="84">
        <v>2</v>
      </c>
      <c r="D269" s="123">
        <v>0.001659975821933591</v>
      </c>
      <c r="E269" s="123">
        <v>3.0209824429184193</v>
      </c>
      <c r="F269" s="84" t="s">
        <v>2723</v>
      </c>
      <c r="G269" s="84" t="b">
        <v>0</v>
      </c>
      <c r="H269" s="84" t="b">
        <v>0</v>
      </c>
      <c r="I269" s="84" t="b">
        <v>0</v>
      </c>
      <c r="J269" s="84" t="b">
        <v>0</v>
      </c>
      <c r="K269" s="84" t="b">
        <v>0</v>
      </c>
      <c r="L269" s="84" t="b">
        <v>0</v>
      </c>
    </row>
    <row r="270" spans="1:12" ht="15">
      <c r="A270" s="84" t="s">
        <v>295</v>
      </c>
      <c r="B270" s="84" t="s">
        <v>2507</v>
      </c>
      <c r="C270" s="84">
        <v>2</v>
      </c>
      <c r="D270" s="123">
        <v>0.001659975821933591</v>
      </c>
      <c r="E270" s="123">
        <v>2.418922451590457</v>
      </c>
      <c r="F270" s="84" t="s">
        <v>2723</v>
      </c>
      <c r="G270" s="84" t="b">
        <v>0</v>
      </c>
      <c r="H270" s="84" t="b">
        <v>0</v>
      </c>
      <c r="I270" s="84" t="b">
        <v>0</v>
      </c>
      <c r="J270" s="84" t="b">
        <v>1</v>
      </c>
      <c r="K270" s="84" t="b">
        <v>0</v>
      </c>
      <c r="L270" s="84" t="b">
        <v>0</v>
      </c>
    </row>
    <row r="271" spans="1:12" ht="15">
      <c r="A271" s="84" t="s">
        <v>2507</v>
      </c>
      <c r="B271" s="84" t="s">
        <v>2686</v>
      </c>
      <c r="C271" s="84">
        <v>2</v>
      </c>
      <c r="D271" s="123">
        <v>0.001659975821933591</v>
      </c>
      <c r="E271" s="123">
        <v>2.3677699291430754</v>
      </c>
      <c r="F271" s="84" t="s">
        <v>2723</v>
      </c>
      <c r="G271" s="84" t="b">
        <v>1</v>
      </c>
      <c r="H271" s="84" t="b">
        <v>0</v>
      </c>
      <c r="I271" s="84" t="b">
        <v>0</v>
      </c>
      <c r="J271" s="84" t="b">
        <v>0</v>
      </c>
      <c r="K271" s="84" t="b">
        <v>0</v>
      </c>
      <c r="L271" s="84" t="b">
        <v>0</v>
      </c>
    </row>
    <row r="272" spans="1:12" ht="15">
      <c r="A272" s="84" t="s">
        <v>2686</v>
      </c>
      <c r="B272" s="84" t="s">
        <v>2628</v>
      </c>
      <c r="C272" s="84">
        <v>2</v>
      </c>
      <c r="D272" s="123">
        <v>0.001659975821933591</v>
      </c>
      <c r="E272" s="123">
        <v>2.844891183862738</v>
      </c>
      <c r="F272" s="84" t="s">
        <v>2723</v>
      </c>
      <c r="G272" s="84" t="b">
        <v>0</v>
      </c>
      <c r="H272" s="84" t="b">
        <v>0</v>
      </c>
      <c r="I272" s="84" t="b">
        <v>0</v>
      </c>
      <c r="J272" s="84" t="b">
        <v>0</v>
      </c>
      <c r="K272" s="84" t="b">
        <v>0</v>
      </c>
      <c r="L272" s="84" t="b">
        <v>0</v>
      </c>
    </row>
    <row r="273" spans="1:12" ht="15">
      <c r="A273" s="84" t="s">
        <v>2113</v>
      </c>
      <c r="B273" s="84" t="s">
        <v>2124</v>
      </c>
      <c r="C273" s="84">
        <v>2</v>
      </c>
      <c r="D273" s="123">
        <v>0.001659975821933591</v>
      </c>
      <c r="E273" s="123">
        <v>1.1165374018415095</v>
      </c>
      <c r="F273" s="84" t="s">
        <v>2723</v>
      </c>
      <c r="G273" s="84" t="b">
        <v>0</v>
      </c>
      <c r="H273" s="84" t="b">
        <v>0</v>
      </c>
      <c r="I273" s="84" t="b">
        <v>0</v>
      </c>
      <c r="J273" s="84" t="b">
        <v>0</v>
      </c>
      <c r="K273" s="84" t="b">
        <v>0</v>
      </c>
      <c r="L273" s="84" t="b">
        <v>0</v>
      </c>
    </row>
    <row r="274" spans="1:12" ht="15">
      <c r="A274" s="84" t="s">
        <v>230</v>
      </c>
      <c r="B274" s="84" t="s">
        <v>2507</v>
      </c>
      <c r="C274" s="84">
        <v>2</v>
      </c>
      <c r="D274" s="123">
        <v>0.001659975821933591</v>
      </c>
      <c r="E274" s="123">
        <v>1.678559762096213</v>
      </c>
      <c r="F274" s="84" t="s">
        <v>2723</v>
      </c>
      <c r="G274" s="84" t="b">
        <v>0</v>
      </c>
      <c r="H274" s="84" t="b">
        <v>0</v>
      </c>
      <c r="I274" s="84" t="b">
        <v>0</v>
      </c>
      <c r="J274" s="84" t="b">
        <v>1</v>
      </c>
      <c r="K274" s="84" t="b">
        <v>0</v>
      </c>
      <c r="L274" s="84" t="b">
        <v>0</v>
      </c>
    </row>
    <row r="275" spans="1:12" ht="15">
      <c r="A275" s="84" t="s">
        <v>2688</v>
      </c>
      <c r="B275" s="84" t="s">
        <v>2630</v>
      </c>
      <c r="C275" s="84">
        <v>2</v>
      </c>
      <c r="D275" s="123">
        <v>0.001659975821933591</v>
      </c>
      <c r="E275" s="123">
        <v>2.844891183862738</v>
      </c>
      <c r="F275" s="84" t="s">
        <v>2723</v>
      </c>
      <c r="G275" s="84" t="b">
        <v>0</v>
      </c>
      <c r="H275" s="84" t="b">
        <v>0</v>
      </c>
      <c r="I275" s="84" t="b">
        <v>0</v>
      </c>
      <c r="J275" s="84" t="b">
        <v>0</v>
      </c>
      <c r="K275" s="84" t="b">
        <v>0</v>
      </c>
      <c r="L275" s="84" t="b">
        <v>0</v>
      </c>
    </row>
    <row r="276" spans="1:12" ht="15">
      <c r="A276" s="84" t="s">
        <v>2159</v>
      </c>
      <c r="B276" s="84" t="s">
        <v>2589</v>
      </c>
      <c r="C276" s="84">
        <v>2</v>
      </c>
      <c r="D276" s="123">
        <v>0.001659975821933591</v>
      </c>
      <c r="E276" s="123">
        <v>2.3220124385824006</v>
      </c>
      <c r="F276" s="84" t="s">
        <v>2723</v>
      </c>
      <c r="G276" s="84" t="b">
        <v>1</v>
      </c>
      <c r="H276" s="84" t="b">
        <v>0</v>
      </c>
      <c r="I276" s="84" t="b">
        <v>0</v>
      </c>
      <c r="J276" s="84" t="b">
        <v>0</v>
      </c>
      <c r="K276" s="84" t="b">
        <v>0</v>
      </c>
      <c r="L276" s="84" t="b">
        <v>0</v>
      </c>
    </row>
    <row r="277" spans="1:12" ht="15">
      <c r="A277" s="84" t="s">
        <v>2589</v>
      </c>
      <c r="B277" s="84" t="s">
        <v>2690</v>
      </c>
      <c r="C277" s="84">
        <v>2</v>
      </c>
      <c r="D277" s="123">
        <v>0.001659975821933591</v>
      </c>
      <c r="E277" s="123">
        <v>2.719952447254438</v>
      </c>
      <c r="F277" s="84" t="s">
        <v>2723</v>
      </c>
      <c r="G277" s="84" t="b">
        <v>0</v>
      </c>
      <c r="H277" s="84" t="b">
        <v>0</v>
      </c>
      <c r="I277" s="84" t="b">
        <v>0</v>
      </c>
      <c r="J277" s="84" t="b">
        <v>1</v>
      </c>
      <c r="K277" s="84" t="b">
        <v>0</v>
      </c>
      <c r="L277" s="84" t="b">
        <v>0</v>
      </c>
    </row>
    <row r="278" spans="1:12" ht="15">
      <c r="A278" s="84" t="s">
        <v>2690</v>
      </c>
      <c r="B278" s="84" t="s">
        <v>2601</v>
      </c>
      <c r="C278" s="84">
        <v>2</v>
      </c>
      <c r="D278" s="123">
        <v>0.001659975821933591</v>
      </c>
      <c r="E278" s="123">
        <v>2.844891183862738</v>
      </c>
      <c r="F278" s="84" t="s">
        <v>2723</v>
      </c>
      <c r="G278" s="84" t="b">
        <v>1</v>
      </c>
      <c r="H278" s="84" t="b">
        <v>0</v>
      </c>
      <c r="I278" s="84" t="b">
        <v>0</v>
      </c>
      <c r="J278" s="84" t="b">
        <v>0</v>
      </c>
      <c r="K278" s="84" t="b">
        <v>0</v>
      </c>
      <c r="L278" s="84" t="b">
        <v>0</v>
      </c>
    </row>
    <row r="279" spans="1:12" ht="15">
      <c r="A279" s="84" t="s">
        <v>2601</v>
      </c>
      <c r="B279" s="84" t="s">
        <v>2514</v>
      </c>
      <c r="C279" s="84">
        <v>2</v>
      </c>
      <c r="D279" s="123">
        <v>0.001659975821933591</v>
      </c>
      <c r="E279" s="123">
        <v>2.2428311925347755</v>
      </c>
      <c r="F279" s="84" t="s">
        <v>2723</v>
      </c>
      <c r="G279" s="84" t="b">
        <v>0</v>
      </c>
      <c r="H279" s="84" t="b">
        <v>0</v>
      </c>
      <c r="I279" s="84" t="b">
        <v>0</v>
      </c>
      <c r="J279" s="84" t="b">
        <v>0</v>
      </c>
      <c r="K279" s="84" t="b">
        <v>0</v>
      </c>
      <c r="L279" s="84" t="b">
        <v>0</v>
      </c>
    </row>
    <row r="280" spans="1:12" ht="15">
      <c r="A280" s="84" t="s">
        <v>2514</v>
      </c>
      <c r="B280" s="84" t="s">
        <v>2070</v>
      </c>
      <c r="C280" s="84">
        <v>2</v>
      </c>
      <c r="D280" s="123">
        <v>0.001659975821933591</v>
      </c>
      <c r="E280" s="123">
        <v>2.418922451590457</v>
      </c>
      <c r="F280" s="84" t="s">
        <v>2723</v>
      </c>
      <c r="G280" s="84" t="b">
        <v>0</v>
      </c>
      <c r="H280" s="84" t="b">
        <v>0</v>
      </c>
      <c r="I280" s="84" t="b">
        <v>0</v>
      </c>
      <c r="J280" s="84" t="b">
        <v>0</v>
      </c>
      <c r="K280" s="84" t="b">
        <v>0</v>
      </c>
      <c r="L280" s="84" t="b">
        <v>0</v>
      </c>
    </row>
    <row r="281" spans="1:12" ht="15">
      <c r="A281" s="84" t="s">
        <v>2070</v>
      </c>
      <c r="B281" s="84" t="s">
        <v>2163</v>
      </c>
      <c r="C281" s="84">
        <v>2</v>
      </c>
      <c r="D281" s="123">
        <v>0.001659975821933591</v>
      </c>
      <c r="E281" s="123">
        <v>2.5438611881987567</v>
      </c>
      <c r="F281" s="84" t="s">
        <v>2723</v>
      </c>
      <c r="G281" s="84" t="b">
        <v>0</v>
      </c>
      <c r="H281" s="84" t="b">
        <v>0</v>
      </c>
      <c r="I281" s="84" t="b">
        <v>0</v>
      </c>
      <c r="J281" s="84" t="b">
        <v>0</v>
      </c>
      <c r="K281" s="84" t="b">
        <v>0</v>
      </c>
      <c r="L281" s="84" t="b">
        <v>0</v>
      </c>
    </row>
    <row r="282" spans="1:12" ht="15">
      <c r="A282" s="84" t="s">
        <v>2163</v>
      </c>
      <c r="B282" s="84" t="s">
        <v>2113</v>
      </c>
      <c r="C282" s="84">
        <v>2</v>
      </c>
      <c r="D282" s="123">
        <v>0.001659975821933591</v>
      </c>
      <c r="E282" s="123">
        <v>0.7376812142148697</v>
      </c>
      <c r="F282" s="84" t="s">
        <v>2723</v>
      </c>
      <c r="G282" s="84" t="b">
        <v>0</v>
      </c>
      <c r="H282" s="84" t="b">
        <v>0</v>
      </c>
      <c r="I282" s="84" t="b">
        <v>0</v>
      </c>
      <c r="J282" s="84" t="b">
        <v>0</v>
      </c>
      <c r="K282" s="84" t="b">
        <v>0</v>
      </c>
      <c r="L282" s="84" t="b">
        <v>0</v>
      </c>
    </row>
    <row r="283" spans="1:12" ht="15">
      <c r="A283" s="84" t="s">
        <v>2113</v>
      </c>
      <c r="B283" s="84" t="s">
        <v>265</v>
      </c>
      <c r="C283" s="84">
        <v>2</v>
      </c>
      <c r="D283" s="123">
        <v>0.001659975821933591</v>
      </c>
      <c r="E283" s="123">
        <v>0.8946886522251531</v>
      </c>
      <c r="F283" s="84" t="s">
        <v>2723</v>
      </c>
      <c r="G283" s="84" t="b">
        <v>0</v>
      </c>
      <c r="H283" s="84" t="b">
        <v>0</v>
      </c>
      <c r="I283" s="84" t="b">
        <v>0</v>
      </c>
      <c r="J283" s="84" t="b">
        <v>0</v>
      </c>
      <c r="K283" s="84" t="b">
        <v>0</v>
      </c>
      <c r="L283" s="84" t="b">
        <v>0</v>
      </c>
    </row>
    <row r="284" spans="1:12" ht="15">
      <c r="A284" s="84" t="s">
        <v>2113</v>
      </c>
      <c r="B284" s="84" t="s">
        <v>2114</v>
      </c>
      <c r="C284" s="84">
        <v>2</v>
      </c>
      <c r="D284" s="123">
        <v>0.001659975821933591</v>
      </c>
      <c r="E284" s="123">
        <v>-0.069099175120402</v>
      </c>
      <c r="F284" s="84" t="s">
        <v>2723</v>
      </c>
      <c r="G284" s="84" t="b">
        <v>0</v>
      </c>
      <c r="H284" s="84" t="b">
        <v>0</v>
      </c>
      <c r="I284" s="84" t="b">
        <v>0</v>
      </c>
      <c r="J284" s="84" t="b">
        <v>0</v>
      </c>
      <c r="K284" s="84" t="b">
        <v>0</v>
      </c>
      <c r="L284" s="84" t="b">
        <v>0</v>
      </c>
    </row>
    <row r="285" spans="1:12" ht="15">
      <c r="A285" s="84" t="s">
        <v>2513</v>
      </c>
      <c r="B285" s="84" t="s">
        <v>2559</v>
      </c>
      <c r="C285" s="84">
        <v>2</v>
      </c>
      <c r="D285" s="123">
        <v>0.001659975821933591</v>
      </c>
      <c r="E285" s="123">
        <v>2.0209824429184193</v>
      </c>
      <c r="F285" s="84" t="s">
        <v>2723</v>
      </c>
      <c r="G285" s="84" t="b">
        <v>0</v>
      </c>
      <c r="H285" s="84" t="b">
        <v>0</v>
      </c>
      <c r="I285" s="84" t="b">
        <v>0</v>
      </c>
      <c r="J285" s="84" t="b">
        <v>0</v>
      </c>
      <c r="K285" s="84" t="b">
        <v>0</v>
      </c>
      <c r="L285" s="84" t="b">
        <v>0</v>
      </c>
    </row>
    <row r="286" spans="1:12" ht="15">
      <c r="A286" s="84" t="s">
        <v>2559</v>
      </c>
      <c r="B286" s="84" t="s">
        <v>2612</v>
      </c>
      <c r="C286" s="84">
        <v>2</v>
      </c>
      <c r="D286" s="123">
        <v>0.001659975821933591</v>
      </c>
      <c r="E286" s="123">
        <v>2.4469511751907005</v>
      </c>
      <c r="F286" s="84" t="s">
        <v>2723</v>
      </c>
      <c r="G286" s="84" t="b">
        <v>0</v>
      </c>
      <c r="H286" s="84" t="b">
        <v>0</v>
      </c>
      <c r="I286" s="84" t="b">
        <v>0</v>
      </c>
      <c r="J286" s="84" t="b">
        <v>0</v>
      </c>
      <c r="K286" s="84" t="b">
        <v>0</v>
      </c>
      <c r="L286" s="84" t="b">
        <v>0</v>
      </c>
    </row>
    <row r="287" spans="1:12" ht="15">
      <c r="A287" s="84" t="s">
        <v>2612</v>
      </c>
      <c r="B287" s="84" t="s">
        <v>255</v>
      </c>
      <c r="C287" s="84">
        <v>2</v>
      </c>
      <c r="D287" s="123">
        <v>0.001659975821933591</v>
      </c>
      <c r="E287" s="123">
        <v>1.9698299204710379</v>
      </c>
      <c r="F287" s="84" t="s">
        <v>2723</v>
      </c>
      <c r="G287" s="84" t="b">
        <v>0</v>
      </c>
      <c r="H287" s="84" t="b">
        <v>0</v>
      </c>
      <c r="I287" s="84" t="b">
        <v>0</v>
      </c>
      <c r="J287" s="84" t="b">
        <v>0</v>
      </c>
      <c r="K287" s="84" t="b">
        <v>0</v>
      </c>
      <c r="L287" s="84" t="b">
        <v>0</v>
      </c>
    </row>
    <row r="288" spans="1:12" ht="15">
      <c r="A288" s="84" t="s">
        <v>255</v>
      </c>
      <c r="B288" s="84" t="s">
        <v>2610</v>
      </c>
      <c r="C288" s="84">
        <v>2</v>
      </c>
      <c r="D288" s="123">
        <v>0.001659975821933591</v>
      </c>
      <c r="E288" s="123">
        <v>1.999793143848481</v>
      </c>
      <c r="F288" s="84" t="s">
        <v>2723</v>
      </c>
      <c r="G288" s="84" t="b">
        <v>0</v>
      </c>
      <c r="H288" s="84" t="b">
        <v>0</v>
      </c>
      <c r="I288" s="84" t="b">
        <v>0</v>
      </c>
      <c r="J288" s="84" t="b">
        <v>0</v>
      </c>
      <c r="K288" s="84" t="b">
        <v>0</v>
      </c>
      <c r="L288" s="84" t="b">
        <v>0</v>
      </c>
    </row>
    <row r="289" spans="1:12" ht="15">
      <c r="A289" s="84" t="s">
        <v>2610</v>
      </c>
      <c r="B289" s="84" t="s">
        <v>2134</v>
      </c>
      <c r="C289" s="84">
        <v>2</v>
      </c>
      <c r="D289" s="123">
        <v>0.001659975821933591</v>
      </c>
      <c r="E289" s="123">
        <v>2.2428311925347755</v>
      </c>
      <c r="F289" s="84" t="s">
        <v>2723</v>
      </c>
      <c r="G289" s="84" t="b">
        <v>0</v>
      </c>
      <c r="H289" s="84" t="b">
        <v>0</v>
      </c>
      <c r="I289" s="84" t="b">
        <v>0</v>
      </c>
      <c r="J289" s="84" t="b">
        <v>0</v>
      </c>
      <c r="K289" s="84" t="b">
        <v>0</v>
      </c>
      <c r="L289" s="84" t="b">
        <v>0</v>
      </c>
    </row>
    <row r="290" spans="1:12" ht="15">
      <c r="A290" s="84" t="s">
        <v>2132</v>
      </c>
      <c r="B290" s="84" t="s">
        <v>2133</v>
      </c>
      <c r="C290" s="84">
        <v>2</v>
      </c>
      <c r="D290" s="123">
        <v>0.001659975821933591</v>
      </c>
      <c r="E290" s="123">
        <v>1.1502859849291693</v>
      </c>
      <c r="F290" s="84" t="s">
        <v>2723</v>
      </c>
      <c r="G290" s="84" t="b">
        <v>0</v>
      </c>
      <c r="H290" s="84" t="b">
        <v>0</v>
      </c>
      <c r="I290" s="84" t="b">
        <v>0</v>
      </c>
      <c r="J290" s="84" t="b">
        <v>0</v>
      </c>
      <c r="K290" s="84" t="b">
        <v>0</v>
      </c>
      <c r="L290" s="84" t="b">
        <v>0</v>
      </c>
    </row>
    <row r="291" spans="1:12" ht="15">
      <c r="A291" s="84" t="s">
        <v>2133</v>
      </c>
      <c r="B291" s="84" t="s">
        <v>2611</v>
      </c>
      <c r="C291" s="84">
        <v>2</v>
      </c>
      <c r="D291" s="123">
        <v>0.001659975821933591</v>
      </c>
      <c r="E291" s="123">
        <v>1.6987631481845</v>
      </c>
      <c r="F291" s="84" t="s">
        <v>2723</v>
      </c>
      <c r="G291" s="84" t="b">
        <v>0</v>
      </c>
      <c r="H291" s="84" t="b">
        <v>0</v>
      </c>
      <c r="I291" s="84" t="b">
        <v>0</v>
      </c>
      <c r="J291" s="84" t="b">
        <v>0</v>
      </c>
      <c r="K291" s="84" t="b">
        <v>0</v>
      </c>
      <c r="L291" s="84" t="b">
        <v>0</v>
      </c>
    </row>
    <row r="292" spans="1:12" ht="15">
      <c r="A292" s="84" t="s">
        <v>2611</v>
      </c>
      <c r="B292" s="84" t="s">
        <v>2550</v>
      </c>
      <c r="C292" s="84">
        <v>2</v>
      </c>
      <c r="D292" s="123">
        <v>0.001659975821933591</v>
      </c>
      <c r="E292" s="123">
        <v>2.4469511751907005</v>
      </c>
      <c r="F292" s="84" t="s">
        <v>2723</v>
      </c>
      <c r="G292" s="84" t="b">
        <v>0</v>
      </c>
      <c r="H292" s="84" t="b">
        <v>0</v>
      </c>
      <c r="I292" s="84" t="b">
        <v>0</v>
      </c>
      <c r="J292" s="84" t="b">
        <v>0</v>
      </c>
      <c r="K292" s="84" t="b">
        <v>0</v>
      </c>
      <c r="L292" s="84" t="b">
        <v>0</v>
      </c>
    </row>
    <row r="293" spans="1:12" ht="15">
      <c r="A293" s="84" t="s">
        <v>2694</v>
      </c>
      <c r="B293" s="84" t="s">
        <v>2497</v>
      </c>
      <c r="C293" s="84">
        <v>2</v>
      </c>
      <c r="D293" s="123">
        <v>0.001659975821933591</v>
      </c>
      <c r="E293" s="123">
        <v>2.2428311925347755</v>
      </c>
      <c r="F293" s="84" t="s">
        <v>2723</v>
      </c>
      <c r="G293" s="84" t="b">
        <v>0</v>
      </c>
      <c r="H293" s="84" t="b">
        <v>1</v>
      </c>
      <c r="I293" s="84" t="b">
        <v>0</v>
      </c>
      <c r="J293" s="84" t="b">
        <v>0</v>
      </c>
      <c r="K293" s="84" t="b">
        <v>0</v>
      </c>
      <c r="L293" s="84" t="b">
        <v>0</v>
      </c>
    </row>
    <row r="294" spans="1:12" ht="15">
      <c r="A294" s="84" t="s">
        <v>2497</v>
      </c>
      <c r="B294" s="84" t="s">
        <v>2695</v>
      </c>
      <c r="C294" s="84">
        <v>2</v>
      </c>
      <c r="D294" s="123">
        <v>0.001659975821933591</v>
      </c>
      <c r="E294" s="123">
        <v>2.2428311925347755</v>
      </c>
      <c r="F294" s="84" t="s">
        <v>2723</v>
      </c>
      <c r="G294" s="84" t="b">
        <v>0</v>
      </c>
      <c r="H294" s="84" t="b">
        <v>0</v>
      </c>
      <c r="I294" s="84" t="b">
        <v>0</v>
      </c>
      <c r="J294" s="84" t="b">
        <v>0</v>
      </c>
      <c r="K294" s="84" t="b">
        <v>0</v>
      </c>
      <c r="L294" s="84" t="b">
        <v>0</v>
      </c>
    </row>
    <row r="295" spans="1:12" ht="15">
      <c r="A295" s="84" t="s">
        <v>2695</v>
      </c>
      <c r="B295" s="84" t="s">
        <v>2696</v>
      </c>
      <c r="C295" s="84">
        <v>2</v>
      </c>
      <c r="D295" s="123">
        <v>0.001659975821933591</v>
      </c>
      <c r="E295" s="123">
        <v>3.0209824429184193</v>
      </c>
      <c r="F295" s="84" t="s">
        <v>2723</v>
      </c>
      <c r="G295" s="84" t="b">
        <v>0</v>
      </c>
      <c r="H295" s="84" t="b">
        <v>0</v>
      </c>
      <c r="I295" s="84" t="b">
        <v>0</v>
      </c>
      <c r="J295" s="84" t="b">
        <v>0</v>
      </c>
      <c r="K295" s="84" t="b">
        <v>0</v>
      </c>
      <c r="L295" s="84" t="b">
        <v>0</v>
      </c>
    </row>
    <row r="296" spans="1:12" ht="15">
      <c r="A296" s="84" t="s">
        <v>2696</v>
      </c>
      <c r="B296" s="84" t="s">
        <v>2697</v>
      </c>
      <c r="C296" s="84">
        <v>2</v>
      </c>
      <c r="D296" s="123">
        <v>0.001659975821933591</v>
      </c>
      <c r="E296" s="123">
        <v>3.0209824429184193</v>
      </c>
      <c r="F296" s="84" t="s">
        <v>2723</v>
      </c>
      <c r="G296" s="84" t="b">
        <v>0</v>
      </c>
      <c r="H296" s="84" t="b">
        <v>0</v>
      </c>
      <c r="I296" s="84" t="b">
        <v>0</v>
      </c>
      <c r="J296" s="84" t="b">
        <v>1</v>
      </c>
      <c r="K296" s="84" t="b">
        <v>0</v>
      </c>
      <c r="L296" s="84" t="b">
        <v>0</v>
      </c>
    </row>
    <row r="297" spans="1:12" ht="15">
      <c r="A297" s="84" t="s">
        <v>2697</v>
      </c>
      <c r="B297" s="84" t="s">
        <v>2620</v>
      </c>
      <c r="C297" s="84">
        <v>2</v>
      </c>
      <c r="D297" s="123">
        <v>0.001659975821933591</v>
      </c>
      <c r="E297" s="123">
        <v>2.844891183862738</v>
      </c>
      <c r="F297" s="84" t="s">
        <v>2723</v>
      </c>
      <c r="G297" s="84" t="b">
        <v>1</v>
      </c>
      <c r="H297" s="84" t="b">
        <v>0</v>
      </c>
      <c r="I297" s="84" t="b">
        <v>0</v>
      </c>
      <c r="J297" s="84" t="b">
        <v>0</v>
      </c>
      <c r="K297" s="84" t="b">
        <v>1</v>
      </c>
      <c r="L297" s="84" t="b">
        <v>0</v>
      </c>
    </row>
    <row r="298" spans="1:12" ht="15">
      <c r="A298" s="84" t="s">
        <v>2620</v>
      </c>
      <c r="B298" s="84" t="s">
        <v>2590</v>
      </c>
      <c r="C298" s="84">
        <v>2</v>
      </c>
      <c r="D298" s="123">
        <v>0.001659975821933591</v>
      </c>
      <c r="E298" s="123">
        <v>2.5438611881987567</v>
      </c>
      <c r="F298" s="84" t="s">
        <v>2723</v>
      </c>
      <c r="G298" s="84" t="b">
        <v>0</v>
      </c>
      <c r="H298" s="84" t="b">
        <v>1</v>
      </c>
      <c r="I298" s="84" t="b">
        <v>0</v>
      </c>
      <c r="J298" s="84" t="b">
        <v>0</v>
      </c>
      <c r="K298" s="84" t="b">
        <v>0</v>
      </c>
      <c r="L298" s="84" t="b">
        <v>0</v>
      </c>
    </row>
    <row r="299" spans="1:12" ht="15">
      <c r="A299" s="84" t="s">
        <v>2590</v>
      </c>
      <c r="B299" s="84" t="s">
        <v>2698</v>
      </c>
      <c r="C299" s="84">
        <v>2</v>
      </c>
      <c r="D299" s="123">
        <v>0.001659975821933591</v>
      </c>
      <c r="E299" s="123">
        <v>2.719952447254438</v>
      </c>
      <c r="F299" s="84" t="s">
        <v>2723</v>
      </c>
      <c r="G299" s="84" t="b">
        <v>0</v>
      </c>
      <c r="H299" s="84" t="b">
        <v>0</v>
      </c>
      <c r="I299" s="84" t="b">
        <v>0</v>
      </c>
      <c r="J299" s="84" t="b">
        <v>1</v>
      </c>
      <c r="K299" s="84" t="b">
        <v>0</v>
      </c>
      <c r="L299" s="84" t="b">
        <v>0</v>
      </c>
    </row>
    <row r="300" spans="1:12" ht="15">
      <c r="A300" s="84" t="s">
        <v>240</v>
      </c>
      <c r="B300" s="84" t="s">
        <v>2113</v>
      </c>
      <c r="C300" s="84">
        <v>2</v>
      </c>
      <c r="D300" s="123">
        <v>0.001659975821933591</v>
      </c>
      <c r="E300" s="123">
        <v>0.7376812142148697</v>
      </c>
      <c r="F300" s="84" t="s">
        <v>2723</v>
      </c>
      <c r="G300" s="84" t="b">
        <v>0</v>
      </c>
      <c r="H300" s="84" t="b">
        <v>0</v>
      </c>
      <c r="I300" s="84" t="b">
        <v>0</v>
      </c>
      <c r="J300" s="84" t="b">
        <v>0</v>
      </c>
      <c r="K300" s="84" t="b">
        <v>0</v>
      </c>
      <c r="L300" s="84" t="b">
        <v>0</v>
      </c>
    </row>
    <row r="301" spans="1:12" ht="15">
      <c r="A301" s="84" t="s">
        <v>2159</v>
      </c>
      <c r="B301" s="84" t="s">
        <v>2160</v>
      </c>
      <c r="C301" s="84">
        <v>2</v>
      </c>
      <c r="D301" s="123">
        <v>0.001659975821933591</v>
      </c>
      <c r="E301" s="123">
        <v>2.623042434246382</v>
      </c>
      <c r="F301" s="84" t="s">
        <v>2723</v>
      </c>
      <c r="G301" s="84" t="b">
        <v>1</v>
      </c>
      <c r="H301" s="84" t="b">
        <v>0</v>
      </c>
      <c r="I301" s="84" t="b">
        <v>0</v>
      </c>
      <c r="J301" s="84" t="b">
        <v>0</v>
      </c>
      <c r="K301" s="84" t="b">
        <v>0</v>
      </c>
      <c r="L301" s="84" t="b">
        <v>0</v>
      </c>
    </row>
    <row r="302" spans="1:12" ht="15">
      <c r="A302" s="84" t="s">
        <v>2160</v>
      </c>
      <c r="B302" s="84" t="s">
        <v>2161</v>
      </c>
      <c r="C302" s="84">
        <v>2</v>
      </c>
      <c r="D302" s="123">
        <v>0.001659975821933591</v>
      </c>
      <c r="E302" s="123">
        <v>2.844891183862738</v>
      </c>
      <c r="F302" s="84" t="s">
        <v>2723</v>
      </c>
      <c r="G302" s="84" t="b">
        <v>0</v>
      </c>
      <c r="H302" s="84" t="b">
        <v>0</v>
      </c>
      <c r="I302" s="84" t="b">
        <v>0</v>
      </c>
      <c r="J302" s="84" t="b">
        <v>0</v>
      </c>
      <c r="K302" s="84" t="b">
        <v>0</v>
      </c>
      <c r="L302" s="84" t="b">
        <v>0</v>
      </c>
    </row>
    <row r="303" spans="1:12" ht="15">
      <c r="A303" s="84" t="s">
        <v>2161</v>
      </c>
      <c r="B303" s="84" t="s">
        <v>2094</v>
      </c>
      <c r="C303" s="84">
        <v>2</v>
      </c>
      <c r="D303" s="123">
        <v>0.001659975821933591</v>
      </c>
      <c r="E303" s="123">
        <v>1.6407712012068132</v>
      </c>
      <c r="F303" s="84" t="s">
        <v>2723</v>
      </c>
      <c r="G303" s="84" t="b">
        <v>0</v>
      </c>
      <c r="H303" s="84" t="b">
        <v>0</v>
      </c>
      <c r="I303" s="84" t="b">
        <v>0</v>
      </c>
      <c r="J303" s="84" t="b">
        <v>0</v>
      </c>
      <c r="K303" s="84" t="b">
        <v>0</v>
      </c>
      <c r="L303" s="84" t="b">
        <v>0</v>
      </c>
    </row>
    <row r="304" spans="1:12" ht="15">
      <c r="A304" s="84" t="s">
        <v>2113</v>
      </c>
      <c r="B304" s="84" t="s">
        <v>2162</v>
      </c>
      <c r="C304" s="84">
        <v>2</v>
      </c>
      <c r="D304" s="123">
        <v>0.001659975821933591</v>
      </c>
      <c r="E304" s="123">
        <v>1.1165374018415095</v>
      </c>
      <c r="F304" s="84" t="s">
        <v>2723</v>
      </c>
      <c r="G304" s="84" t="b">
        <v>0</v>
      </c>
      <c r="H304" s="84" t="b">
        <v>0</v>
      </c>
      <c r="I304" s="84" t="b">
        <v>0</v>
      </c>
      <c r="J304" s="84" t="b">
        <v>0</v>
      </c>
      <c r="K304" s="84" t="b">
        <v>0</v>
      </c>
      <c r="L304" s="84" t="b">
        <v>0</v>
      </c>
    </row>
    <row r="305" spans="1:12" ht="15">
      <c r="A305" s="84" t="s">
        <v>2162</v>
      </c>
      <c r="B305" s="84" t="s">
        <v>2163</v>
      </c>
      <c r="C305" s="84">
        <v>2</v>
      </c>
      <c r="D305" s="123">
        <v>0.001659975821933591</v>
      </c>
      <c r="E305" s="123">
        <v>2.3677699291430754</v>
      </c>
      <c r="F305" s="84" t="s">
        <v>2723</v>
      </c>
      <c r="G305" s="84" t="b">
        <v>0</v>
      </c>
      <c r="H305" s="84" t="b">
        <v>0</v>
      </c>
      <c r="I305" s="84" t="b">
        <v>0</v>
      </c>
      <c r="J305" s="84" t="b">
        <v>0</v>
      </c>
      <c r="K305" s="84" t="b">
        <v>0</v>
      </c>
      <c r="L305" s="84" t="b">
        <v>0</v>
      </c>
    </row>
    <row r="306" spans="1:12" ht="15">
      <c r="A306" s="84" t="s">
        <v>2163</v>
      </c>
      <c r="B306" s="84" t="s">
        <v>2164</v>
      </c>
      <c r="C306" s="84">
        <v>2</v>
      </c>
      <c r="D306" s="123">
        <v>0.001659975821933591</v>
      </c>
      <c r="E306" s="123">
        <v>2.5438611881987567</v>
      </c>
      <c r="F306" s="84" t="s">
        <v>2723</v>
      </c>
      <c r="G306" s="84" t="b">
        <v>0</v>
      </c>
      <c r="H306" s="84" t="b">
        <v>0</v>
      </c>
      <c r="I306" s="84" t="b">
        <v>0</v>
      </c>
      <c r="J306" s="84" t="b">
        <v>0</v>
      </c>
      <c r="K306" s="84" t="b">
        <v>0</v>
      </c>
      <c r="L306" s="84" t="b">
        <v>0</v>
      </c>
    </row>
    <row r="307" spans="1:12" ht="15">
      <c r="A307" s="84" t="s">
        <v>2164</v>
      </c>
      <c r="B307" s="84" t="s">
        <v>2165</v>
      </c>
      <c r="C307" s="84">
        <v>2</v>
      </c>
      <c r="D307" s="123">
        <v>0.001659975821933591</v>
      </c>
      <c r="E307" s="123">
        <v>3.0209824429184193</v>
      </c>
      <c r="F307" s="84" t="s">
        <v>2723</v>
      </c>
      <c r="G307" s="84" t="b">
        <v>0</v>
      </c>
      <c r="H307" s="84" t="b">
        <v>0</v>
      </c>
      <c r="I307" s="84" t="b">
        <v>0</v>
      </c>
      <c r="J307" s="84" t="b">
        <v>0</v>
      </c>
      <c r="K307" s="84" t="b">
        <v>0</v>
      </c>
      <c r="L307" s="84" t="b">
        <v>0</v>
      </c>
    </row>
    <row r="308" spans="1:12" ht="15">
      <c r="A308" s="84" t="s">
        <v>2165</v>
      </c>
      <c r="B308" s="84" t="s">
        <v>2116</v>
      </c>
      <c r="C308" s="84">
        <v>2</v>
      </c>
      <c r="D308" s="123">
        <v>0.001659975821933591</v>
      </c>
      <c r="E308" s="123">
        <v>1.7422288419655902</v>
      </c>
      <c r="F308" s="84" t="s">
        <v>2723</v>
      </c>
      <c r="G308" s="84" t="b">
        <v>0</v>
      </c>
      <c r="H308" s="84" t="b">
        <v>0</v>
      </c>
      <c r="I308" s="84" t="b">
        <v>0</v>
      </c>
      <c r="J308" s="84" t="b">
        <v>0</v>
      </c>
      <c r="K308" s="84" t="b">
        <v>0</v>
      </c>
      <c r="L308" s="84" t="b">
        <v>0</v>
      </c>
    </row>
    <row r="309" spans="1:12" ht="15">
      <c r="A309" s="84" t="s">
        <v>2116</v>
      </c>
      <c r="B309" s="84" t="s">
        <v>2699</v>
      </c>
      <c r="C309" s="84">
        <v>2</v>
      </c>
      <c r="D309" s="123">
        <v>0.001659975821933591</v>
      </c>
      <c r="E309" s="123">
        <v>1.7422288419655902</v>
      </c>
      <c r="F309" s="84" t="s">
        <v>2723</v>
      </c>
      <c r="G309" s="84" t="b">
        <v>0</v>
      </c>
      <c r="H309" s="84" t="b">
        <v>0</v>
      </c>
      <c r="I309" s="84" t="b">
        <v>0</v>
      </c>
      <c r="J309" s="84" t="b">
        <v>1</v>
      </c>
      <c r="K309" s="84" t="b">
        <v>0</v>
      </c>
      <c r="L309" s="84" t="b">
        <v>0</v>
      </c>
    </row>
    <row r="310" spans="1:12" ht="15">
      <c r="A310" s="84" t="s">
        <v>2582</v>
      </c>
      <c r="B310" s="84" t="s">
        <v>2624</v>
      </c>
      <c r="C310" s="84">
        <v>2</v>
      </c>
      <c r="D310" s="123">
        <v>0.001659975821933591</v>
      </c>
      <c r="E310" s="123">
        <v>2.844891183862738</v>
      </c>
      <c r="F310" s="84" t="s">
        <v>2723</v>
      </c>
      <c r="G310" s="84" t="b">
        <v>0</v>
      </c>
      <c r="H310" s="84" t="b">
        <v>0</v>
      </c>
      <c r="I310" s="84" t="b">
        <v>0</v>
      </c>
      <c r="J310" s="84" t="b">
        <v>1</v>
      </c>
      <c r="K310" s="84" t="b">
        <v>0</v>
      </c>
      <c r="L310" s="84" t="b">
        <v>0</v>
      </c>
    </row>
    <row r="311" spans="1:12" ht="15">
      <c r="A311" s="84" t="s">
        <v>2624</v>
      </c>
      <c r="B311" s="84" t="s">
        <v>2622</v>
      </c>
      <c r="C311" s="84">
        <v>2</v>
      </c>
      <c r="D311" s="123">
        <v>0.001659975821933591</v>
      </c>
      <c r="E311" s="123">
        <v>2.6687999248070566</v>
      </c>
      <c r="F311" s="84" t="s">
        <v>2723</v>
      </c>
      <c r="G311" s="84" t="b">
        <v>1</v>
      </c>
      <c r="H311" s="84" t="b">
        <v>0</v>
      </c>
      <c r="I311" s="84" t="b">
        <v>0</v>
      </c>
      <c r="J311" s="84" t="b">
        <v>0</v>
      </c>
      <c r="K311" s="84" t="b">
        <v>0</v>
      </c>
      <c r="L311" s="84" t="b">
        <v>0</v>
      </c>
    </row>
    <row r="312" spans="1:12" ht="15">
      <c r="A312" s="84" t="s">
        <v>2622</v>
      </c>
      <c r="B312" s="84" t="s">
        <v>2113</v>
      </c>
      <c r="C312" s="84">
        <v>2</v>
      </c>
      <c r="D312" s="123">
        <v>0.001659975821933591</v>
      </c>
      <c r="E312" s="123">
        <v>1.038711209878851</v>
      </c>
      <c r="F312" s="84" t="s">
        <v>2723</v>
      </c>
      <c r="G312" s="84" t="b">
        <v>0</v>
      </c>
      <c r="H312" s="84" t="b">
        <v>0</v>
      </c>
      <c r="I312" s="84" t="b">
        <v>0</v>
      </c>
      <c r="J312" s="84" t="b">
        <v>0</v>
      </c>
      <c r="K312" s="84" t="b">
        <v>0</v>
      </c>
      <c r="L312" s="84" t="b">
        <v>0</v>
      </c>
    </row>
    <row r="313" spans="1:12" ht="15">
      <c r="A313" s="84" t="s">
        <v>2113</v>
      </c>
      <c r="B313" s="84" t="s">
        <v>2700</v>
      </c>
      <c r="C313" s="84">
        <v>2</v>
      </c>
      <c r="D313" s="123">
        <v>0.001659975821933591</v>
      </c>
      <c r="E313" s="123">
        <v>1.2926286608971909</v>
      </c>
      <c r="F313" s="84" t="s">
        <v>2723</v>
      </c>
      <c r="G313" s="84" t="b">
        <v>0</v>
      </c>
      <c r="H313" s="84" t="b">
        <v>0</v>
      </c>
      <c r="I313" s="84" t="b">
        <v>0</v>
      </c>
      <c r="J313" s="84" t="b">
        <v>0</v>
      </c>
      <c r="K313" s="84" t="b">
        <v>0</v>
      </c>
      <c r="L313" s="84" t="b">
        <v>0</v>
      </c>
    </row>
    <row r="314" spans="1:12" ht="15">
      <c r="A314" s="84" t="s">
        <v>2700</v>
      </c>
      <c r="B314" s="84" t="s">
        <v>2494</v>
      </c>
      <c r="C314" s="84">
        <v>2</v>
      </c>
      <c r="D314" s="123">
        <v>0.001659975821933591</v>
      </c>
      <c r="E314" s="123">
        <v>2.2428311925347755</v>
      </c>
      <c r="F314" s="84" t="s">
        <v>2723</v>
      </c>
      <c r="G314" s="84" t="b">
        <v>0</v>
      </c>
      <c r="H314" s="84" t="b">
        <v>0</v>
      </c>
      <c r="I314" s="84" t="b">
        <v>0</v>
      </c>
      <c r="J314" s="84" t="b">
        <v>0</v>
      </c>
      <c r="K314" s="84" t="b">
        <v>0</v>
      </c>
      <c r="L314" s="84" t="b">
        <v>0</v>
      </c>
    </row>
    <row r="315" spans="1:12" ht="15">
      <c r="A315" s="84" t="s">
        <v>2494</v>
      </c>
      <c r="B315" s="84" t="s">
        <v>2632</v>
      </c>
      <c r="C315" s="84">
        <v>2</v>
      </c>
      <c r="D315" s="123">
        <v>0.001659975821933591</v>
      </c>
      <c r="E315" s="123">
        <v>2.0319778272198823</v>
      </c>
      <c r="F315" s="84" t="s">
        <v>2723</v>
      </c>
      <c r="G315" s="84" t="b">
        <v>0</v>
      </c>
      <c r="H315" s="84" t="b">
        <v>0</v>
      </c>
      <c r="I315" s="84" t="b">
        <v>0</v>
      </c>
      <c r="J315" s="84" t="b">
        <v>0</v>
      </c>
      <c r="K315" s="84" t="b">
        <v>0</v>
      </c>
      <c r="L315" s="84" t="b">
        <v>0</v>
      </c>
    </row>
    <row r="316" spans="1:12" ht="15">
      <c r="A316" s="84" t="s">
        <v>2632</v>
      </c>
      <c r="B316" s="84" t="s">
        <v>2558</v>
      </c>
      <c r="C316" s="84">
        <v>2</v>
      </c>
      <c r="D316" s="123">
        <v>0.001659975821933591</v>
      </c>
      <c r="E316" s="123">
        <v>2.4469511751907005</v>
      </c>
      <c r="F316" s="84" t="s">
        <v>2723</v>
      </c>
      <c r="G316" s="84" t="b">
        <v>0</v>
      </c>
      <c r="H316" s="84" t="b">
        <v>0</v>
      </c>
      <c r="I316" s="84" t="b">
        <v>0</v>
      </c>
      <c r="J316" s="84" t="b">
        <v>0</v>
      </c>
      <c r="K316" s="84" t="b">
        <v>0</v>
      </c>
      <c r="L316" s="84" t="b">
        <v>0</v>
      </c>
    </row>
    <row r="317" spans="1:12" ht="15">
      <c r="A317" s="84" t="s">
        <v>2558</v>
      </c>
      <c r="B317" s="84" t="s">
        <v>2518</v>
      </c>
      <c r="C317" s="84">
        <v>2</v>
      </c>
      <c r="D317" s="123">
        <v>0.001659975821933591</v>
      </c>
      <c r="E317" s="123">
        <v>2.078974389896106</v>
      </c>
      <c r="F317" s="84" t="s">
        <v>2723</v>
      </c>
      <c r="G317" s="84" t="b">
        <v>0</v>
      </c>
      <c r="H317" s="84" t="b">
        <v>0</v>
      </c>
      <c r="I317" s="84" t="b">
        <v>0</v>
      </c>
      <c r="J317" s="84" t="b">
        <v>0</v>
      </c>
      <c r="K317" s="84" t="b">
        <v>0</v>
      </c>
      <c r="L317" s="84" t="b">
        <v>0</v>
      </c>
    </row>
    <row r="318" spans="1:12" ht="15">
      <c r="A318" s="84" t="s">
        <v>2701</v>
      </c>
      <c r="B318" s="84" t="s">
        <v>2116</v>
      </c>
      <c r="C318" s="84">
        <v>2</v>
      </c>
      <c r="D318" s="123">
        <v>0.001659975821933591</v>
      </c>
      <c r="E318" s="123">
        <v>1.7422288419655902</v>
      </c>
      <c r="F318" s="84" t="s">
        <v>2723</v>
      </c>
      <c r="G318" s="84" t="b">
        <v>0</v>
      </c>
      <c r="H318" s="84" t="b">
        <v>0</v>
      </c>
      <c r="I318" s="84" t="b">
        <v>0</v>
      </c>
      <c r="J318" s="84" t="b">
        <v>0</v>
      </c>
      <c r="K318" s="84" t="b">
        <v>0</v>
      </c>
      <c r="L318" s="84" t="b">
        <v>0</v>
      </c>
    </row>
    <row r="319" spans="1:12" ht="15">
      <c r="A319" s="84" t="s">
        <v>2702</v>
      </c>
      <c r="B319" s="84" t="s">
        <v>2502</v>
      </c>
      <c r="C319" s="84">
        <v>2</v>
      </c>
      <c r="D319" s="123">
        <v>0.001659975821933591</v>
      </c>
      <c r="E319" s="123">
        <v>2.3677699291430754</v>
      </c>
      <c r="F319" s="84" t="s">
        <v>2723</v>
      </c>
      <c r="G319" s="84" t="b">
        <v>0</v>
      </c>
      <c r="H319" s="84" t="b">
        <v>0</v>
      </c>
      <c r="I319" s="84" t="b">
        <v>0</v>
      </c>
      <c r="J319" s="84" t="b">
        <v>0</v>
      </c>
      <c r="K319" s="84" t="b">
        <v>0</v>
      </c>
      <c r="L319" s="84" t="b">
        <v>0</v>
      </c>
    </row>
    <row r="320" spans="1:12" ht="15">
      <c r="A320" s="84" t="s">
        <v>2121</v>
      </c>
      <c r="B320" s="84" t="s">
        <v>2607</v>
      </c>
      <c r="C320" s="84">
        <v>2</v>
      </c>
      <c r="D320" s="123">
        <v>0.001659975821933591</v>
      </c>
      <c r="E320" s="123">
        <v>1.999793143848481</v>
      </c>
      <c r="F320" s="84" t="s">
        <v>2723</v>
      </c>
      <c r="G320" s="84" t="b">
        <v>0</v>
      </c>
      <c r="H320" s="84" t="b">
        <v>0</v>
      </c>
      <c r="I320" s="84" t="b">
        <v>0</v>
      </c>
      <c r="J320" s="84" t="b">
        <v>1</v>
      </c>
      <c r="K320" s="84" t="b">
        <v>0</v>
      </c>
      <c r="L320" s="84" t="b">
        <v>0</v>
      </c>
    </row>
    <row r="321" spans="1:12" ht="15">
      <c r="A321" s="84" t="s">
        <v>2607</v>
      </c>
      <c r="B321" s="84" t="s">
        <v>2508</v>
      </c>
      <c r="C321" s="84">
        <v>2</v>
      </c>
      <c r="D321" s="123">
        <v>0.001659975821933591</v>
      </c>
      <c r="E321" s="123">
        <v>2.1916786700873945</v>
      </c>
      <c r="F321" s="84" t="s">
        <v>2723</v>
      </c>
      <c r="G321" s="84" t="b">
        <v>1</v>
      </c>
      <c r="H321" s="84" t="b">
        <v>0</v>
      </c>
      <c r="I321" s="84" t="b">
        <v>0</v>
      </c>
      <c r="J321" s="84" t="b">
        <v>0</v>
      </c>
      <c r="K321" s="84" t="b">
        <v>0</v>
      </c>
      <c r="L321" s="84" t="b">
        <v>0</v>
      </c>
    </row>
    <row r="322" spans="1:12" ht="15">
      <c r="A322" s="84" t="s">
        <v>2508</v>
      </c>
      <c r="B322" s="84" t="s">
        <v>2703</v>
      </c>
      <c r="C322" s="84">
        <v>2</v>
      </c>
      <c r="D322" s="123">
        <v>0.001659975821933591</v>
      </c>
      <c r="E322" s="123">
        <v>2.3677699291430754</v>
      </c>
      <c r="F322" s="84" t="s">
        <v>2723</v>
      </c>
      <c r="G322" s="84" t="b">
        <v>0</v>
      </c>
      <c r="H322" s="84" t="b">
        <v>0</v>
      </c>
      <c r="I322" s="84" t="b">
        <v>0</v>
      </c>
      <c r="J322" s="84" t="b">
        <v>0</v>
      </c>
      <c r="K322" s="84" t="b">
        <v>0</v>
      </c>
      <c r="L322" s="84" t="b">
        <v>0</v>
      </c>
    </row>
    <row r="323" spans="1:12" ht="15">
      <c r="A323" s="84" t="s">
        <v>2703</v>
      </c>
      <c r="B323" s="84" t="s">
        <v>2704</v>
      </c>
      <c r="C323" s="84">
        <v>2</v>
      </c>
      <c r="D323" s="123">
        <v>0.001659975821933591</v>
      </c>
      <c r="E323" s="123">
        <v>3.0209824429184193</v>
      </c>
      <c r="F323" s="84" t="s">
        <v>2723</v>
      </c>
      <c r="G323" s="84" t="b">
        <v>0</v>
      </c>
      <c r="H323" s="84" t="b">
        <v>0</v>
      </c>
      <c r="I323" s="84" t="b">
        <v>0</v>
      </c>
      <c r="J323" s="84" t="b">
        <v>0</v>
      </c>
      <c r="K323" s="84" t="b">
        <v>0</v>
      </c>
      <c r="L323" s="84" t="b">
        <v>0</v>
      </c>
    </row>
    <row r="324" spans="1:12" ht="15">
      <c r="A324" s="84" t="s">
        <v>2704</v>
      </c>
      <c r="B324" s="84" t="s">
        <v>2115</v>
      </c>
      <c r="C324" s="84">
        <v>2</v>
      </c>
      <c r="D324" s="123">
        <v>0.001659975821933591</v>
      </c>
      <c r="E324" s="123">
        <v>1.7309478315559013</v>
      </c>
      <c r="F324" s="84" t="s">
        <v>2723</v>
      </c>
      <c r="G324" s="84" t="b">
        <v>0</v>
      </c>
      <c r="H324" s="84" t="b">
        <v>0</v>
      </c>
      <c r="I324" s="84" t="b">
        <v>0</v>
      </c>
      <c r="J324" s="84" t="b">
        <v>0</v>
      </c>
      <c r="K324" s="84" t="b">
        <v>0</v>
      </c>
      <c r="L324" s="84" t="b">
        <v>0</v>
      </c>
    </row>
    <row r="325" spans="1:12" ht="15">
      <c r="A325" s="84" t="s">
        <v>2115</v>
      </c>
      <c r="B325" s="84" t="s">
        <v>2604</v>
      </c>
      <c r="C325" s="84">
        <v>2</v>
      </c>
      <c r="D325" s="123">
        <v>0.001659975821933591</v>
      </c>
      <c r="E325" s="123">
        <v>1.803498498704513</v>
      </c>
      <c r="F325" s="84" t="s">
        <v>2723</v>
      </c>
      <c r="G325" s="84" t="b">
        <v>0</v>
      </c>
      <c r="H325" s="84" t="b">
        <v>0</v>
      </c>
      <c r="I325" s="84" t="b">
        <v>0</v>
      </c>
      <c r="J325" s="84" t="b">
        <v>0</v>
      </c>
      <c r="K325" s="84" t="b">
        <v>0</v>
      </c>
      <c r="L325" s="84" t="b">
        <v>0</v>
      </c>
    </row>
    <row r="326" spans="1:12" ht="15">
      <c r="A326" s="84" t="s">
        <v>2604</v>
      </c>
      <c r="B326" s="84" t="s">
        <v>2705</v>
      </c>
      <c r="C326" s="84">
        <v>2</v>
      </c>
      <c r="D326" s="123">
        <v>0.001659975821933591</v>
      </c>
      <c r="E326" s="123">
        <v>2.844891183862738</v>
      </c>
      <c r="F326" s="84" t="s">
        <v>2723</v>
      </c>
      <c r="G326" s="84" t="b">
        <v>0</v>
      </c>
      <c r="H326" s="84" t="b">
        <v>0</v>
      </c>
      <c r="I326" s="84" t="b">
        <v>0</v>
      </c>
      <c r="J326" s="84" t="b">
        <v>0</v>
      </c>
      <c r="K326" s="84" t="b">
        <v>0</v>
      </c>
      <c r="L326" s="84" t="b">
        <v>0</v>
      </c>
    </row>
    <row r="327" spans="1:12" ht="15">
      <c r="A327" s="84" t="s">
        <v>2705</v>
      </c>
      <c r="B327" s="84" t="s">
        <v>2706</v>
      </c>
      <c r="C327" s="84">
        <v>2</v>
      </c>
      <c r="D327" s="123">
        <v>0.001659975821933591</v>
      </c>
      <c r="E327" s="123">
        <v>3.0209824429184193</v>
      </c>
      <c r="F327" s="84" t="s">
        <v>2723</v>
      </c>
      <c r="G327" s="84" t="b">
        <v>0</v>
      </c>
      <c r="H327" s="84" t="b">
        <v>0</v>
      </c>
      <c r="I327" s="84" t="b">
        <v>0</v>
      </c>
      <c r="J327" s="84" t="b">
        <v>0</v>
      </c>
      <c r="K327" s="84" t="b">
        <v>0</v>
      </c>
      <c r="L327" s="84" t="b">
        <v>0</v>
      </c>
    </row>
    <row r="328" spans="1:12" ht="15">
      <c r="A328" s="84" t="s">
        <v>2706</v>
      </c>
      <c r="B328" s="84" t="s">
        <v>2707</v>
      </c>
      <c r="C328" s="84">
        <v>2</v>
      </c>
      <c r="D328" s="123">
        <v>0.001659975821933591</v>
      </c>
      <c r="E328" s="123">
        <v>3.0209824429184193</v>
      </c>
      <c r="F328" s="84" t="s">
        <v>2723</v>
      </c>
      <c r="G328" s="84" t="b">
        <v>0</v>
      </c>
      <c r="H328" s="84" t="b">
        <v>0</v>
      </c>
      <c r="I328" s="84" t="b">
        <v>0</v>
      </c>
      <c r="J328" s="84" t="b">
        <v>0</v>
      </c>
      <c r="K328" s="84" t="b">
        <v>0</v>
      </c>
      <c r="L328" s="84" t="b">
        <v>0</v>
      </c>
    </row>
    <row r="329" spans="1:12" ht="15">
      <c r="A329" s="84" t="s">
        <v>2707</v>
      </c>
      <c r="B329" s="84" t="s">
        <v>2708</v>
      </c>
      <c r="C329" s="84">
        <v>2</v>
      </c>
      <c r="D329" s="123">
        <v>0.001659975821933591</v>
      </c>
      <c r="E329" s="123">
        <v>3.0209824429184193</v>
      </c>
      <c r="F329" s="84" t="s">
        <v>2723</v>
      </c>
      <c r="G329" s="84" t="b">
        <v>0</v>
      </c>
      <c r="H329" s="84" t="b">
        <v>0</v>
      </c>
      <c r="I329" s="84" t="b">
        <v>0</v>
      </c>
      <c r="J329" s="84" t="b">
        <v>0</v>
      </c>
      <c r="K329" s="84" t="b">
        <v>0</v>
      </c>
      <c r="L329" s="84" t="b">
        <v>0</v>
      </c>
    </row>
    <row r="330" spans="1:12" ht="15">
      <c r="A330" s="84" t="s">
        <v>2708</v>
      </c>
      <c r="B330" s="84" t="s">
        <v>2116</v>
      </c>
      <c r="C330" s="84">
        <v>2</v>
      </c>
      <c r="D330" s="123">
        <v>0.001659975821933591</v>
      </c>
      <c r="E330" s="123">
        <v>1.7422288419655902</v>
      </c>
      <c r="F330" s="84" t="s">
        <v>2723</v>
      </c>
      <c r="G330" s="84" t="b">
        <v>0</v>
      </c>
      <c r="H330" s="84" t="b">
        <v>0</v>
      </c>
      <c r="I330" s="84" t="b">
        <v>0</v>
      </c>
      <c r="J330" s="84" t="b">
        <v>0</v>
      </c>
      <c r="K330" s="84" t="b">
        <v>0</v>
      </c>
      <c r="L330" s="84" t="b">
        <v>0</v>
      </c>
    </row>
    <row r="331" spans="1:12" ht="15">
      <c r="A331" s="84" t="s">
        <v>2560</v>
      </c>
      <c r="B331" s="84" t="s">
        <v>2709</v>
      </c>
      <c r="C331" s="84">
        <v>2</v>
      </c>
      <c r="D331" s="123">
        <v>0.001659975821933591</v>
      </c>
      <c r="E331" s="123">
        <v>2.844891183862738</v>
      </c>
      <c r="F331" s="84" t="s">
        <v>2723</v>
      </c>
      <c r="G331" s="84" t="b">
        <v>0</v>
      </c>
      <c r="H331" s="84" t="b">
        <v>0</v>
      </c>
      <c r="I331" s="84" t="b">
        <v>0</v>
      </c>
      <c r="J331" s="84" t="b">
        <v>0</v>
      </c>
      <c r="K331" s="84" t="b">
        <v>0</v>
      </c>
      <c r="L331" s="84" t="b">
        <v>0</v>
      </c>
    </row>
    <row r="332" spans="1:12" ht="15">
      <c r="A332" s="84" t="s">
        <v>2709</v>
      </c>
      <c r="B332" s="84" t="s">
        <v>2710</v>
      </c>
      <c r="C332" s="84">
        <v>2</v>
      </c>
      <c r="D332" s="123">
        <v>0.001659975821933591</v>
      </c>
      <c r="E332" s="123">
        <v>3.0209824429184193</v>
      </c>
      <c r="F332" s="84" t="s">
        <v>2723</v>
      </c>
      <c r="G332" s="84" t="b">
        <v>0</v>
      </c>
      <c r="H332" s="84" t="b">
        <v>0</v>
      </c>
      <c r="I332" s="84" t="b">
        <v>0</v>
      </c>
      <c r="J332" s="84" t="b">
        <v>0</v>
      </c>
      <c r="K332" s="84" t="b">
        <v>0</v>
      </c>
      <c r="L332" s="84" t="b">
        <v>0</v>
      </c>
    </row>
    <row r="333" spans="1:12" ht="15">
      <c r="A333" s="84" t="s">
        <v>2710</v>
      </c>
      <c r="B333" s="84" t="s">
        <v>2711</v>
      </c>
      <c r="C333" s="84">
        <v>2</v>
      </c>
      <c r="D333" s="123">
        <v>0.001659975821933591</v>
      </c>
      <c r="E333" s="123">
        <v>3.0209824429184193</v>
      </c>
      <c r="F333" s="84" t="s">
        <v>2723</v>
      </c>
      <c r="G333" s="84" t="b">
        <v>0</v>
      </c>
      <c r="H333" s="84" t="b">
        <v>0</v>
      </c>
      <c r="I333" s="84" t="b">
        <v>0</v>
      </c>
      <c r="J333" s="84" t="b">
        <v>0</v>
      </c>
      <c r="K333" s="84" t="b">
        <v>0</v>
      </c>
      <c r="L333" s="84" t="b">
        <v>0</v>
      </c>
    </row>
    <row r="334" spans="1:12" ht="15">
      <c r="A334" s="84" t="s">
        <v>2712</v>
      </c>
      <c r="B334" s="84" t="s">
        <v>2152</v>
      </c>
      <c r="C334" s="84">
        <v>2</v>
      </c>
      <c r="D334" s="123">
        <v>0.0019281539917901445</v>
      </c>
      <c r="E334" s="123">
        <v>2.844891183862738</v>
      </c>
      <c r="F334" s="84" t="s">
        <v>2723</v>
      </c>
      <c r="G334" s="84" t="b">
        <v>0</v>
      </c>
      <c r="H334" s="84" t="b">
        <v>0</v>
      </c>
      <c r="I334" s="84" t="b">
        <v>0</v>
      </c>
      <c r="J334" s="84" t="b">
        <v>0</v>
      </c>
      <c r="K334" s="84" t="b">
        <v>0</v>
      </c>
      <c r="L334" s="84" t="b">
        <v>0</v>
      </c>
    </row>
    <row r="335" spans="1:12" ht="15">
      <c r="A335" s="84" t="s">
        <v>2713</v>
      </c>
      <c r="B335" s="84" t="s">
        <v>2633</v>
      </c>
      <c r="C335" s="84">
        <v>2</v>
      </c>
      <c r="D335" s="123">
        <v>0.001659975821933591</v>
      </c>
      <c r="E335" s="123">
        <v>2.844891183862738</v>
      </c>
      <c r="F335" s="84" t="s">
        <v>2723</v>
      </c>
      <c r="G335" s="84" t="b">
        <v>0</v>
      </c>
      <c r="H335" s="84" t="b">
        <v>0</v>
      </c>
      <c r="I335" s="84" t="b">
        <v>0</v>
      </c>
      <c r="J335" s="84" t="b">
        <v>0</v>
      </c>
      <c r="K335" s="84" t="b">
        <v>0</v>
      </c>
      <c r="L335" s="84" t="b">
        <v>0</v>
      </c>
    </row>
    <row r="336" spans="1:12" ht="15">
      <c r="A336" s="84" t="s">
        <v>2633</v>
      </c>
      <c r="B336" s="84" t="s">
        <v>2503</v>
      </c>
      <c r="C336" s="84">
        <v>2</v>
      </c>
      <c r="D336" s="123">
        <v>0.001659975821933591</v>
      </c>
      <c r="E336" s="123">
        <v>2.2428311925347755</v>
      </c>
      <c r="F336" s="84" t="s">
        <v>2723</v>
      </c>
      <c r="G336" s="84" t="b">
        <v>0</v>
      </c>
      <c r="H336" s="84" t="b">
        <v>0</v>
      </c>
      <c r="I336" s="84" t="b">
        <v>0</v>
      </c>
      <c r="J336" s="84" t="b">
        <v>0</v>
      </c>
      <c r="K336" s="84" t="b">
        <v>0</v>
      </c>
      <c r="L336" s="84" t="b">
        <v>0</v>
      </c>
    </row>
    <row r="337" spans="1:12" ht="15">
      <c r="A337" s="84" t="s">
        <v>2503</v>
      </c>
      <c r="B337" s="84" t="s">
        <v>2621</v>
      </c>
      <c r="C337" s="84">
        <v>2</v>
      </c>
      <c r="D337" s="123">
        <v>0.001659975821933591</v>
      </c>
      <c r="E337" s="123">
        <v>2.1916786700873945</v>
      </c>
      <c r="F337" s="84" t="s">
        <v>2723</v>
      </c>
      <c r="G337" s="84" t="b">
        <v>0</v>
      </c>
      <c r="H337" s="84" t="b">
        <v>0</v>
      </c>
      <c r="I337" s="84" t="b">
        <v>0</v>
      </c>
      <c r="J337" s="84" t="b">
        <v>0</v>
      </c>
      <c r="K337" s="84" t="b">
        <v>0</v>
      </c>
      <c r="L337" s="84" t="b">
        <v>0</v>
      </c>
    </row>
    <row r="338" spans="1:12" ht="15">
      <c r="A338" s="84" t="s">
        <v>2621</v>
      </c>
      <c r="B338" s="84" t="s">
        <v>2714</v>
      </c>
      <c r="C338" s="84">
        <v>2</v>
      </c>
      <c r="D338" s="123">
        <v>0.001659975821933591</v>
      </c>
      <c r="E338" s="123">
        <v>2.844891183862738</v>
      </c>
      <c r="F338" s="84" t="s">
        <v>2723</v>
      </c>
      <c r="G338" s="84" t="b">
        <v>0</v>
      </c>
      <c r="H338" s="84" t="b">
        <v>0</v>
      </c>
      <c r="I338" s="84" t="b">
        <v>0</v>
      </c>
      <c r="J338" s="84" t="b">
        <v>0</v>
      </c>
      <c r="K338" s="84" t="b">
        <v>0</v>
      </c>
      <c r="L338" s="84" t="b">
        <v>0</v>
      </c>
    </row>
    <row r="339" spans="1:12" ht="15">
      <c r="A339" s="84" t="s">
        <v>2714</v>
      </c>
      <c r="B339" s="84" t="s">
        <v>2631</v>
      </c>
      <c r="C339" s="84">
        <v>2</v>
      </c>
      <c r="D339" s="123">
        <v>0.001659975821933591</v>
      </c>
      <c r="E339" s="123">
        <v>2.844891183862738</v>
      </c>
      <c r="F339" s="84" t="s">
        <v>2723</v>
      </c>
      <c r="G339" s="84" t="b">
        <v>0</v>
      </c>
      <c r="H339" s="84" t="b">
        <v>0</v>
      </c>
      <c r="I339" s="84" t="b">
        <v>0</v>
      </c>
      <c r="J339" s="84" t="b">
        <v>0</v>
      </c>
      <c r="K339" s="84" t="b">
        <v>0</v>
      </c>
      <c r="L339" s="84" t="b">
        <v>0</v>
      </c>
    </row>
    <row r="340" spans="1:12" ht="15">
      <c r="A340" s="84" t="s">
        <v>2631</v>
      </c>
      <c r="B340" s="84" t="s">
        <v>2151</v>
      </c>
      <c r="C340" s="84">
        <v>2</v>
      </c>
      <c r="D340" s="123">
        <v>0.001659975821933591</v>
      </c>
      <c r="E340" s="123">
        <v>2.5438611881987567</v>
      </c>
      <c r="F340" s="84" t="s">
        <v>2723</v>
      </c>
      <c r="G340" s="84" t="b">
        <v>0</v>
      </c>
      <c r="H340" s="84" t="b">
        <v>0</v>
      </c>
      <c r="I340" s="84" t="b">
        <v>0</v>
      </c>
      <c r="J340" s="84" t="b">
        <v>0</v>
      </c>
      <c r="K340" s="84" t="b">
        <v>0</v>
      </c>
      <c r="L340" s="84" t="b">
        <v>0</v>
      </c>
    </row>
    <row r="341" spans="1:12" ht="15">
      <c r="A341" s="84" t="s">
        <v>2151</v>
      </c>
      <c r="B341" s="84" t="s">
        <v>2520</v>
      </c>
      <c r="C341" s="84">
        <v>2</v>
      </c>
      <c r="D341" s="123">
        <v>0.001659975821933591</v>
      </c>
      <c r="E341" s="123">
        <v>2.1758844029041624</v>
      </c>
      <c r="F341" s="84" t="s">
        <v>2723</v>
      </c>
      <c r="G341" s="84" t="b">
        <v>0</v>
      </c>
      <c r="H341" s="84" t="b">
        <v>0</v>
      </c>
      <c r="I341" s="84" t="b">
        <v>0</v>
      </c>
      <c r="J341" s="84" t="b">
        <v>0</v>
      </c>
      <c r="K341" s="84" t="b">
        <v>0</v>
      </c>
      <c r="L341" s="84" t="b">
        <v>0</v>
      </c>
    </row>
    <row r="342" spans="1:12" ht="15">
      <c r="A342" s="84" t="s">
        <v>2520</v>
      </c>
      <c r="B342" s="84" t="s">
        <v>2593</v>
      </c>
      <c r="C342" s="84">
        <v>2</v>
      </c>
      <c r="D342" s="123">
        <v>0.001659975821933591</v>
      </c>
      <c r="E342" s="123">
        <v>2.3677699291430754</v>
      </c>
      <c r="F342" s="84" t="s">
        <v>2723</v>
      </c>
      <c r="G342" s="84" t="b">
        <v>0</v>
      </c>
      <c r="H342" s="84" t="b">
        <v>0</v>
      </c>
      <c r="I342" s="84" t="b">
        <v>0</v>
      </c>
      <c r="J342" s="84" t="b">
        <v>0</v>
      </c>
      <c r="K342" s="84" t="b">
        <v>0</v>
      </c>
      <c r="L342" s="84" t="b">
        <v>0</v>
      </c>
    </row>
    <row r="343" spans="1:12" ht="15">
      <c r="A343" s="84" t="s">
        <v>2593</v>
      </c>
      <c r="B343" s="84" t="s">
        <v>2715</v>
      </c>
      <c r="C343" s="84">
        <v>2</v>
      </c>
      <c r="D343" s="123">
        <v>0.001659975821933591</v>
      </c>
      <c r="E343" s="123">
        <v>2.844891183862738</v>
      </c>
      <c r="F343" s="84" t="s">
        <v>2723</v>
      </c>
      <c r="G343" s="84" t="b">
        <v>0</v>
      </c>
      <c r="H343" s="84" t="b">
        <v>0</v>
      </c>
      <c r="I343" s="84" t="b">
        <v>0</v>
      </c>
      <c r="J343" s="84" t="b">
        <v>1</v>
      </c>
      <c r="K343" s="84" t="b">
        <v>0</v>
      </c>
      <c r="L343" s="84" t="b">
        <v>0</v>
      </c>
    </row>
    <row r="344" spans="1:12" ht="15">
      <c r="A344" s="84" t="s">
        <v>2715</v>
      </c>
      <c r="B344" s="84" t="s">
        <v>2716</v>
      </c>
      <c r="C344" s="84">
        <v>2</v>
      </c>
      <c r="D344" s="123">
        <v>0.001659975821933591</v>
      </c>
      <c r="E344" s="123">
        <v>3.0209824429184193</v>
      </c>
      <c r="F344" s="84" t="s">
        <v>2723</v>
      </c>
      <c r="G344" s="84" t="b">
        <v>1</v>
      </c>
      <c r="H344" s="84" t="b">
        <v>0</v>
      </c>
      <c r="I344" s="84" t="b">
        <v>0</v>
      </c>
      <c r="J344" s="84" t="b">
        <v>1</v>
      </c>
      <c r="K344" s="84" t="b">
        <v>0</v>
      </c>
      <c r="L344" s="84" t="b">
        <v>0</v>
      </c>
    </row>
    <row r="345" spans="1:12" ht="15">
      <c r="A345" s="84" t="s">
        <v>2120</v>
      </c>
      <c r="B345" s="84" t="s">
        <v>2115</v>
      </c>
      <c r="C345" s="84">
        <v>2</v>
      </c>
      <c r="D345" s="123">
        <v>0.001659975821933591</v>
      </c>
      <c r="E345" s="123">
        <v>1.1288878402279388</v>
      </c>
      <c r="F345" s="84" t="s">
        <v>2723</v>
      </c>
      <c r="G345" s="84" t="b">
        <v>0</v>
      </c>
      <c r="H345" s="84" t="b">
        <v>0</v>
      </c>
      <c r="I345" s="84" t="b">
        <v>0</v>
      </c>
      <c r="J345" s="84" t="b">
        <v>0</v>
      </c>
      <c r="K345" s="84" t="b">
        <v>0</v>
      </c>
      <c r="L345" s="84" t="b">
        <v>0</v>
      </c>
    </row>
    <row r="346" spans="1:12" ht="15">
      <c r="A346" s="84" t="s">
        <v>257</v>
      </c>
      <c r="B346" s="84" t="s">
        <v>2120</v>
      </c>
      <c r="C346" s="84">
        <v>2</v>
      </c>
      <c r="D346" s="123">
        <v>0.001659975821933591</v>
      </c>
      <c r="E346" s="123">
        <v>1.2727944159122189</v>
      </c>
      <c r="F346" s="84" t="s">
        <v>2723</v>
      </c>
      <c r="G346" s="84" t="b">
        <v>0</v>
      </c>
      <c r="H346" s="84" t="b">
        <v>0</v>
      </c>
      <c r="I346" s="84" t="b">
        <v>0</v>
      </c>
      <c r="J346" s="84" t="b">
        <v>0</v>
      </c>
      <c r="K346" s="84" t="b">
        <v>0</v>
      </c>
      <c r="L346" s="84" t="b">
        <v>0</v>
      </c>
    </row>
    <row r="347" spans="1:12" ht="15">
      <c r="A347" s="84" t="s">
        <v>2524</v>
      </c>
      <c r="B347" s="84" t="s">
        <v>2719</v>
      </c>
      <c r="C347" s="84">
        <v>2</v>
      </c>
      <c r="D347" s="123">
        <v>0.001659975821933591</v>
      </c>
      <c r="E347" s="123">
        <v>2.4769143985681437</v>
      </c>
      <c r="F347" s="84" t="s">
        <v>2723</v>
      </c>
      <c r="G347" s="84" t="b">
        <v>0</v>
      </c>
      <c r="H347" s="84" t="b">
        <v>0</v>
      </c>
      <c r="I347" s="84" t="b">
        <v>0</v>
      </c>
      <c r="J347" s="84" t="b">
        <v>0</v>
      </c>
      <c r="K347" s="84" t="b">
        <v>0</v>
      </c>
      <c r="L347" s="84" t="b">
        <v>0</v>
      </c>
    </row>
    <row r="348" spans="1:12" ht="15">
      <c r="A348" s="84" t="s">
        <v>213</v>
      </c>
      <c r="B348" s="84" t="s">
        <v>255</v>
      </c>
      <c r="C348" s="84">
        <v>2</v>
      </c>
      <c r="D348" s="123">
        <v>0.001659975821933591</v>
      </c>
      <c r="E348" s="123">
        <v>2.1459211795267192</v>
      </c>
      <c r="F348" s="84" t="s">
        <v>2723</v>
      </c>
      <c r="G348" s="84" t="b">
        <v>0</v>
      </c>
      <c r="H348" s="84" t="b">
        <v>0</v>
      </c>
      <c r="I348" s="84" t="b">
        <v>0</v>
      </c>
      <c r="J348" s="84" t="b">
        <v>0</v>
      </c>
      <c r="K348" s="84" t="b">
        <v>0</v>
      </c>
      <c r="L348" s="84" t="b">
        <v>0</v>
      </c>
    </row>
    <row r="349" spans="1:12" ht="15">
      <c r="A349" s="84" t="s">
        <v>2119</v>
      </c>
      <c r="B349" s="84" t="s">
        <v>2114</v>
      </c>
      <c r="C349" s="84">
        <v>7</v>
      </c>
      <c r="D349" s="123">
        <v>0.008606945175445444</v>
      </c>
      <c r="E349" s="123">
        <v>1.6777472967132812</v>
      </c>
      <c r="F349" s="84" t="s">
        <v>1980</v>
      </c>
      <c r="G349" s="84" t="b">
        <v>0</v>
      </c>
      <c r="H349" s="84" t="b">
        <v>0</v>
      </c>
      <c r="I349" s="84" t="b">
        <v>0</v>
      </c>
      <c r="J349" s="84" t="b">
        <v>0</v>
      </c>
      <c r="K349" s="84" t="b">
        <v>0</v>
      </c>
      <c r="L349" s="84" t="b">
        <v>0</v>
      </c>
    </row>
    <row r="350" spans="1:12" ht="15">
      <c r="A350" s="84" t="s">
        <v>2490</v>
      </c>
      <c r="B350" s="84" t="s">
        <v>2491</v>
      </c>
      <c r="C350" s="84">
        <v>6</v>
      </c>
      <c r="D350" s="123">
        <v>0.007981412763590351</v>
      </c>
      <c r="E350" s="123">
        <v>2.0135393986364742</v>
      </c>
      <c r="F350" s="84" t="s">
        <v>1980</v>
      </c>
      <c r="G350" s="84" t="b">
        <v>0</v>
      </c>
      <c r="H350" s="84" t="b">
        <v>0</v>
      </c>
      <c r="I350" s="84" t="b">
        <v>0</v>
      </c>
      <c r="J350" s="84" t="b">
        <v>0</v>
      </c>
      <c r="K350" s="84" t="b">
        <v>0</v>
      </c>
      <c r="L350" s="84" t="b">
        <v>0</v>
      </c>
    </row>
    <row r="351" spans="1:12" ht="15">
      <c r="A351" s="84" t="s">
        <v>2113</v>
      </c>
      <c r="B351" s="84" t="s">
        <v>2119</v>
      </c>
      <c r="C351" s="84">
        <v>5</v>
      </c>
      <c r="D351" s="123">
        <v>0.007246525017635753</v>
      </c>
      <c r="E351" s="123">
        <v>1.1270486734639924</v>
      </c>
      <c r="F351" s="84" t="s">
        <v>1980</v>
      </c>
      <c r="G351" s="84" t="b">
        <v>0</v>
      </c>
      <c r="H351" s="84" t="b">
        <v>0</v>
      </c>
      <c r="I351" s="84" t="b">
        <v>0</v>
      </c>
      <c r="J351" s="84" t="b">
        <v>0</v>
      </c>
      <c r="K351" s="84" t="b">
        <v>0</v>
      </c>
      <c r="L351" s="84" t="b">
        <v>0</v>
      </c>
    </row>
    <row r="352" spans="1:12" ht="15">
      <c r="A352" s="84" t="s">
        <v>2543</v>
      </c>
      <c r="B352" s="84" t="s">
        <v>2544</v>
      </c>
      <c r="C352" s="84">
        <v>4</v>
      </c>
      <c r="D352" s="123">
        <v>0.006380137385585634</v>
      </c>
      <c r="E352" s="123">
        <v>2.1896306576921556</v>
      </c>
      <c r="F352" s="84" t="s">
        <v>1980</v>
      </c>
      <c r="G352" s="84" t="b">
        <v>0</v>
      </c>
      <c r="H352" s="84" t="b">
        <v>0</v>
      </c>
      <c r="I352" s="84" t="b">
        <v>0</v>
      </c>
      <c r="J352" s="84" t="b">
        <v>0</v>
      </c>
      <c r="K352" s="84" t="b">
        <v>0</v>
      </c>
      <c r="L352" s="84" t="b">
        <v>0</v>
      </c>
    </row>
    <row r="353" spans="1:12" ht="15">
      <c r="A353" s="84" t="s">
        <v>2544</v>
      </c>
      <c r="B353" s="84" t="s">
        <v>2526</v>
      </c>
      <c r="C353" s="84">
        <v>4</v>
      </c>
      <c r="D353" s="123">
        <v>0.006380137385585634</v>
      </c>
      <c r="E353" s="123">
        <v>2.0927206446840994</v>
      </c>
      <c r="F353" s="84" t="s">
        <v>1980</v>
      </c>
      <c r="G353" s="84" t="b">
        <v>0</v>
      </c>
      <c r="H353" s="84" t="b">
        <v>0</v>
      </c>
      <c r="I353" s="84" t="b">
        <v>0</v>
      </c>
      <c r="J353" s="84" t="b">
        <v>0</v>
      </c>
      <c r="K353" s="84" t="b">
        <v>0</v>
      </c>
      <c r="L353" s="84" t="b">
        <v>0</v>
      </c>
    </row>
    <row r="354" spans="1:12" ht="15">
      <c r="A354" s="84" t="s">
        <v>2526</v>
      </c>
      <c r="B354" s="84" t="s">
        <v>2500</v>
      </c>
      <c r="C354" s="84">
        <v>4</v>
      </c>
      <c r="D354" s="123">
        <v>0.006380137385585634</v>
      </c>
      <c r="E354" s="123">
        <v>1.995810631676043</v>
      </c>
      <c r="F354" s="84" t="s">
        <v>1980</v>
      </c>
      <c r="G354" s="84" t="b">
        <v>0</v>
      </c>
      <c r="H354" s="84" t="b">
        <v>0</v>
      </c>
      <c r="I354" s="84" t="b">
        <v>0</v>
      </c>
      <c r="J354" s="84" t="b">
        <v>0</v>
      </c>
      <c r="K354" s="84" t="b">
        <v>0</v>
      </c>
      <c r="L354" s="84" t="b">
        <v>0</v>
      </c>
    </row>
    <row r="355" spans="1:12" ht="15">
      <c r="A355" s="84" t="s">
        <v>2500</v>
      </c>
      <c r="B355" s="84" t="s">
        <v>2498</v>
      </c>
      <c r="C355" s="84">
        <v>4</v>
      </c>
      <c r="D355" s="123">
        <v>0.006380137385585634</v>
      </c>
      <c r="E355" s="123">
        <v>1.995810631676043</v>
      </c>
      <c r="F355" s="84" t="s">
        <v>1980</v>
      </c>
      <c r="G355" s="84" t="b">
        <v>0</v>
      </c>
      <c r="H355" s="84" t="b">
        <v>0</v>
      </c>
      <c r="I355" s="84" t="b">
        <v>0</v>
      </c>
      <c r="J355" s="84" t="b">
        <v>0</v>
      </c>
      <c r="K355" s="84" t="b">
        <v>0</v>
      </c>
      <c r="L355" s="84" t="b">
        <v>0</v>
      </c>
    </row>
    <row r="356" spans="1:12" ht="15">
      <c r="A356" s="84" t="s">
        <v>2498</v>
      </c>
      <c r="B356" s="84" t="s">
        <v>2527</v>
      </c>
      <c r="C356" s="84">
        <v>4</v>
      </c>
      <c r="D356" s="123">
        <v>0.006380137385585634</v>
      </c>
      <c r="E356" s="123">
        <v>1.995810631676043</v>
      </c>
      <c r="F356" s="84" t="s">
        <v>1980</v>
      </c>
      <c r="G356" s="84" t="b">
        <v>0</v>
      </c>
      <c r="H356" s="84" t="b">
        <v>0</v>
      </c>
      <c r="I356" s="84" t="b">
        <v>0</v>
      </c>
      <c r="J356" s="84" t="b">
        <v>0</v>
      </c>
      <c r="K356" s="84" t="b">
        <v>0</v>
      </c>
      <c r="L356" s="84" t="b">
        <v>0</v>
      </c>
    </row>
    <row r="357" spans="1:12" ht="15">
      <c r="A357" s="84" t="s">
        <v>2527</v>
      </c>
      <c r="B357" s="84" t="s">
        <v>2113</v>
      </c>
      <c r="C357" s="84">
        <v>4</v>
      </c>
      <c r="D357" s="123">
        <v>0.006380137385585634</v>
      </c>
      <c r="E357" s="123">
        <v>1.061312180432475</v>
      </c>
      <c r="F357" s="84" t="s">
        <v>1980</v>
      </c>
      <c r="G357" s="84" t="b">
        <v>0</v>
      </c>
      <c r="H357" s="84" t="b">
        <v>0</v>
      </c>
      <c r="I357" s="84" t="b">
        <v>0</v>
      </c>
      <c r="J357" s="84" t="b">
        <v>0</v>
      </c>
      <c r="K357" s="84" t="b">
        <v>0</v>
      </c>
      <c r="L357" s="84" t="b">
        <v>0</v>
      </c>
    </row>
    <row r="358" spans="1:12" ht="15">
      <c r="A358" s="84" t="s">
        <v>2113</v>
      </c>
      <c r="B358" s="84" t="s">
        <v>2545</v>
      </c>
      <c r="C358" s="84">
        <v>4</v>
      </c>
      <c r="D358" s="123">
        <v>0.006380137385585634</v>
      </c>
      <c r="E358" s="123">
        <v>1.2731767091422306</v>
      </c>
      <c r="F358" s="84" t="s">
        <v>1980</v>
      </c>
      <c r="G358" s="84" t="b">
        <v>0</v>
      </c>
      <c r="H358" s="84" t="b">
        <v>0</v>
      </c>
      <c r="I358" s="84" t="b">
        <v>0</v>
      </c>
      <c r="J358" s="84" t="b">
        <v>0</v>
      </c>
      <c r="K358" s="84" t="b">
        <v>0</v>
      </c>
      <c r="L358" s="84" t="b">
        <v>0</v>
      </c>
    </row>
    <row r="359" spans="1:12" ht="15">
      <c r="A359" s="84" t="s">
        <v>2545</v>
      </c>
      <c r="B359" s="84" t="s">
        <v>2508</v>
      </c>
      <c r="C359" s="84">
        <v>4</v>
      </c>
      <c r="D359" s="123">
        <v>0.006380137385585634</v>
      </c>
      <c r="E359" s="123">
        <v>2.1896306576921556</v>
      </c>
      <c r="F359" s="84" t="s">
        <v>1980</v>
      </c>
      <c r="G359" s="84" t="b">
        <v>0</v>
      </c>
      <c r="H359" s="84" t="b">
        <v>0</v>
      </c>
      <c r="I359" s="84" t="b">
        <v>0</v>
      </c>
      <c r="J359" s="84" t="b">
        <v>0</v>
      </c>
      <c r="K359" s="84" t="b">
        <v>0</v>
      </c>
      <c r="L359" s="84" t="b">
        <v>0</v>
      </c>
    </row>
    <row r="360" spans="1:12" ht="15">
      <c r="A360" s="84" t="s">
        <v>2508</v>
      </c>
      <c r="B360" s="84" t="s">
        <v>2122</v>
      </c>
      <c r="C360" s="84">
        <v>4</v>
      </c>
      <c r="D360" s="123">
        <v>0.006380137385585634</v>
      </c>
      <c r="E360" s="123">
        <v>2.0135393986364742</v>
      </c>
      <c r="F360" s="84" t="s">
        <v>1980</v>
      </c>
      <c r="G360" s="84" t="b">
        <v>0</v>
      </c>
      <c r="H360" s="84" t="b">
        <v>0</v>
      </c>
      <c r="I360" s="84" t="b">
        <v>0</v>
      </c>
      <c r="J360" s="84" t="b">
        <v>0</v>
      </c>
      <c r="K360" s="84" t="b">
        <v>0</v>
      </c>
      <c r="L360" s="84" t="b">
        <v>0</v>
      </c>
    </row>
    <row r="361" spans="1:12" ht="15">
      <c r="A361" s="84" t="s">
        <v>2546</v>
      </c>
      <c r="B361" s="84" t="s">
        <v>2515</v>
      </c>
      <c r="C361" s="84">
        <v>3</v>
      </c>
      <c r="D361" s="123">
        <v>0.005348736437422158</v>
      </c>
      <c r="E361" s="123">
        <v>2.1896306576921556</v>
      </c>
      <c r="F361" s="84" t="s">
        <v>1980</v>
      </c>
      <c r="G361" s="84" t="b">
        <v>0</v>
      </c>
      <c r="H361" s="84" t="b">
        <v>0</v>
      </c>
      <c r="I361" s="84" t="b">
        <v>0</v>
      </c>
      <c r="J361" s="84" t="b">
        <v>0</v>
      </c>
      <c r="K361" s="84" t="b">
        <v>0</v>
      </c>
      <c r="L361" s="84" t="b">
        <v>0</v>
      </c>
    </row>
    <row r="362" spans="1:12" ht="15">
      <c r="A362" s="84" t="s">
        <v>2515</v>
      </c>
      <c r="B362" s="84" t="s">
        <v>2115</v>
      </c>
      <c r="C362" s="84">
        <v>3</v>
      </c>
      <c r="D362" s="123">
        <v>0.005348736437422158</v>
      </c>
      <c r="E362" s="123">
        <v>1.666751912411818</v>
      </c>
      <c r="F362" s="84" t="s">
        <v>1980</v>
      </c>
      <c r="G362" s="84" t="b">
        <v>0</v>
      </c>
      <c r="H362" s="84" t="b">
        <v>0</v>
      </c>
      <c r="I362" s="84" t="b">
        <v>0</v>
      </c>
      <c r="J362" s="84" t="b">
        <v>0</v>
      </c>
      <c r="K362" s="84" t="b">
        <v>0</v>
      </c>
      <c r="L362" s="84" t="b">
        <v>0</v>
      </c>
    </row>
    <row r="363" spans="1:12" ht="15">
      <c r="A363" s="84" t="s">
        <v>2115</v>
      </c>
      <c r="B363" s="84" t="s">
        <v>2547</v>
      </c>
      <c r="C363" s="84">
        <v>3</v>
      </c>
      <c r="D363" s="123">
        <v>0.005348736437422158</v>
      </c>
      <c r="E363" s="123">
        <v>1.8886006620281743</v>
      </c>
      <c r="F363" s="84" t="s">
        <v>1980</v>
      </c>
      <c r="G363" s="84" t="b">
        <v>0</v>
      </c>
      <c r="H363" s="84" t="b">
        <v>0</v>
      </c>
      <c r="I363" s="84" t="b">
        <v>0</v>
      </c>
      <c r="J363" s="84" t="b">
        <v>0</v>
      </c>
      <c r="K363" s="84" t="b">
        <v>0</v>
      </c>
      <c r="L363" s="84" t="b">
        <v>0</v>
      </c>
    </row>
    <row r="364" spans="1:12" ht="15">
      <c r="A364" s="84" t="s">
        <v>2547</v>
      </c>
      <c r="B364" s="84" t="s">
        <v>2548</v>
      </c>
      <c r="C364" s="84">
        <v>3</v>
      </c>
      <c r="D364" s="123">
        <v>0.005348736437422158</v>
      </c>
      <c r="E364" s="123">
        <v>2.3145693943004555</v>
      </c>
      <c r="F364" s="84" t="s">
        <v>1980</v>
      </c>
      <c r="G364" s="84" t="b">
        <v>0</v>
      </c>
      <c r="H364" s="84" t="b">
        <v>0</v>
      </c>
      <c r="I364" s="84" t="b">
        <v>0</v>
      </c>
      <c r="J364" s="84" t="b">
        <v>0</v>
      </c>
      <c r="K364" s="84" t="b">
        <v>0</v>
      </c>
      <c r="L364" s="84" t="b">
        <v>0</v>
      </c>
    </row>
    <row r="365" spans="1:12" ht="15">
      <c r="A365" s="84" t="s">
        <v>2548</v>
      </c>
      <c r="B365" s="84" t="s">
        <v>2094</v>
      </c>
      <c r="C365" s="84">
        <v>3</v>
      </c>
      <c r="D365" s="123">
        <v>0.005348736437422158</v>
      </c>
      <c r="E365" s="123">
        <v>1.7916906490201179</v>
      </c>
      <c r="F365" s="84" t="s">
        <v>1980</v>
      </c>
      <c r="G365" s="84" t="b">
        <v>0</v>
      </c>
      <c r="H365" s="84" t="b">
        <v>0</v>
      </c>
      <c r="I365" s="84" t="b">
        <v>0</v>
      </c>
      <c r="J365" s="84" t="b">
        <v>0</v>
      </c>
      <c r="K365" s="84" t="b">
        <v>0</v>
      </c>
      <c r="L365" s="84" t="b">
        <v>0</v>
      </c>
    </row>
    <row r="366" spans="1:12" ht="15">
      <c r="A366" s="84" t="s">
        <v>2094</v>
      </c>
      <c r="B366" s="84" t="s">
        <v>2095</v>
      </c>
      <c r="C366" s="84">
        <v>3</v>
      </c>
      <c r="D366" s="123">
        <v>0.005348736437422158</v>
      </c>
      <c r="E366" s="123">
        <v>1.666751912411818</v>
      </c>
      <c r="F366" s="84" t="s">
        <v>1980</v>
      </c>
      <c r="G366" s="84" t="b">
        <v>0</v>
      </c>
      <c r="H366" s="84" t="b">
        <v>0</v>
      </c>
      <c r="I366" s="84" t="b">
        <v>0</v>
      </c>
      <c r="J366" s="84" t="b">
        <v>0</v>
      </c>
      <c r="K366" s="84" t="b">
        <v>0</v>
      </c>
      <c r="L366" s="84" t="b">
        <v>0</v>
      </c>
    </row>
    <row r="367" spans="1:12" ht="15">
      <c r="A367" s="84" t="s">
        <v>2095</v>
      </c>
      <c r="B367" s="84" t="s">
        <v>2113</v>
      </c>
      <c r="C367" s="84">
        <v>3</v>
      </c>
      <c r="D367" s="123">
        <v>0.005348736437422158</v>
      </c>
      <c r="E367" s="123">
        <v>1.0332834568322313</v>
      </c>
      <c r="F367" s="84" t="s">
        <v>1980</v>
      </c>
      <c r="G367" s="84" t="b">
        <v>0</v>
      </c>
      <c r="H367" s="84" t="b">
        <v>0</v>
      </c>
      <c r="I367" s="84" t="b">
        <v>0</v>
      </c>
      <c r="J367" s="84" t="b">
        <v>0</v>
      </c>
      <c r="K367" s="84" t="b">
        <v>0</v>
      </c>
      <c r="L367" s="84" t="b">
        <v>0</v>
      </c>
    </row>
    <row r="368" spans="1:12" ht="15">
      <c r="A368" s="84" t="s">
        <v>2113</v>
      </c>
      <c r="B368" s="84" t="s">
        <v>2533</v>
      </c>
      <c r="C368" s="84">
        <v>3</v>
      </c>
      <c r="D368" s="123">
        <v>0.005348736437422158</v>
      </c>
      <c r="E368" s="123">
        <v>1.2731767091422306</v>
      </c>
      <c r="F368" s="84" t="s">
        <v>1980</v>
      </c>
      <c r="G368" s="84" t="b">
        <v>0</v>
      </c>
      <c r="H368" s="84" t="b">
        <v>0</v>
      </c>
      <c r="I368" s="84" t="b">
        <v>0</v>
      </c>
      <c r="J368" s="84" t="b">
        <v>0</v>
      </c>
      <c r="K368" s="84" t="b">
        <v>0</v>
      </c>
      <c r="L368" s="84" t="b">
        <v>0</v>
      </c>
    </row>
    <row r="369" spans="1:12" ht="15">
      <c r="A369" s="84" t="s">
        <v>2533</v>
      </c>
      <c r="B369" s="84" t="s">
        <v>2534</v>
      </c>
      <c r="C369" s="84">
        <v>3</v>
      </c>
      <c r="D369" s="123">
        <v>0.005348736437422158</v>
      </c>
      <c r="E369" s="123">
        <v>2.3145693943004555</v>
      </c>
      <c r="F369" s="84" t="s">
        <v>1980</v>
      </c>
      <c r="G369" s="84" t="b">
        <v>0</v>
      </c>
      <c r="H369" s="84" t="b">
        <v>0</v>
      </c>
      <c r="I369" s="84" t="b">
        <v>0</v>
      </c>
      <c r="J369" s="84" t="b">
        <v>0</v>
      </c>
      <c r="K369" s="84" t="b">
        <v>0</v>
      </c>
      <c r="L369" s="84" t="b">
        <v>0</v>
      </c>
    </row>
    <row r="370" spans="1:12" ht="15">
      <c r="A370" s="84" t="s">
        <v>2534</v>
      </c>
      <c r="B370" s="84" t="s">
        <v>2549</v>
      </c>
      <c r="C370" s="84">
        <v>3</v>
      </c>
      <c r="D370" s="123">
        <v>0.005348736437422158</v>
      </c>
      <c r="E370" s="123">
        <v>2.3145693943004555</v>
      </c>
      <c r="F370" s="84" t="s">
        <v>1980</v>
      </c>
      <c r="G370" s="84" t="b">
        <v>0</v>
      </c>
      <c r="H370" s="84" t="b">
        <v>0</v>
      </c>
      <c r="I370" s="84" t="b">
        <v>0</v>
      </c>
      <c r="J370" s="84" t="b">
        <v>0</v>
      </c>
      <c r="K370" s="84" t="b">
        <v>0</v>
      </c>
      <c r="L370" s="84" t="b">
        <v>0</v>
      </c>
    </row>
    <row r="371" spans="1:12" ht="15">
      <c r="A371" s="84" t="s">
        <v>2489</v>
      </c>
      <c r="B371" s="84" t="s">
        <v>2536</v>
      </c>
      <c r="C371" s="84">
        <v>3</v>
      </c>
      <c r="D371" s="123">
        <v>0.005348736437422158</v>
      </c>
      <c r="E371" s="123">
        <v>2.1896306576921556</v>
      </c>
      <c r="F371" s="84" t="s">
        <v>1980</v>
      </c>
      <c r="G371" s="84" t="b">
        <v>0</v>
      </c>
      <c r="H371" s="84" t="b">
        <v>0</v>
      </c>
      <c r="I371" s="84" t="b">
        <v>0</v>
      </c>
      <c r="J371" s="84" t="b">
        <v>0</v>
      </c>
      <c r="K371" s="84" t="b">
        <v>0</v>
      </c>
      <c r="L371" s="84" t="b">
        <v>0</v>
      </c>
    </row>
    <row r="372" spans="1:12" ht="15">
      <c r="A372" s="84" t="s">
        <v>2536</v>
      </c>
      <c r="B372" s="84" t="s">
        <v>2499</v>
      </c>
      <c r="C372" s="84">
        <v>3</v>
      </c>
      <c r="D372" s="123">
        <v>0.005348736437422158</v>
      </c>
      <c r="E372" s="123">
        <v>2.1896306576921556</v>
      </c>
      <c r="F372" s="84" t="s">
        <v>1980</v>
      </c>
      <c r="G372" s="84" t="b">
        <v>0</v>
      </c>
      <c r="H372" s="84" t="b">
        <v>0</v>
      </c>
      <c r="I372" s="84" t="b">
        <v>0</v>
      </c>
      <c r="J372" s="84" t="b">
        <v>0</v>
      </c>
      <c r="K372" s="84" t="b">
        <v>0</v>
      </c>
      <c r="L372" s="84" t="b">
        <v>0</v>
      </c>
    </row>
    <row r="373" spans="1:12" ht="15">
      <c r="A373" s="84" t="s">
        <v>2499</v>
      </c>
      <c r="B373" s="84" t="s">
        <v>2537</v>
      </c>
      <c r="C373" s="84">
        <v>3</v>
      </c>
      <c r="D373" s="123">
        <v>0.005348736437422158</v>
      </c>
      <c r="E373" s="123">
        <v>2.1896306576921556</v>
      </c>
      <c r="F373" s="84" t="s">
        <v>1980</v>
      </c>
      <c r="G373" s="84" t="b">
        <v>0</v>
      </c>
      <c r="H373" s="84" t="b">
        <v>0</v>
      </c>
      <c r="I373" s="84" t="b">
        <v>0</v>
      </c>
      <c r="J373" s="84" t="b">
        <v>0</v>
      </c>
      <c r="K373" s="84" t="b">
        <v>0</v>
      </c>
      <c r="L373" s="84" t="b">
        <v>0</v>
      </c>
    </row>
    <row r="374" spans="1:12" ht="15">
      <c r="A374" s="84" t="s">
        <v>2537</v>
      </c>
      <c r="B374" s="84" t="s">
        <v>2510</v>
      </c>
      <c r="C374" s="84">
        <v>3</v>
      </c>
      <c r="D374" s="123">
        <v>0.005348736437422158</v>
      </c>
      <c r="E374" s="123">
        <v>2.1896306576921556</v>
      </c>
      <c r="F374" s="84" t="s">
        <v>1980</v>
      </c>
      <c r="G374" s="84" t="b">
        <v>0</v>
      </c>
      <c r="H374" s="84" t="b">
        <v>0</v>
      </c>
      <c r="I374" s="84" t="b">
        <v>0</v>
      </c>
      <c r="J374" s="84" t="b">
        <v>0</v>
      </c>
      <c r="K374" s="84" t="b">
        <v>0</v>
      </c>
      <c r="L374" s="84" t="b">
        <v>0</v>
      </c>
    </row>
    <row r="375" spans="1:12" ht="15">
      <c r="A375" s="84" t="s">
        <v>2510</v>
      </c>
      <c r="B375" s="84" t="s">
        <v>2519</v>
      </c>
      <c r="C375" s="84">
        <v>3</v>
      </c>
      <c r="D375" s="123">
        <v>0.005348736437422158</v>
      </c>
      <c r="E375" s="123">
        <v>2.0646919210838557</v>
      </c>
      <c r="F375" s="84" t="s">
        <v>1980</v>
      </c>
      <c r="G375" s="84" t="b">
        <v>0</v>
      </c>
      <c r="H375" s="84" t="b">
        <v>0</v>
      </c>
      <c r="I375" s="84" t="b">
        <v>0</v>
      </c>
      <c r="J375" s="84" t="b">
        <v>0</v>
      </c>
      <c r="K375" s="84" t="b">
        <v>0</v>
      </c>
      <c r="L375" s="84" t="b">
        <v>0</v>
      </c>
    </row>
    <row r="376" spans="1:12" ht="15">
      <c r="A376" s="84" t="s">
        <v>2519</v>
      </c>
      <c r="B376" s="84" t="s">
        <v>2490</v>
      </c>
      <c r="C376" s="84">
        <v>3</v>
      </c>
      <c r="D376" s="123">
        <v>0.005348736437422158</v>
      </c>
      <c r="E376" s="123">
        <v>1.8886006620281743</v>
      </c>
      <c r="F376" s="84" t="s">
        <v>1980</v>
      </c>
      <c r="G376" s="84" t="b">
        <v>0</v>
      </c>
      <c r="H376" s="84" t="b">
        <v>0</v>
      </c>
      <c r="I376" s="84" t="b">
        <v>0</v>
      </c>
      <c r="J376" s="84" t="b">
        <v>0</v>
      </c>
      <c r="K376" s="84" t="b">
        <v>0</v>
      </c>
      <c r="L376" s="84" t="b">
        <v>0</v>
      </c>
    </row>
    <row r="377" spans="1:12" ht="15">
      <c r="A377" s="84" t="s">
        <v>2491</v>
      </c>
      <c r="B377" s="84" t="s">
        <v>2113</v>
      </c>
      <c r="C377" s="84">
        <v>3</v>
      </c>
      <c r="D377" s="123">
        <v>0.005348736437422158</v>
      </c>
      <c r="E377" s="123">
        <v>0.8571921977765502</v>
      </c>
      <c r="F377" s="84" t="s">
        <v>1980</v>
      </c>
      <c r="G377" s="84" t="b">
        <v>0</v>
      </c>
      <c r="H377" s="84" t="b">
        <v>0</v>
      </c>
      <c r="I377" s="84" t="b">
        <v>0</v>
      </c>
      <c r="J377" s="84" t="b">
        <v>0</v>
      </c>
      <c r="K377" s="84" t="b">
        <v>0</v>
      </c>
      <c r="L377" s="84" t="b">
        <v>0</v>
      </c>
    </row>
    <row r="378" spans="1:12" ht="15">
      <c r="A378" s="84" t="s">
        <v>2113</v>
      </c>
      <c r="B378" s="84" t="s">
        <v>2115</v>
      </c>
      <c r="C378" s="84">
        <v>3</v>
      </c>
      <c r="D378" s="123">
        <v>0.005348736437422158</v>
      </c>
      <c r="E378" s="123">
        <v>0.750297963861893</v>
      </c>
      <c r="F378" s="84" t="s">
        <v>1980</v>
      </c>
      <c r="G378" s="84" t="b">
        <v>0</v>
      </c>
      <c r="H378" s="84" t="b">
        <v>0</v>
      </c>
      <c r="I378" s="84" t="b">
        <v>0</v>
      </c>
      <c r="J378" s="84" t="b">
        <v>0</v>
      </c>
      <c r="K378" s="84" t="b">
        <v>0</v>
      </c>
      <c r="L378" s="84" t="b">
        <v>0</v>
      </c>
    </row>
    <row r="379" spans="1:12" ht="15">
      <c r="A379" s="84" t="s">
        <v>2504</v>
      </c>
      <c r="B379" s="84" t="s">
        <v>2501</v>
      </c>
      <c r="C379" s="84">
        <v>3</v>
      </c>
      <c r="D379" s="123">
        <v>0.005348736437422158</v>
      </c>
      <c r="E379" s="123">
        <v>1.9677819080757992</v>
      </c>
      <c r="F379" s="84" t="s">
        <v>1980</v>
      </c>
      <c r="G379" s="84" t="b">
        <v>0</v>
      </c>
      <c r="H379" s="84" t="b">
        <v>0</v>
      </c>
      <c r="I379" s="84" t="b">
        <v>0</v>
      </c>
      <c r="J379" s="84" t="b">
        <v>0</v>
      </c>
      <c r="K379" s="84" t="b">
        <v>0</v>
      </c>
      <c r="L379" s="84" t="b">
        <v>0</v>
      </c>
    </row>
    <row r="380" spans="1:12" ht="15">
      <c r="A380" s="84" t="s">
        <v>2501</v>
      </c>
      <c r="B380" s="84" t="s">
        <v>2497</v>
      </c>
      <c r="C380" s="84">
        <v>3</v>
      </c>
      <c r="D380" s="123">
        <v>0.005348736437422158</v>
      </c>
      <c r="E380" s="123">
        <v>1.8708718950677428</v>
      </c>
      <c r="F380" s="84" t="s">
        <v>1980</v>
      </c>
      <c r="G380" s="84" t="b">
        <v>0</v>
      </c>
      <c r="H380" s="84" t="b">
        <v>0</v>
      </c>
      <c r="I380" s="84" t="b">
        <v>0</v>
      </c>
      <c r="J380" s="84" t="b">
        <v>0</v>
      </c>
      <c r="K380" s="84" t="b">
        <v>0</v>
      </c>
      <c r="L380" s="84" t="b">
        <v>0</v>
      </c>
    </row>
    <row r="381" spans="1:12" ht="15">
      <c r="A381" s="84" t="s">
        <v>2116</v>
      </c>
      <c r="B381" s="84" t="s">
        <v>2117</v>
      </c>
      <c r="C381" s="84">
        <v>3</v>
      </c>
      <c r="D381" s="123">
        <v>0.005348736437422158</v>
      </c>
      <c r="E381" s="123">
        <v>2.1896306576921556</v>
      </c>
      <c r="F381" s="84" t="s">
        <v>1980</v>
      </c>
      <c r="G381" s="84" t="b">
        <v>0</v>
      </c>
      <c r="H381" s="84" t="b">
        <v>0</v>
      </c>
      <c r="I381" s="84" t="b">
        <v>0</v>
      </c>
      <c r="J381" s="84" t="b">
        <v>0</v>
      </c>
      <c r="K381" s="84" t="b">
        <v>0</v>
      </c>
      <c r="L381" s="84" t="b">
        <v>0</v>
      </c>
    </row>
    <row r="382" spans="1:12" ht="15">
      <c r="A382" s="84" t="s">
        <v>2117</v>
      </c>
      <c r="B382" s="84" t="s">
        <v>2114</v>
      </c>
      <c r="C382" s="84">
        <v>3</v>
      </c>
      <c r="D382" s="123">
        <v>0.005348736437422158</v>
      </c>
      <c r="E382" s="123">
        <v>1.6777472967132812</v>
      </c>
      <c r="F382" s="84" t="s">
        <v>1980</v>
      </c>
      <c r="G382" s="84" t="b">
        <v>0</v>
      </c>
      <c r="H382" s="84" t="b">
        <v>0</v>
      </c>
      <c r="I382" s="84" t="b">
        <v>0</v>
      </c>
      <c r="J382" s="84" t="b">
        <v>0</v>
      </c>
      <c r="K382" s="84" t="b">
        <v>0</v>
      </c>
      <c r="L382" s="84" t="b">
        <v>0</v>
      </c>
    </row>
    <row r="383" spans="1:12" ht="15">
      <c r="A383" s="84" t="s">
        <v>2114</v>
      </c>
      <c r="B383" s="84" t="s">
        <v>2094</v>
      </c>
      <c r="C383" s="84">
        <v>3</v>
      </c>
      <c r="D383" s="123">
        <v>0.005348736437422158</v>
      </c>
      <c r="E383" s="123">
        <v>1.2688119037397805</v>
      </c>
      <c r="F383" s="84" t="s">
        <v>1980</v>
      </c>
      <c r="G383" s="84" t="b">
        <v>0</v>
      </c>
      <c r="H383" s="84" t="b">
        <v>0</v>
      </c>
      <c r="I383" s="84" t="b">
        <v>0</v>
      </c>
      <c r="J383" s="84" t="b">
        <v>0</v>
      </c>
      <c r="K383" s="84" t="b">
        <v>0</v>
      </c>
      <c r="L383" s="84" t="b">
        <v>0</v>
      </c>
    </row>
    <row r="384" spans="1:12" ht="15">
      <c r="A384" s="84" t="s">
        <v>2113</v>
      </c>
      <c r="B384" s="84" t="s">
        <v>2490</v>
      </c>
      <c r="C384" s="84">
        <v>3</v>
      </c>
      <c r="D384" s="123">
        <v>0.005348736437422158</v>
      </c>
      <c r="E384" s="123">
        <v>0.9721467134782493</v>
      </c>
      <c r="F384" s="84" t="s">
        <v>1980</v>
      </c>
      <c r="G384" s="84" t="b">
        <v>0</v>
      </c>
      <c r="H384" s="84" t="b">
        <v>0</v>
      </c>
      <c r="I384" s="84" t="b">
        <v>0</v>
      </c>
      <c r="J384" s="84" t="b">
        <v>0</v>
      </c>
      <c r="K384" s="84" t="b">
        <v>0</v>
      </c>
      <c r="L384" s="84" t="b">
        <v>0</v>
      </c>
    </row>
    <row r="385" spans="1:12" ht="15">
      <c r="A385" s="84" t="s">
        <v>257</v>
      </c>
      <c r="B385" s="84" t="s">
        <v>2543</v>
      </c>
      <c r="C385" s="84">
        <v>3</v>
      </c>
      <c r="D385" s="123">
        <v>0.005348736437422158</v>
      </c>
      <c r="E385" s="123">
        <v>1.587570666364193</v>
      </c>
      <c r="F385" s="84" t="s">
        <v>1980</v>
      </c>
      <c r="G385" s="84" t="b">
        <v>0</v>
      </c>
      <c r="H385" s="84" t="b">
        <v>0</v>
      </c>
      <c r="I385" s="84" t="b">
        <v>0</v>
      </c>
      <c r="J385" s="84" t="b">
        <v>0</v>
      </c>
      <c r="K385" s="84" t="b">
        <v>0</v>
      </c>
      <c r="L385" s="84" t="b">
        <v>0</v>
      </c>
    </row>
    <row r="386" spans="1:12" ht="15">
      <c r="A386" s="84" t="s">
        <v>328</v>
      </c>
      <c r="B386" s="84" t="s">
        <v>327</v>
      </c>
      <c r="C386" s="84">
        <v>2</v>
      </c>
      <c r="D386" s="123">
        <v>0.004095422063210806</v>
      </c>
      <c r="E386" s="123">
        <v>2.490660653356137</v>
      </c>
      <c r="F386" s="84" t="s">
        <v>1980</v>
      </c>
      <c r="G386" s="84" t="b">
        <v>0</v>
      </c>
      <c r="H386" s="84" t="b">
        <v>0</v>
      </c>
      <c r="I386" s="84" t="b">
        <v>0</v>
      </c>
      <c r="J386" s="84" t="b">
        <v>0</v>
      </c>
      <c r="K386" s="84" t="b">
        <v>0</v>
      </c>
      <c r="L386" s="84" t="b">
        <v>0</v>
      </c>
    </row>
    <row r="387" spans="1:12" ht="15">
      <c r="A387" s="84" t="s">
        <v>327</v>
      </c>
      <c r="B387" s="84" t="s">
        <v>326</v>
      </c>
      <c r="C387" s="84">
        <v>2</v>
      </c>
      <c r="D387" s="123">
        <v>0.004095422063210806</v>
      </c>
      <c r="E387" s="123">
        <v>2.490660653356137</v>
      </c>
      <c r="F387" s="84" t="s">
        <v>1980</v>
      </c>
      <c r="G387" s="84" t="b">
        <v>0</v>
      </c>
      <c r="H387" s="84" t="b">
        <v>0</v>
      </c>
      <c r="I387" s="84" t="b">
        <v>0</v>
      </c>
      <c r="J387" s="84" t="b">
        <v>0</v>
      </c>
      <c r="K387" s="84" t="b">
        <v>0</v>
      </c>
      <c r="L387" s="84" t="b">
        <v>0</v>
      </c>
    </row>
    <row r="388" spans="1:12" ht="15">
      <c r="A388" s="84" t="s">
        <v>2557</v>
      </c>
      <c r="B388" s="84" t="s">
        <v>2113</v>
      </c>
      <c r="C388" s="84">
        <v>2</v>
      </c>
      <c r="D388" s="123">
        <v>0.004095422063210806</v>
      </c>
      <c r="E388" s="123">
        <v>0.8571921977765502</v>
      </c>
      <c r="F388" s="84" t="s">
        <v>1980</v>
      </c>
      <c r="G388" s="84" t="b">
        <v>0</v>
      </c>
      <c r="H388" s="84" t="b">
        <v>0</v>
      </c>
      <c r="I388" s="84" t="b">
        <v>0</v>
      </c>
      <c r="J388" s="84" t="b">
        <v>0</v>
      </c>
      <c r="K388" s="84" t="b">
        <v>0</v>
      </c>
      <c r="L388" s="84" t="b">
        <v>0</v>
      </c>
    </row>
    <row r="389" spans="1:12" ht="15">
      <c r="A389" s="84" t="s">
        <v>2114</v>
      </c>
      <c r="B389" s="84" t="s">
        <v>2113</v>
      </c>
      <c r="C389" s="84">
        <v>2</v>
      </c>
      <c r="D389" s="123">
        <v>0.004095422063210806</v>
      </c>
      <c r="E389" s="123">
        <v>0.45925218910451265</v>
      </c>
      <c r="F389" s="84" t="s">
        <v>1980</v>
      </c>
      <c r="G389" s="84" t="b">
        <v>0</v>
      </c>
      <c r="H389" s="84" t="b">
        <v>0</v>
      </c>
      <c r="I389" s="84" t="b">
        <v>0</v>
      </c>
      <c r="J389" s="84" t="b">
        <v>0</v>
      </c>
      <c r="K389" s="84" t="b">
        <v>0</v>
      </c>
      <c r="L389" s="84" t="b">
        <v>0</v>
      </c>
    </row>
    <row r="390" spans="1:12" ht="15">
      <c r="A390" s="84" t="s">
        <v>2113</v>
      </c>
      <c r="B390" s="84" t="s">
        <v>2615</v>
      </c>
      <c r="C390" s="84">
        <v>2</v>
      </c>
      <c r="D390" s="123">
        <v>0.004095422063210806</v>
      </c>
      <c r="E390" s="123">
        <v>1.2731767091422306</v>
      </c>
      <c r="F390" s="84" t="s">
        <v>1980</v>
      </c>
      <c r="G390" s="84" t="b">
        <v>0</v>
      </c>
      <c r="H390" s="84" t="b">
        <v>0</v>
      </c>
      <c r="I390" s="84" t="b">
        <v>0</v>
      </c>
      <c r="J390" s="84" t="b">
        <v>0</v>
      </c>
      <c r="K390" s="84" t="b">
        <v>0</v>
      </c>
      <c r="L390" s="84" t="b">
        <v>0</v>
      </c>
    </row>
    <row r="391" spans="1:12" ht="15">
      <c r="A391" s="84" t="s">
        <v>2615</v>
      </c>
      <c r="B391" s="84" t="s">
        <v>2616</v>
      </c>
      <c r="C391" s="84">
        <v>2</v>
      </c>
      <c r="D391" s="123">
        <v>0.004095422063210806</v>
      </c>
      <c r="E391" s="123">
        <v>2.490660653356137</v>
      </c>
      <c r="F391" s="84" t="s">
        <v>1980</v>
      </c>
      <c r="G391" s="84" t="b">
        <v>0</v>
      </c>
      <c r="H391" s="84" t="b">
        <v>0</v>
      </c>
      <c r="I391" s="84" t="b">
        <v>0</v>
      </c>
      <c r="J391" s="84" t="b">
        <v>0</v>
      </c>
      <c r="K391" s="84" t="b">
        <v>0</v>
      </c>
      <c r="L391" s="84" t="b">
        <v>0</v>
      </c>
    </row>
    <row r="392" spans="1:12" ht="15">
      <c r="A392" s="84" t="s">
        <v>2616</v>
      </c>
      <c r="B392" s="84" t="s">
        <v>2552</v>
      </c>
      <c r="C392" s="84">
        <v>2</v>
      </c>
      <c r="D392" s="123">
        <v>0.004095422063210806</v>
      </c>
      <c r="E392" s="123">
        <v>2.490660653356137</v>
      </c>
      <c r="F392" s="84" t="s">
        <v>1980</v>
      </c>
      <c r="G392" s="84" t="b">
        <v>0</v>
      </c>
      <c r="H392" s="84" t="b">
        <v>0</v>
      </c>
      <c r="I392" s="84" t="b">
        <v>0</v>
      </c>
      <c r="J392" s="84" t="b">
        <v>0</v>
      </c>
      <c r="K392" s="84" t="b">
        <v>0</v>
      </c>
      <c r="L392" s="84" t="b">
        <v>0</v>
      </c>
    </row>
    <row r="393" spans="1:12" ht="15">
      <c r="A393" s="84" t="s">
        <v>2552</v>
      </c>
      <c r="B393" s="84" t="s">
        <v>2517</v>
      </c>
      <c r="C393" s="84">
        <v>2</v>
      </c>
      <c r="D393" s="123">
        <v>0.004095422063210806</v>
      </c>
      <c r="E393" s="123">
        <v>2.3145693943004555</v>
      </c>
      <c r="F393" s="84" t="s">
        <v>1980</v>
      </c>
      <c r="G393" s="84" t="b">
        <v>0</v>
      </c>
      <c r="H393" s="84" t="b">
        <v>0</v>
      </c>
      <c r="I393" s="84" t="b">
        <v>0</v>
      </c>
      <c r="J393" s="84" t="b">
        <v>0</v>
      </c>
      <c r="K393" s="84" t="b">
        <v>0</v>
      </c>
      <c r="L393" s="84" t="b">
        <v>0</v>
      </c>
    </row>
    <row r="394" spans="1:12" ht="15">
      <c r="A394" s="84" t="s">
        <v>2517</v>
      </c>
      <c r="B394" s="84" t="s">
        <v>2617</v>
      </c>
      <c r="C394" s="84">
        <v>2</v>
      </c>
      <c r="D394" s="123">
        <v>0.004095422063210806</v>
      </c>
      <c r="E394" s="123">
        <v>2.3145693943004555</v>
      </c>
      <c r="F394" s="84" t="s">
        <v>1980</v>
      </c>
      <c r="G394" s="84" t="b">
        <v>0</v>
      </c>
      <c r="H394" s="84" t="b">
        <v>0</v>
      </c>
      <c r="I394" s="84" t="b">
        <v>0</v>
      </c>
      <c r="J394" s="84" t="b">
        <v>0</v>
      </c>
      <c r="K394" s="84" t="b">
        <v>0</v>
      </c>
      <c r="L394" s="84" t="b">
        <v>0</v>
      </c>
    </row>
    <row r="395" spans="1:12" ht="15">
      <c r="A395" s="84" t="s">
        <v>2617</v>
      </c>
      <c r="B395" s="84" t="s">
        <v>2618</v>
      </c>
      <c r="C395" s="84">
        <v>2</v>
      </c>
      <c r="D395" s="123">
        <v>0.004095422063210806</v>
      </c>
      <c r="E395" s="123">
        <v>2.490660653356137</v>
      </c>
      <c r="F395" s="84" t="s">
        <v>1980</v>
      </c>
      <c r="G395" s="84" t="b">
        <v>0</v>
      </c>
      <c r="H395" s="84" t="b">
        <v>0</v>
      </c>
      <c r="I395" s="84" t="b">
        <v>0</v>
      </c>
      <c r="J395" s="84" t="b">
        <v>1</v>
      </c>
      <c r="K395" s="84" t="b">
        <v>0</v>
      </c>
      <c r="L395" s="84" t="b">
        <v>0</v>
      </c>
    </row>
    <row r="396" spans="1:12" ht="15">
      <c r="A396" s="84" t="s">
        <v>2618</v>
      </c>
      <c r="B396" s="84" t="s">
        <v>2121</v>
      </c>
      <c r="C396" s="84">
        <v>2</v>
      </c>
      <c r="D396" s="123">
        <v>0.004095422063210806</v>
      </c>
      <c r="E396" s="123">
        <v>2.0135393986364742</v>
      </c>
      <c r="F396" s="84" t="s">
        <v>1980</v>
      </c>
      <c r="G396" s="84" t="b">
        <v>1</v>
      </c>
      <c r="H396" s="84" t="b">
        <v>0</v>
      </c>
      <c r="I396" s="84" t="b">
        <v>0</v>
      </c>
      <c r="J396" s="84" t="b">
        <v>0</v>
      </c>
      <c r="K396" s="84" t="b">
        <v>0</v>
      </c>
      <c r="L396" s="84" t="b">
        <v>0</v>
      </c>
    </row>
    <row r="397" spans="1:12" ht="15">
      <c r="A397" s="84" t="s">
        <v>2121</v>
      </c>
      <c r="B397" s="84" t="s">
        <v>2619</v>
      </c>
      <c r="C397" s="84">
        <v>2</v>
      </c>
      <c r="D397" s="123">
        <v>0.004095422063210806</v>
      </c>
      <c r="E397" s="123">
        <v>2.0135393986364742</v>
      </c>
      <c r="F397" s="84" t="s">
        <v>1980</v>
      </c>
      <c r="G397" s="84" t="b">
        <v>0</v>
      </c>
      <c r="H397" s="84" t="b">
        <v>0</v>
      </c>
      <c r="I397" s="84" t="b">
        <v>0</v>
      </c>
      <c r="J397" s="84" t="b">
        <v>0</v>
      </c>
      <c r="K397" s="84" t="b">
        <v>0</v>
      </c>
      <c r="L397" s="84" t="b">
        <v>0</v>
      </c>
    </row>
    <row r="398" spans="1:12" ht="15">
      <c r="A398" s="84" t="s">
        <v>2619</v>
      </c>
      <c r="B398" s="84" t="s">
        <v>2122</v>
      </c>
      <c r="C398" s="84">
        <v>2</v>
      </c>
      <c r="D398" s="123">
        <v>0.004095422063210806</v>
      </c>
      <c r="E398" s="123">
        <v>2.0135393986364742</v>
      </c>
      <c r="F398" s="84" t="s">
        <v>1980</v>
      </c>
      <c r="G398" s="84" t="b">
        <v>0</v>
      </c>
      <c r="H398" s="84" t="b">
        <v>0</v>
      </c>
      <c r="I398" s="84" t="b">
        <v>0</v>
      </c>
      <c r="J398" s="84" t="b">
        <v>0</v>
      </c>
      <c r="K398" s="84" t="b">
        <v>0</v>
      </c>
      <c r="L398" s="84" t="b">
        <v>0</v>
      </c>
    </row>
    <row r="399" spans="1:12" ht="15">
      <c r="A399" s="84" t="s">
        <v>2120</v>
      </c>
      <c r="B399" s="84" t="s">
        <v>2634</v>
      </c>
      <c r="C399" s="84">
        <v>2</v>
      </c>
      <c r="D399" s="123">
        <v>0.004095422063210806</v>
      </c>
      <c r="E399" s="123">
        <v>2.0135393986364742</v>
      </c>
      <c r="F399" s="84" t="s">
        <v>1980</v>
      </c>
      <c r="G399" s="84" t="b">
        <v>0</v>
      </c>
      <c r="H399" s="84" t="b">
        <v>0</v>
      </c>
      <c r="I399" s="84" t="b">
        <v>0</v>
      </c>
      <c r="J399" s="84" t="b">
        <v>0</v>
      </c>
      <c r="K399" s="84" t="b">
        <v>0</v>
      </c>
      <c r="L399" s="84" t="b">
        <v>0</v>
      </c>
    </row>
    <row r="400" spans="1:12" ht="15">
      <c r="A400" s="84" t="s">
        <v>2634</v>
      </c>
      <c r="B400" s="84" t="s">
        <v>2635</v>
      </c>
      <c r="C400" s="84">
        <v>2</v>
      </c>
      <c r="D400" s="123">
        <v>0.004095422063210806</v>
      </c>
      <c r="E400" s="123">
        <v>2.490660653356137</v>
      </c>
      <c r="F400" s="84" t="s">
        <v>1980</v>
      </c>
      <c r="G400" s="84" t="b">
        <v>0</v>
      </c>
      <c r="H400" s="84" t="b">
        <v>0</v>
      </c>
      <c r="I400" s="84" t="b">
        <v>0</v>
      </c>
      <c r="J400" s="84" t="b">
        <v>0</v>
      </c>
      <c r="K400" s="84" t="b">
        <v>0</v>
      </c>
      <c r="L400" s="84" t="b">
        <v>0</v>
      </c>
    </row>
    <row r="401" spans="1:12" ht="15">
      <c r="A401" s="84" t="s">
        <v>2635</v>
      </c>
      <c r="B401" s="84" t="s">
        <v>2636</v>
      </c>
      <c r="C401" s="84">
        <v>2</v>
      </c>
      <c r="D401" s="123">
        <v>0.004095422063210806</v>
      </c>
      <c r="E401" s="123">
        <v>2.490660653356137</v>
      </c>
      <c r="F401" s="84" t="s">
        <v>1980</v>
      </c>
      <c r="G401" s="84" t="b">
        <v>0</v>
      </c>
      <c r="H401" s="84" t="b">
        <v>0</v>
      </c>
      <c r="I401" s="84" t="b">
        <v>0</v>
      </c>
      <c r="J401" s="84" t="b">
        <v>1</v>
      </c>
      <c r="K401" s="84" t="b">
        <v>0</v>
      </c>
      <c r="L401" s="84" t="b">
        <v>0</v>
      </c>
    </row>
    <row r="402" spans="1:12" ht="15">
      <c r="A402" s="84" t="s">
        <v>2636</v>
      </c>
      <c r="B402" s="84" t="s">
        <v>2637</v>
      </c>
      <c r="C402" s="84">
        <v>2</v>
      </c>
      <c r="D402" s="123">
        <v>0.004095422063210806</v>
      </c>
      <c r="E402" s="123">
        <v>2.490660653356137</v>
      </c>
      <c r="F402" s="84" t="s">
        <v>1980</v>
      </c>
      <c r="G402" s="84" t="b">
        <v>1</v>
      </c>
      <c r="H402" s="84" t="b">
        <v>0</v>
      </c>
      <c r="I402" s="84" t="b">
        <v>0</v>
      </c>
      <c r="J402" s="84" t="b">
        <v>0</v>
      </c>
      <c r="K402" s="84" t="b">
        <v>0</v>
      </c>
      <c r="L402" s="84" t="b">
        <v>0</v>
      </c>
    </row>
    <row r="403" spans="1:12" ht="15">
      <c r="A403" s="84" t="s">
        <v>2637</v>
      </c>
      <c r="B403" s="84" t="s">
        <v>2638</v>
      </c>
      <c r="C403" s="84">
        <v>2</v>
      </c>
      <c r="D403" s="123">
        <v>0.004095422063210806</v>
      </c>
      <c r="E403" s="123">
        <v>2.490660653356137</v>
      </c>
      <c r="F403" s="84" t="s">
        <v>1980</v>
      </c>
      <c r="G403" s="84" t="b">
        <v>0</v>
      </c>
      <c r="H403" s="84" t="b">
        <v>0</v>
      </c>
      <c r="I403" s="84" t="b">
        <v>0</v>
      </c>
      <c r="J403" s="84" t="b">
        <v>1</v>
      </c>
      <c r="K403" s="84" t="b">
        <v>0</v>
      </c>
      <c r="L403" s="84" t="b">
        <v>0</v>
      </c>
    </row>
    <row r="404" spans="1:12" ht="15">
      <c r="A404" s="84" t="s">
        <v>2638</v>
      </c>
      <c r="B404" s="84" t="s">
        <v>2524</v>
      </c>
      <c r="C404" s="84">
        <v>2</v>
      </c>
      <c r="D404" s="123">
        <v>0.004095422063210806</v>
      </c>
      <c r="E404" s="123">
        <v>2.3145693943004555</v>
      </c>
      <c r="F404" s="84" t="s">
        <v>1980</v>
      </c>
      <c r="G404" s="84" t="b">
        <v>1</v>
      </c>
      <c r="H404" s="84" t="b">
        <v>0</v>
      </c>
      <c r="I404" s="84" t="b">
        <v>0</v>
      </c>
      <c r="J404" s="84" t="b">
        <v>0</v>
      </c>
      <c r="K404" s="84" t="b">
        <v>0</v>
      </c>
      <c r="L404" s="84" t="b">
        <v>0</v>
      </c>
    </row>
    <row r="405" spans="1:12" ht="15">
      <c r="A405" s="84" t="s">
        <v>2121</v>
      </c>
      <c r="B405" s="84" t="s">
        <v>2502</v>
      </c>
      <c r="C405" s="84">
        <v>2</v>
      </c>
      <c r="D405" s="123">
        <v>0.004095422063210806</v>
      </c>
      <c r="E405" s="123">
        <v>1.7125094029724932</v>
      </c>
      <c r="F405" s="84" t="s">
        <v>1980</v>
      </c>
      <c r="G405" s="84" t="b">
        <v>0</v>
      </c>
      <c r="H405" s="84" t="b">
        <v>0</v>
      </c>
      <c r="I405" s="84" t="b">
        <v>0</v>
      </c>
      <c r="J405" s="84" t="b">
        <v>0</v>
      </c>
      <c r="K405" s="84" t="b">
        <v>0</v>
      </c>
      <c r="L405" s="84" t="b">
        <v>0</v>
      </c>
    </row>
    <row r="406" spans="1:12" ht="15">
      <c r="A406" s="84" t="s">
        <v>2502</v>
      </c>
      <c r="B406" s="84" t="s">
        <v>2489</v>
      </c>
      <c r="C406" s="84">
        <v>2</v>
      </c>
      <c r="D406" s="123">
        <v>0.004095422063210806</v>
      </c>
      <c r="E406" s="123">
        <v>1.8886006620281743</v>
      </c>
      <c r="F406" s="84" t="s">
        <v>1980</v>
      </c>
      <c r="G406" s="84" t="b">
        <v>0</v>
      </c>
      <c r="H406" s="84" t="b">
        <v>0</v>
      </c>
      <c r="I406" s="84" t="b">
        <v>0</v>
      </c>
      <c r="J406" s="84" t="b">
        <v>0</v>
      </c>
      <c r="K406" s="84" t="b">
        <v>0</v>
      </c>
      <c r="L406" s="84" t="b">
        <v>0</v>
      </c>
    </row>
    <row r="407" spans="1:12" ht="15">
      <c r="A407" s="84" t="s">
        <v>2115</v>
      </c>
      <c r="B407" s="84" t="s">
        <v>2121</v>
      </c>
      <c r="C407" s="84">
        <v>2</v>
      </c>
      <c r="D407" s="123">
        <v>0.004095422063210806</v>
      </c>
      <c r="E407" s="123">
        <v>1.411479407308512</v>
      </c>
      <c r="F407" s="84" t="s">
        <v>1980</v>
      </c>
      <c r="G407" s="84" t="b">
        <v>0</v>
      </c>
      <c r="H407" s="84" t="b">
        <v>0</v>
      </c>
      <c r="I407" s="84" t="b">
        <v>0</v>
      </c>
      <c r="J407" s="84" t="b">
        <v>0</v>
      </c>
      <c r="K407" s="84" t="b">
        <v>0</v>
      </c>
      <c r="L407" s="84" t="b">
        <v>0</v>
      </c>
    </row>
    <row r="408" spans="1:12" ht="15">
      <c r="A408" s="84" t="s">
        <v>2528</v>
      </c>
      <c r="B408" s="84" t="s">
        <v>2525</v>
      </c>
      <c r="C408" s="84">
        <v>2</v>
      </c>
      <c r="D408" s="123">
        <v>0.004095422063210806</v>
      </c>
      <c r="E408" s="123">
        <v>2.3145693943004555</v>
      </c>
      <c r="F408" s="84" t="s">
        <v>1980</v>
      </c>
      <c r="G408" s="84" t="b">
        <v>0</v>
      </c>
      <c r="H408" s="84" t="b">
        <v>0</v>
      </c>
      <c r="I408" s="84" t="b">
        <v>0</v>
      </c>
      <c r="J408" s="84" t="b">
        <v>0</v>
      </c>
      <c r="K408" s="84" t="b">
        <v>0</v>
      </c>
      <c r="L408" s="84" t="b">
        <v>0</v>
      </c>
    </row>
    <row r="409" spans="1:12" ht="15">
      <c r="A409" s="84" t="s">
        <v>2525</v>
      </c>
      <c r="B409" s="84" t="s">
        <v>2625</v>
      </c>
      <c r="C409" s="84">
        <v>2</v>
      </c>
      <c r="D409" s="123">
        <v>0.004095422063210806</v>
      </c>
      <c r="E409" s="123">
        <v>2.138478135244774</v>
      </c>
      <c r="F409" s="84" t="s">
        <v>1980</v>
      </c>
      <c r="G409" s="84" t="b">
        <v>0</v>
      </c>
      <c r="H409" s="84" t="b">
        <v>0</v>
      </c>
      <c r="I409" s="84" t="b">
        <v>0</v>
      </c>
      <c r="J409" s="84" t="b">
        <v>0</v>
      </c>
      <c r="K409" s="84" t="b">
        <v>0</v>
      </c>
      <c r="L409" s="84" t="b">
        <v>0</v>
      </c>
    </row>
    <row r="410" spans="1:12" ht="15">
      <c r="A410" s="84" t="s">
        <v>2625</v>
      </c>
      <c r="B410" s="84" t="s">
        <v>302</v>
      </c>
      <c r="C410" s="84">
        <v>2</v>
      </c>
      <c r="D410" s="123">
        <v>0.004095422063210806</v>
      </c>
      <c r="E410" s="123">
        <v>2.0135393986364742</v>
      </c>
      <c r="F410" s="84" t="s">
        <v>1980</v>
      </c>
      <c r="G410" s="84" t="b">
        <v>0</v>
      </c>
      <c r="H410" s="84" t="b">
        <v>0</v>
      </c>
      <c r="I410" s="84" t="b">
        <v>0</v>
      </c>
      <c r="J410" s="84" t="b">
        <v>0</v>
      </c>
      <c r="K410" s="84" t="b">
        <v>0</v>
      </c>
      <c r="L410" s="84" t="b">
        <v>0</v>
      </c>
    </row>
    <row r="411" spans="1:12" ht="15">
      <c r="A411" s="84" t="s">
        <v>302</v>
      </c>
      <c r="B411" s="84" t="s">
        <v>2113</v>
      </c>
      <c r="C411" s="84">
        <v>2</v>
      </c>
      <c r="D411" s="123">
        <v>0.004095422063210806</v>
      </c>
      <c r="E411" s="123">
        <v>0.8571921977765502</v>
      </c>
      <c r="F411" s="84" t="s">
        <v>1980</v>
      </c>
      <c r="G411" s="84" t="b">
        <v>0</v>
      </c>
      <c r="H411" s="84" t="b">
        <v>0</v>
      </c>
      <c r="I411" s="84" t="b">
        <v>0</v>
      </c>
      <c r="J411" s="84" t="b">
        <v>0</v>
      </c>
      <c r="K411" s="84" t="b">
        <v>0</v>
      </c>
      <c r="L411" s="84" t="b">
        <v>0</v>
      </c>
    </row>
    <row r="412" spans="1:12" ht="15">
      <c r="A412" s="84" t="s">
        <v>2113</v>
      </c>
      <c r="B412" s="84" t="s">
        <v>2681</v>
      </c>
      <c r="C412" s="84">
        <v>2</v>
      </c>
      <c r="D412" s="123">
        <v>0.004095422063210806</v>
      </c>
      <c r="E412" s="123">
        <v>1.2731767091422306</v>
      </c>
      <c r="F412" s="84" t="s">
        <v>1980</v>
      </c>
      <c r="G412" s="84" t="b">
        <v>0</v>
      </c>
      <c r="H412" s="84" t="b">
        <v>0</v>
      </c>
      <c r="I412" s="84" t="b">
        <v>0</v>
      </c>
      <c r="J412" s="84" t="b">
        <v>0</v>
      </c>
      <c r="K412" s="84" t="b">
        <v>0</v>
      </c>
      <c r="L412" s="84" t="b">
        <v>0</v>
      </c>
    </row>
    <row r="413" spans="1:12" ht="15">
      <c r="A413" s="84" t="s">
        <v>2681</v>
      </c>
      <c r="B413" s="84" t="s">
        <v>2682</v>
      </c>
      <c r="C413" s="84">
        <v>2</v>
      </c>
      <c r="D413" s="123">
        <v>0.004095422063210806</v>
      </c>
      <c r="E413" s="123">
        <v>2.490660653356137</v>
      </c>
      <c r="F413" s="84" t="s">
        <v>1980</v>
      </c>
      <c r="G413" s="84" t="b">
        <v>0</v>
      </c>
      <c r="H413" s="84" t="b">
        <v>0</v>
      </c>
      <c r="I413" s="84" t="b">
        <v>0</v>
      </c>
      <c r="J413" s="84" t="b">
        <v>1</v>
      </c>
      <c r="K413" s="84" t="b">
        <v>0</v>
      </c>
      <c r="L413" s="84" t="b">
        <v>0</v>
      </c>
    </row>
    <row r="414" spans="1:12" ht="15">
      <c r="A414" s="84" t="s">
        <v>2682</v>
      </c>
      <c r="B414" s="84" t="s">
        <v>2683</v>
      </c>
      <c r="C414" s="84">
        <v>2</v>
      </c>
      <c r="D414" s="123">
        <v>0.004095422063210806</v>
      </c>
      <c r="E414" s="123">
        <v>2.490660653356137</v>
      </c>
      <c r="F414" s="84" t="s">
        <v>1980</v>
      </c>
      <c r="G414" s="84" t="b">
        <v>1</v>
      </c>
      <c r="H414" s="84" t="b">
        <v>0</v>
      </c>
      <c r="I414" s="84" t="b">
        <v>0</v>
      </c>
      <c r="J414" s="84" t="b">
        <v>0</v>
      </c>
      <c r="K414" s="84" t="b">
        <v>0</v>
      </c>
      <c r="L414" s="84" t="b">
        <v>0</v>
      </c>
    </row>
    <row r="415" spans="1:12" ht="15">
      <c r="A415" s="84" t="s">
        <v>2683</v>
      </c>
      <c r="B415" s="84" t="s">
        <v>2573</v>
      </c>
      <c r="C415" s="84">
        <v>2</v>
      </c>
      <c r="D415" s="123">
        <v>0.004095422063210806</v>
      </c>
      <c r="E415" s="123">
        <v>2.490660653356137</v>
      </c>
      <c r="F415" s="84" t="s">
        <v>1980</v>
      </c>
      <c r="G415" s="84" t="b">
        <v>0</v>
      </c>
      <c r="H415" s="84" t="b">
        <v>0</v>
      </c>
      <c r="I415" s="84" t="b">
        <v>0</v>
      </c>
      <c r="J415" s="84" t="b">
        <v>0</v>
      </c>
      <c r="K415" s="84" t="b">
        <v>0</v>
      </c>
      <c r="L415" s="84" t="b">
        <v>0</v>
      </c>
    </row>
    <row r="416" spans="1:12" ht="15">
      <c r="A416" s="84" t="s">
        <v>2573</v>
      </c>
      <c r="B416" s="84" t="s">
        <v>2626</v>
      </c>
      <c r="C416" s="84">
        <v>2</v>
      </c>
      <c r="D416" s="123">
        <v>0.004095422063210806</v>
      </c>
      <c r="E416" s="123">
        <v>2.490660653356137</v>
      </c>
      <c r="F416" s="84" t="s">
        <v>1980</v>
      </c>
      <c r="G416" s="84" t="b">
        <v>0</v>
      </c>
      <c r="H416" s="84" t="b">
        <v>0</v>
      </c>
      <c r="I416" s="84" t="b">
        <v>0</v>
      </c>
      <c r="J416" s="84" t="b">
        <v>0</v>
      </c>
      <c r="K416" s="84" t="b">
        <v>0</v>
      </c>
      <c r="L416" s="84" t="b">
        <v>0</v>
      </c>
    </row>
    <row r="417" spans="1:12" ht="15">
      <c r="A417" s="84" t="s">
        <v>2626</v>
      </c>
      <c r="B417" s="84" t="s">
        <v>2115</v>
      </c>
      <c r="C417" s="84">
        <v>2</v>
      </c>
      <c r="D417" s="123">
        <v>0.004095422063210806</v>
      </c>
      <c r="E417" s="123">
        <v>1.7916906490201179</v>
      </c>
      <c r="F417" s="84" t="s">
        <v>1980</v>
      </c>
      <c r="G417" s="84" t="b">
        <v>0</v>
      </c>
      <c r="H417" s="84" t="b">
        <v>0</v>
      </c>
      <c r="I417" s="84" t="b">
        <v>0</v>
      </c>
      <c r="J417" s="84" t="b">
        <v>0</v>
      </c>
      <c r="K417" s="84" t="b">
        <v>0</v>
      </c>
      <c r="L417" s="84" t="b">
        <v>0</v>
      </c>
    </row>
    <row r="418" spans="1:12" ht="15">
      <c r="A418" s="84" t="s">
        <v>2153</v>
      </c>
      <c r="B418" s="84" t="s">
        <v>2663</v>
      </c>
      <c r="C418" s="84">
        <v>2</v>
      </c>
      <c r="D418" s="123">
        <v>0.004095422063210806</v>
      </c>
      <c r="E418" s="123">
        <v>2.1896306576921556</v>
      </c>
      <c r="F418" s="84" t="s">
        <v>1980</v>
      </c>
      <c r="G418" s="84" t="b">
        <v>0</v>
      </c>
      <c r="H418" s="84" t="b">
        <v>0</v>
      </c>
      <c r="I418" s="84" t="b">
        <v>0</v>
      </c>
      <c r="J418" s="84" t="b">
        <v>0</v>
      </c>
      <c r="K418" s="84" t="b">
        <v>0</v>
      </c>
      <c r="L418" s="84" t="b">
        <v>0</v>
      </c>
    </row>
    <row r="419" spans="1:12" ht="15">
      <c r="A419" s="84" t="s">
        <v>2663</v>
      </c>
      <c r="B419" s="84" t="s">
        <v>257</v>
      </c>
      <c r="C419" s="84">
        <v>2</v>
      </c>
      <c r="D419" s="123">
        <v>0.004095422063210806</v>
      </c>
      <c r="E419" s="123">
        <v>1.8886006620281743</v>
      </c>
      <c r="F419" s="84" t="s">
        <v>1980</v>
      </c>
      <c r="G419" s="84" t="b">
        <v>0</v>
      </c>
      <c r="H419" s="84" t="b">
        <v>0</v>
      </c>
      <c r="I419" s="84" t="b">
        <v>0</v>
      </c>
      <c r="J419" s="84" t="b">
        <v>0</v>
      </c>
      <c r="K419" s="84" t="b">
        <v>0</v>
      </c>
      <c r="L419" s="84" t="b">
        <v>0</v>
      </c>
    </row>
    <row r="420" spans="1:12" ht="15">
      <c r="A420" s="84" t="s">
        <v>257</v>
      </c>
      <c r="B420" s="84" t="s">
        <v>2502</v>
      </c>
      <c r="C420" s="84">
        <v>2</v>
      </c>
      <c r="D420" s="123">
        <v>0.004095422063210806</v>
      </c>
      <c r="E420" s="123">
        <v>1.2865406707002118</v>
      </c>
      <c r="F420" s="84" t="s">
        <v>1980</v>
      </c>
      <c r="G420" s="84" t="b">
        <v>0</v>
      </c>
      <c r="H420" s="84" t="b">
        <v>0</v>
      </c>
      <c r="I420" s="84" t="b">
        <v>0</v>
      </c>
      <c r="J420" s="84" t="b">
        <v>0</v>
      </c>
      <c r="K420" s="84" t="b">
        <v>0</v>
      </c>
      <c r="L420" s="84" t="b">
        <v>0</v>
      </c>
    </row>
    <row r="421" spans="1:12" ht="15">
      <c r="A421" s="84" t="s">
        <v>2502</v>
      </c>
      <c r="B421" s="84" t="s">
        <v>2501</v>
      </c>
      <c r="C421" s="84">
        <v>2</v>
      </c>
      <c r="D421" s="123">
        <v>0.004095422063210806</v>
      </c>
      <c r="E421" s="123">
        <v>1.7916906490201179</v>
      </c>
      <c r="F421" s="84" t="s">
        <v>1980</v>
      </c>
      <c r="G421" s="84" t="b">
        <v>0</v>
      </c>
      <c r="H421" s="84" t="b">
        <v>0</v>
      </c>
      <c r="I421" s="84" t="b">
        <v>0</v>
      </c>
      <c r="J421" s="84" t="b">
        <v>0</v>
      </c>
      <c r="K421" s="84" t="b">
        <v>0</v>
      </c>
      <c r="L421" s="84" t="b">
        <v>0</v>
      </c>
    </row>
    <row r="422" spans="1:12" ht="15">
      <c r="A422" s="84" t="s">
        <v>2501</v>
      </c>
      <c r="B422" s="84" t="s">
        <v>2113</v>
      </c>
      <c r="C422" s="84">
        <v>2</v>
      </c>
      <c r="D422" s="123">
        <v>0.004095422063210806</v>
      </c>
      <c r="E422" s="123">
        <v>0.7602821847684939</v>
      </c>
      <c r="F422" s="84" t="s">
        <v>1980</v>
      </c>
      <c r="G422" s="84" t="b">
        <v>0</v>
      </c>
      <c r="H422" s="84" t="b">
        <v>0</v>
      </c>
      <c r="I422" s="84" t="b">
        <v>0</v>
      </c>
      <c r="J422" s="84" t="b">
        <v>0</v>
      </c>
      <c r="K422" s="84" t="b">
        <v>0</v>
      </c>
      <c r="L422" s="84" t="b">
        <v>0</v>
      </c>
    </row>
    <row r="423" spans="1:12" ht="15">
      <c r="A423" s="84" t="s">
        <v>258</v>
      </c>
      <c r="B423" s="84" t="s">
        <v>2575</v>
      </c>
      <c r="C423" s="84">
        <v>2</v>
      </c>
      <c r="D423" s="123">
        <v>0.004095422063210806</v>
      </c>
      <c r="E423" s="123">
        <v>1.916629385628418</v>
      </c>
      <c r="F423" s="84" t="s">
        <v>1980</v>
      </c>
      <c r="G423" s="84" t="b">
        <v>0</v>
      </c>
      <c r="H423" s="84" t="b">
        <v>0</v>
      </c>
      <c r="I423" s="84" t="b">
        <v>0</v>
      </c>
      <c r="J423" s="84" t="b">
        <v>1</v>
      </c>
      <c r="K423" s="84" t="b">
        <v>0</v>
      </c>
      <c r="L423" s="84" t="b">
        <v>0</v>
      </c>
    </row>
    <row r="424" spans="1:12" ht="15">
      <c r="A424" s="84" t="s">
        <v>2575</v>
      </c>
      <c r="B424" s="84" t="s">
        <v>2507</v>
      </c>
      <c r="C424" s="84">
        <v>2</v>
      </c>
      <c r="D424" s="123">
        <v>0.004095422063210806</v>
      </c>
      <c r="E424" s="123">
        <v>2.138478135244774</v>
      </c>
      <c r="F424" s="84" t="s">
        <v>1980</v>
      </c>
      <c r="G424" s="84" t="b">
        <v>1</v>
      </c>
      <c r="H424" s="84" t="b">
        <v>0</v>
      </c>
      <c r="I424" s="84" t="b">
        <v>0</v>
      </c>
      <c r="J424" s="84" t="b">
        <v>1</v>
      </c>
      <c r="K424" s="84" t="b">
        <v>0</v>
      </c>
      <c r="L424" s="84" t="b">
        <v>0</v>
      </c>
    </row>
    <row r="425" spans="1:12" ht="15">
      <c r="A425" s="84" t="s">
        <v>2507</v>
      </c>
      <c r="B425" s="84" t="s">
        <v>2504</v>
      </c>
      <c r="C425" s="84">
        <v>2</v>
      </c>
      <c r="D425" s="123">
        <v>0.004095422063210806</v>
      </c>
      <c r="E425" s="123">
        <v>2.0135393986364742</v>
      </c>
      <c r="F425" s="84" t="s">
        <v>1980</v>
      </c>
      <c r="G425" s="84" t="b">
        <v>1</v>
      </c>
      <c r="H425" s="84" t="b">
        <v>0</v>
      </c>
      <c r="I425" s="84" t="b">
        <v>0</v>
      </c>
      <c r="J425" s="84" t="b">
        <v>0</v>
      </c>
      <c r="K425" s="84" t="b">
        <v>0</v>
      </c>
      <c r="L425" s="84" t="b">
        <v>0</v>
      </c>
    </row>
    <row r="426" spans="1:12" ht="15">
      <c r="A426" s="84" t="s">
        <v>2497</v>
      </c>
      <c r="B426" s="84" t="s">
        <v>2113</v>
      </c>
      <c r="C426" s="84">
        <v>2</v>
      </c>
      <c r="D426" s="123">
        <v>0.004095422063210806</v>
      </c>
      <c r="E426" s="123">
        <v>0.7602821847684939</v>
      </c>
      <c r="F426" s="84" t="s">
        <v>1980</v>
      </c>
      <c r="G426" s="84" t="b">
        <v>0</v>
      </c>
      <c r="H426" s="84" t="b">
        <v>0</v>
      </c>
      <c r="I426" s="84" t="b">
        <v>0</v>
      </c>
      <c r="J426" s="84" t="b">
        <v>0</v>
      </c>
      <c r="K426" s="84" t="b">
        <v>0</v>
      </c>
      <c r="L426" s="84" t="b">
        <v>0</v>
      </c>
    </row>
    <row r="427" spans="1:12" ht="15">
      <c r="A427" s="84" t="s">
        <v>263</v>
      </c>
      <c r="B427" s="84" t="s">
        <v>2599</v>
      </c>
      <c r="C427" s="84">
        <v>2</v>
      </c>
      <c r="D427" s="123">
        <v>0.004095422063210806</v>
      </c>
      <c r="E427" s="123">
        <v>2.490660653356137</v>
      </c>
      <c r="F427" s="84" t="s">
        <v>1980</v>
      </c>
      <c r="G427" s="84" t="b">
        <v>0</v>
      </c>
      <c r="H427" s="84" t="b">
        <v>0</v>
      </c>
      <c r="I427" s="84" t="b">
        <v>0</v>
      </c>
      <c r="J427" s="84" t="b">
        <v>0</v>
      </c>
      <c r="K427" s="84" t="b">
        <v>0</v>
      </c>
      <c r="L427" s="84" t="b">
        <v>0</v>
      </c>
    </row>
    <row r="428" spans="1:12" ht="15">
      <c r="A428" s="84" t="s">
        <v>2599</v>
      </c>
      <c r="B428" s="84" t="s">
        <v>2538</v>
      </c>
      <c r="C428" s="84">
        <v>2</v>
      </c>
      <c r="D428" s="123">
        <v>0.004095422063210806</v>
      </c>
      <c r="E428" s="123">
        <v>2.3145693943004555</v>
      </c>
      <c r="F428" s="84" t="s">
        <v>1980</v>
      </c>
      <c r="G428" s="84" t="b">
        <v>0</v>
      </c>
      <c r="H428" s="84" t="b">
        <v>0</v>
      </c>
      <c r="I428" s="84" t="b">
        <v>0</v>
      </c>
      <c r="J428" s="84" t="b">
        <v>0</v>
      </c>
      <c r="K428" s="84" t="b">
        <v>0</v>
      </c>
      <c r="L428" s="84" t="b">
        <v>0</v>
      </c>
    </row>
    <row r="429" spans="1:12" ht="15">
      <c r="A429" s="84" t="s">
        <v>2538</v>
      </c>
      <c r="B429" s="84" t="s">
        <v>2132</v>
      </c>
      <c r="C429" s="84">
        <v>2</v>
      </c>
      <c r="D429" s="123">
        <v>0.004095422063210806</v>
      </c>
      <c r="E429" s="123">
        <v>2.3145693943004555</v>
      </c>
      <c r="F429" s="84" t="s">
        <v>1980</v>
      </c>
      <c r="G429" s="84" t="b">
        <v>0</v>
      </c>
      <c r="H429" s="84" t="b">
        <v>0</v>
      </c>
      <c r="I429" s="84" t="b">
        <v>0</v>
      </c>
      <c r="J429" s="84" t="b">
        <v>0</v>
      </c>
      <c r="K429" s="84" t="b">
        <v>0</v>
      </c>
      <c r="L429" s="84" t="b">
        <v>0</v>
      </c>
    </row>
    <row r="430" spans="1:12" ht="15">
      <c r="A430" s="84" t="s">
        <v>2132</v>
      </c>
      <c r="B430" s="84" t="s">
        <v>2128</v>
      </c>
      <c r="C430" s="84">
        <v>2</v>
      </c>
      <c r="D430" s="123">
        <v>0.004095422063210806</v>
      </c>
      <c r="E430" s="123">
        <v>2.1896306576921556</v>
      </c>
      <c r="F430" s="84" t="s">
        <v>1980</v>
      </c>
      <c r="G430" s="84" t="b">
        <v>0</v>
      </c>
      <c r="H430" s="84" t="b">
        <v>0</v>
      </c>
      <c r="I430" s="84" t="b">
        <v>0</v>
      </c>
      <c r="J430" s="84" t="b">
        <v>1</v>
      </c>
      <c r="K430" s="84" t="b">
        <v>0</v>
      </c>
      <c r="L430" s="84" t="b">
        <v>0</v>
      </c>
    </row>
    <row r="431" spans="1:12" ht="15">
      <c r="A431" s="84" t="s">
        <v>2128</v>
      </c>
      <c r="B431" s="84" t="s">
        <v>2116</v>
      </c>
      <c r="C431" s="84">
        <v>2</v>
      </c>
      <c r="D431" s="123">
        <v>0.004095422063210806</v>
      </c>
      <c r="E431" s="123">
        <v>1.8886006620281743</v>
      </c>
      <c r="F431" s="84" t="s">
        <v>1980</v>
      </c>
      <c r="G431" s="84" t="b">
        <v>1</v>
      </c>
      <c r="H431" s="84" t="b">
        <v>0</v>
      </c>
      <c r="I431" s="84" t="b">
        <v>0</v>
      </c>
      <c r="J431" s="84" t="b">
        <v>0</v>
      </c>
      <c r="K431" s="84" t="b">
        <v>0</v>
      </c>
      <c r="L431" s="84" t="b">
        <v>0</v>
      </c>
    </row>
    <row r="432" spans="1:12" ht="15">
      <c r="A432" s="84" t="s">
        <v>2094</v>
      </c>
      <c r="B432" s="84" t="s">
        <v>2600</v>
      </c>
      <c r="C432" s="84">
        <v>2</v>
      </c>
      <c r="D432" s="123">
        <v>0.004095422063210806</v>
      </c>
      <c r="E432" s="123">
        <v>1.7916906490201179</v>
      </c>
      <c r="F432" s="84" t="s">
        <v>1980</v>
      </c>
      <c r="G432" s="84" t="b">
        <v>0</v>
      </c>
      <c r="H432" s="84" t="b">
        <v>0</v>
      </c>
      <c r="I432" s="84" t="b">
        <v>0</v>
      </c>
      <c r="J432" s="84" t="b">
        <v>0</v>
      </c>
      <c r="K432" s="84" t="b">
        <v>0</v>
      </c>
      <c r="L432" s="84" t="b">
        <v>0</v>
      </c>
    </row>
    <row r="433" spans="1:12" ht="15">
      <c r="A433" s="84" t="s">
        <v>2600</v>
      </c>
      <c r="B433" s="84" t="s">
        <v>2113</v>
      </c>
      <c r="C433" s="84">
        <v>2</v>
      </c>
      <c r="D433" s="123">
        <v>0.004095422063210806</v>
      </c>
      <c r="E433" s="123">
        <v>1.1582221934405315</v>
      </c>
      <c r="F433" s="84" t="s">
        <v>1980</v>
      </c>
      <c r="G433" s="84" t="b">
        <v>0</v>
      </c>
      <c r="H433" s="84" t="b">
        <v>0</v>
      </c>
      <c r="I433" s="84" t="b">
        <v>0</v>
      </c>
      <c r="J433" s="84" t="b">
        <v>0</v>
      </c>
      <c r="K433" s="84" t="b">
        <v>0</v>
      </c>
      <c r="L433" s="84" t="b">
        <v>0</v>
      </c>
    </row>
    <row r="434" spans="1:12" ht="15">
      <c r="A434" s="84" t="s">
        <v>2491</v>
      </c>
      <c r="B434" s="84" t="s">
        <v>2571</v>
      </c>
      <c r="C434" s="84">
        <v>2</v>
      </c>
      <c r="D434" s="123">
        <v>0.004095422063210806</v>
      </c>
      <c r="E434" s="123">
        <v>2.0135393986364742</v>
      </c>
      <c r="F434" s="84" t="s">
        <v>1980</v>
      </c>
      <c r="G434" s="84" t="b">
        <v>0</v>
      </c>
      <c r="H434" s="84" t="b">
        <v>0</v>
      </c>
      <c r="I434" s="84" t="b">
        <v>0</v>
      </c>
      <c r="J434" s="84" t="b">
        <v>0</v>
      </c>
      <c r="K434" s="84" t="b">
        <v>0</v>
      </c>
      <c r="L434" s="84" t="b">
        <v>0</v>
      </c>
    </row>
    <row r="435" spans="1:12" ht="15">
      <c r="A435" s="84" t="s">
        <v>2571</v>
      </c>
      <c r="B435" s="84" t="s">
        <v>257</v>
      </c>
      <c r="C435" s="84">
        <v>2</v>
      </c>
      <c r="D435" s="123">
        <v>0.004095422063210806</v>
      </c>
      <c r="E435" s="123">
        <v>1.8886006620281743</v>
      </c>
      <c r="F435" s="84" t="s">
        <v>1980</v>
      </c>
      <c r="G435" s="84" t="b">
        <v>0</v>
      </c>
      <c r="H435" s="84" t="b">
        <v>0</v>
      </c>
      <c r="I435" s="84" t="b">
        <v>0</v>
      </c>
      <c r="J435" s="84" t="b">
        <v>0</v>
      </c>
      <c r="K435" s="84" t="b">
        <v>0</v>
      </c>
      <c r="L435" s="84" t="b">
        <v>0</v>
      </c>
    </row>
    <row r="436" spans="1:12" ht="15">
      <c r="A436" s="84" t="s">
        <v>257</v>
      </c>
      <c r="B436" s="84" t="s">
        <v>322</v>
      </c>
      <c r="C436" s="84">
        <v>2</v>
      </c>
      <c r="D436" s="123">
        <v>0.004095422063210806</v>
      </c>
      <c r="E436" s="123">
        <v>1.587570666364193</v>
      </c>
      <c r="F436" s="84" t="s">
        <v>1980</v>
      </c>
      <c r="G436" s="84" t="b">
        <v>0</v>
      </c>
      <c r="H436" s="84" t="b">
        <v>0</v>
      </c>
      <c r="I436" s="84" t="b">
        <v>0</v>
      </c>
      <c r="J436" s="84" t="b">
        <v>0</v>
      </c>
      <c r="K436" s="84" t="b">
        <v>0</v>
      </c>
      <c r="L436" s="84" t="b">
        <v>0</v>
      </c>
    </row>
    <row r="437" spans="1:12" ht="15">
      <c r="A437" s="84" t="s">
        <v>259</v>
      </c>
      <c r="B437" s="84" t="s">
        <v>2546</v>
      </c>
      <c r="C437" s="84">
        <v>2</v>
      </c>
      <c r="D437" s="123">
        <v>0.004095422063210806</v>
      </c>
      <c r="E437" s="123">
        <v>1.7916906490201179</v>
      </c>
      <c r="F437" s="84" t="s">
        <v>1980</v>
      </c>
      <c r="G437" s="84" t="b">
        <v>0</v>
      </c>
      <c r="H437" s="84" t="b">
        <v>0</v>
      </c>
      <c r="I437" s="84" t="b">
        <v>0</v>
      </c>
      <c r="J437" s="84" t="b">
        <v>0</v>
      </c>
      <c r="K437" s="84" t="b">
        <v>0</v>
      </c>
      <c r="L437" s="84" t="b">
        <v>0</v>
      </c>
    </row>
    <row r="438" spans="1:12" ht="15">
      <c r="A438" s="84" t="s">
        <v>2549</v>
      </c>
      <c r="B438" s="84" t="s">
        <v>2561</v>
      </c>
      <c r="C438" s="84">
        <v>2</v>
      </c>
      <c r="D438" s="123">
        <v>0.004095422063210806</v>
      </c>
      <c r="E438" s="123">
        <v>2.3145693943004555</v>
      </c>
      <c r="F438" s="84" t="s">
        <v>1980</v>
      </c>
      <c r="G438" s="84" t="b">
        <v>0</v>
      </c>
      <c r="H438" s="84" t="b">
        <v>0</v>
      </c>
      <c r="I438" s="84" t="b">
        <v>0</v>
      </c>
      <c r="J438" s="84" t="b">
        <v>0</v>
      </c>
      <c r="K438" s="84" t="b">
        <v>0</v>
      </c>
      <c r="L438" s="84" t="b">
        <v>0</v>
      </c>
    </row>
    <row r="439" spans="1:12" ht="15">
      <c r="A439" s="84" t="s">
        <v>2119</v>
      </c>
      <c r="B439" s="84" t="s">
        <v>2114</v>
      </c>
      <c r="C439" s="84">
        <v>5</v>
      </c>
      <c r="D439" s="123">
        <v>0.012542916485999216</v>
      </c>
      <c r="E439" s="123">
        <v>1.2632414347745813</v>
      </c>
      <c r="F439" s="84" t="s">
        <v>1981</v>
      </c>
      <c r="G439" s="84" t="b">
        <v>0</v>
      </c>
      <c r="H439" s="84" t="b">
        <v>0</v>
      </c>
      <c r="I439" s="84" t="b">
        <v>0</v>
      </c>
      <c r="J439" s="84" t="b">
        <v>0</v>
      </c>
      <c r="K439" s="84" t="b">
        <v>0</v>
      </c>
      <c r="L439" s="84" t="b">
        <v>0</v>
      </c>
    </row>
    <row r="440" spans="1:12" ht="15">
      <c r="A440" s="84" t="s">
        <v>2113</v>
      </c>
      <c r="B440" s="84" t="s">
        <v>2119</v>
      </c>
      <c r="C440" s="84">
        <v>4</v>
      </c>
      <c r="D440" s="123">
        <v>0.013264666955734587</v>
      </c>
      <c r="E440" s="123">
        <v>1.0413926851582251</v>
      </c>
      <c r="F440" s="84" t="s">
        <v>1981</v>
      </c>
      <c r="G440" s="84" t="b">
        <v>0</v>
      </c>
      <c r="H440" s="84" t="b">
        <v>0</v>
      </c>
      <c r="I440" s="84" t="b">
        <v>0</v>
      </c>
      <c r="J440" s="84" t="b">
        <v>0</v>
      </c>
      <c r="K440" s="84" t="b">
        <v>0</v>
      </c>
      <c r="L440" s="84" t="b">
        <v>0</v>
      </c>
    </row>
    <row r="441" spans="1:12" ht="15">
      <c r="A441" s="84" t="s">
        <v>2125</v>
      </c>
      <c r="B441" s="84" t="s">
        <v>2126</v>
      </c>
      <c r="C441" s="84">
        <v>2</v>
      </c>
      <c r="D441" s="123">
        <v>0.01164950007226698</v>
      </c>
      <c r="E441" s="123">
        <v>1.7403626894942439</v>
      </c>
      <c r="F441" s="84" t="s">
        <v>1981</v>
      </c>
      <c r="G441" s="84" t="b">
        <v>1</v>
      </c>
      <c r="H441" s="84" t="b">
        <v>0</v>
      </c>
      <c r="I441" s="84" t="b">
        <v>0</v>
      </c>
      <c r="J441" s="84" t="b">
        <v>1</v>
      </c>
      <c r="K441" s="84" t="b">
        <v>0</v>
      </c>
      <c r="L441" s="84" t="b">
        <v>0</v>
      </c>
    </row>
    <row r="442" spans="1:12" ht="15">
      <c r="A442" s="84" t="s">
        <v>2126</v>
      </c>
      <c r="B442" s="84" t="s">
        <v>2127</v>
      </c>
      <c r="C442" s="84">
        <v>2</v>
      </c>
      <c r="D442" s="123">
        <v>0.01164950007226698</v>
      </c>
      <c r="E442" s="123">
        <v>1.7403626894942439</v>
      </c>
      <c r="F442" s="84" t="s">
        <v>1981</v>
      </c>
      <c r="G442" s="84" t="b">
        <v>1</v>
      </c>
      <c r="H442" s="84" t="b">
        <v>0</v>
      </c>
      <c r="I442" s="84" t="b">
        <v>0</v>
      </c>
      <c r="J442" s="84" t="b">
        <v>0</v>
      </c>
      <c r="K442" s="84" t="b">
        <v>0</v>
      </c>
      <c r="L442" s="84" t="b">
        <v>0</v>
      </c>
    </row>
    <row r="443" spans="1:12" ht="15">
      <c r="A443" s="84" t="s">
        <v>2127</v>
      </c>
      <c r="B443" s="84" t="s">
        <v>2128</v>
      </c>
      <c r="C443" s="84">
        <v>2</v>
      </c>
      <c r="D443" s="123">
        <v>0.01164950007226698</v>
      </c>
      <c r="E443" s="123">
        <v>1.7403626894942439</v>
      </c>
      <c r="F443" s="84" t="s">
        <v>1981</v>
      </c>
      <c r="G443" s="84" t="b">
        <v>0</v>
      </c>
      <c r="H443" s="84" t="b">
        <v>0</v>
      </c>
      <c r="I443" s="84" t="b">
        <v>0</v>
      </c>
      <c r="J443" s="84" t="b">
        <v>1</v>
      </c>
      <c r="K443" s="84" t="b">
        <v>0</v>
      </c>
      <c r="L443" s="84" t="b">
        <v>0</v>
      </c>
    </row>
    <row r="444" spans="1:12" ht="15">
      <c r="A444" s="84" t="s">
        <v>2128</v>
      </c>
      <c r="B444" s="84" t="s">
        <v>2129</v>
      </c>
      <c r="C444" s="84">
        <v>2</v>
      </c>
      <c r="D444" s="123">
        <v>0.01164950007226698</v>
      </c>
      <c r="E444" s="123">
        <v>1.7403626894942439</v>
      </c>
      <c r="F444" s="84" t="s">
        <v>1981</v>
      </c>
      <c r="G444" s="84" t="b">
        <v>1</v>
      </c>
      <c r="H444" s="84" t="b">
        <v>0</v>
      </c>
      <c r="I444" s="84" t="b">
        <v>0</v>
      </c>
      <c r="J444" s="84" t="b">
        <v>0</v>
      </c>
      <c r="K444" s="84" t="b">
        <v>0</v>
      </c>
      <c r="L444" s="84" t="b">
        <v>0</v>
      </c>
    </row>
    <row r="445" spans="1:12" ht="15">
      <c r="A445" s="84" t="s">
        <v>2129</v>
      </c>
      <c r="B445" s="84" t="s">
        <v>2518</v>
      </c>
      <c r="C445" s="84">
        <v>2</v>
      </c>
      <c r="D445" s="123">
        <v>0.01164950007226698</v>
      </c>
      <c r="E445" s="123">
        <v>1.7403626894942439</v>
      </c>
      <c r="F445" s="84" t="s">
        <v>1981</v>
      </c>
      <c r="G445" s="84" t="b">
        <v>0</v>
      </c>
      <c r="H445" s="84" t="b">
        <v>0</v>
      </c>
      <c r="I445" s="84" t="b">
        <v>0</v>
      </c>
      <c r="J445" s="84" t="b">
        <v>0</v>
      </c>
      <c r="K445" s="84" t="b">
        <v>0</v>
      </c>
      <c r="L445" s="84" t="b">
        <v>0</v>
      </c>
    </row>
    <row r="446" spans="1:12" ht="15">
      <c r="A446" s="84" t="s">
        <v>2518</v>
      </c>
      <c r="B446" s="84" t="s">
        <v>2116</v>
      </c>
      <c r="C446" s="84">
        <v>2</v>
      </c>
      <c r="D446" s="123">
        <v>0.01164950007226698</v>
      </c>
      <c r="E446" s="123">
        <v>1.7403626894942439</v>
      </c>
      <c r="F446" s="84" t="s">
        <v>1981</v>
      </c>
      <c r="G446" s="84" t="b">
        <v>0</v>
      </c>
      <c r="H446" s="84" t="b">
        <v>0</v>
      </c>
      <c r="I446" s="84" t="b">
        <v>0</v>
      </c>
      <c r="J446" s="84" t="b">
        <v>0</v>
      </c>
      <c r="K446" s="84" t="b">
        <v>0</v>
      </c>
      <c r="L446" s="84" t="b">
        <v>0</v>
      </c>
    </row>
    <row r="447" spans="1:12" ht="15">
      <c r="A447" s="84" t="s">
        <v>2116</v>
      </c>
      <c r="B447" s="84" t="s">
        <v>2113</v>
      </c>
      <c r="C447" s="84">
        <v>2</v>
      </c>
      <c r="D447" s="123">
        <v>0.01164950007226698</v>
      </c>
      <c r="E447" s="123">
        <v>1.0871501757189002</v>
      </c>
      <c r="F447" s="84" t="s">
        <v>1981</v>
      </c>
      <c r="G447" s="84" t="b">
        <v>0</v>
      </c>
      <c r="H447" s="84" t="b">
        <v>0</v>
      </c>
      <c r="I447" s="84" t="b">
        <v>0</v>
      </c>
      <c r="J447" s="84" t="b">
        <v>0</v>
      </c>
      <c r="K447" s="84" t="b">
        <v>0</v>
      </c>
      <c r="L447" s="84" t="b">
        <v>0</v>
      </c>
    </row>
    <row r="448" spans="1:12" ht="15">
      <c r="A448" s="84" t="s">
        <v>2528</v>
      </c>
      <c r="B448" s="84" t="s">
        <v>2525</v>
      </c>
      <c r="C448" s="84">
        <v>2</v>
      </c>
      <c r="D448" s="123">
        <v>0.01164950007226698</v>
      </c>
      <c r="E448" s="123">
        <v>1.7403626894942439</v>
      </c>
      <c r="F448" s="84" t="s">
        <v>1981</v>
      </c>
      <c r="G448" s="84" t="b">
        <v>0</v>
      </c>
      <c r="H448" s="84" t="b">
        <v>0</v>
      </c>
      <c r="I448" s="84" t="b">
        <v>0</v>
      </c>
      <c r="J448" s="84" t="b">
        <v>0</v>
      </c>
      <c r="K448" s="84" t="b">
        <v>0</v>
      </c>
      <c r="L448" s="84" t="b">
        <v>0</v>
      </c>
    </row>
    <row r="449" spans="1:12" ht="15">
      <c r="A449" s="84" t="s">
        <v>2113</v>
      </c>
      <c r="B449" s="84" t="s">
        <v>2124</v>
      </c>
      <c r="C449" s="84">
        <v>2</v>
      </c>
      <c r="D449" s="123">
        <v>0.01164950007226698</v>
      </c>
      <c r="E449" s="123">
        <v>0.9622114391106003</v>
      </c>
      <c r="F449" s="84" t="s">
        <v>1981</v>
      </c>
      <c r="G449" s="84" t="b">
        <v>0</v>
      </c>
      <c r="H449" s="84" t="b">
        <v>0</v>
      </c>
      <c r="I449" s="84" t="b">
        <v>0</v>
      </c>
      <c r="J449" s="84" t="b">
        <v>0</v>
      </c>
      <c r="K449" s="84" t="b">
        <v>0</v>
      </c>
      <c r="L449" s="84" t="b">
        <v>0</v>
      </c>
    </row>
    <row r="450" spans="1:12" ht="15">
      <c r="A450" s="84" t="s">
        <v>299</v>
      </c>
      <c r="B450" s="84" t="s">
        <v>232</v>
      </c>
      <c r="C450" s="84">
        <v>2</v>
      </c>
      <c r="D450" s="123">
        <v>0.01164950007226698</v>
      </c>
      <c r="E450" s="123">
        <v>1.4393326938302626</v>
      </c>
      <c r="F450" s="84" t="s">
        <v>1981</v>
      </c>
      <c r="G450" s="84" t="b">
        <v>0</v>
      </c>
      <c r="H450" s="84" t="b">
        <v>0</v>
      </c>
      <c r="I450" s="84" t="b">
        <v>0</v>
      </c>
      <c r="J450" s="84" t="b">
        <v>0</v>
      </c>
      <c r="K450" s="84" t="b">
        <v>0</v>
      </c>
      <c r="L450" s="84" t="b">
        <v>0</v>
      </c>
    </row>
    <row r="451" spans="1:12" ht="15">
      <c r="A451" s="84" t="s">
        <v>232</v>
      </c>
      <c r="B451" s="84" t="s">
        <v>298</v>
      </c>
      <c r="C451" s="84">
        <v>2</v>
      </c>
      <c r="D451" s="123">
        <v>0.01164950007226698</v>
      </c>
      <c r="E451" s="123">
        <v>1.7403626894942439</v>
      </c>
      <c r="F451" s="84" t="s">
        <v>1981</v>
      </c>
      <c r="G451" s="84" t="b">
        <v>0</v>
      </c>
      <c r="H451" s="84" t="b">
        <v>0</v>
      </c>
      <c r="I451" s="84" t="b">
        <v>0</v>
      </c>
      <c r="J451" s="84" t="b">
        <v>0</v>
      </c>
      <c r="K451" s="84" t="b">
        <v>0</v>
      </c>
      <c r="L451" s="84" t="b">
        <v>0</v>
      </c>
    </row>
    <row r="452" spans="1:12" ht="15">
      <c r="A452" s="84" t="s">
        <v>298</v>
      </c>
      <c r="B452" s="84" t="s">
        <v>297</v>
      </c>
      <c r="C452" s="84">
        <v>2</v>
      </c>
      <c r="D452" s="123">
        <v>0.01164950007226698</v>
      </c>
      <c r="E452" s="123">
        <v>1.7403626894942439</v>
      </c>
      <c r="F452" s="84" t="s">
        <v>1981</v>
      </c>
      <c r="G452" s="84" t="b">
        <v>0</v>
      </c>
      <c r="H452" s="84" t="b">
        <v>0</v>
      </c>
      <c r="I452" s="84" t="b">
        <v>0</v>
      </c>
      <c r="J452" s="84" t="b">
        <v>0</v>
      </c>
      <c r="K452" s="84" t="b">
        <v>0</v>
      </c>
      <c r="L452" s="84" t="b">
        <v>0</v>
      </c>
    </row>
    <row r="453" spans="1:12" ht="15">
      <c r="A453" s="84" t="s">
        <v>297</v>
      </c>
      <c r="B453" s="84" t="s">
        <v>296</v>
      </c>
      <c r="C453" s="84">
        <v>2</v>
      </c>
      <c r="D453" s="123">
        <v>0.01164950007226698</v>
      </c>
      <c r="E453" s="123">
        <v>1.7403626894942439</v>
      </c>
      <c r="F453" s="84" t="s">
        <v>1981</v>
      </c>
      <c r="G453" s="84" t="b">
        <v>0</v>
      </c>
      <c r="H453" s="84" t="b">
        <v>0</v>
      </c>
      <c r="I453" s="84" t="b">
        <v>0</v>
      </c>
      <c r="J453" s="84" t="b">
        <v>0</v>
      </c>
      <c r="K453" s="84" t="b">
        <v>0</v>
      </c>
      <c r="L453" s="84" t="b">
        <v>0</v>
      </c>
    </row>
    <row r="454" spans="1:12" ht="15">
      <c r="A454" s="84" t="s">
        <v>296</v>
      </c>
      <c r="B454" s="84" t="s">
        <v>295</v>
      </c>
      <c r="C454" s="84">
        <v>2</v>
      </c>
      <c r="D454" s="123">
        <v>0.01164950007226698</v>
      </c>
      <c r="E454" s="123">
        <v>1.7403626894942439</v>
      </c>
      <c r="F454" s="84" t="s">
        <v>1981</v>
      </c>
      <c r="G454" s="84" t="b">
        <v>0</v>
      </c>
      <c r="H454" s="84" t="b">
        <v>0</v>
      </c>
      <c r="I454" s="84" t="b">
        <v>0</v>
      </c>
      <c r="J454" s="84" t="b">
        <v>0</v>
      </c>
      <c r="K454" s="84" t="b">
        <v>0</v>
      </c>
      <c r="L454" s="84" t="b">
        <v>0</v>
      </c>
    </row>
    <row r="455" spans="1:12" ht="15">
      <c r="A455" s="84" t="s">
        <v>295</v>
      </c>
      <c r="B455" s="84" t="s">
        <v>2507</v>
      </c>
      <c r="C455" s="84">
        <v>2</v>
      </c>
      <c r="D455" s="123">
        <v>0.01164950007226698</v>
      </c>
      <c r="E455" s="123">
        <v>1.7403626894942439</v>
      </c>
      <c r="F455" s="84" t="s">
        <v>1981</v>
      </c>
      <c r="G455" s="84" t="b">
        <v>0</v>
      </c>
      <c r="H455" s="84" t="b">
        <v>0</v>
      </c>
      <c r="I455" s="84" t="b">
        <v>0</v>
      </c>
      <c r="J455" s="84" t="b">
        <v>1</v>
      </c>
      <c r="K455" s="84" t="b">
        <v>0</v>
      </c>
      <c r="L455" s="84" t="b">
        <v>0</v>
      </c>
    </row>
    <row r="456" spans="1:12" ht="15">
      <c r="A456" s="84" t="s">
        <v>2507</v>
      </c>
      <c r="B456" s="84" t="s">
        <v>2686</v>
      </c>
      <c r="C456" s="84">
        <v>2</v>
      </c>
      <c r="D456" s="123">
        <v>0.01164950007226698</v>
      </c>
      <c r="E456" s="123">
        <v>1.7403626894942439</v>
      </c>
      <c r="F456" s="84" t="s">
        <v>1981</v>
      </c>
      <c r="G456" s="84" t="b">
        <v>1</v>
      </c>
      <c r="H456" s="84" t="b">
        <v>0</v>
      </c>
      <c r="I456" s="84" t="b">
        <v>0</v>
      </c>
      <c r="J456" s="84" t="b">
        <v>0</v>
      </c>
      <c r="K456" s="84" t="b">
        <v>0</v>
      </c>
      <c r="L456" s="84" t="b">
        <v>0</v>
      </c>
    </row>
    <row r="457" spans="1:12" ht="15">
      <c r="A457" s="84" t="s">
        <v>2686</v>
      </c>
      <c r="B457" s="84" t="s">
        <v>2628</v>
      </c>
      <c r="C457" s="84">
        <v>2</v>
      </c>
      <c r="D457" s="123">
        <v>0.01164950007226698</v>
      </c>
      <c r="E457" s="123">
        <v>1.7403626894942439</v>
      </c>
      <c r="F457" s="84" t="s">
        <v>1981</v>
      </c>
      <c r="G457" s="84" t="b">
        <v>0</v>
      </c>
      <c r="H457" s="84" t="b">
        <v>0</v>
      </c>
      <c r="I457" s="84" t="b">
        <v>0</v>
      </c>
      <c r="J457" s="84" t="b">
        <v>0</v>
      </c>
      <c r="K457" s="84" t="b">
        <v>0</v>
      </c>
      <c r="L457" s="84" t="b">
        <v>0</v>
      </c>
    </row>
    <row r="458" spans="1:12" ht="15">
      <c r="A458" s="84" t="s">
        <v>2116</v>
      </c>
      <c r="B458" s="84" t="s">
        <v>2117</v>
      </c>
      <c r="C458" s="84">
        <v>14</v>
      </c>
      <c r="D458" s="123">
        <v>0.010557558393534713</v>
      </c>
      <c r="E458" s="123">
        <v>1.532390343361876</v>
      </c>
      <c r="F458" s="84" t="s">
        <v>1982</v>
      </c>
      <c r="G458" s="84" t="b">
        <v>0</v>
      </c>
      <c r="H458" s="84" t="b">
        <v>0</v>
      </c>
      <c r="I458" s="84" t="b">
        <v>0</v>
      </c>
      <c r="J458" s="84" t="b">
        <v>0</v>
      </c>
      <c r="K458" s="84" t="b">
        <v>0</v>
      </c>
      <c r="L458" s="84" t="b">
        <v>0</v>
      </c>
    </row>
    <row r="459" spans="1:12" ht="15">
      <c r="A459" s="84" t="s">
        <v>2134</v>
      </c>
      <c r="B459" s="84" t="s">
        <v>2132</v>
      </c>
      <c r="C459" s="84">
        <v>8</v>
      </c>
      <c r="D459" s="123">
        <v>0.009837791468498027</v>
      </c>
      <c r="E459" s="123">
        <v>1.678518379040114</v>
      </c>
      <c r="F459" s="84" t="s">
        <v>1982</v>
      </c>
      <c r="G459" s="84" t="b">
        <v>0</v>
      </c>
      <c r="H459" s="84" t="b">
        <v>0</v>
      </c>
      <c r="I459" s="84" t="b">
        <v>0</v>
      </c>
      <c r="J459" s="84" t="b">
        <v>0</v>
      </c>
      <c r="K459" s="84" t="b">
        <v>0</v>
      </c>
      <c r="L459" s="84" t="b">
        <v>0</v>
      </c>
    </row>
    <row r="460" spans="1:12" ht="15">
      <c r="A460" s="84" t="s">
        <v>2113</v>
      </c>
      <c r="B460" s="84" t="s">
        <v>2513</v>
      </c>
      <c r="C460" s="84">
        <v>8</v>
      </c>
      <c r="D460" s="123">
        <v>0.009837791468498027</v>
      </c>
      <c r="E460" s="123">
        <v>1.2805783703680762</v>
      </c>
      <c r="F460" s="84" t="s">
        <v>1982</v>
      </c>
      <c r="G460" s="84" t="b">
        <v>0</v>
      </c>
      <c r="H460" s="84" t="b">
        <v>0</v>
      </c>
      <c r="I460" s="84" t="b">
        <v>0</v>
      </c>
      <c r="J460" s="84" t="b">
        <v>0</v>
      </c>
      <c r="K460" s="84" t="b">
        <v>0</v>
      </c>
      <c r="L460" s="84" t="b">
        <v>0</v>
      </c>
    </row>
    <row r="461" spans="1:12" ht="15">
      <c r="A461" s="84" t="s">
        <v>2490</v>
      </c>
      <c r="B461" s="84" t="s">
        <v>2491</v>
      </c>
      <c r="C461" s="84">
        <v>7</v>
      </c>
      <c r="D461" s="123">
        <v>0.009402477767506825</v>
      </c>
      <c r="E461" s="123">
        <v>1.833420339025857</v>
      </c>
      <c r="F461" s="84" t="s">
        <v>1982</v>
      </c>
      <c r="G461" s="84" t="b">
        <v>0</v>
      </c>
      <c r="H461" s="84" t="b">
        <v>0</v>
      </c>
      <c r="I461" s="84" t="b">
        <v>0</v>
      </c>
      <c r="J461" s="84" t="b">
        <v>0</v>
      </c>
      <c r="K461" s="84" t="b">
        <v>0</v>
      </c>
      <c r="L461" s="84" t="b">
        <v>0</v>
      </c>
    </row>
    <row r="462" spans="1:12" ht="15">
      <c r="A462" s="84" t="s">
        <v>2541</v>
      </c>
      <c r="B462" s="84" t="s">
        <v>2134</v>
      </c>
      <c r="C462" s="84">
        <v>6</v>
      </c>
      <c r="D462" s="123">
        <v>0.008845334637870194</v>
      </c>
      <c r="E462" s="123">
        <v>1.7754283920481704</v>
      </c>
      <c r="F462" s="84" t="s">
        <v>1982</v>
      </c>
      <c r="G462" s="84" t="b">
        <v>0</v>
      </c>
      <c r="H462" s="84" t="b">
        <v>0</v>
      </c>
      <c r="I462" s="84" t="b">
        <v>0</v>
      </c>
      <c r="J462" s="84" t="b">
        <v>0</v>
      </c>
      <c r="K462" s="84" t="b">
        <v>0</v>
      </c>
      <c r="L462" s="84" t="b">
        <v>0</v>
      </c>
    </row>
    <row r="463" spans="1:12" ht="15">
      <c r="A463" s="84" t="s">
        <v>2513</v>
      </c>
      <c r="B463" s="84" t="s">
        <v>255</v>
      </c>
      <c r="C463" s="84">
        <v>6</v>
      </c>
      <c r="D463" s="123">
        <v>0.008845334637870194</v>
      </c>
      <c r="E463" s="123">
        <v>1.5121869572735889</v>
      </c>
      <c r="F463" s="84" t="s">
        <v>1982</v>
      </c>
      <c r="G463" s="84" t="b">
        <v>0</v>
      </c>
      <c r="H463" s="84" t="b">
        <v>0</v>
      </c>
      <c r="I463" s="84" t="b">
        <v>0</v>
      </c>
      <c r="J463" s="84" t="b">
        <v>0</v>
      </c>
      <c r="K463" s="84" t="b">
        <v>0</v>
      </c>
      <c r="L463" s="84" t="b">
        <v>0</v>
      </c>
    </row>
    <row r="464" spans="1:12" ht="15">
      <c r="A464" s="84" t="s">
        <v>2132</v>
      </c>
      <c r="B464" s="84" t="s">
        <v>2131</v>
      </c>
      <c r="C464" s="84">
        <v>5</v>
      </c>
      <c r="D464" s="123">
        <v>0.008145879772076675</v>
      </c>
      <c r="E464" s="123">
        <v>1.3818531887785828</v>
      </c>
      <c r="F464" s="84" t="s">
        <v>1982</v>
      </c>
      <c r="G464" s="84" t="b">
        <v>0</v>
      </c>
      <c r="H464" s="84" t="b">
        <v>0</v>
      </c>
      <c r="I464" s="84" t="b">
        <v>0</v>
      </c>
      <c r="J464" s="84" t="b">
        <v>0</v>
      </c>
      <c r="K464" s="84" t="b">
        <v>0</v>
      </c>
      <c r="L464" s="84" t="b">
        <v>0</v>
      </c>
    </row>
    <row r="465" spans="1:12" ht="15">
      <c r="A465" s="84" t="s">
        <v>2131</v>
      </c>
      <c r="B465" s="84" t="s">
        <v>2116</v>
      </c>
      <c r="C465" s="84">
        <v>5</v>
      </c>
      <c r="D465" s="123">
        <v>0.008145879772076675</v>
      </c>
      <c r="E465" s="123">
        <v>1.1899676625396698</v>
      </c>
      <c r="F465" s="84" t="s">
        <v>1982</v>
      </c>
      <c r="G465" s="84" t="b">
        <v>0</v>
      </c>
      <c r="H465" s="84" t="b">
        <v>0</v>
      </c>
      <c r="I465" s="84" t="b">
        <v>0</v>
      </c>
      <c r="J465" s="84" t="b">
        <v>0</v>
      </c>
      <c r="K465" s="84" t="b">
        <v>0</v>
      </c>
      <c r="L465" s="84" t="b">
        <v>0</v>
      </c>
    </row>
    <row r="466" spans="1:12" ht="15">
      <c r="A466" s="84" t="s">
        <v>2117</v>
      </c>
      <c r="B466" s="84" t="s">
        <v>2553</v>
      </c>
      <c r="C466" s="84">
        <v>5</v>
      </c>
      <c r="D466" s="123">
        <v>0.008145879772076675</v>
      </c>
      <c r="E466" s="123">
        <v>1.532390343361876</v>
      </c>
      <c r="F466" s="84" t="s">
        <v>1982</v>
      </c>
      <c r="G466" s="84" t="b">
        <v>0</v>
      </c>
      <c r="H466" s="84" t="b">
        <v>0</v>
      </c>
      <c r="I466" s="84" t="b">
        <v>0</v>
      </c>
      <c r="J466" s="84" t="b">
        <v>0</v>
      </c>
      <c r="K466" s="84" t="b">
        <v>0</v>
      </c>
      <c r="L466" s="84" t="b">
        <v>0</v>
      </c>
    </row>
    <row r="467" spans="1:12" ht="15">
      <c r="A467" s="84" t="s">
        <v>2553</v>
      </c>
      <c r="B467" s="84" t="s">
        <v>2554</v>
      </c>
      <c r="C467" s="84">
        <v>5</v>
      </c>
      <c r="D467" s="123">
        <v>0.008145879772076675</v>
      </c>
      <c r="E467" s="123">
        <v>1.9795483747040952</v>
      </c>
      <c r="F467" s="84" t="s">
        <v>1982</v>
      </c>
      <c r="G467" s="84" t="b">
        <v>0</v>
      </c>
      <c r="H467" s="84" t="b">
        <v>0</v>
      </c>
      <c r="I467" s="84" t="b">
        <v>0</v>
      </c>
      <c r="J467" s="84" t="b">
        <v>0</v>
      </c>
      <c r="K467" s="84" t="b">
        <v>0</v>
      </c>
      <c r="L467" s="84" t="b">
        <v>0</v>
      </c>
    </row>
    <row r="468" spans="1:12" ht="15">
      <c r="A468" s="84" t="s">
        <v>2554</v>
      </c>
      <c r="B468" s="84" t="s">
        <v>2555</v>
      </c>
      <c r="C468" s="84">
        <v>5</v>
      </c>
      <c r="D468" s="123">
        <v>0.008145879772076675</v>
      </c>
      <c r="E468" s="123">
        <v>1.9795483747040952</v>
      </c>
      <c r="F468" s="84" t="s">
        <v>1982</v>
      </c>
      <c r="G468" s="84" t="b">
        <v>0</v>
      </c>
      <c r="H468" s="84" t="b">
        <v>0</v>
      </c>
      <c r="I468" s="84" t="b">
        <v>0</v>
      </c>
      <c r="J468" s="84" t="b">
        <v>0</v>
      </c>
      <c r="K468" s="84" t="b">
        <v>0</v>
      </c>
      <c r="L468" s="84" t="b">
        <v>0</v>
      </c>
    </row>
    <row r="469" spans="1:12" ht="15">
      <c r="A469" s="84" t="s">
        <v>2555</v>
      </c>
      <c r="B469" s="84" t="s">
        <v>2556</v>
      </c>
      <c r="C469" s="84">
        <v>5</v>
      </c>
      <c r="D469" s="123">
        <v>0.008145879772076675</v>
      </c>
      <c r="E469" s="123">
        <v>1.9795483747040952</v>
      </c>
      <c r="F469" s="84" t="s">
        <v>1982</v>
      </c>
      <c r="G469" s="84" t="b">
        <v>0</v>
      </c>
      <c r="H469" s="84" t="b">
        <v>0</v>
      </c>
      <c r="I469" s="84" t="b">
        <v>0</v>
      </c>
      <c r="J469" s="84" t="b">
        <v>0</v>
      </c>
      <c r="K469" s="84" t="b">
        <v>0</v>
      </c>
      <c r="L469" s="84" t="b">
        <v>0</v>
      </c>
    </row>
    <row r="470" spans="1:12" ht="15">
      <c r="A470" s="84" t="s">
        <v>2556</v>
      </c>
      <c r="B470" s="84" t="s">
        <v>2113</v>
      </c>
      <c r="C470" s="84">
        <v>5</v>
      </c>
      <c r="D470" s="123">
        <v>0.008145879772076675</v>
      </c>
      <c r="E470" s="123">
        <v>1.263545031069296</v>
      </c>
      <c r="F470" s="84" t="s">
        <v>1982</v>
      </c>
      <c r="G470" s="84" t="b">
        <v>0</v>
      </c>
      <c r="H470" s="84" t="b">
        <v>0</v>
      </c>
      <c r="I470" s="84" t="b">
        <v>0</v>
      </c>
      <c r="J470" s="84" t="b">
        <v>0</v>
      </c>
      <c r="K470" s="84" t="b">
        <v>0</v>
      </c>
      <c r="L470" s="84" t="b">
        <v>0</v>
      </c>
    </row>
    <row r="471" spans="1:12" ht="15">
      <c r="A471" s="84" t="s">
        <v>2113</v>
      </c>
      <c r="B471" s="84" t="s">
        <v>2490</v>
      </c>
      <c r="C471" s="84">
        <v>5</v>
      </c>
      <c r="D471" s="123">
        <v>0.008145879772076675</v>
      </c>
      <c r="E471" s="123">
        <v>1.1344503346898382</v>
      </c>
      <c r="F471" s="84" t="s">
        <v>1982</v>
      </c>
      <c r="G471" s="84" t="b">
        <v>0</v>
      </c>
      <c r="H471" s="84" t="b">
        <v>0</v>
      </c>
      <c r="I471" s="84" t="b">
        <v>0</v>
      </c>
      <c r="J471" s="84" t="b">
        <v>0</v>
      </c>
      <c r="K471" s="84" t="b">
        <v>0</v>
      </c>
      <c r="L471" s="84" t="b">
        <v>0</v>
      </c>
    </row>
    <row r="472" spans="1:12" ht="15">
      <c r="A472" s="84" t="s">
        <v>253</v>
      </c>
      <c r="B472" s="84" t="s">
        <v>2541</v>
      </c>
      <c r="C472" s="84">
        <v>4</v>
      </c>
      <c r="D472" s="123">
        <v>0.00727529491752871</v>
      </c>
      <c r="E472" s="123">
        <v>1.5024271199844326</v>
      </c>
      <c r="F472" s="84" t="s">
        <v>1982</v>
      </c>
      <c r="G472" s="84" t="b">
        <v>0</v>
      </c>
      <c r="H472" s="84" t="b">
        <v>0</v>
      </c>
      <c r="I472" s="84" t="b">
        <v>0</v>
      </c>
      <c r="J472" s="84" t="b">
        <v>0</v>
      </c>
      <c r="K472" s="84" t="b">
        <v>0</v>
      </c>
      <c r="L472" s="84" t="b">
        <v>0</v>
      </c>
    </row>
    <row r="473" spans="1:12" ht="15">
      <c r="A473" s="84" t="s">
        <v>255</v>
      </c>
      <c r="B473" s="84" t="s">
        <v>2572</v>
      </c>
      <c r="C473" s="84">
        <v>4</v>
      </c>
      <c r="D473" s="123">
        <v>0.00727529491752871</v>
      </c>
      <c r="E473" s="123">
        <v>1.724275869600789</v>
      </c>
      <c r="F473" s="84" t="s">
        <v>1982</v>
      </c>
      <c r="G473" s="84" t="b">
        <v>0</v>
      </c>
      <c r="H473" s="84" t="b">
        <v>0</v>
      </c>
      <c r="I473" s="84" t="b">
        <v>0</v>
      </c>
      <c r="J473" s="84" t="b">
        <v>0</v>
      </c>
      <c r="K473" s="84" t="b">
        <v>0</v>
      </c>
      <c r="L473" s="84" t="b">
        <v>0</v>
      </c>
    </row>
    <row r="474" spans="1:12" ht="15">
      <c r="A474" s="84" t="s">
        <v>2492</v>
      </c>
      <c r="B474" s="84" t="s">
        <v>301</v>
      </c>
      <c r="C474" s="84">
        <v>4</v>
      </c>
      <c r="D474" s="123">
        <v>0.00727529491752871</v>
      </c>
      <c r="E474" s="123">
        <v>1.8826383616960387</v>
      </c>
      <c r="F474" s="84" t="s">
        <v>1982</v>
      </c>
      <c r="G474" s="84" t="b">
        <v>0</v>
      </c>
      <c r="H474" s="84" t="b">
        <v>0</v>
      </c>
      <c r="I474" s="84" t="b">
        <v>0</v>
      </c>
      <c r="J474" s="84" t="b">
        <v>0</v>
      </c>
      <c r="K474" s="84" t="b">
        <v>0</v>
      </c>
      <c r="L474" s="84" t="b">
        <v>0</v>
      </c>
    </row>
    <row r="475" spans="1:12" ht="15">
      <c r="A475" s="84" t="s">
        <v>301</v>
      </c>
      <c r="B475" s="84" t="s">
        <v>2529</v>
      </c>
      <c r="C475" s="84">
        <v>4</v>
      </c>
      <c r="D475" s="123">
        <v>0.00727529491752871</v>
      </c>
      <c r="E475" s="123">
        <v>1.9795483747040952</v>
      </c>
      <c r="F475" s="84" t="s">
        <v>1982</v>
      </c>
      <c r="G475" s="84" t="b">
        <v>0</v>
      </c>
      <c r="H475" s="84" t="b">
        <v>0</v>
      </c>
      <c r="I475" s="84" t="b">
        <v>0</v>
      </c>
      <c r="J475" s="84" t="b">
        <v>0</v>
      </c>
      <c r="K475" s="84" t="b">
        <v>0</v>
      </c>
      <c r="L475" s="84" t="b">
        <v>0</v>
      </c>
    </row>
    <row r="476" spans="1:12" ht="15">
      <c r="A476" s="84" t="s">
        <v>2488</v>
      </c>
      <c r="B476" s="84" t="s">
        <v>2576</v>
      </c>
      <c r="C476" s="84">
        <v>4</v>
      </c>
      <c r="D476" s="123">
        <v>0.00727529491752871</v>
      </c>
      <c r="E476" s="123">
        <v>2.0764583877121514</v>
      </c>
      <c r="F476" s="84" t="s">
        <v>1982</v>
      </c>
      <c r="G476" s="84" t="b">
        <v>0</v>
      </c>
      <c r="H476" s="84" t="b">
        <v>0</v>
      </c>
      <c r="I476" s="84" t="b">
        <v>0</v>
      </c>
      <c r="J476" s="84" t="b">
        <v>1</v>
      </c>
      <c r="K476" s="84" t="b">
        <v>0</v>
      </c>
      <c r="L476" s="84" t="b">
        <v>0</v>
      </c>
    </row>
    <row r="477" spans="1:12" ht="15">
      <c r="A477" s="84" t="s">
        <v>2576</v>
      </c>
      <c r="B477" s="84" t="s">
        <v>2577</v>
      </c>
      <c r="C477" s="84">
        <v>4</v>
      </c>
      <c r="D477" s="123">
        <v>0.00727529491752871</v>
      </c>
      <c r="E477" s="123">
        <v>2.0764583877121514</v>
      </c>
      <c r="F477" s="84" t="s">
        <v>1982</v>
      </c>
      <c r="G477" s="84" t="b">
        <v>1</v>
      </c>
      <c r="H477" s="84" t="b">
        <v>0</v>
      </c>
      <c r="I477" s="84" t="b">
        <v>0</v>
      </c>
      <c r="J477" s="84" t="b">
        <v>0</v>
      </c>
      <c r="K477" s="84" t="b">
        <v>0</v>
      </c>
      <c r="L477" s="84" t="b">
        <v>0</v>
      </c>
    </row>
    <row r="478" spans="1:12" ht="15">
      <c r="A478" s="84" t="s">
        <v>2577</v>
      </c>
      <c r="B478" s="84" t="s">
        <v>2131</v>
      </c>
      <c r="C478" s="84">
        <v>4</v>
      </c>
      <c r="D478" s="123">
        <v>0.00727529491752871</v>
      </c>
      <c r="E478" s="123">
        <v>1.637125693881889</v>
      </c>
      <c r="F478" s="84" t="s">
        <v>1982</v>
      </c>
      <c r="G478" s="84" t="b">
        <v>0</v>
      </c>
      <c r="H478" s="84" t="b">
        <v>0</v>
      </c>
      <c r="I478" s="84" t="b">
        <v>0</v>
      </c>
      <c r="J478" s="84" t="b">
        <v>0</v>
      </c>
      <c r="K478" s="84" t="b">
        <v>0</v>
      </c>
      <c r="L478" s="84" t="b">
        <v>0</v>
      </c>
    </row>
    <row r="479" spans="1:12" ht="15">
      <c r="A479" s="84" t="s">
        <v>2131</v>
      </c>
      <c r="B479" s="84" t="s">
        <v>2578</v>
      </c>
      <c r="C479" s="84">
        <v>4</v>
      </c>
      <c r="D479" s="123">
        <v>0.00727529491752871</v>
      </c>
      <c r="E479" s="123">
        <v>1.637125693881889</v>
      </c>
      <c r="F479" s="84" t="s">
        <v>1982</v>
      </c>
      <c r="G479" s="84" t="b">
        <v>0</v>
      </c>
      <c r="H479" s="84" t="b">
        <v>0</v>
      </c>
      <c r="I479" s="84" t="b">
        <v>0</v>
      </c>
      <c r="J479" s="84" t="b">
        <v>0</v>
      </c>
      <c r="K479" s="84" t="b">
        <v>0</v>
      </c>
      <c r="L479" s="84" t="b">
        <v>0</v>
      </c>
    </row>
    <row r="480" spans="1:12" ht="15">
      <c r="A480" s="84" t="s">
        <v>2578</v>
      </c>
      <c r="B480" s="84" t="s">
        <v>2115</v>
      </c>
      <c r="C480" s="84">
        <v>4</v>
      </c>
      <c r="D480" s="123">
        <v>0.00727529491752871</v>
      </c>
      <c r="E480" s="123">
        <v>1.637125693881889</v>
      </c>
      <c r="F480" s="84" t="s">
        <v>1982</v>
      </c>
      <c r="G480" s="84" t="b">
        <v>0</v>
      </c>
      <c r="H480" s="84" t="b">
        <v>0</v>
      </c>
      <c r="I480" s="84" t="b">
        <v>0</v>
      </c>
      <c r="J480" s="84" t="b">
        <v>0</v>
      </c>
      <c r="K480" s="84" t="b">
        <v>0</v>
      </c>
      <c r="L480" s="84" t="b">
        <v>0</v>
      </c>
    </row>
    <row r="481" spans="1:12" ht="15">
      <c r="A481" s="84" t="s">
        <v>2115</v>
      </c>
      <c r="B481" s="84" t="s">
        <v>2579</v>
      </c>
      <c r="C481" s="84">
        <v>4</v>
      </c>
      <c r="D481" s="123">
        <v>0.00727529491752871</v>
      </c>
      <c r="E481" s="123">
        <v>1.724275869600789</v>
      </c>
      <c r="F481" s="84" t="s">
        <v>1982</v>
      </c>
      <c r="G481" s="84" t="b">
        <v>0</v>
      </c>
      <c r="H481" s="84" t="b">
        <v>0</v>
      </c>
      <c r="I481" s="84" t="b">
        <v>0</v>
      </c>
      <c r="J481" s="84" t="b">
        <v>0</v>
      </c>
      <c r="K481" s="84" t="b">
        <v>0</v>
      </c>
      <c r="L481" s="84" t="b">
        <v>0</v>
      </c>
    </row>
    <row r="482" spans="1:12" ht="15">
      <c r="A482" s="84" t="s">
        <v>2579</v>
      </c>
      <c r="B482" s="84" t="s">
        <v>2116</v>
      </c>
      <c r="C482" s="84">
        <v>4</v>
      </c>
      <c r="D482" s="123">
        <v>0.00727529491752871</v>
      </c>
      <c r="E482" s="123">
        <v>1.532390343361876</v>
      </c>
      <c r="F482" s="84" t="s">
        <v>1982</v>
      </c>
      <c r="G482" s="84" t="b">
        <v>0</v>
      </c>
      <c r="H482" s="84" t="b">
        <v>0</v>
      </c>
      <c r="I482" s="84" t="b">
        <v>0</v>
      </c>
      <c r="J482" s="84" t="b">
        <v>0</v>
      </c>
      <c r="K482" s="84" t="b">
        <v>0</v>
      </c>
      <c r="L482" s="84" t="b">
        <v>0</v>
      </c>
    </row>
    <row r="483" spans="1:12" ht="15">
      <c r="A483" s="84" t="s">
        <v>2117</v>
      </c>
      <c r="B483" s="84" t="s">
        <v>2580</v>
      </c>
      <c r="C483" s="84">
        <v>4</v>
      </c>
      <c r="D483" s="123">
        <v>0.00727529491752871</v>
      </c>
      <c r="E483" s="123">
        <v>1.532390343361876</v>
      </c>
      <c r="F483" s="84" t="s">
        <v>1982</v>
      </c>
      <c r="G483" s="84" t="b">
        <v>0</v>
      </c>
      <c r="H483" s="84" t="b">
        <v>0</v>
      </c>
      <c r="I483" s="84" t="b">
        <v>0</v>
      </c>
      <c r="J483" s="84" t="b">
        <v>0</v>
      </c>
      <c r="K483" s="84" t="b">
        <v>0</v>
      </c>
      <c r="L483" s="84" t="b">
        <v>0</v>
      </c>
    </row>
    <row r="484" spans="1:12" ht="15">
      <c r="A484" s="84" t="s">
        <v>2580</v>
      </c>
      <c r="B484" s="84" t="s">
        <v>254</v>
      </c>
      <c r="C484" s="84">
        <v>4</v>
      </c>
      <c r="D484" s="123">
        <v>0.00727529491752871</v>
      </c>
      <c r="E484" s="123">
        <v>1.9795483747040952</v>
      </c>
      <c r="F484" s="84" t="s">
        <v>1982</v>
      </c>
      <c r="G484" s="84" t="b">
        <v>0</v>
      </c>
      <c r="H484" s="84" t="b">
        <v>0</v>
      </c>
      <c r="I484" s="84" t="b">
        <v>0</v>
      </c>
      <c r="J484" s="84" t="b">
        <v>0</v>
      </c>
      <c r="K484" s="84" t="b">
        <v>0</v>
      </c>
      <c r="L484" s="84" t="b">
        <v>0</v>
      </c>
    </row>
    <row r="485" spans="1:12" ht="15">
      <c r="A485" s="84" t="s">
        <v>2113</v>
      </c>
      <c r="B485" s="84" t="s">
        <v>2115</v>
      </c>
      <c r="C485" s="84">
        <v>3</v>
      </c>
      <c r="D485" s="123">
        <v>0.006189966706394869</v>
      </c>
      <c r="E485" s="123">
        <v>0.7163069399295138</v>
      </c>
      <c r="F485" s="84" t="s">
        <v>1982</v>
      </c>
      <c r="G485" s="84" t="b">
        <v>0</v>
      </c>
      <c r="H485" s="84" t="b">
        <v>0</v>
      </c>
      <c r="I485" s="84" t="b">
        <v>0</v>
      </c>
      <c r="J485" s="84" t="b">
        <v>0</v>
      </c>
      <c r="K485" s="84" t="b">
        <v>0</v>
      </c>
      <c r="L485" s="84" t="b">
        <v>0</v>
      </c>
    </row>
    <row r="486" spans="1:12" ht="15">
      <c r="A486" s="84" t="s">
        <v>2500</v>
      </c>
      <c r="B486" s="84" t="s">
        <v>2493</v>
      </c>
      <c r="C486" s="84">
        <v>3</v>
      </c>
      <c r="D486" s="123">
        <v>0.006189966706394869</v>
      </c>
      <c r="E486" s="123">
        <v>1.7576996250877388</v>
      </c>
      <c r="F486" s="84" t="s">
        <v>1982</v>
      </c>
      <c r="G486" s="84" t="b">
        <v>0</v>
      </c>
      <c r="H486" s="84" t="b">
        <v>0</v>
      </c>
      <c r="I486" s="84" t="b">
        <v>0</v>
      </c>
      <c r="J486" s="84" t="b">
        <v>0</v>
      </c>
      <c r="K486" s="84" t="b">
        <v>0</v>
      </c>
      <c r="L486" s="84" t="b">
        <v>0</v>
      </c>
    </row>
    <row r="487" spans="1:12" ht="15">
      <c r="A487" s="84" t="s">
        <v>2493</v>
      </c>
      <c r="B487" s="84" t="s">
        <v>2562</v>
      </c>
      <c r="C487" s="84">
        <v>3</v>
      </c>
      <c r="D487" s="123">
        <v>0.006189966706394869</v>
      </c>
      <c r="E487" s="123">
        <v>1.9795483747040952</v>
      </c>
      <c r="F487" s="84" t="s">
        <v>1982</v>
      </c>
      <c r="G487" s="84" t="b">
        <v>0</v>
      </c>
      <c r="H487" s="84" t="b">
        <v>0</v>
      </c>
      <c r="I487" s="84" t="b">
        <v>0</v>
      </c>
      <c r="J487" s="84" t="b">
        <v>0</v>
      </c>
      <c r="K487" s="84" t="b">
        <v>0</v>
      </c>
      <c r="L487" s="84" t="b">
        <v>0</v>
      </c>
    </row>
    <row r="488" spans="1:12" ht="15">
      <c r="A488" s="84" t="s">
        <v>2562</v>
      </c>
      <c r="B488" s="84" t="s">
        <v>2535</v>
      </c>
      <c r="C488" s="84">
        <v>3</v>
      </c>
      <c r="D488" s="123">
        <v>0.006189966706394869</v>
      </c>
      <c r="E488" s="123">
        <v>2.0764583877121514</v>
      </c>
      <c r="F488" s="84" t="s">
        <v>1982</v>
      </c>
      <c r="G488" s="84" t="b">
        <v>0</v>
      </c>
      <c r="H488" s="84" t="b">
        <v>0</v>
      </c>
      <c r="I488" s="84" t="b">
        <v>0</v>
      </c>
      <c r="J488" s="84" t="b">
        <v>0</v>
      </c>
      <c r="K488" s="84" t="b">
        <v>0</v>
      </c>
      <c r="L488" s="84" t="b">
        <v>0</v>
      </c>
    </row>
    <row r="489" spans="1:12" ht="15">
      <c r="A489" s="84" t="s">
        <v>2535</v>
      </c>
      <c r="B489" s="84" t="s">
        <v>2113</v>
      </c>
      <c r="C489" s="84">
        <v>3</v>
      </c>
      <c r="D489" s="123">
        <v>0.006189966706394869</v>
      </c>
      <c r="E489" s="123">
        <v>1.0416962814529396</v>
      </c>
      <c r="F489" s="84" t="s">
        <v>1982</v>
      </c>
      <c r="G489" s="84" t="b">
        <v>0</v>
      </c>
      <c r="H489" s="84" t="b">
        <v>0</v>
      </c>
      <c r="I489" s="84" t="b">
        <v>0</v>
      </c>
      <c r="J489" s="84" t="b">
        <v>0</v>
      </c>
      <c r="K489" s="84" t="b">
        <v>0</v>
      </c>
      <c r="L489" s="84" t="b">
        <v>0</v>
      </c>
    </row>
    <row r="490" spans="1:12" ht="15">
      <c r="A490" s="84" t="s">
        <v>2113</v>
      </c>
      <c r="B490" s="84" t="s">
        <v>2563</v>
      </c>
      <c r="C490" s="84">
        <v>3</v>
      </c>
      <c r="D490" s="123">
        <v>0.006189966706394869</v>
      </c>
      <c r="E490" s="123">
        <v>1.2805783703680764</v>
      </c>
      <c r="F490" s="84" t="s">
        <v>1982</v>
      </c>
      <c r="G490" s="84" t="b">
        <v>0</v>
      </c>
      <c r="H490" s="84" t="b">
        <v>0</v>
      </c>
      <c r="I490" s="84" t="b">
        <v>0</v>
      </c>
      <c r="J490" s="84" t="b">
        <v>0</v>
      </c>
      <c r="K490" s="84" t="b">
        <v>0</v>
      </c>
      <c r="L490" s="84" t="b">
        <v>0</v>
      </c>
    </row>
    <row r="491" spans="1:12" ht="15">
      <c r="A491" s="84" t="s">
        <v>2563</v>
      </c>
      <c r="B491" s="84" t="s">
        <v>2564</v>
      </c>
      <c r="C491" s="84">
        <v>3</v>
      </c>
      <c r="D491" s="123">
        <v>0.006189966706394869</v>
      </c>
      <c r="E491" s="123">
        <v>2.2013971243204513</v>
      </c>
      <c r="F491" s="84" t="s">
        <v>1982</v>
      </c>
      <c r="G491" s="84" t="b">
        <v>0</v>
      </c>
      <c r="H491" s="84" t="b">
        <v>0</v>
      </c>
      <c r="I491" s="84" t="b">
        <v>0</v>
      </c>
      <c r="J491" s="84" t="b">
        <v>0</v>
      </c>
      <c r="K491" s="84" t="b">
        <v>0</v>
      </c>
      <c r="L491" s="84" t="b">
        <v>0</v>
      </c>
    </row>
    <row r="492" spans="1:12" ht="15">
      <c r="A492" s="84" t="s">
        <v>2564</v>
      </c>
      <c r="B492" s="84" t="s">
        <v>2539</v>
      </c>
      <c r="C492" s="84">
        <v>3</v>
      </c>
      <c r="D492" s="123">
        <v>0.006189966706394869</v>
      </c>
      <c r="E492" s="123">
        <v>1.9795483747040952</v>
      </c>
      <c r="F492" s="84" t="s">
        <v>1982</v>
      </c>
      <c r="G492" s="84" t="b">
        <v>0</v>
      </c>
      <c r="H492" s="84" t="b">
        <v>0</v>
      </c>
      <c r="I492" s="84" t="b">
        <v>0</v>
      </c>
      <c r="J492" s="84" t="b">
        <v>0</v>
      </c>
      <c r="K492" s="84" t="b">
        <v>0</v>
      </c>
      <c r="L492" s="84" t="b">
        <v>0</v>
      </c>
    </row>
    <row r="493" spans="1:12" ht="15">
      <c r="A493" s="84" t="s">
        <v>2539</v>
      </c>
      <c r="B493" s="84" t="s">
        <v>2565</v>
      </c>
      <c r="C493" s="84">
        <v>3</v>
      </c>
      <c r="D493" s="123">
        <v>0.006189966706394869</v>
      </c>
      <c r="E493" s="123">
        <v>1.9795483747040952</v>
      </c>
      <c r="F493" s="84" t="s">
        <v>1982</v>
      </c>
      <c r="G493" s="84" t="b">
        <v>0</v>
      </c>
      <c r="H493" s="84" t="b">
        <v>0</v>
      </c>
      <c r="I493" s="84" t="b">
        <v>0</v>
      </c>
      <c r="J493" s="84" t="b">
        <v>0</v>
      </c>
      <c r="K493" s="84" t="b">
        <v>0</v>
      </c>
      <c r="L493" s="84" t="b">
        <v>0</v>
      </c>
    </row>
    <row r="494" spans="1:12" ht="15">
      <c r="A494" s="84" t="s">
        <v>2565</v>
      </c>
      <c r="B494" s="84" t="s">
        <v>2566</v>
      </c>
      <c r="C494" s="84">
        <v>3</v>
      </c>
      <c r="D494" s="123">
        <v>0.006189966706394869</v>
      </c>
      <c r="E494" s="123">
        <v>2.2013971243204513</v>
      </c>
      <c r="F494" s="84" t="s">
        <v>1982</v>
      </c>
      <c r="G494" s="84" t="b">
        <v>0</v>
      </c>
      <c r="H494" s="84" t="b">
        <v>0</v>
      </c>
      <c r="I494" s="84" t="b">
        <v>0</v>
      </c>
      <c r="J494" s="84" t="b">
        <v>0</v>
      </c>
      <c r="K494" s="84" t="b">
        <v>0</v>
      </c>
      <c r="L494" s="84" t="b">
        <v>0</v>
      </c>
    </row>
    <row r="495" spans="1:12" ht="15">
      <c r="A495" s="84" t="s">
        <v>2566</v>
      </c>
      <c r="B495" s="84" t="s">
        <v>2499</v>
      </c>
      <c r="C495" s="84">
        <v>3</v>
      </c>
      <c r="D495" s="123">
        <v>0.006189966706394869</v>
      </c>
      <c r="E495" s="123">
        <v>1.9795483747040952</v>
      </c>
      <c r="F495" s="84" t="s">
        <v>1982</v>
      </c>
      <c r="G495" s="84" t="b">
        <v>0</v>
      </c>
      <c r="H495" s="84" t="b">
        <v>0</v>
      </c>
      <c r="I495" s="84" t="b">
        <v>0</v>
      </c>
      <c r="J495" s="84" t="b">
        <v>0</v>
      </c>
      <c r="K495" s="84" t="b">
        <v>0</v>
      </c>
      <c r="L495" s="84" t="b">
        <v>0</v>
      </c>
    </row>
    <row r="496" spans="1:12" ht="15">
      <c r="A496" s="84" t="s">
        <v>2499</v>
      </c>
      <c r="B496" s="84" t="s">
        <v>2567</v>
      </c>
      <c r="C496" s="84">
        <v>3</v>
      </c>
      <c r="D496" s="123">
        <v>0.006189966706394869</v>
      </c>
      <c r="E496" s="123">
        <v>1.9795483747040952</v>
      </c>
      <c r="F496" s="84" t="s">
        <v>1982</v>
      </c>
      <c r="G496" s="84" t="b">
        <v>0</v>
      </c>
      <c r="H496" s="84" t="b">
        <v>0</v>
      </c>
      <c r="I496" s="84" t="b">
        <v>0</v>
      </c>
      <c r="J496" s="84" t="b">
        <v>0</v>
      </c>
      <c r="K496" s="84" t="b">
        <v>0</v>
      </c>
      <c r="L496" s="84" t="b">
        <v>0</v>
      </c>
    </row>
    <row r="497" spans="1:12" ht="15">
      <c r="A497" s="84" t="s">
        <v>2567</v>
      </c>
      <c r="B497" s="84" t="s">
        <v>2568</v>
      </c>
      <c r="C497" s="84">
        <v>3</v>
      </c>
      <c r="D497" s="123">
        <v>0.006189966706394869</v>
      </c>
      <c r="E497" s="123">
        <v>2.2013971243204513</v>
      </c>
      <c r="F497" s="84" t="s">
        <v>1982</v>
      </c>
      <c r="G497" s="84" t="b">
        <v>0</v>
      </c>
      <c r="H497" s="84" t="b">
        <v>0</v>
      </c>
      <c r="I497" s="84" t="b">
        <v>0</v>
      </c>
      <c r="J497" s="84" t="b">
        <v>1</v>
      </c>
      <c r="K497" s="84" t="b">
        <v>0</v>
      </c>
      <c r="L497" s="84" t="b">
        <v>0</v>
      </c>
    </row>
    <row r="498" spans="1:12" ht="15">
      <c r="A498" s="84" t="s">
        <v>2568</v>
      </c>
      <c r="B498" s="84" t="s">
        <v>2494</v>
      </c>
      <c r="C498" s="84">
        <v>3</v>
      </c>
      <c r="D498" s="123">
        <v>0.006189966706394869</v>
      </c>
      <c r="E498" s="123">
        <v>1.9795483747040952</v>
      </c>
      <c r="F498" s="84" t="s">
        <v>1982</v>
      </c>
      <c r="G498" s="84" t="b">
        <v>1</v>
      </c>
      <c r="H498" s="84" t="b">
        <v>0</v>
      </c>
      <c r="I498" s="84" t="b">
        <v>0</v>
      </c>
      <c r="J498" s="84" t="b">
        <v>0</v>
      </c>
      <c r="K498" s="84" t="b">
        <v>0</v>
      </c>
      <c r="L498" s="84" t="b">
        <v>0</v>
      </c>
    </row>
    <row r="499" spans="1:12" ht="15">
      <c r="A499" s="84" t="s">
        <v>2494</v>
      </c>
      <c r="B499" s="84" t="s">
        <v>2495</v>
      </c>
      <c r="C499" s="84">
        <v>3</v>
      </c>
      <c r="D499" s="123">
        <v>0.006189966706394869</v>
      </c>
      <c r="E499" s="123">
        <v>1.7576996250877388</v>
      </c>
      <c r="F499" s="84" t="s">
        <v>1982</v>
      </c>
      <c r="G499" s="84" t="b">
        <v>0</v>
      </c>
      <c r="H499" s="84" t="b">
        <v>0</v>
      </c>
      <c r="I499" s="84" t="b">
        <v>0</v>
      </c>
      <c r="J499" s="84" t="b">
        <v>0</v>
      </c>
      <c r="K499" s="84" t="b">
        <v>0</v>
      </c>
      <c r="L499" s="84" t="b">
        <v>0</v>
      </c>
    </row>
    <row r="500" spans="1:12" ht="15">
      <c r="A500" s="84" t="s">
        <v>2495</v>
      </c>
      <c r="B500" s="84" t="s">
        <v>2498</v>
      </c>
      <c r="C500" s="84">
        <v>3</v>
      </c>
      <c r="D500" s="123">
        <v>0.006189966706394869</v>
      </c>
      <c r="E500" s="123">
        <v>1.7576996250877388</v>
      </c>
      <c r="F500" s="84" t="s">
        <v>1982</v>
      </c>
      <c r="G500" s="84" t="b">
        <v>0</v>
      </c>
      <c r="H500" s="84" t="b">
        <v>0</v>
      </c>
      <c r="I500" s="84" t="b">
        <v>0</v>
      </c>
      <c r="J500" s="84" t="b">
        <v>0</v>
      </c>
      <c r="K500" s="84" t="b">
        <v>0</v>
      </c>
      <c r="L500" s="84" t="b">
        <v>0</v>
      </c>
    </row>
    <row r="501" spans="1:12" ht="15">
      <c r="A501" s="84" t="s">
        <v>2550</v>
      </c>
      <c r="B501" s="84" t="s">
        <v>2504</v>
      </c>
      <c r="C501" s="84">
        <v>3</v>
      </c>
      <c r="D501" s="123">
        <v>0.006189966706394869</v>
      </c>
      <c r="E501" s="123">
        <v>2.2013971243204513</v>
      </c>
      <c r="F501" s="84" t="s">
        <v>1982</v>
      </c>
      <c r="G501" s="84" t="b">
        <v>0</v>
      </c>
      <c r="H501" s="84" t="b">
        <v>0</v>
      </c>
      <c r="I501" s="84" t="b">
        <v>0</v>
      </c>
      <c r="J501" s="84" t="b">
        <v>0</v>
      </c>
      <c r="K501" s="84" t="b">
        <v>0</v>
      </c>
      <c r="L501" s="84" t="b">
        <v>0</v>
      </c>
    </row>
    <row r="502" spans="1:12" ht="15">
      <c r="A502" s="84" t="s">
        <v>2504</v>
      </c>
      <c r="B502" s="84" t="s">
        <v>2595</v>
      </c>
      <c r="C502" s="84">
        <v>3</v>
      </c>
      <c r="D502" s="123">
        <v>0.006189966706394869</v>
      </c>
      <c r="E502" s="123">
        <v>2.2013971243204513</v>
      </c>
      <c r="F502" s="84" t="s">
        <v>1982</v>
      </c>
      <c r="G502" s="84" t="b">
        <v>0</v>
      </c>
      <c r="H502" s="84" t="b">
        <v>0</v>
      </c>
      <c r="I502" s="84" t="b">
        <v>0</v>
      </c>
      <c r="J502" s="84" t="b">
        <v>0</v>
      </c>
      <c r="K502" s="84" t="b">
        <v>0</v>
      </c>
      <c r="L502" s="84" t="b">
        <v>0</v>
      </c>
    </row>
    <row r="503" spans="1:12" ht="15">
      <c r="A503" s="84" t="s">
        <v>2119</v>
      </c>
      <c r="B503" s="84" t="s">
        <v>2114</v>
      </c>
      <c r="C503" s="84">
        <v>3</v>
      </c>
      <c r="D503" s="123">
        <v>0.006189966706394869</v>
      </c>
      <c r="E503" s="123">
        <v>1.833420339025857</v>
      </c>
      <c r="F503" s="84" t="s">
        <v>1982</v>
      </c>
      <c r="G503" s="84" t="b">
        <v>0</v>
      </c>
      <c r="H503" s="84" t="b">
        <v>0</v>
      </c>
      <c r="I503" s="84" t="b">
        <v>0</v>
      </c>
      <c r="J503" s="84" t="b">
        <v>0</v>
      </c>
      <c r="K503" s="84" t="b">
        <v>0</v>
      </c>
      <c r="L503" s="84" t="b">
        <v>0</v>
      </c>
    </row>
    <row r="504" spans="1:12" ht="15">
      <c r="A504" s="84" t="s">
        <v>2133</v>
      </c>
      <c r="B504" s="84" t="s">
        <v>2492</v>
      </c>
      <c r="C504" s="84">
        <v>3</v>
      </c>
      <c r="D504" s="123">
        <v>0.006189966706394869</v>
      </c>
      <c r="E504" s="123">
        <v>1.5024271199844328</v>
      </c>
      <c r="F504" s="84" t="s">
        <v>1982</v>
      </c>
      <c r="G504" s="84" t="b">
        <v>0</v>
      </c>
      <c r="H504" s="84" t="b">
        <v>0</v>
      </c>
      <c r="I504" s="84" t="b">
        <v>0</v>
      </c>
      <c r="J504" s="84" t="b">
        <v>0</v>
      </c>
      <c r="K504" s="84" t="b">
        <v>0</v>
      </c>
      <c r="L504" s="84" t="b">
        <v>0</v>
      </c>
    </row>
    <row r="505" spans="1:12" ht="15">
      <c r="A505" s="84" t="s">
        <v>2529</v>
      </c>
      <c r="B505" s="84" t="s">
        <v>2584</v>
      </c>
      <c r="C505" s="84">
        <v>3</v>
      </c>
      <c r="D505" s="123">
        <v>0.006189966706394869</v>
      </c>
      <c r="E505" s="123">
        <v>1.9515196511038515</v>
      </c>
      <c r="F505" s="84" t="s">
        <v>1982</v>
      </c>
      <c r="G505" s="84" t="b">
        <v>0</v>
      </c>
      <c r="H505" s="84" t="b">
        <v>0</v>
      </c>
      <c r="I505" s="84" t="b">
        <v>0</v>
      </c>
      <c r="J505" s="84" t="b">
        <v>0</v>
      </c>
      <c r="K505" s="84" t="b">
        <v>0</v>
      </c>
      <c r="L505" s="84" t="b">
        <v>0</v>
      </c>
    </row>
    <row r="506" spans="1:12" ht="15">
      <c r="A506" s="84" t="s">
        <v>2584</v>
      </c>
      <c r="B506" s="84" t="s">
        <v>2542</v>
      </c>
      <c r="C506" s="84">
        <v>3</v>
      </c>
      <c r="D506" s="123">
        <v>0.006189966706394869</v>
      </c>
      <c r="E506" s="123">
        <v>1.9515196511038515</v>
      </c>
      <c r="F506" s="84" t="s">
        <v>1982</v>
      </c>
      <c r="G506" s="84" t="b">
        <v>0</v>
      </c>
      <c r="H506" s="84" t="b">
        <v>0</v>
      </c>
      <c r="I506" s="84" t="b">
        <v>0</v>
      </c>
      <c r="J506" s="84" t="b">
        <v>0</v>
      </c>
      <c r="K506" s="84" t="b">
        <v>0</v>
      </c>
      <c r="L506" s="84" t="b">
        <v>0</v>
      </c>
    </row>
    <row r="507" spans="1:12" ht="15">
      <c r="A507" s="84" t="s">
        <v>2542</v>
      </c>
      <c r="B507" s="84" t="s">
        <v>2559</v>
      </c>
      <c r="C507" s="84">
        <v>3</v>
      </c>
      <c r="D507" s="123">
        <v>0.006189966706394869</v>
      </c>
      <c r="E507" s="123">
        <v>1.854609638095795</v>
      </c>
      <c r="F507" s="84" t="s">
        <v>1982</v>
      </c>
      <c r="G507" s="84" t="b">
        <v>0</v>
      </c>
      <c r="H507" s="84" t="b">
        <v>0</v>
      </c>
      <c r="I507" s="84" t="b">
        <v>0</v>
      </c>
      <c r="J507" s="84" t="b">
        <v>0</v>
      </c>
      <c r="K507" s="84" t="b">
        <v>0</v>
      </c>
      <c r="L507" s="84" t="b">
        <v>0</v>
      </c>
    </row>
    <row r="508" spans="1:12" ht="15">
      <c r="A508" s="84" t="s">
        <v>2559</v>
      </c>
      <c r="B508" s="84" t="s">
        <v>255</v>
      </c>
      <c r="C508" s="84">
        <v>3</v>
      </c>
      <c r="D508" s="123">
        <v>0.006189966706394869</v>
      </c>
      <c r="E508" s="123">
        <v>1.4152769442655324</v>
      </c>
      <c r="F508" s="84" t="s">
        <v>1982</v>
      </c>
      <c r="G508" s="84" t="b">
        <v>0</v>
      </c>
      <c r="H508" s="84" t="b">
        <v>0</v>
      </c>
      <c r="I508" s="84" t="b">
        <v>0</v>
      </c>
      <c r="J508" s="84" t="b">
        <v>0</v>
      </c>
      <c r="K508" s="84" t="b">
        <v>0</v>
      </c>
      <c r="L508" s="84" t="b">
        <v>0</v>
      </c>
    </row>
    <row r="509" spans="1:12" ht="15">
      <c r="A509" s="84" t="s">
        <v>253</v>
      </c>
      <c r="B509" s="84" t="s">
        <v>2488</v>
      </c>
      <c r="C509" s="84">
        <v>3</v>
      </c>
      <c r="D509" s="123">
        <v>0.006189966706394869</v>
      </c>
      <c r="E509" s="123">
        <v>1.3774883833761327</v>
      </c>
      <c r="F509" s="84" t="s">
        <v>1982</v>
      </c>
      <c r="G509" s="84" t="b">
        <v>0</v>
      </c>
      <c r="H509" s="84" t="b">
        <v>0</v>
      </c>
      <c r="I509" s="84" t="b">
        <v>0</v>
      </c>
      <c r="J509" s="84" t="b">
        <v>0</v>
      </c>
      <c r="K509" s="84" t="b">
        <v>0</v>
      </c>
      <c r="L509" s="84" t="b">
        <v>0</v>
      </c>
    </row>
    <row r="510" spans="1:12" ht="15">
      <c r="A510" s="84" t="s">
        <v>254</v>
      </c>
      <c r="B510" s="84" t="s">
        <v>2613</v>
      </c>
      <c r="C510" s="84">
        <v>3</v>
      </c>
      <c r="D510" s="123">
        <v>0.006189966706394869</v>
      </c>
      <c r="E510" s="123">
        <v>1.9795483747040952</v>
      </c>
      <c r="F510" s="84" t="s">
        <v>1982</v>
      </c>
      <c r="G510" s="84" t="b">
        <v>0</v>
      </c>
      <c r="H510" s="84" t="b">
        <v>0</v>
      </c>
      <c r="I510" s="84" t="b">
        <v>0</v>
      </c>
      <c r="J510" s="84" t="b">
        <v>0</v>
      </c>
      <c r="K510" s="84" t="b">
        <v>0</v>
      </c>
      <c r="L510" s="84" t="b">
        <v>0</v>
      </c>
    </row>
    <row r="511" spans="1:12" ht="15">
      <c r="A511" s="84" t="s">
        <v>2121</v>
      </c>
      <c r="B511" s="84" t="s">
        <v>2114</v>
      </c>
      <c r="C511" s="84">
        <v>2</v>
      </c>
      <c r="D511" s="123">
        <v>0.004815847050404203</v>
      </c>
      <c r="E511" s="123">
        <v>1.532390343361876</v>
      </c>
      <c r="F511" s="84" t="s">
        <v>1982</v>
      </c>
      <c r="G511" s="84" t="b">
        <v>0</v>
      </c>
      <c r="H511" s="84" t="b">
        <v>0</v>
      </c>
      <c r="I511" s="84" t="b">
        <v>0</v>
      </c>
      <c r="J511" s="84" t="b">
        <v>0</v>
      </c>
      <c r="K511" s="84" t="b">
        <v>0</v>
      </c>
      <c r="L511" s="84" t="b">
        <v>0</v>
      </c>
    </row>
    <row r="512" spans="1:12" ht="15">
      <c r="A512" s="84" t="s">
        <v>2114</v>
      </c>
      <c r="B512" s="84" t="s">
        <v>2489</v>
      </c>
      <c r="C512" s="84">
        <v>2</v>
      </c>
      <c r="D512" s="123">
        <v>0.004815847050404203</v>
      </c>
      <c r="E512" s="123">
        <v>1.532390343361876</v>
      </c>
      <c r="F512" s="84" t="s">
        <v>1982</v>
      </c>
      <c r="G512" s="84" t="b">
        <v>0</v>
      </c>
      <c r="H512" s="84" t="b">
        <v>0</v>
      </c>
      <c r="I512" s="84" t="b">
        <v>0</v>
      </c>
      <c r="J512" s="84" t="b">
        <v>0</v>
      </c>
      <c r="K512" s="84" t="b">
        <v>0</v>
      </c>
      <c r="L512" s="84" t="b">
        <v>0</v>
      </c>
    </row>
    <row r="513" spans="1:12" ht="15">
      <c r="A513" s="84" t="s">
        <v>2489</v>
      </c>
      <c r="B513" s="84" t="s">
        <v>2536</v>
      </c>
      <c r="C513" s="84">
        <v>2</v>
      </c>
      <c r="D513" s="123">
        <v>0.004815847050404203</v>
      </c>
      <c r="E513" s="123">
        <v>2.0764583877121514</v>
      </c>
      <c r="F513" s="84" t="s">
        <v>1982</v>
      </c>
      <c r="G513" s="84" t="b">
        <v>0</v>
      </c>
      <c r="H513" s="84" t="b">
        <v>0</v>
      </c>
      <c r="I513" s="84" t="b">
        <v>0</v>
      </c>
      <c r="J513" s="84" t="b">
        <v>0</v>
      </c>
      <c r="K513" s="84" t="b">
        <v>0</v>
      </c>
      <c r="L513" s="84" t="b">
        <v>0</v>
      </c>
    </row>
    <row r="514" spans="1:12" ht="15">
      <c r="A514" s="84" t="s">
        <v>2536</v>
      </c>
      <c r="B514" s="84" t="s">
        <v>2499</v>
      </c>
      <c r="C514" s="84">
        <v>2</v>
      </c>
      <c r="D514" s="123">
        <v>0.004815847050404203</v>
      </c>
      <c r="E514" s="123">
        <v>1.9795483747040952</v>
      </c>
      <c r="F514" s="84" t="s">
        <v>1982</v>
      </c>
      <c r="G514" s="84" t="b">
        <v>0</v>
      </c>
      <c r="H514" s="84" t="b">
        <v>0</v>
      </c>
      <c r="I514" s="84" t="b">
        <v>0</v>
      </c>
      <c r="J514" s="84" t="b">
        <v>0</v>
      </c>
      <c r="K514" s="84" t="b">
        <v>0</v>
      </c>
      <c r="L514" s="84" t="b">
        <v>0</v>
      </c>
    </row>
    <row r="515" spans="1:12" ht="15">
      <c r="A515" s="84" t="s">
        <v>2499</v>
      </c>
      <c r="B515" s="84" t="s">
        <v>2537</v>
      </c>
      <c r="C515" s="84">
        <v>2</v>
      </c>
      <c r="D515" s="123">
        <v>0.004815847050404203</v>
      </c>
      <c r="E515" s="123">
        <v>1.9795483747040952</v>
      </c>
      <c r="F515" s="84" t="s">
        <v>1982</v>
      </c>
      <c r="G515" s="84" t="b">
        <v>0</v>
      </c>
      <c r="H515" s="84" t="b">
        <v>0</v>
      </c>
      <c r="I515" s="84" t="b">
        <v>0</v>
      </c>
      <c r="J515" s="84" t="b">
        <v>0</v>
      </c>
      <c r="K515" s="84" t="b">
        <v>0</v>
      </c>
      <c r="L515" s="84" t="b">
        <v>0</v>
      </c>
    </row>
    <row r="516" spans="1:12" ht="15">
      <c r="A516" s="84" t="s">
        <v>2537</v>
      </c>
      <c r="B516" s="84" t="s">
        <v>2510</v>
      </c>
      <c r="C516" s="84">
        <v>2</v>
      </c>
      <c r="D516" s="123">
        <v>0.004815847050404203</v>
      </c>
      <c r="E516" s="123">
        <v>2.2013971243204513</v>
      </c>
      <c r="F516" s="84" t="s">
        <v>1982</v>
      </c>
      <c r="G516" s="84" t="b">
        <v>0</v>
      </c>
      <c r="H516" s="84" t="b">
        <v>0</v>
      </c>
      <c r="I516" s="84" t="b">
        <v>0</v>
      </c>
      <c r="J516" s="84" t="b">
        <v>0</v>
      </c>
      <c r="K516" s="84" t="b">
        <v>0</v>
      </c>
      <c r="L516" s="84" t="b">
        <v>0</v>
      </c>
    </row>
    <row r="517" spans="1:12" ht="15">
      <c r="A517" s="84" t="s">
        <v>2510</v>
      </c>
      <c r="B517" s="84" t="s">
        <v>2519</v>
      </c>
      <c r="C517" s="84">
        <v>2</v>
      </c>
      <c r="D517" s="123">
        <v>0.004815847050404203</v>
      </c>
      <c r="E517" s="123">
        <v>2.2013971243204513</v>
      </c>
      <c r="F517" s="84" t="s">
        <v>1982</v>
      </c>
      <c r="G517" s="84" t="b">
        <v>0</v>
      </c>
      <c r="H517" s="84" t="b">
        <v>0</v>
      </c>
      <c r="I517" s="84" t="b">
        <v>0</v>
      </c>
      <c r="J517" s="84" t="b">
        <v>0</v>
      </c>
      <c r="K517" s="84" t="b">
        <v>0</v>
      </c>
      <c r="L517" s="84" t="b">
        <v>0</v>
      </c>
    </row>
    <row r="518" spans="1:12" ht="15">
      <c r="A518" s="84" t="s">
        <v>2519</v>
      </c>
      <c r="B518" s="84" t="s">
        <v>2490</v>
      </c>
      <c r="C518" s="84">
        <v>2</v>
      </c>
      <c r="D518" s="123">
        <v>0.004815847050404203</v>
      </c>
      <c r="E518" s="123">
        <v>1.833420339025857</v>
      </c>
      <c r="F518" s="84" t="s">
        <v>1982</v>
      </c>
      <c r="G518" s="84" t="b">
        <v>0</v>
      </c>
      <c r="H518" s="84" t="b">
        <v>0</v>
      </c>
      <c r="I518" s="84" t="b">
        <v>0</v>
      </c>
      <c r="J518" s="84" t="b">
        <v>0</v>
      </c>
      <c r="K518" s="84" t="b">
        <v>0</v>
      </c>
      <c r="L518" s="84" t="b">
        <v>0</v>
      </c>
    </row>
    <row r="519" spans="1:12" ht="15">
      <c r="A519" s="84" t="s">
        <v>2491</v>
      </c>
      <c r="B519" s="84" t="s">
        <v>2113</v>
      </c>
      <c r="C519" s="84">
        <v>2</v>
      </c>
      <c r="D519" s="123">
        <v>0.004815847050404203</v>
      </c>
      <c r="E519" s="123">
        <v>0.7194769867190203</v>
      </c>
      <c r="F519" s="84" t="s">
        <v>1982</v>
      </c>
      <c r="G519" s="84" t="b">
        <v>0</v>
      </c>
      <c r="H519" s="84" t="b">
        <v>0</v>
      </c>
      <c r="I519" s="84" t="b">
        <v>0</v>
      </c>
      <c r="J519" s="84" t="b">
        <v>0</v>
      </c>
      <c r="K519" s="84" t="b">
        <v>0</v>
      </c>
      <c r="L519" s="84" t="b">
        <v>0</v>
      </c>
    </row>
    <row r="520" spans="1:12" ht="15">
      <c r="A520" s="84" t="s">
        <v>2115</v>
      </c>
      <c r="B520" s="84" t="s">
        <v>2121</v>
      </c>
      <c r="C520" s="84">
        <v>2</v>
      </c>
      <c r="D520" s="123">
        <v>0.004815847050404203</v>
      </c>
      <c r="E520" s="123">
        <v>1.423245873936808</v>
      </c>
      <c r="F520" s="84" t="s">
        <v>1982</v>
      </c>
      <c r="G520" s="84" t="b">
        <v>0</v>
      </c>
      <c r="H520" s="84" t="b">
        <v>0</v>
      </c>
      <c r="I520" s="84" t="b">
        <v>0</v>
      </c>
      <c r="J520" s="84" t="b">
        <v>0</v>
      </c>
      <c r="K520" s="84" t="b">
        <v>0</v>
      </c>
      <c r="L520" s="84" t="b">
        <v>0</v>
      </c>
    </row>
    <row r="521" spans="1:12" ht="15">
      <c r="A521" s="84" t="s">
        <v>2535</v>
      </c>
      <c r="B521" s="84" t="s">
        <v>2517</v>
      </c>
      <c r="C521" s="84">
        <v>2</v>
      </c>
      <c r="D521" s="123">
        <v>0.004815847050404203</v>
      </c>
      <c r="E521" s="123">
        <v>1.9795483747040952</v>
      </c>
      <c r="F521" s="84" t="s">
        <v>1982</v>
      </c>
      <c r="G521" s="84" t="b">
        <v>0</v>
      </c>
      <c r="H521" s="84" t="b">
        <v>0</v>
      </c>
      <c r="I521" s="84" t="b">
        <v>0</v>
      </c>
      <c r="J521" s="84" t="b">
        <v>0</v>
      </c>
      <c r="K521" s="84" t="b">
        <v>0</v>
      </c>
      <c r="L521" s="84" t="b">
        <v>0</v>
      </c>
    </row>
    <row r="522" spans="1:12" ht="15">
      <c r="A522" s="84" t="s">
        <v>2517</v>
      </c>
      <c r="B522" s="84" t="s">
        <v>2643</v>
      </c>
      <c r="C522" s="84">
        <v>2</v>
      </c>
      <c r="D522" s="123">
        <v>0.004815847050404203</v>
      </c>
      <c r="E522" s="123">
        <v>2.3774883833761327</v>
      </c>
      <c r="F522" s="84" t="s">
        <v>1982</v>
      </c>
      <c r="G522" s="84" t="b">
        <v>0</v>
      </c>
      <c r="H522" s="84" t="b">
        <v>0</v>
      </c>
      <c r="I522" s="84" t="b">
        <v>0</v>
      </c>
      <c r="J522" s="84" t="b">
        <v>0</v>
      </c>
      <c r="K522" s="84" t="b">
        <v>0</v>
      </c>
      <c r="L522" s="84" t="b">
        <v>0</v>
      </c>
    </row>
    <row r="523" spans="1:12" ht="15">
      <c r="A523" s="84" t="s">
        <v>2643</v>
      </c>
      <c r="B523" s="84" t="s">
        <v>2116</v>
      </c>
      <c r="C523" s="84">
        <v>2</v>
      </c>
      <c r="D523" s="123">
        <v>0.004815847050404203</v>
      </c>
      <c r="E523" s="123">
        <v>1.532390343361876</v>
      </c>
      <c r="F523" s="84" t="s">
        <v>1982</v>
      </c>
      <c r="G523" s="84" t="b">
        <v>0</v>
      </c>
      <c r="H523" s="84" t="b">
        <v>0</v>
      </c>
      <c r="I523" s="84" t="b">
        <v>0</v>
      </c>
      <c r="J523" s="84" t="b">
        <v>0</v>
      </c>
      <c r="K523" s="84" t="b">
        <v>0</v>
      </c>
      <c r="L523" s="84" t="b">
        <v>0</v>
      </c>
    </row>
    <row r="524" spans="1:12" ht="15">
      <c r="A524" s="84" t="s">
        <v>2117</v>
      </c>
      <c r="B524" s="84" t="s">
        <v>331</v>
      </c>
      <c r="C524" s="84">
        <v>2</v>
      </c>
      <c r="D524" s="123">
        <v>0.004815847050404203</v>
      </c>
      <c r="E524" s="123">
        <v>1.532390343361876</v>
      </c>
      <c r="F524" s="84" t="s">
        <v>1982</v>
      </c>
      <c r="G524" s="84" t="b">
        <v>0</v>
      </c>
      <c r="H524" s="84" t="b">
        <v>0</v>
      </c>
      <c r="I524" s="84" t="b">
        <v>0</v>
      </c>
      <c r="J524" s="84" t="b">
        <v>0</v>
      </c>
      <c r="K524" s="84" t="b">
        <v>0</v>
      </c>
      <c r="L524" s="84" t="b">
        <v>0</v>
      </c>
    </row>
    <row r="525" spans="1:12" ht="15">
      <c r="A525" s="84" t="s">
        <v>331</v>
      </c>
      <c r="B525" s="84" t="s">
        <v>2644</v>
      </c>
      <c r="C525" s="84">
        <v>2</v>
      </c>
      <c r="D525" s="123">
        <v>0.004815847050404203</v>
      </c>
      <c r="E525" s="123">
        <v>2.3774883833761327</v>
      </c>
      <c r="F525" s="84" t="s">
        <v>1982</v>
      </c>
      <c r="G525" s="84" t="b">
        <v>0</v>
      </c>
      <c r="H525" s="84" t="b">
        <v>0</v>
      </c>
      <c r="I525" s="84" t="b">
        <v>0</v>
      </c>
      <c r="J525" s="84" t="b">
        <v>0</v>
      </c>
      <c r="K525" s="84" t="b">
        <v>0</v>
      </c>
      <c r="L525" s="84" t="b">
        <v>0</v>
      </c>
    </row>
    <row r="526" spans="1:12" ht="15">
      <c r="A526" s="84" t="s">
        <v>2644</v>
      </c>
      <c r="B526" s="84" t="s">
        <v>267</v>
      </c>
      <c r="C526" s="84">
        <v>2</v>
      </c>
      <c r="D526" s="123">
        <v>0.004815847050404203</v>
      </c>
      <c r="E526" s="123">
        <v>2.3774883833761327</v>
      </c>
      <c r="F526" s="84" t="s">
        <v>1982</v>
      </c>
      <c r="G526" s="84" t="b">
        <v>0</v>
      </c>
      <c r="H526" s="84" t="b">
        <v>0</v>
      </c>
      <c r="I526" s="84" t="b">
        <v>0</v>
      </c>
      <c r="J526" s="84" t="b">
        <v>0</v>
      </c>
      <c r="K526" s="84" t="b">
        <v>0</v>
      </c>
      <c r="L526" s="84" t="b">
        <v>0</v>
      </c>
    </row>
    <row r="527" spans="1:12" ht="15">
      <c r="A527" s="84" t="s">
        <v>267</v>
      </c>
      <c r="B527" s="84" t="s">
        <v>330</v>
      </c>
      <c r="C527" s="84">
        <v>2</v>
      </c>
      <c r="D527" s="123">
        <v>0.004815847050404203</v>
      </c>
      <c r="E527" s="123">
        <v>2.3774883833761327</v>
      </c>
      <c r="F527" s="84" t="s">
        <v>1982</v>
      </c>
      <c r="G527" s="84" t="b">
        <v>0</v>
      </c>
      <c r="H527" s="84" t="b">
        <v>0</v>
      </c>
      <c r="I527" s="84" t="b">
        <v>0</v>
      </c>
      <c r="J527" s="84" t="b">
        <v>0</v>
      </c>
      <c r="K527" s="84" t="b">
        <v>0</v>
      </c>
      <c r="L527" s="84" t="b">
        <v>0</v>
      </c>
    </row>
    <row r="528" spans="1:12" ht="15">
      <c r="A528" s="84" t="s">
        <v>330</v>
      </c>
      <c r="B528" s="84" t="s">
        <v>2550</v>
      </c>
      <c r="C528" s="84">
        <v>2</v>
      </c>
      <c r="D528" s="123">
        <v>0.004815847050404203</v>
      </c>
      <c r="E528" s="123">
        <v>2.0764583877121514</v>
      </c>
      <c r="F528" s="84" t="s">
        <v>1982</v>
      </c>
      <c r="G528" s="84" t="b">
        <v>0</v>
      </c>
      <c r="H528" s="84" t="b">
        <v>0</v>
      </c>
      <c r="I528" s="84" t="b">
        <v>0</v>
      </c>
      <c r="J528" s="84" t="b">
        <v>0</v>
      </c>
      <c r="K528" s="84" t="b">
        <v>0</v>
      </c>
      <c r="L528" s="84" t="b">
        <v>0</v>
      </c>
    </row>
    <row r="529" spans="1:12" ht="15">
      <c r="A529" s="84" t="s">
        <v>2595</v>
      </c>
      <c r="B529" s="84" t="s">
        <v>2645</v>
      </c>
      <c r="C529" s="84">
        <v>2</v>
      </c>
      <c r="D529" s="123">
        <v>0.004815847050404203</v>
      </c>
      <c r="E529" s="123">
        <v>2.2013971243204513</v>
      </c>
      <c r="F529" s="84" t="s">
        <v>1982</v>
      </c>
      <c r="G529" s="84" t="b">
        <v>0</v>
      </c>
      <c r="H529" s="84" t="b">
        <v>0</v>
      </c>
      <c r="I529" s="84" t="b">
        <v>0</v>
      </c>
      <c r="J529" s="84" t="b">
        <v>0</v>
      </c>
      <c r="K529" s="84" t="b">
        <v>0</v>
      </c>
      <c r="L529" s="84" t="b">
        <v>0</v>
      </c>
    </row>
    <row r="530" spans="1:12" ht="15">
      <c r="A530" s="84" t="s">
        <v>230</v>
      </c>
      <c r="B530" s="84" t="s">
        <v>2494</v>
      </c>
      <c r="C530" s="84">
        <v>2</v>
      </c>
      <c r="D530" s="123">
        <v>0.004815847050404203</v>
      </c>
      <c r="E530" s="123">
        <v>1.9795483747040952</v>
      </c>
      <c r="F530" s="84" t="s">
        <v>1982</v>
      </c>
      <c r="G530" s="84" t="b">
        <v>0</v>
      </c>
      <c r="H530" s="84" t="b">
        <v>0</v>
      </c>
      <c r="I530" s="84" t="b">
        <v>0</v>
      </c>
      <c r="J530" s="84" t="b">
        <v>0</v>
      </c>
      <c r="K530" s="84" t="b">
        <v>0</v>
      </c>
      <c r="L530" s="84" t="b">
        <v>0</v>
      </c>
    </row>
    <row r="531" spans="1:12" ht="15">
      <c r="A531" s="84" t="s">
        <v>2494</v>
      </c>
      <c r="B531" s="84" t="s">
        <v>2511</v>
      </c>
      <c r="C531" s="84">
        <v>2</v>
      </c>
      <c r="D531" s="123">
        <v>0.004815847050404203</v>
      </c>
      <c r="E531" s="123">
        <v>1.9795483747040952</v>
      </c>
      <c r="F531" s="84" t="s">
        <v>1982</v>
      </c>
      <c r="G531" s="84" t="b">
        <v>0</v>
      </c>
      <c r="H531" s="84" t="b">
        <v>0</v>
      </c>
      <c r="I531" s="84" t="b">
        <v>0</v>
      </c>
      <c r="J531" s="84" t="b">
        <v>0</v>
      </c>
      <c r="K531" s="84" t="b">
        <v>0</v>
      </c>
      <c r="L531" s="84" t="b">
        <v>0</v>
      </c>
    </row>
    <row r="532" spans="1:12" ht="15">
      <c r="A532" s="84" t="s">
        <v>2511</v>
      </c>
      <c r="B532" s="84" t="s">
        <v>2506</v>
      </c>
      <c r="C532" s="84">
        <v>2</v>
      </c>
      <c r="D532" s="123">
        <v>0.004815847050404203</v>
      </c>
      <c r="E532" s="123">
        <v>2.2013971243204513</v>
      </c>
      <c r="F532" s="84" t="s">
        <v>1982</v>
      </c>
      <c r="G532" s="84" t="b">
        <v>0</v>
      </c>
      <c r="H532" s="84" t="b">
        <v>0</v>
      </c>
      <c r="I532" s="84" t="b">
        <v>0</v>
      </c>
      <c r="J532" s="84" t="b">
        <v>0</v>
      </c>
      <c r="K532" s="84" t="b">
        <v>0</v>
      </c>
      <c r="L532" s="84" t="b">
        <v>0</v>
      </c>
    </row>
    <row r="533" spans="1:12" ht="15">
      <c r="A533" s="84" t="s">
        <v>2506</v>
      </c>
      <c r="B533" s="84" t="s">
        <v>2113</v>
      </c>
      <c r="C533" s="84">
        <v>2</v>
      </c>
      <c r="D533" s="123">
        <v>0.004815847050404203</v>
      </c>
      <c r="E533" s="123">
        <v>1.0874537720136148</v>
      </c>
      <c r="F533" s="84" t="s">
        <v>1982</v>
      </c>
      <c r="G533" s="84" t="b">
        <v>0</v>
      </c>
      <c r="H533" s="84" t="b">
        <v>0</v>
      </c>
      <c r="I533" s="84" t="b">
        <v>0</v>
      </c>
      <c r="J533" s="84" t="b">
        <v>0</v>
      </c>
      <c r="K533" s="84" t="b">
        <v>0</v>
      </c>
      <c r="L533" s="84" t="b">
        <v>0</v>
      </c>
    </row>
    <row r="534" spans="1:12" ht="15">
      <c r="A534" s="84" t="s">
        <v>2113</v>
      </c>
      <c r="B534" s="84" t="s">
        <v>2119</v>
      </c>
      <c r="C534" s="84">
        <v>2</v>
      </c>
      <c r="D534" s="123">
        <v>0.004815847050404203</v>
      </c>
      <c r="E534" s="123">
        <v>1.104487111312395</v>
      </c>
      <c r="F534" s="84" t="s">
        <v>1982</v>
      </c>
      <c r="G534" s="84" t="b">
        <v>0</v>
      </c>
      <c r="H534" s="84" t="b">
        <v>0</v>
      </c>
      <c r="I534" s="84" t="b">
        <v>0</v>
      </c>
      <c r="J534" s="84" t="b">
        <v>0</v>
      </c>
      <c r="K534" s="84" t="b">
        <v>0</v>
      </c>
      <c r="L534" s="84" t="b">
        <v>0</v>
      </c>
    </row>
    <row r="535" spans="1:12" ht="15">
      <c r="A535" s="84" t="s">
        <v>2114</v>
      </c>
      <c r="B535" s="84" t="s">
        <v>2521</v>
      </c>
      <c r="C535" s="84">
        <v>2</v>
      </c>
      <c r="D535" s="123">
        <v>0.004815847050404203</v>
      </c>
      <c r="E535" s="123">
        <v>1.833420339025857</v>
      </c>
      <c r="F535" s="84" t="s">
        <v>1982</v>
      </c>
      <c r="G535" s="84" t="b">
        <v>0</v>
      </c>
      <c r="H535" s="84" t="b">
        <v>0</v>
      </c>
      <c r="I535" s="84" t="b">
        <v>0</v>
      </c>
      <c r="J535" s="84" t="b">
        <v>0</v>
      </c>
      <c r="K535" s="84" t="b">
        <v>0</v>
      </c>
      <c r="L535" s="84" t="b">
        <v>0</v>
      </c>
    </row>
    <row r="536" spans="1:12" ht="15">
      <c r="A536" s="84" t="s">
        <v>2521</v>
      </c>
      <c r="B536" s="84" t="s">
        <v>2512</v>
      </c>
      <c r="C536" s="84">
        <v>2</v>
      </c>
      <c r="D536" s="123">
        <v>0.004815847050404203</v>
      </c>
      <c r="E536" s="123">
        <v>2.3774883833761327</v>
      </c>
      <c r="F536" s="84" t="s">
        <v>1982</v>
      </c>
      <c r="G536" s="84" t="b">
        <v>0</v>
      </c>
      <c r="H536" s="84" t="b">
        <v>0</v>
      </c>
      <c r="I536" s="84" t="b">
        <v>0</v>
      </c>
      <c r="J536" s="84" t="b">
        <v>0</v>
      </c>
      <c r="K536" s="84" t="b">
        <v>0</v>
      </c>
      <c r="L536" s="84" t="b">
        <v>0</v>
      </c>
    </row>
    <row r="537" spans="1:12" ht="15">
      <c r="A537" s="84" t="s">
        <v>2512</v>
      </c>
      <c r="B537" s="84" t="s">
        <v>2505</v>
      </c>
      <c r="C537" s="84">
        <v>2</v>
      </c>
      <c r="D537" s="123">
        <v>0.004815847050404203</v>
      </c>
      <c r="E537" s="123">
        <v>2.3774883833761327</v>
      </c>
      <c r="F537" s="84" t="s">
        <v>1982</v>
      </c>
      <c r="G537" s="84" t="b">
        <v>0</v>
      </c>
      <c r="H537" s="84" t="b">
        <v>0</v>
      </c>
      <c r="I537" s="84" t="b">
        <v>0</v>
      </c>
      <c r="J537" s="84" t="b">
        <v>0</v>
      </c>
      <c r="K537" s="84" t="b">
        <v>0</v>
      </c>
      <c r="L537" s="84" t="b">
        <v>0</v>
      </c>
    </row>
    <row r="538" spans="1:12" ht="15">
      <c r="A538" s="84" t="s">
        <v>2505</v>
      </c>
      <c r="B538" s="84" t="s">
        <v>2522</v>
      </c>
      <c r="C538" s="84">
        <v>2</v>
      </c>
      <c r="D538" s="123">
        <v>0.004815847050404203</v>
      </c>
      <c r="E538" s="123">
        <v>2.3774883833761327</v>
      </c>
      <c r="F538" s="84" t="s">
        <v>1982</v>
      </c>
      <c r="G538" s="84" t="b">
        <v>0</v>
      </c>
      <c r="H538" s="84" t="b">
        <v>0</v>
      </c>
      <c r="I538" s="84" t="b">
        <v>0</v>
      </c>
      <c r="J538" s="84" t="b">
        <v>0</v>
      </c>
      <c r="K538" s="84" t="b">
        <v>0</v>
      </c>
      <c r="L538" s="84" t="b">
        <v>0</v>
      </c>
    </row>
    <row r="539" spans="1:12" ht="15">
      <c r="A539" s="84" t="s">
        <v>2522</v>
      </c>
      <c r="B539" s="84" t="s">
        <v>2493</v>
      </c>
      <c r="C539" s="84">
        <v>2</v>
      </c>
      <c r="D539" s="123">
        <v>0.004815847050404203</v>
      </c>
      <c r="E539" s="123">
        <v>1.9795483747040952</v>
      </c>
      <c r="F539" s="84" t="s">
        <v>1982</v>
      </c>
      <c r="G539" s="84" t="b">
        <v>0</v>
      </c>
      <c r="H539" s="84" t="b">
        <v>0</v>
      </c>
      <c r="I539" s="84" t="b">
        <v>0</v>
      </c>
      <c r="J539" s="84" t="b">
        <v>0</v>
      </c>
      <c r="K539" s="84" t="b">
        <v>0</v>
      </c>
      <c r="L539" s="84" t="b">
        <v>0</v>
      </c>
    </row>
    <row r="540" spans="1:12" ht="15">
      <c r="A540" s="84" t="s">
        <v>2493</v>
      </c>
      <c r="B540" s="84" t="s">
        <v>2495</v>
      </c>
      <c r="C540" s="84">
        <v>2</v>
      </c>
      <c r="D540" s="123">
        <v>0.004815847050404203</v>
      </c>
      <c r="E540" s="123">
        <v>1.5816083660320575</v>
      </c>
      <c r="F540" s="84" t="s">
        <v>1982</v>
      </c>
      <c r="G540" s="84" t="b">
        <v>0</v>
      </c>
      <c r="H540" s="84" t="b">
        <v>0</v>
      </c>
      <c r="I540" s="84" t="b">
        <v>0</v>
      </c>
      <c r="J540" s="84" t="b">
        <v>0</v>
      </c>
      <c r="K540" s="84" t="b">
        <v>0</v>
      </c>
      <c r="L540" s="84" t="b">
        <v>0</v>
      </c>
    </row>
    <row r="541" spans="1:12" ht="15">
      <c r="A541" s="84" t="s">
        <v>2495</v>
      </c>
      <c r="B541" s="84" t="s">
        <v>2523</v>
      </c>
      <c r="C541" s="84">
        <v>2</v>
      </c>
      <c r="D541" s="123">
        <v>0.004815847050404203</v>
      </c>
      <c r="E541" s="123">
        <v>1.9795483747040952</v>
      </c>
      <c r="F541" s="84" t="s">
        <v>1982</v>
      </c>
      <c r="G541" s="84" t="b">
        <v>0</v>
      </c>
      <c r="H541" s="84" t="b">
        <v>0</v>
      </c>
      <c r="I541" s="84" t="b">
        <v>0</v>
      </c>
      <c r="J541" s="84" t="b">
        <v>0</v>
      </c>
      <c r="K541" s="84" t="b">
        <v>0</v>
      </c>
      <c r="L541" s="84" t="b">
        <v>0</v>
      </c>
    </row>
    <row r="542" spans="1:12" ht="15">
      <c r="A542" s="84" t="s">
        <v>2523</v>
      </c>
      <c r="B542" s="84" t="s">
        <v>2138</v>
      </c>
      <c r="C542" s="84">
        <v>2</v>
      </c>
      <c r="D542" s="123">
        <v>0.004815847050404203</v>
      </c>
      <c r="E542" s="123">
        <v>2.0764583877121514</v>
      </c>
      <c r="F542" s="84" t="s">
        <v>1982</v>
      </c>
      <c r="G542" s="84" t="b">
        <v>0</v>
      </c>
      <c r="H542" s="84" t="b">
        <v>0</v>
      </c>
      <c r="I542" s="84" t="b">
        <v>0</v>
      </c>
      <c r="J542" s="84" t="b">
        <v>0</v>
      </c>
      <c r="K542" s="84" t="b">
        <v>0</v>
      </c>
      <c r="L542" s="84" t="b">
        <v>0</v>
      </c>
    </row>
    <row r="543" spans="1:12" ht="15">
      <c r="A543" s="84" t="s">
        <v>2138</v>
      </c>
      <c r="B543" s="84" t="s">
        <v>2138</v>
      </c>
      <c r="C543" s="84">
        <v>2</v>
      </c>
      <c r="D543" s="123">
        <v>0.004815847050404203</v>
      </c>
      <c r="E543" s="123">
        <v>1.7754283920481704</v>
      </c>
      <c r="F543" s="84" t="s">
        <v>1982</v>
      </c>
      <c r="G543" s="84" t="b">
        <v>0</v>
      </c>
      <c r="H543" s="84" t="b">
        <v>0</v>
      </c>
      <c r="I543" s="84" t="b">
        <v>0</v>
      </c>
      <c r="J543" s="84" t="b">
        <v>0</v>
      </c>
      <c r="K543" s="84" t="b">
        <v>0</v>
      </c>
      <c r="L543" s="84" t="b">
        <v>0</v>
      </c>
    </row>
    <row r="544" spans="1:12" ht="15">
      <c r="A544" s="84" t="s">
        <v>2138</v>
      </c>
      <c r="B544" s="84" t="s">
        <v>2489</v>
      </c>
      <c r="C544" s="84">
        <v>2</v>
      </c>
      <c r="D544" s="123">
        <v>0.004815847050404203</v>
      </c>
      <c r="E544" s="123">
        <v>1.7754283920481704</v>
      </c>
      <c r="F544" s="84" t="s">
        <v>1982</v>
      </c>
      <c r="G544" s="84" t="b">
        <v>0</v>
      </c>
      <c r="H544" s="84" t="b">
        <v>0</v>
      </c>
      <c r="I544" s="84" t="b">
        <v>0</v>
      </c>
      <c r="J544" s="84" t="b">
        <v>0</v>
      </c>
      <c r="K544" s="84" t="b">
        <v>0</v>
      </c>
      <c r="L544" s="84" t="b">
        <v>0</v>
      </c>
    </row>
    <row r="545" spans="1:12" ht="15">
      <c r="A545" s="84" t="s">
        <v>2489</v>
      </c>
      <c r="B545" s="84" t="s">
        <v>2488</v>
      </c>
      <c r="C545" s="84">
        <v>2</v>
      </c>
      <c r="D545" s="123">
        <v>0.004815847050404203</v>
      </c>
      <c r="E545" s="123">
        <v>1.678518379040114</v>
      </c>
      <c r="F545" s="84" t="s">
        <v>1982</v>
      </c>
      <c r="G545" s="84" t="b">
        <v>0</v>
      </c>
      <c r="H545" s="84" t="b">
        <v>0</v>
      </c>
      <c r="I545" s="84" t="b">
        <v>0</v>
      </c>
      <c r="J545" s="84" t="b">
        <v>0</v>
      </c>
      <c r="K545" s="84" t="b">
        <v>0</v>
      </c>
      <c r="L545" s="84" t="b">
        <v>0</v>
      </c>
    </row>
    <row r="546" spans="1:12" ht="15">
      <c r="A546" s="84" t="s">
        <v>2538</v>
      </c>
      <c r="B546" s="84" t="s">
        <v>2132</v>
      </c>
      <c r="C546" s="84">
        <v>2</v>
      </c>
      <c r="D546" s="123">
        <v>0.004815847050404203</v>
      </c>
      <c r="E546" s="123">
        <v>1.5024271199844326</v>
      </c>
      <c r="F546" s="84" t="s">
        <v>1982</v>
      </c>
      <c r="G546" s="84" t="b">
        <v>0</v>
      </c>
      <c r="H546" s="84" t="b">
        <v>0</v>
      </c>
      <c r="I546" s="84" t="b">
        <v>0</v>
      </c>
      <c r="J546" s="84" t="b">
        <v>0</v>
      </c>
      <c r="K546" s="84" t="b">
        <v>0</v>
      </c>
      <c r="L546" s="84" t="b">
        <v>0</v>
      </c>
    </row>
    <row r="547" spans="1:12" ht="15">
      <c r="A547" s="84" t="s">
        <v>2528</v>
      </c>
      <c r="B547" s="84" t="s">
        <v>2525</v>
      </c>
      <c r="C547" s="84">
        <v>2</v>
      </c>
      <c r="D547" s="123">
        <v>0.004815847050404203</v>
      </c>
      <c r="E547" s="123">
        <v>2.3774883833761327</v>
      </c>
      <c r="F547" s="84" t="s">
        <v>1982</v>
      </c>
      <c r="G547" s="84" t="b">
        <v>0</v>
      </c>
      <c r="H547" s="84" t="b">
        <v>0</v>
      </c>
      <c r="I547" s="84" t="b">
        <v>0</v>
      </c>
      <c r="J547" s="84" t="b">
        <v>0</v>
      </c>
      <c r="K547" s="84" t="b">
        <v>0</v>
      </c>
      <c r="L547" s="84" t="b">
        <v>0</v>
      </c>
    </row>
    <row r="548" spans="1:12" ht="15">
      <c r="A548" s="84" t="s">
        <v>2513</v>
      </c>
      <c r="B548" s="84" t="s">
        <v>2559</v>
      </c>
      <c r="C548" s="84">
        <v>2</v>
      </c>
      <c r="D548" s="123">
        <v>0.004815847050404203</v>
      </c>
      <c r="E548" s="123">
        <v>1.3774883833761327</v>
      </c>
      <c r="F548" s="84" t="s">
        <v>1982</v>
      </c>
      <c r="G548" s="84" t="b">
        <v>0</v>
      </c>
      <c r="H548" s="84" t="b">
        <v>0</v>
      </c>
      <c r="I548" s="84" t="b">
        <v>0</v>
      </c>
      <c r="J548" s="84" t="b">
        <v>0</v>
      </c>
      <c r="K548" s="84" t="b">
        <v>0</v>
      </c>
      <c r="L548" s="84" t="b">
        <v>0</v>
      </c>
    </row>
    <row r="549" spans="1:12" ht="15">
      <c r="A549" s="84" t="s">
        <v>2559</v>
      </c>
      <c r="B549" s="84" t="s">
        <v>2612</v>
      </c>
      <c r="C549" s="84">
        <v>2</v>
      </c>
      <c r="D549" s="123">
        <v>0.004815847050404203</v>
      </c>
      <c r="E549" s="123">
        <v>1.8034571156484138</v>
      </c>
      <c r="F549" s="84" t="s">
        <v>1982</v>
      </c>
      <c r="G549" s="84" t="b">
        <v>0</v>
      </c>
      <c r="H549" s="84" t="b">
        <v>0</v>
      </c>
      <c r="I549" s="84" t="b">
        <v>0</v>
      </c>
      <c r="J549" s="84" t="b">
        <v>0</v>
      </c>
      <c r="K549" s="84" t="b">
        <v>0</v>
      </c>
      <c r="L549" s="84" t="b">
        <v>0</v>
      </c>
    </row>
    <row r="550" spans="1:12" ht="15">
      <c r="A550" s="84" t="s">
        <v>2612</v>
      </c>
      <c r="B550" s="84" t="s">
        <v>255</v>
      </c>
      <c r="C550" s="84">
        <v>2</v>
      </c>
      <c r="D550" s="123">
        <v>0.004815847050404203</v>
      </c>
      <c r="E550" s="123">
        <v>1.4610344348262077</v>
      </c>
      <c r="F550" s="84" t="s">
        <v>1982</v>
      </c>
      <c r="G550" s="84" t="b">
        <v>0</v>
      </c>
      <c r="H550" s="84" t="b">
        <v>0</v>
      </c>
      <c r="I550" s="84" t="b">
        <v>0</v>
      </c>
      <c r="J550" s="84" t="b">
        <v>0</v>
      </c>
      <c r="K550" s="84" t="b">
        <v>0</v>
      </c>
      <c r="L550" s="84" t="b">
        <v>0</v>
      </c>
    </row>
    <row r="551" spans="1:12" ht="15">
      <c r="A551" s="84" t="s">
        <v>255</v>
      </c>
      <c r="B551" s="84" t="s">
        <v>2610</v>
      </c>
      <c r="C551" s="84">
        <v>2</v>
      </c>
      <c r="D551" s="123">
        <v>0.004815847050404203</v>
      </c>
      <c r="E551" s="123">
        <v>1.5481846105451078</v>
      </c>
      <c r="F551" s="84" t="s">
        <v>1982</v>
      </c>
      <c r="G551" s="84" t="b">
        <v>0</v>
      </c>
      <c r="H551" s="84" t="b">
        <v>0</v>
      </c>
      <c r="I551" s="84" t="b">
        <v>0</v>
      </c>
      <c r="J551" s="84" t="b">
        <v>0</v>
      </c>
      <c r="K551" s="84" t="b">
        <v>0</v>
      </c>
      <c r="L551" s="84" t="b">
        <v>0</v>
      </c>
    </row>
    <row r="552" spans="1:12" ht="15">
      <c r="A552" s="84" t="s">
        <v>2610</v>
      </c>
      <c r="B552" s="84" t="s">
        <v>2134</v>
      </c>
      <c r="C552" s="84">
        <v>2</v>
      </c>
      <c r="D552" s="123">
        <v>0.004815847050404203</v>
      </c>
      <c r="E552" s="123">
        <v>1.599337132992489</v>
      </c>
      <c r="F552" s="84" t="s">
        <v>1982</v>
      </c>
      <c r="G552" s="84" t="b">
        <v>0</v>
      </c>
      <c r="H552" s="84" t="b">
        <v>0</v>
      </c>
      <c r="I552" s="84" t="b">
        <v>0</v>
      </c>
      <c r="J552" s="84" t="b">
        <v>0</v>
      </c>
      <c r="K552" s="84" t="b">
        <v>0</v>
      </c>
      <c r="L552" s="84" t="b">
        <v>0</v>
      </c>
    </row>
    <row r="553" spans="1:12" ht="15">
      <c r="A553" s="84" t="s">
        <v>2132</v>
      </c>
      <c r="B553" s="84" t="s">
        <v>2133</v>
      </c>
      <c r="C553" s="84">
        <v>2</v>
      </c>
      <c r="D553" s="123">
        <v>0.004815847050404203</v>
      </c>
      <c r="E553" s="123">
        <v>1.1222158782728267</v>
      </c>
      <c r="F553" s="84" t="s">
        <v>1982</v>
      </c>
      <c r="G553" s="84" t="b">
        <v>0</v>
      </c>
      <c r="H553" s="84" t="b">
        <v>0</v>
      </c>
      <c r="I553" s="84" t="b">
        <v>0</v>
      </c>
      <c r="J553" s="84" t="b">
        <v>0</v>
      </c>
      <c r="K553" s="84" t="b">
        <v>0</v>
      </c>
      <c r="L553" s="84" t="b">
        <v>0</v>
      </c>
    </row>
    <row r="554" spans="1:12" ht="15">
      <c r="A554" s="84" t="s">
        <v>2133</v>
      </c>
      <c r="B554" s="84" t="s">
        <v>2611</v>
      </c>
      <c r="C554" s="84">
        <v>2</v>
      </c>
      <c r="D554" s="123">
        <v>0.004815847050404203</v>
      </c>
      <c r="E554" s="123">
        <v>1.5481846105451078</v>
      </c>
      <c r="F554" s="84" t="s">
        <v>1982</v>
      </c>
      <c r="G554" s="84" t="b">
        <v>0</v>
      </c>
      <c r="H554" s="84" t="b">
        <v>0</v>
      </c>
      <c r="I554" s="84" t="b">
        <v>0</v>
      </c>
      <c r="J554" s="84" t="b">
        <v>0</v>
      </c>
      <c r="K554" s="84" t="b">
        <v>0</v>
      </c>
      <c r="L554" s="84" t="b">
        <v>0</v>
      </c>
    </row>
    <row r="555" spans="1:12" ht="15">
      <c r="A555" s="84" t="s">
        <v>2611</v>
      </c>
      <c r="B555" s="84" t="s">
        <v>2550</v>
      </c>
      <c r="C555" s="84">
        <v>2</v>
      </c>
      <c r="D555" s="123">
        <v>0.004815847050404203</v>
      </c>
      <c r="E555" s="123">
        <v>1.9003671286564703</v>
      </c>
      <c r="F555" s="84" t="s">
        <v>1982</v>
      </c>
      <c r="G555" s="84" t="b">
        <v>0</v>
      </c>
      <c r="H555" s="84" t="b">
        <v>0</v>
      </c>
      <c r="I555" s="84" t="b">
        <v>0</v>
      </c>
      <c r="J555" s="84" t="b">
        <v>0</v>
      </c>
      <c r="K555" s="84" t="b">
        <v>0</v>
      </c>
      <c r="L555" s="84" t="b">
        <v>0</v>
      </c>
    </row>
    <row r="556" spans="1:12" ht="15">
      <c r="A556" s="84" t="s">
        <v>271</v>
      </c>
      <c r="B556" s="84" t="s">
        <v>2500</v>
      </c>
      <c r="C556" s="84">
        <v>2</v>
      </c>
      <c r="D556" s="123">
        <v>0.004815847050404203</v>
      </c>
      <c r="E556" s="123">
        <v>1.678518379040114</v>
      </c>
      <c r="F556" s="84" t="s">
        <v>1982</v>
      </c>
      <c r="G556" s="84" t="b">
        <v>0</v>
      </c>
      <c r="H556" s="84" t="b">
        <v>0</v>
      </c>
      <c r="I556" s="84" t="b">
        <v>0</v>
      </c>
      <c r="J556" s="84" t="b">
        <v>0</v>
      </c>
      <c r="K556" s="84" t="b">
        <v>0</v>
      </c>
      <c r="L556" s="84" t="b">
        <v>0</v>
      </c>
    </row>
    <row r="557" spans="1:12" ht="15">
      <c r="A557" s="84" t="s">
        <v>2498</v>
      </c>
      <c r="B557" s="84" t="s">
        <v>2602</v>
      </c>
      <c r="C557" s="84">
        <v>2</v>
      </c>
      <c r="D557" s="123">
        <v>0.004815847050404203</v>
      </c>
      <c r="E557" s="123">
        <v>1.9795483747040952</v>
      </c>
      <c r="F557" s="84" t="s">
        <v>1982</v>
      </c>
      <c r="G557" s="84" t="b">
        <v>0</v>
      </c>
      <c r="H557" s="84" t="b">
        <v>0</v>
      </c>
      <c r="I557" s="84" t="b">
        <v>0</v>
      </c>
      <c r="J557" s="84" t="b">
        <v>0</v>
      </c>
      <c r="K557" s="84" t="b">
        <v>0</v>
      </c>
      <c r="L557" s="84" t="b">
        <v>0</v>
      </c>
    </row>
    <row r="558" spans="1:12" ht="15">
      <c r="A558" s="84" t="s">
        <v>257</v>
      </c>
      <c r="B558" s="84" t="s">
        <v>2543</v>
      </c>
      <c r="C558" s="84">
        <v>2</v>
      </c>
      <c r="D558" s="123">
        <v>0.004815847050404203</v>
      </c>
      <c r="E558" s="123">
        <v>1.9795483747040952</v>
      </c>
      <c r="F558" s="84" t="s">
        <v>1982</v>
      </c>
      <c r="G558" s="84" t="b">
        <v>0</v>
      </c>
      <c r="H558" s="84" t="b">
        <v>0</v>
      </c>
      <c r="I558" s="84" t="b">
        <v>0</v>
      </c>
      <c r="J558" s="84" t="b">
        <v>0</v>
      </c>
      <c r="K558" s="84" t="b">
        <v>0</v>
      </c>
      <c r="L558" s="84" t="b">
        <v>0</v>
      </c>
    </row>
    <row r="559" spans="1:12" ht="15">
      <c r="A559" s="84" t="s">
        <v>2543</v>
      </c>
      <c r="B559" s="84" t="s">
        <v>2544</v>
      </c>
      <c r="C559" s="84">
        <v>2</v>
      </c>
      <c r="D559" s="123">
        <v>0.004815847050404203</v>
      </c>
      <c r="E559" s="123">
        <v>2.3774883833761327</v>
      </c>
      <c r="F559" s="84" t="s">
        <v>1982</v>
      </c>
      <c r="G559" s="84" t="b">
        <v>0</v>
      </c>
      <c r="H559" s="84" t="b">
        <v>0</v>
      </c>
      <c r="I559" s="84" t="b">
        <v>0</v>
      </c>
      <c r="J559" s="84" t="b">
        <v>0</v>
      </c>
      <c r="K559" s="84" t="b">
        <v>0</v>
      </c>
      <c r="L559" s="84" t="b">
        <v>0</v>
      </c>
    </row>
    <row r="560" spans="1:12" ht="15">
      <c r="A560" s="84" t="s">
        <v>2544</v>
      </c>
      <c r="B560" s="84" t="s">
        <v>2526</v>
      </c>
      <c r="C560" s="84">
        <v>2</v>
      </c>
      <c r="D560" s="123">
        <v>0.004815847050404203</v>
      </c>
      <c r="E560" s="123">
        <v>2.3774883833761327</v>
      </c>
      <c r="F560" s="84" t="s">
        <v>1982</v>
      </c>
      <c r="G560" s="84" t="b">
        <v>0</v>
      </c>
      <c r="H560" s="84" t="b">
        <v>0</v>
      </c>
      <c r="I560" s="84" t="b">
        <v>0</v>
      </c>
      <c r="J560" s="84" t="b">
        <v>0</v>
      </c>
      <c r="K560" s="84" t="b">
        <v>0</v>
      </c>
      <c r="L560" s="84" t="b">
        <v>0</v>
      </c>
    </row>
    <row r="561" spans="1:12" ht="15">
      <c r="A561" s="84" t="s">
        <v>2526</v>
      </c>
      <c r="B561" s="84" t="s">
        <v>2500</v>
      </c>
      <c r="C561" s="84">
        <v>2</v>
      </c>
      <c r="D561" s="123">
        <v>0.004815847050404203</v>
      </c>
      <c r="E561" s="123">
        <v>2.0764583877121514</v>
      </c>
      <c r="F561" s="84" t="s">
        <v>1982</v>
      </c>
      <c r="G561" s="84" t="b">
        <v>0</v>
      </c>
      <c r="H561" s="84" t="b">
        <v>0</v>
      </c>
      <c r="I561" s="84" t="b">
        <v>0</v>
      </c>
      <c r="J561" s="84" t="b">
        <v>0</v>
      </c>
      <c r="K561" s="84" t="b">
        <v>0</v>
      </c>
      <c r="L561" s="84" t="b">
        <v>0</v>
      </c>
    </row>
    <row r="562" spans="1:12" ht="15">
      <c r="A562" s="84" t="s">
        <v>2500</v>
      </c>
      <c r="B562" s="84" t="s">
        <v>2498</v>
      </c>
      <c r="C562" s="84">
        <v>2</v>
      </c>
      <c r="D562" s="123">
        <v>0.004815847050404203</v>
      </c>
      <c r="E562" s="123">
        <v>1.5816083660320575</v>
      </c>
      <c r="F562" s="84" t="s">
        <v>1982</v>
      </c>
      <c r="G562" s="84" t="b">
        <v>0</v>
      </c>
      <c r="H562" s="84" t="b">
        <v>0</v>
      </c>
      <c r="I562" s="84" t="b">
        <v>0</v>
      </c>
      <c r="J562" s="84" t="b">
        <v>0</v>
      </c>
      <c r="K562" s="84" t="b">
        <v>0</v>
      </c>
      <c r="L562" s="84" t="b">
        <v>0</v>
      </c>
    </row>
    <row r="563" spans="1:12" ht="15">
      <c r="A563" s="84" t="s">
        <v>2498</v>
      </c>
      <c r="B563" s="84" t="s">
        <v>2527</v>
      </c>
      <c r="C563" s="84">
        <v>2</v>
      </c>
      <c r="D563" s="123">
        <v>0.004815847050404203</v>
      </c>
      <c r="E563" s="123">
        <v>1.9795483747040952</v>
      </c>
      <c r="F563" s="84" t="s">
        <v>1982</v>
      </c>
      <c r="G563" s="84" t="b">
        <v>0</v>
      </c>
      <c r="H563" s="84" t="b">
        <v>0</v>
      </c>
      <c r="I563" s="84" t="b">
        <v>0</v>
      </c>
      <c r="J563" s="84" t="b">
        <v>0</v>
      </c>
      <c r="K563" s="84" t="b">
        <v>0</v>
      </c>
      <c r="L563" s="84" t="b">
        <v>0</v>
      </c>
    </row>
    <row r="564" spans="1:12" ht="15">
      <c r="A564" s="84" t="s">
        <v>2527</v>
      </c>
      <c r="B564" s="84" t="s">
        <v>2113</v>
      </c>
      <c r="C564" s="84">
        <v>2</v>
      </c>
      <c r="D564" s="123">
        <v>0.004815847050404203</v>
      </c>
      <c r="E564" s="123">
        <v>1.263545031069296</v>
      </c>
      <c r="F564" s="84" t="s">
        <v>1982</v>
      </c>
      <c r="G564" s="84" t="b">
        <v>0</v>
      </c>
      <c r="H564" s="84" t="b">
        <v>0</v>
      </c>
      <c r="I564" s="84" t="b">
        <v>0</v>
      </c>
      <c r="J564" s="84" t="b">
        <v>0</v>
      </c>
      <c r="K564" s="84" t="b">
        <v>0</v>
      </c>
      <c r="L564" s="84" t="b">
        <v>0</v>
      </c>
    </row>
    <row r="565" spans="1:12" ht="15">
      <c r="A565" s="84" t="s">
        <v>2113</v>
      </c>
      <c r="B565" s="84" t="s">
        <v>2545</v>
      </c>
      <c r="C565" s="84">
        <v>2</v>
      </c>
      <c r="D565" s="123">
        <v>0.004815847050404203</v>
      </c>
      <c r="E565" s="123">
        <v>1.2805783703680762</v>
      </c>
      <c r="F565" s="84" t="s">
        <v>1982</v>
      </c>
      <c r="G565" s="84" t="b">
        <v>0</v>
      </c>
      <c r="H565" s="84" t="b">
        <v>0</v>
      </c>
      <c r="I565" s="84" t="b">
        <v>0</v>
      </c>
      <c r="J565" s="84" t="b">
        <v>0</v>
      </c>
      <c r="K565" s="84" t="b">
        <v>0</v>
      </c>
      <c r="L565" s="84" t="b">
        <v>0</v>
      </c>
    </row>
    <row r="566" spans="1:12" ht="15">
      <c r="A566" s="84" t="s">
        <v>2545</v>
      </c>
      <c r="B566" s="84" t="s">
        <v>2508</v>
      </c>
      <c r="C566" s="84">
        <v>2</v>
      </c>
      <c r="D566" s="123">
        <v>0.004815847050404203</v>
      </c>
      <c r="E566" s="123">
        <v>2.3774883833761327</v>
      </c>
      <c r="F566" s="84" t="s">
        <v>1982</v>
      </c>
      <c r="G566" s="84" t="b">
        <v>0</v>
      </c>
      <c r="H566" s="84" t="b">
        <v>0</v>
      </c>
      <c r="I566" s="84" t="b">
        <v>0</v>
      </c>
      <c r="J566" s="84" t="b">
        <v>0</v>
      </c>
      <c r="K566" s="84" t="b">
        <v>0</v>
      </c>
      <c r="L566" s="84" t="b">
        <v>0</v>
      </c>
    </row>
    <row r="567" spans="1:12" ht="15">
      <c r="A567" s="84" t="s">
        <v>2508</v>
      </c>
      <c r="B567" s="84" t="s">
        <v>2122</v>
      </c>
      <c r="C567" s="84">
        <v>2</v>
      </c>
      <c r="D567" s="123">
        <v>0.004815847050404203</v>
      </c>
      <c r="E567" s="123">
        <v>2.3774883833761327</v>
      </c>
      <c r="F567" s="84" t="s">
        <v>1982</v>
      </c>
      <c r="G567" s="84" t="b">
        <v>0</v>
      </c>
      <c r="H567" s="84" t="b">
        <v>0</v>
      </c>
      <c r="I567" s="84" t="b">
        <v>0</v>
      </c>
      <c r="J567" s="84" t="b">
        <v>0</v>
      </c>
      <c r="K567" s="84" t="b">
        <v>0</v>
      </c>
      <c r="L567" s="84" t="b">
        <v>0</v>
      </c>
    </row>
    <row r="568" spans="1:12" ht="15">
      <c r="A568" s="84" t="s">
        <v>253</v>
      </c>
      <c r="B568" s="84" t="s">
        <v>2133</v>
      </c>
      <c r="C568" s="84">
        <v>2</v>
      </c>
      <c r="D568" s="123">
        <v>0.004815847050404203</v>
      </c>
      <c r="E568" s="123">
        <v>0.9972771416645267</v>
      </c>
      <c r="F568" s="84" t="s">
        <v>1982</v>
      </c>
      <c r="G568" s="84" t="b">
        <v>0</v>
      </c>
      <c r="H568" s="84" t="b">
        <v>0</v>
      </c>
      <c r="I568" s="84" t="b">
        <v>0</v>
      </c>
      <c r="J568" s="84" t="b">
        <v>0</v>
      </c>
      <c r="K568" s="84" t="b">
        <v>0</v>
      </c>
      <c r="L568" s="84" t="b">
        <v>0</v>
      </c>
    </row>
    <row r="569" spans="1:12" ht="15">
      <c r="A569" s="84" t="s">
        <v>272</v>
      </c>
      <c r="B569" s="84" t="s">
        <v>2136</v>
      </c>
      <c r="C569" s="84">
        <v>7</v>
      </c>
      <c r="D569" s="123">
        <v>0.008767312430100942</v>
      </c>
      <c r="E569" s="123">
        <v>1.4441315767120313</v>
      </c>
      <c r="F569" s="84" t="s">
        <v>1983</v>
      </c>
      <c r="G569" s="84" t="b">
        <v>0</v>
      </c>
      <c r="H569" s="84" t="b">
        <v>0</v>
      </c>
      <c r="I569" s="84" t="b">
        <v>0</v>
      </c>
      <c r="J569" s="84" t="b">
        <v>0</v>
      </c>
      <c r="K569" s="84" t="b">
        <v>0</v>
      </c>
      <c r="L569" s="84" t="b">
        <v>0</v>
      </c>
    </row>
    <row r="570" spans="1:12" ht="15">
      <c r="A570" s="84" t="s">
        <v>2530</v>
      </c>
      <c r="B570" s="84" t="s">
        <v>2492</v>
      </c>
      <c r="C570" s="84">
        <v>5</v>
      </c>
      <c r="D570" s="123">
        <v>0.00786816861137142</v>
      </c>
      <c r="E570" s="123">
        <v>1.775124795753456</v>
      </c>
      <c r="F570" s="84" t="s">
        <v>1983</v>
      </c>
      <c r="G570" s="84" t="b">
        <v>0</v>
      </c>
      <c r="H570" s="84" t="b">
        <v>0</v>
      </c>
      <c r="I570" s="84" t="b">
        <v>0</v>
      </c>
      <c r="J570" s="84" t="b">
        <v>0</v>
      </c>
      <c r="K570" s="84" t="b">
        <v>0</v>
      </c>
      <c r="L570" s="84" t="b">
        <v>0</v>
      </c>
    </row>
    <row r="571" spans="1:12" ht="15">
      <c r="A571" s="84" t="s">
        <v>2512</v>
      </c>
      <c r="B571" s="84" t="s">
        <v>2505</v>
      </c>
      <c r="C571" s="84">
        <v>5</v>
      </c>
      <c r="D571" s="123">
        <v>0.00786816861137142</v>
      </c>
      <c r="E571" s="123">
        <v>1.9334872878487055</v>
      </c>
      <c r="F571" s="84" t="s">
        <v>1983</v>
      </c>
      <c r="G571" s="84" t="b">
        <v>0</v>
      </c>
      <c r="H571" s="84" t="b">
        <v>0</v>
      </c>
      <c r="I571" s="84" t="b">
        <v>0</v>
      </c>
      <c r="J571" s="84" t="b">
        <v>0</v>
      </c>
      <c r="K571" s="84" t="b">
        <v>0</v>
      </c>
      <c r="L571" s="84" t="b">
        <v>0</v>
      </c>
    </row>
    <row r="572" spans="1:12" ht="15">
      <c r="A572" s="84" t="s">
        <v>2492</v>
      </c>
      <c r="B572" s="84" t="s">
        <v>2113</v>
      </c>
      <c r="C572" s="84">
        <v>4</v>
      </c>
      <c r="D572" s="123">
        <v>0.007146491047409719</v>
      </c>
      <c r="E572" s="123">
        <v>1.1139433523068367</v>
      </c>
      <c r="F572" s="84" t="s">
        <v>1983</v>
      </c>
      <c r="G572" s="84" t="b">
        <v>0</v>
      </c>
      <c r="H572" s="84" t="b">
        <v>0</v>
      </c>
      <c r="I572" s="84" t="b">
        <v>0</v>
      </c>
      <c r="J572" s="84" t="b">
        <v>0</v>
      </c>
      <c r="K572" s="84" t="b">
        <v>0</v>
      </c>
      <c r="L572" s="84" t="b">
        <v>0</v>
      </c>
    </row>
    <row r="573" spans="1:12" ht="15">
      <c r="A573" s="84" t="s">
        <v>2113</v>
      </c>
      <c r="B573" s="84" t="s">
        <v>2585</v>
      </c>
      <c r="C573" s="84">
        <v>4</v>
      </c>
      <c r="D573" s="123">
        <v>0.007146491047409719</v>
      </c>
      <c r="E573" s="123">
        <v>1.3771847870814182</v>
      </c>
      <c r="F573" s="84" t="s">
        <v>1983</v>
      </c>
      <c r="G573" s="84" t="b">
        <v>0</v>
      </c>
      <c r="H573" s="84" t="b">
        <v>0</v>
      </c>
      <c r="I573" s="84" t="b">
        <v>0</v>
      </c>
      <c r="J573" s="84" t="b">
        <v>0</v>
      </c>
      <c r="K573" s="84" t="b">
        <v>0</v>
      </c>
      <c r="L573" s="84" t="b">
        <v>0</v>
      </c>
    </row>
    <row r="574" spans="1:12" ht="15">
      <c r="A574" s="84" t="s">
        <v>2585</v>
      </c>
      <c r="B574" s="84" t="s">
        <v>2586</v>
      </c>
      <c r="C574" s="84">
        <v>4</v>
      </c>
      <c r="D574" s="123">
        <v>0.007146491047409719</v>
      </c>
      <c r="E574" s="123">
        <v>2.030397300856762</v>
      </c>
      <c r="F574" s="84" t="s">
        <v>1983</v>
      </c>
      <c r="G574" s="84" t="b">
        <v>0</v>
      </c>
      <c r="H574" s="84" t="b">
        <v>0</v>
      </c>
      <c r="I574" s="84" t="b">
        <v>0</v>
      </c>
      <c r="J574" s="84" t="b">
        <v>1</v>
      </c>
      <c r="K574" s="84" t="b">
        <v>0</v>
      </c>
      <c r="L574" s="84" t="b">
        <v>0</v>
      </c>
    </row>
    <row r="575" spans="1:12" ht="15">
      <c r="A575" s="84" t="s">
        <v>2586</v>
      </c>
      <c r="B575" s="84" t="s">
        <v>2540</v>
      </c>
      <c r="C575" s="84">
        <v>4</v>
      </c>
      <c r="D575" s="123">
        <v>0.007146491047409719</v>
      </c>
      <c r="E575" s="123">
        <v>1.8543060418010806</v>
      </c>
      <c r="F575" s="84" t="s">
        <v>1983</v>
      </c>
      <c r="G575" s="84" t="b">
        <v>1</v>
      </c>
      <c r="H575" s="84" t="b">
        <v>0</v>
      </c>
      <c r="I575" s="84" t="b">
        <v>0</v>
      </c>
      <c r="J575" s="84" t="b">
        <v>0</v>
      </c>
      <c r="K575" s="84" t="b">
        <v>0</v>
      </c>
      <c r="L575" s="84" t="b">
        <v>0</v>
      </c>
    </row>
    <row r="576" spans="1:12" ht="15">
      <c r="A576" s="84" t="s">
        <v>2540</v>
      </c>
      <c r="B576" s="84" t="s">
        <v>2137</v>
      </c>
      <c r="C576" s="84">
        <v>4</v>
      </c>
      <c r="D576" s="123">
        <v>0.007146491047409719</v>
      </c>
      <c r="E576" s="123">
        <v>1.5532760461370994</v>
      </c>
      <c r="F576" s="84" t="s">
        <v>1983</v>
      </c>
      <c r="G576" s="84" t="b">
        <v>0</v>
      </c>
      <c r="H576" s="84" t="b">
        <v>0</v>
      </c>
      <c r="I576" s="84" t="b">
        <v>0</v>
      </c>
      <c r="J576" s="84" t="b">
        <v>0</v>
      </c>
      <c r="K576" s="84" t="b">
        <v>0</v>
      </c>
      <c r="L576" s="84" t="b">
        <v>0</v>
      </c>
    </row>
    <row r="577" spans="1:12" ht="15">
      <c r="A577" s="84" t="s">
        <v>2137</v>
      </c>
      <c r="B577" s="84" t="s">
        <v>272</v>
      </c>
      <c r="C577" s="84">
        <v>4</v>
      </c>
      <c r="D577" s="123">
        <v>0.007146491047409719</v>
      </c>
      <c r="E577" s="123">
        <v>1.290034611362518</v>
      </c>
      <c r="F577" s="84" t="s">
        <v>1983</v>
      </c>
      <c r="G577" s="84" t="b">
        <v>0</v>
      </c>
      <c r="H577" s="84" t="b">
        <v>0</v>
      </c>
      <c r="I577" s="84" t="b">
        <v>0</v>
      </c>
      <c r="J577" s="84" t="b">
        <v>0</v>
      </c>
      <c r="K577" s="84" t="b">
        <v>0</v>
      </c>
      <c r="L577" s="84" t="b">
        <v>0</v>
      </c>
    </row>
    <row r="578" spans="1:12" ht="15">
      <c r="A578" s="84" t="s">
        <v>2136</v>
      </c>
      <c r="B578" s="84" t="s">
        <v>2137</v>
      </c>
      <c r="C578" s="84">
        <v>4</v>
      </c>
      <c r="D578" s="123">
        <v>0.007146491047409719</v>
      </c>
      <c r="E578" s="123">
        <v>1.290034611362518</v>
      </c>
      <c r="F578" s="84" t="s">
        <v>1983</v>
      </c>
      <c r="G578" s="84" t="b">
        <v>0</v>
      </c>
      <c r="H578" s="84" t="b">
        <v>0</v>
      </c>
      <c r="I578" s="84" t="b">
        <v>0</v>
      </c>
      <c r="J578" s="84" t="b">
        <v>0</v>
      </c>
      <c r="K578" s="84" t="b">
        <v>0</v>
      </c>
      <c r="L578" s="84" t="b">
        <v>0</v>
      </c>
    </row>
    <row r="579" spans="1:12" ht="15">
      <c r="A579" s="84" t="s">
        <v>2137</v>
      </c>
      <c r="B579" s="84" t="s">
        <v>2587</v>
      </c>
      <c r="C579" s="84">
        <v>4</v>
      </c>
      <c r="D579" s="123">
        <v>0.007146491047409719</v>
      </c>
      <c r="E579" s="123">
        <v>1.7293673051927807</v>
      </c>
      <c r="F579" s="84" t="s">
        <v>1983</v>
      </c>
      <c r="G579" s="84" t="b">
        <v>0</v>
      </c>
      <c r="H579" s="84" t="b">
        <v>0</v>
      </c>
      <c r="I579" s="84" t="b">
        <v>0</v>
      </c>
      <c r="J579" s="84" t="b">
        <v>0</v>
      </c>
      <c r="K579" s="84" t="b">
        <v>0</v>
      </c>
      <c r="L579" s="84" t="b">
        <v>0</v>
      </c>
    </row>
    <row r="580" spans="1:12" ht="15">
      <c r="A580" s="84" t="s">
        <v>2587</v>
      </c>
      <c r="B580" s="84" t="s">
        <v>2588</v>
      </c>
      <c r="C580" s="84">
        <v>4</v>
      </c>
      <c r="D580" s="123">
        <v>0.007146491047409719</v>
      </c>
      <c r="E580" s="123">
        <v>2.030397300856762</v>
      </c>
      <c r="F580" s="84" t="s">
        <v>1983</v>
      </c>
      <c r="G580" s="84" t="b">
        <v>0</v>
      </c>
      <c r="H580" s="84" t="b">
        <v>0</v>
      </c>
      <c r="I580" s="84" t="b">
        <v>0</v>
      </c>
      <c r="J580" s="84" t="b">
        <v>0</v>
      </c>
      <c r="K580" s="84" t="b">
        <v>0</v>
      </c>
      <c r="L580" s="84" t="b">
        <v>0</v>
      </c>
    </row>
    <row r="581" spans="1:12" ht="15">
      <c r="A581" s="84" t="s">
        <v>2494</v>
      </c>
      <c r="B581" s="84" t="s">
        <v>2511</v>
      </c>
      <c r="C581" s="84">
        <v>4</v>
      </c>
      <c r="D581" s="123">
        <v>0.007146491047409719</v>
      </c>
      <c r="E581" s="123">
        <v>1.836577274840649</v>
      </c>
      <c r="F581" s="84" t="s">
        <v>1983</v>
      </c>
      <c r="G581" s="84" t="b">
        <v>0</v>
      </c>
      <c r="H581" s="84" t="b">
        <v>0</v>
      </c>
      <c r="I581" s="84" t="b">
        <v>0</v>
      </c>
      <c r="J581" s="84" t="b">
        <v>0</v>
      </c>
      <c r="K581" s="84" t="b">
        <v>0</v>
      </c>
      <c r="L581" s="84" t="b">
        <v>0</v>
      </c>
    </row>
    <row r="582" spans="1:12" ht="15">
      <c r="A582" s="84" t="s">
        <v>2511</v>
      </c>
      <c r="B582" s="84" t="s">
        <v>2506</v>
      </c>
      <c r="C582" s="84">
        <v>4</v>
      </c>
      <c r="D582" s="123">
        <v>0.007146491047409719</v>
      </c>
      <c r="E582" s="123">
        <v>1.9334872878487055</v>
      </c>
      <c r="F582" s="84" t="s">
        <v>1983</v>
      </c>
      <c r="G582" s="84" t="b">
        <v>0</v>
      </c>
      <c r="H582" s="84" t="b">
        <v>0</v>
      </c>
      <c r="I582" s="84" t="b">
        <v>0</v>
      </c>
      <c r="J582" s="84" t="b">
        <v>0</v>
      </c>
      <c r="K582" s="84" t="b">
        <v>0</v>
      </c>
      <c r="L582" s="84" t="b">
        <v>0</v>
      </c>
    </row>
    <row r="583" spans="1:12" ht="15">
      <c r="A583" s="84" t="s">
        <v>2506</v>
      </c>
      <c r="B583" s="84" t="s">
        <v>2113</v>
      </c>
      <c r="C583" s="84">
        <v>4</v>
      </c>
      <c r="D583" s="123">
        <v>0.007146491047409719</v>
      </c>
      <c r="E583" s="123">
        <v>1.290034611362518</v>
      </c>
      <c r="F583" s="84" t="s">
        <v>1983</v>
      </c>
      <c r="G583" s="84" t="b">
        <v>0</v>
      </c>
      <c r="H583" s="84" t="b">
        <v>0</v>
      </c>
      <c r="I583" s="84" t="b">
        <v>0</v>
      </c>
      <c r="J583" s="84" t="b">
        <v>0</v>
      </c>
      <c r="K583" s="84" t="b">
        <v>0</v>
      </c>
      <c r="L583" s="84" t="b">
        <v>0</v>
      </c>
    </row>
    <row r="584" spans="1:12" ht="15">
      <c r="A584" s="84" t="s">
        <v>2113</v>
      </c>
      <c r="B584" s="84" t="s">
        <v>2119</v>
      </c>
      <c r="C584" s="84">
        <v>4</v>
      </c>
      <c r="D584" s="123">
        <v>0.007146491047409719</v>
      </c>
      <c r="E584" s="123">
        <v>1.1341467383951238</v>
      </c>
      <c r="F584" s="84" t="s">
        <v>1983</v>
      </c>
      <c r="G584" s="84" t="b">
        <v>0</v>
      </c>
      <c r="H584" s="84" t="b">
        <v>0</v>
      </c>
      <c r="I584" s="84" t="b">
        <v>0</v>
      </c>
      <c r="J584" s="84" t="b">
        <v>0</v>
      </c>
      <c r="K584" s="84" t="b">
        <v>0</v>
      </c>
      <c r="L584" s="84" t="b">
        <v>0</v>
      </c>
    </row>
    <row r="585" spans="1:12" ht="15">
      <c r="A585" s="84" t="s">
        <v>2119</v>
      </c>
      <c r="B585" s="84" t="s">
        <v>2114</v>
      </c>
      <c r="C585" s="84">
        <v>4</v>
      </c>
      <c r="D585" s="123">
        <v>0.007146491047409719</v>
      </c>
      <c r="E585" s="123">
        <v>1.544321203484173</v>
      </c>
      <c r="F585" s="84" t="s">
        <v>1983</v>
      </c>
      <c r="G585" s="84" t="b">
        <v>0</v>
      </c>
      <c r="H585" s="84" t="b">
        <v>0</v>
      </c>
      <c r="I585" s="84" t="b">
        <v>0</v>
      </c>
      <c r="J585" s="84" t="b">
        <v>0</v>
      </c>
      <c r="K585" s="84" t="b">
        <v>0</v>
      </c>
      <c r="L585" s="84" t="b">
        <v>0</v>
      </c>
    </row>
    <row r="586" spans="1:12" ht="15">
      <c r="A586" s="84" t="s">
        <v>2114</v>
      </c>
      <c r="B586" s="84" t="s">
        <v>2521</v>
      </c>
      <c r="C586" s="84">
        <v>4</v>
      </c>
      <c r="D586" s="123">
        <v>0.007146491047409719</v>
      </c>
      <c r="E586" s="123">
        <v>1.7873592521704673</v>
      </c>
      <c r="F586" s="84" t="s">
        <v>1983</v>
      </c>
      <c r="G586" s="84" t="b">
        <v>0</v>
      </c>
      <c r="H586" s="84" t="b">
        <v>0</v>
      </c>
      <c r="I586" s="84" t="b">
        <v>0</v>
      </c>
      <c r="J586" s="84" t="b">
        <v>0</v>
      </c>
      <c r="K586" s="84" t="b">
        <v>0</v>
      </c>
      <c r="L586" s="84" t="b">
        <v>0</v>
      </c>
    </row>
    <row r="587" spans="1:12" ht="15">
      <c r="A587" s="84" t="s">
        <v>2521</v>
      </c>
      <c r="B587" s="84" t="s">
        <v>2512</v>
      </c>
      <c r="C587" s="84">
        <v>4</v>
      </c>
      <c r="D587" s="123">
        <v>0.007146491047409719</v>
      </c>
      <c r="E587" s="123">
        <v>1.9334872878487055</v>
      </c>
      <c r="F587" s="84" t="s">
        <v>1983</v>
      </c>
      <c r="G587" s="84" t="b">
        <v>0</v>
      </c>
      <c r="H587" s="84" t="b">
        <v>0</v>
      </c>
      <c r="I587" s="84" t="b">
        <v>0</v>
      </c>
      <c r="J587" s="84" t="b">
        <v>0</v>
      </c>
      <c r="K587" s="84" t="b">
        <v>0</v>
      </c>
      <c r="L587" s="84" t="b">
        <v>0</v>
      </c>
    </row>
    <row r="588" spans="1:12" ht="15">
      <c r="A588" s="84" t="s">
        <v>2505</v>
      </c>
      <c r="B588" s="84" t="s">
        <v>2522</v>
      </c>
      <c r="C588" s="84">
        <v>4</v>
      </c>
      <c r="D588" s="123">
        <v>0.007146491047409719</v>
      </c>
      <c r="E588" s="123">
        <v>1.9334872878487055</v>
      </c>
      <c r="F588" s="84" t="s">
        <v>1983</v>
      </c>
      <c r="G588" s="84" t="b">
        <v>0</v>
      </c>
      <c r="H588" s="84" t="b">
        <v>0</v>
      </c>
      <c r="I588" s="84" t="b">
        <v>0</v>
      </c>
      <c r="J588" s="84" t="b">
        <v>0</v>
      </c>
      <c r="K588" s="84" t="b">
        <v>0</v>
      </c>
      <c r="L588" s="84" t="b">
        <v>0</v>
      </c>
    </row>
    <row r="589" spans="1:12" ht="15">
      <c r="A589" s="84" t="s">
        <v>2522</v>
      </c>
      <c r="B589" s="84" t="s">
        <v>2493</v>
      </c>
      <c r="C589" s="84">
        <v>4</v>
      </c>
      <c r="D589" s="123">
        <v>0.007146491047409719</v>
      </c>
      <c r="E589" s="123">
        <v>2.030397300856762</v>
      </c>
      <c r="F589" s="84" t="s">
        <v>1983</v>
      </c>
      <c r="G589" s="84" t="b">
        <v>0</v>
      </c>
      <c r="H589" s="84" t="b">
        <v>0</v>
      </c>
      <c r="I589" s="84" t="b">
        <v>0</v>
      </c>
      <c r="J589" s="84" t="b">
        <v>0</v>
      </c>
      <c r="K589" s="84" t="b">
        <v>0</v>
      </c>
      <c r="L589" s="84" t="b">
        <v>0</v>
      </c>
    </row>
    <row r="590" spans="1:12" ht="15">
      <c r="A590" s="84" t="s">
        <v>2493</v>
      </c>
      <c r="B590" s="84" t="s">
        <v>2495</v>
      </c>
      <c r="C590" s="84">
        <v>4</v>
      </c>
      <c r="D590" s="123">
        <v>0.007146491047409719</v>
      </c>
      <c r="E590" s="123">
        <v>2.030397300856762</v>
      </c>
      <c r="F590" s="84" t="s">
        <v>1983</v>
      </c>
      <c r="G590" s="84" t="b">
        <v>0</v>
      </c>
      <c r="H590" s="84" t="b">
        <v>0</v>
      </c>
      <c r="I590" s="84" t="b">
        <v>0</v>
      </c>
      <c r="J590" s="84" t="b">
        <v>0</v>
      </c>
      <c r="K590" s="84" t="b">
        <v>0</v>
      </c>
      <c r="L590" s="84" t="b">
        <v>0</v>
      </c>
    </row>
    <row r="591" spans="1:12" ht="15">
      <c r="A591" s="84" t="s">
        <v>2495</v>
      </c>
      <c r="B591" s="84" t="s">
        <v>2523</v>
      </c>
      <c r="C591" s="84">
        <v>4</v>
      </c>
      <c r="D591" s="123">
        <v>0.007146491047409719</v>
      </c>
      <c r="E591" s="123">
        <v>2.030397300856762</v>
      </c>
      <c r="F591" s="84" t="s">
        <v>1983</v>
      </c>
      <c r="G591" s="84" t="b">
        <v>0</v>
      </c>
      <c r="H591" s="84" t="b">
        <v>0</v>
      </c>
      <c r="I591" s="84" t="b">
        <v>0</v>
      </c>
      <c r="J591" s="84" t="b">
        <v>0</v>
      </c>
      <c r="K591" s="84" t="b">
        <v>0</v>
      </c>
      <c r="L591" s="84" t="b">
        <v>0</v>
      </c>
    </row>
    <row r="592" spans="1:12" ht="15">
      <c r="A592" s="84" t="s">
        <v>2523</v>
      </c>
      <c r="B592" s="84" t="s">
        <v>2138</v>
      </c>
      <c r="C592" s="84">
        <v>4</v>
      </c>
      <c r="D592" s="123">
        <v>0.007146491047409719</v>
      </c>
      <c r="E592" s="123">
        <v>1.7293673051927807</v>
      </c>
      <c r="F592" s="84" t="s">
        <v>1983</v>
      </c>
      <c r="G592" s="84" t="b">
        <v>0</v>
      </c>
      <c r="H592" s="84" t="b">
        <v>0</v>
      </c>
      <c r="I592" s="84" t="b">
        <v>0</v>
      </c>
      <c r="J592" s="84" t="b">
        <v>0</v>
      </c>
      <c r="K592" s="84" t="b">
        <v>0</v>
      </c>
      <c r="L592" s="84" t="b">
        <v>0</v>
      </c>
    </row>
    <row r="593" spans="1:12" ht="15">
      <c r="A593" s="84" t="s">
        <v>2138</v>
      </c>
      <c r="B593" s="84" t="s">
        <v>2138</v>
      </c>
      <c r="C593" s="84">
        <v>4</v>
      </c>
      <c r="D593" s="123">
        <v>0.007146491047409719</v>
      </c>
      <c r="E593" s="123">
        <v>1.4283373095287994</v>
      </c>
      <c r="F593" s="84" t="s">
        <v>1983</v>
      </c>
      <c r="G593" s="84" t="b">
        <v>0</v>
      </c>
      <c r="H593" s="84" t="b">
        <v>0</v>
      </c>
      <c r="I593" s="84" t="b">
        <v>0</v>
      </c>
      <c r="J593" s="84" t="b">
        <v>0</v>
      </c>
      <c r="K593" s="84" t="b">
        <v>0</v>
      </c>
      <c r="L593" s="84" t="b">
        <v>0</v>
      </c>
    </row>
    <row r="594" spans="1:12" ht="15">
      <c r="A594" s="84" t="s">
        <v>2138</v>
      </c>
      <c r="B594" s="84" t="s">
        <v>2489</v>
      </c>
      <c r="C594" s="84">
        <v>4</v>
      </c>
      <c r="D594" s="123">
        <v>0.007146491047409719</v>
      </c>
      <c r="E594" s="123">
        <v>1.5532760461370994</v>
      </c>
      <c r="F594" s="84" t="s">
        <v>1983</v>
      </c>
      <c r="G594" s="84" t="b">
        <v>0</v>
      </c>
      <c r="H594" s="84" t="b">
        <v>0</v>
      </c>
      <c r="I594" s="84" t="b">
        <v>0</v>
      </c>
      <c r="J594" s="84" t="b">
        <v>0</v>
      </c>
      <c r="K594" s="84" t="b">
        <v>0</v>
      </c>
      <c r="L594" s="84" t="b">
        <v>0</v>
      </c>
    </row>
    <row r="595" spans="1:12" ht="15">
      <c r="A595" s="84" t="s">
        <v>2514</v>
      </c>
      <c r="B595" s="84" t="s">
        <v>2514</v>
      </c>
      <c r="C595" s="84">
        <v>4</v>
      </c>
      <c r="D595" s="123">
        <v>0.009792908591708454</v>
      </c>
      <c r="E595" s="123">
        <v>1.6782147827453995</v>
      </c>
      <c r="F595" s="84" t="s">
        <v>1983</v>
      </c>
      <c r="G595" s="84" t="b">
        <v>0</v>
      </c>
      <c r="H595" s="84" t="b">
        <v>0</v>
      </c>
      <c r="I595" s="84" t="b">
        <v>0</v>
      </c>
      <c r="J595" s="84" t="b">
        <v>0</v>
      </c>
      <c r="K595" s="84" t="b">
        <v>0</v>
      </c>
      <c r="L595" s="84" t="b">
        <v>0</v>
      </c>
    </row>
    <row r="596" spans="1:12" ht="15">
      <c r="A596" s="84" t="s">
        <v>228</v>
      </c>
      <c r="B596" s="84" t="s">
        <v>231</v>
      </c>
      <c r="C596" s="84">
        <v>4</v>
      </c>
      <c r="D596" s="123">
        <v>0.007146491047409719</v>
      </c>
      <c r="E596" s="123">
        <v>1.4351767340591048</v>
      </c>
      <c r="F596" s="84" t="s">
        <v>1983</v>
      </c>
      <c r="G596" s="84" t="b">
        <v>0</v>
      </c>
      <c r="H596" s="84" t="b">
        <v>0</v>
      </c>
      <c r="I596" s="84" t="b">
        <v>0</v>
      </c>
      <c r="J596" s="84" t="b">
        <v>0</v>
      </c>
      <c r="K596" s="84" t="b">
        <v>0</v>
      </c>
      <c r="L596" s="84" t="b">
        <v>0</v>
      </c>
    </row>
    <row r="597" spans="1:12" ht="15">
      <c r="A597" s="84" t="s">
        <v>2136</v>
      </c>
      <c r="B597" s="84" t="s">
        <v>272</v>
      </c>
      <c r="C597" s="84">
        <v>4</v>
      </c>
      <c r="D597" s="123">
        <v>0.007146491047409719</v>
      </c>
      <c r="E597" s="123">
        <v>1.1517319131962367</v>
      </c>
      <c r="F597" s="84" t="s">
        <v>1983</v>
      </c>
      <c r="G597" s="84" t="b">
        <v>0</v>
      </c>
      <c r="H597" s="84" t="b">
        <v>0</v>
      </c>
      <c r="I597" s="84" t="b">
        <v>0</v>
      </c>
      <c r="J597" s="84" t="b">
        <v>0</v>
      </c>
      <c r="K597" s="84" t="b">
        <v>0</v>
      </c>
      <c r="L597" s="84" t="b">
        <v>0</v>
      </c>
    </row>
    <row r="598" spans="1:12" ht="15">
      <c r="A598" s="84" t="s">
        <v>228</v>
      </c>
      <c r="B598" s="84" t="s">
        <v>2530</v>
      </c>
      <c r="C598" s="84">
        <v>3</v>
      </c>
      <c r="D598" s="123">
        <v>0.006183640175282344</v>
      </c>
      <c r="E598" s="123">
        <v>1.456366033129043</v>
      </c>
      <c r="F598" s="84" t="s">
        <v>1983</v>
      </c>
      <c r="G598" s="84" t="b">
        <v>0</v>
      </c>
      <c r="H598" s="84" t="b">
        <v>0</v>
      </c>
      <c r="I598" s="84" t="b">
        <v>0</v>
      </c>
      <c r="J598" s="84" t="b">
        <v>0</v>
      </c>
      <c r="K598" s="84" t="b">
        <v>0</v>
      </c>
      <c r="L598" s="84" t="b">
        <v>0</v>
      </c>
    </row>
    <row r="599" spans="1:12" ht="15">
      <c r="A599" s="84" t="s">
        <v>230</v>
      </c>
      <c r="B599" s="84" t="s">
        <v>2494</v>
      </c>
      <c r="C599" s="84">
        <v>3</v>
      </c>
      <c r="D599" s="123">
        <v>0.006183640175282344</v>
      </c>
      <c r="E599" s="123">
        <v>1.6044285685844808</v>
      </c>
      <c r="F599" s="84" t="s">
        <v>1983</v>
      </c>
      <c r="G599" s="84" t="b">
        <v>0</v>
      </c>
      <c r="H599" s="84" t="b">
        <v>0</v>
      </c>
      <c r="I599" s="84" t="b">
        <v>0</v>
      </c>
      <c r="J599" s="84" t="b">
        <v>0</v>
      </c>
      <c r="K599" s="84" t="b">
        <v>0</v>
      </c>
      <c r="L599" s="84" t="b">
        <v>0</v>
      </c>
    </row>
    <row r="600" spans="1:12" ht="15">
      <c r="A600" s="84" t="s">
        <v>2489</v>
      </c>
      <c r="B600" s="84" t="s">
        <v>2488</v>
      </c>
      <c r="C600" s="84">
        <v>3</v>
      </c>
      <c r="D600" s="123">
        <v>0.006183640175282344</v>
      </c>
      <c r="E600" s="123">
        <v>1.7116385382323491</v>
      </c>
      <c r="F600" s="84" t="s">
        <v>1983</v>
      </c>
      <c r="G600" s="84" t="b">
        <v>0</v>
      </c>
      <c r="H600" s="84" t="b">
        <v>0</v>
      </c>
      <c r="I600" s="84" t="b">
        <v>0</v>
      </c>
      <c r="J600" s="84" t="b">
        <v>0</v>
      </c>
      <c r="K600" s="84" t="b">
        <v>0</v>
      </c>
      <c r="L600" s="84" t="b">
        <v>0</v>
      </c>
    </row>
    <row r="601" spans="1:12" ht="15">
      <c r="A601" s="84" t="s">
        <v>2507</v>
      </c>
      <c r="B601" s="84" t="s">
        <v>294</v>
      </c>
      <c r="C601" s="84">
        <v>3</v>
      </c>
      <c r="D601" s="123">
        <v>0.006183640175282344</v>
      </c>
      <c r="E601" s="123">
        <v>2.030397300856762</v>
      </c>
      <c r="F601" s="84" t="s">
        <v>1983</v>
      </c>
      <c r="G601" s="84" t="b">
        <v>1</v>
      </c>
      <c r="H601" s="84" t="b">
        <v>0</v>
      </c>
      <c r="I601" s="84" t="b">
        <v>0</v>
      </c>
      <c r="J601" s="84" t="b">
        <v>0</v>
      </c>
      <c r="K601" s="84" t="b">
        <v>0</v>
      </c>
      <c r="L601" s="84" t="b">
        <v>0</v>
      </c>
    </row>
    <row r="602" spans="1:12" ht="15">
      <c r="A602" s="84" t="s">
        <v>294</v>
      </c>
      <c r="B602" s="84" t="s">
        <v>2529</v>
      </c>
      <c r="C602" s="84">
        <v>3</v>
      </c>
      <c r="D602" s="123">
        <v>0.006183640175282344</v>
      </c>
      <c r="E602" s="123">
        <v>2.155336037465062</v>
      </c>
      <c r="F602" s="84" t="s">
        <v>1983</v>
      </c>
      <c r="G602" s="84" t="b">
        <v>0</v>
      </c>
      <c r="H602" s="84" t="b">
        <v>0</v>
      </c>
      <c r="I602" s="84" t="b">
        <v>0</v>
      </c>
      <c r="J602" s="84" t="b">
        <v>0</v>
      </c>
      <c r="K602" s="84" t="b">
        <v>0</v>
      </c>
      <c r="L602" s="84" t="b">
        <v>0</v>
      </c>
    </row>
    <row r="603" spans="1:12" ht="15">
      <c r="A603" s="84" t="s">
        <v>2529</v>
      </c>
      <c r="B603" s="84" t="s">
        <v>2629</v>
      </c>
      <c r="C603" s="84">
        <v>3</v>
      </c>
      <c r="D603" s="123">
        <v>0.006183640175282344</v>
      </c>
      <c r="E603" s="123">
        <v>2.155336037465062</v>
      </c>
      <c r="F603" s="84" t="s">
        <v>1983</v>
      </c>
      <c r="G603" s="84" t="b">
        <v>0</v>
      </c>
      <c r="H603" s="84" t="b">
        <v>0</v>
      </c>
      <c r="I603" s="84" t="b">
        <v>0</v>
      </c>
      <c r="J603" s="84" t="b">
        <v>0</v>
      </c>
      <c r="K603" s="84" t="b">
        <v>0</v>
      </c>
      <c r="L603" s="84" t="b">
        <v>0</v>
      </c>
    </row>
    <row r="604" spans="1:12" ht="15">
      <c r="A604" s="84" t="s">
        <v>2629</v>
      </c>
      <c r="B604" s="84" t="s">
        <v>2570</v>
      </c>
      <c r="C604" s="84">
        <v>3</v>
      </c>
      <c r="D604" s="123">
        <v>0.006183640175282344</v>
      </c>
      <c r="E604" s="123">
        <v>2.030397300856762</v>
      </c>
      <c r="F604" s="84" t="s">
        <v>1983</v>
      </c>
      <c r="G604" s="84" t="b">
        <v>0</v>
      </c>
      <c r="H604" s="84" t="b">
        <v>0</v>
      </c>
      <c r="I604" s="84" t="b">
        <v>0</v>
      </c>
      <c r="J604" s="84" t="b">
        <v>0</v>
      </c>
      <c r="K604" s="84" t="b">
        <v>0</v>
      </c>
      <c r="L604" s="84" t="b">
        <v>0</v>
      </c>
    </row>
    <row r="605" spans="1:12" ht="15">
      <c r="A605" s="84" t="s">
        <v>2570</v>
      </c>
      <c r="B605" s="84" t="s">
        <v>228</v>
      </c>
      <c r="C605" s="84">
        <v>3</v>
      </c>
      <c r="D605" s="123">
        <v>0.006183640175282344</v>
      </c>
      <c r="E605" s="123">
        <v>1.8085485512404054</v>
      </c>
      <c r="F605" s="84" t="s">
        <v>1983</v>
      </c>
      <c r="G605" s="84" t="b">
        <v>0</v>
      </c>
      <c r="H605" s="84" t="b">
        <v>0</v>
      </c>
      <c r="I605" s="84" t="b">
        <v>0</v>
      </c>
      <c r="J605" s="84" t="b">
        <v>0</v>
      </c>
      <c r="K605" s="84" t="b">
        <v>0</v>
      </c>
      <c r="L605" s="84" t="b">
        <v>0</v>
      </c>
    </row>
    <row r="606" spans="1:12" ht="15">
      <c r="A606" s="84" t="s">
        <v>231</v>
      </c>
      <c r="B606" s="84" t="s">
        <v>2136</v>
      </c>
      <c r="C606" s="84">
        <v>3</v>
      </c>
      <c r="D606" s="123">
        <v>0.006183640175282344</v>
      </c>
      <c r="E606" s="123">
        <v>1.2522460504731183</v>
      </c>
      <c r="F606" s="84" t="s">
        <v>1983</v>
      </c>
      <c r="G606" s="84" t="b">
        <v>0</v>
      </c>
      <c r="H606" s="84" t="b">
        <v>0</v>
      </c>
      <c r="I606" s="84" t="b">
        <v>0</v>
      </c>
      <c r="J606" s="84" t="b">
        <v>0</v>
      </c>
      <c r="K606" s="84" t="b">
        <v>0</v>
      </c>
      <c r="L606" s="84" t="b">
        <v>0</v>
      </c>
    </row>
    <row r="607" spans="1:12" ht="15">
      <c r="A607" s="84" t="s">
        <v>2116</v>
      </c>
      <c r="B607" s="84" t="s">
        <v>2117</v>
      </c>
      <c r="C607" s="84">
        <v>3</v>
      </c>
      <c r="D607" s="123">
        <v>0.006183640175282344</v>
      </c>
      <c r="E607" s="123">
        <v>2.155336037465062</v>
      </c>
      <c r="F607" s="84" t="s">
        <v>1983</v>
      </c>
      <c r="G607" s="84" t="b">
        <v>0</v>
      </c>
      <c r="H607" s="84" t="b">
        <v>0</v>
      </c>
      <c r="I607" s="84" t="b">
        <v>0</v>
      </c>
      <c r="J607" s="84" t="b">
        <v>0</v>
      </c>
      <c r="K607" s="84" t="b">
        <v>0</v>
      </c>
      <c r="L607" s="84" t="b">
        <v>0</v>
      </c>
    </row>
    <row r="608" spans="1:12" ht="15">
      <c r="A608" s="84" t="s">
        <v>231</v>
      </c>
      <c r="B608" s="84" t="s">
        <v>272</v>
      </c>
      <c r="C608" s="84">
        <v>2</v>
      </c>
      <c r="D608" s="123">
        <v>0.004896454295854227</v>
      </c>
      <c r="E608" s="123">
        <v>1.1139433523068367</v>
      </c>
      <c r="F608" s="84" t="s">
        <v>1983</v>
      </c>
      <c r="G608" s="84" t="b">
        <v>0</v>
      </c>
      <c r="H608" s="84" t="b">
        <v>0</v>
      </c>
      <c r="I608" s="84" t="b">
        <v>0</v>
      </c>
      <c r="J608" s="84" t="b">
        <v>0</v>
      </c>
      <c r="K608" s="84" t="b">
        <v>0</v>
      </c>
      <c r="L608" s="84" t="b">
        <v>0</v>
      </c>
    </row>
    <row r="609" spans="1:12" ht="15">
      <c r="A609" s="84" t="s">
        <v>257</v>
      </c>
      <c r="B609" s="84" t="s">
        <v>271</v>
      </c>
      <c r="C609" s="84">
        <v>2</v>
      </c>
      <c r="D609" s="123">
        <v>0.004896454295854227</v>
      </c>
      <c r="E609" s="123">
        <v>1.6112679931147862</v>
      </c>
      <c r="F609" s="84" t="s">
        <v>1983</v>
      </c>
      <c r="G609" s="84" t="b">
        <v>0</v>
      </c>
      <c r="H609" s="84" t="b">
        <v>0</v>
      </c>
      <c r="I609" s="84" t="b">
        <v>0</v>
      </c>
      <c r="J609" s="84" t="b">
        <v>0</v>
      </c>
      <c r="K609" s="84" t="b">
        <v>0</v>
      </c>
      <c r="L609" s="84" t="b">
        <v>0</v>
      </c>
    </row>
    <row r="610" spans="1:12" ht="15">
      <c r="A610" s="84" t="s">
        <v>2598</v>
      </c>
      <c r="B610" s="84" t="s">
        <v>2650</v>
      </c>
      <c r="C610" s="84">
        <v>2</v>
      </c>
      <c r="D610" s="123">
        <v>0.006219663068003595</v>
      </c>
      <c r="E610" s="123">
        <v>2.155336037465062</v>
      </c>
      <c r="F610" s="84" t="s">
        <v>1983</v>
      </c>
      <c r="G610" s="84" t="b">
        <v>0</v>
      </c>
      <c r="H610" s="84" t="b">
        <v>0</v>
      </c>
      <c r="I610" s="84" t="b">
        <v>0</v>
      </c>
      <c r="J610" s="84" t="b">
        <v>0</v>
      </c>
      <c r="K610" s="84" t="b">
        <v>0</v>
      </c>
      <c r="L610" s="84" t="b">
        <v>0</v>
      </c>
    </row>
    <row r="611" spans="1:12" ht="15">
      <c r="A611" s="84" t="s">
        <v>2159</v>
      </c>
      <c r="B611" s="84" t="s">
        <v>2589</v>
      </c>
      <c r="C611" s="84">
        <v>2</v>
      </c>
      <c r="D611" s="123">
        <v>0.004896454295854227</v>
      </c>
      <c r="E611" s="123">
        <v>2.155336037465062</v>
      </c>
      <c r="F611" s="84" t="s">
        <v>1983</v>
      </c>
      <c r="G611" s="84" t="b">
        <v>1</v>
      </c>
      <c r="H611" s="84" t="b">
        <v>0</v>
      </c>
      <c r="I611" s="84" t="b">
        <v>0</v>
      </c>
      <c r="J611" s="84" t="b">
        <v>0</v>
      </c>
      <c r="K611" s="84" t="b">
        <v>0</v>
      </c>
      <c r="L611" s="84" t="b">
        <v>0</v>
      </c>
    </row>
    <row r="612" spans="1:12" ht="15">
      <c r="A612" s="84" t="s">
        <v>2589</v>
      </c>
      <c r="B612" s="84" t="s">
        <v>2690</v>
      </c>
      <c r="C612" s="84">
        <v>2</v>
      </c>
      <c r="D612" s="123">
        <v>0.004896454295854227</v>
      </c>
      <c r="E612" s="123">
        <v>2.155336037465062</v>
      </c>
      <c r="F612" s="84" t="s">
        <v>1983</v>
      </c>
      <c r="G612" s="84" t="b">
        <v>0</v>
      </c>
      <c r="H612" s="84" t="b">
        <v>0</v>
      </c>
      <c r="I612" s="84" t="b">
        <v>0</v>
      </c>
      <c r="J612" s="84" t="b">
        <v>1</v>
      </c>
      <c r="K612" s="84" t="b">
        <v>0</v>
      </c>
      <c r="L612" s="84" t="b">
        <v>0</v>
      </c>
    </row>
    <row r="613" spans="1:12" ht="15">
      <c r="A613" s="84" t="s">
        <v>2690</v>
      </c>
      <c r="B613" s="84" t="s">
        <v>2601</v>
      </c>
      <c r="C613" s="84">
        <v>2</v>
      </c>
      <c r="D613" s="123">
        <v>0.004896454295854227</v>
      </c>
      <c r="E613" s="123">
        <v>2.331427296520743</v>
      </c>
      <c r="F613" s="84" t="s">
        <v>1983</v>
      </c>
      <c r="G613" s="84" t="b">
        <v>1</v>
      </c>
      <c r="H613" s="84" t="b">
        <v>0</v>
      </c>
      <c r="I613" s="84" t="b">
        <v>0</v>
      </c>
      <c r="J613" s="84" t="b">
        <v>0</v>
      </c>
      <c r="K613" s="84" t="b">
        <v>0</v>
      </c>
      <c r="L613" s="84" t="b">
        <v>0</v>
      </c>
    </row>
    <row r="614" spans="1:12" ht="15">
      <c r="A614" s="84" t="s">
        <v>2601</v>
      </c>
      <c r="B614" s="84" t="s">
        <v>2514</v>
      </c>
      <c r="C614" s="84">
        <v>2</v>
      </c>
      <c r="D614" s="123">
        <v>0.004896454295854227</v>
      </c>
      <c r="E614" s="123">
        <v>1.8543060418010806</v>
      </c>
      <c r="F614" s="84" t="s">
        <v>1983</v>
      </c>
      <c r="G614" s="84" t="b">
        <v>0</v>
      </c>
      <c r="H614" s="84" t="b">
        <v>0</v>
      </c>
      <c r="I614" s="84" t="b">
        <v>0</v>
      </c>
      <c r="J614" s="84" t="b">
        <v>0</v>
      </c>
      <c r="K614" s="84" t="b">
        <v>0</v>
      </c>
      <c r="L614" s="84" t="b">
        <v>0</v>
      </c>
    </row>
    <row r="615" spans="1:12" ht="15">
      <c r="A615" s="84" t="s">
        <v>2514</v>
      </c>
      <c r="B615" s="84" t="s">
        <v>2070</v>
      </c>
      <c r="C615" s="84">
        <v>2</v>
      </c>
      <c r="D615" s="123">
        <v>0.004896454295854227</v>
      </c>
      <c r="E615" s="123">
        <v>1.8543060418010806</v>
      </c>
      <c r="F615" s="84" t="s">
        <v>1983</v>
      </c>
      <c r="G615" s="84" t="b">
        <v>0</v>
      </c>
      <c r="H615" s="84" t="b">
        <v>0</v>
      </c>
      <c r="I615" s="84" t="b">
        <v>0</v>
      </c>
      <c r="J615" s="84" t="b">
        <v>0</v>
      </c>
      <c r="K615" s="84" t="b">
        <v>0</v>
      </c>
      <c r="L615" s="84" t="b">
        <v>0</v>
      </c>
    </row>
    <row r="616" spans="1:12" ht="15">
      <c r="A616" s="84" t="s">
        <v>2070</v>
      </c>
      <c r="B616" s="84" t="s">
        <v>2163</v>
      </c>
      <c r="C616" s="84">
        <v>2</v>
      </c>
      <c r="D616" s="123">
        <v>0.004896454295854227</v>
      </c>
      <c r="E616" s="123">
        <v>2.155336037465062</v>
      </c>
      <c r="F616" s="84" t="s">
        <v>1983</v>
      </c>
      <c r="G616" s="84" t="b">
        <v>0</v>
      </c>
      <c r="H616" s="84" t="b">
        <v>0</v>
      </c>
      <c r="I616" s="84" t="b">
        <v>0</v>
      </c>
      <c r="J616" s="84" t="b">
        <v>0</v>
      </c>
      <c r="K616" s="84" t="b">
        <v>0</v>
      </c>
      <c r="L616" s="84" t="b">
        <v>0</v>
      </c>
    </row>
    <row r="617" spans="1:12" ht="15">
      <c r="A617" s="84" t="s">
        <v>2163</v>
      </c>
      <c r="B617" s="84" t="s">
        <v>2113</v>
      </c>
      <c r="C617" s="84">
        <v>2</v>
      </c>
      <c r="D617" s="123">
        <v>0.004896454295854227</v>
      </c>
      <c r="E617" s="123">
        <v>1.1139433523068367</v>
      </c>
      <c r="F617" s="84" t="s">
        <v>1983</v>
      </c>
      <c r="G617" s="84" t="b">
        <v>0</v>
      </c>
      <c r="H617" s="84" t="b">
        <v>0</v>
      </c>
      <c r="I617" s="84" t="b">
        <v>0</v>
      </c>
      <c r="J617" s="84" t="b">
        <v>0</v>
      </c>
      <c r="K617" s="84" t="b">
        <v>0</v>
      </c>
      <c r="L617" s="84" t="b">
        <v>0</v>
      </c>
    </row>
    <row r="618" spans="1:12" ht="15">
      <c r="A618" s="84" t="s">
        <v>2113</v>
      </c>
      <c r="B618" s="84" t="s">
        <v>265</v>
      </c>
      <c r="C618" s="84">
        <v>2</v>
      </c>
      <c r="D618" s="123">
        <v>0.004896454295854227</v>
      </c>
      <c r="E618" s="123">
        <v>1.076154791417437</v>
      </c>
      <c r="F618" s="84" t="s">
        <v>1983</v>
      </c>
      <c r="G618" s="84" t="b">
        <v>0</v>
      </c>
      <c r="H618" s="84" t="b">
        <v>0</v>
      </c>
      <c r="I618" s="84" t="b">
        <v>0</v>
      </c>
      <c r="J618" s="84" t="b">
        <v>0</v>
      </c>
      <c r="K618" s="84" t="b">
        <v>0</v>
      </c>
      <c r="L618" s="84" t="b">
        <v>0</v>
      </c>
    </row>
    <row r="619" spans="1:12" ht="15">
      <c r="A619" s="84" t="s">
        <v>2688</v>
      </c>
      <c r="B619" s="84" t="s">
        <v>2630</v>
      </c>
      <c r="C619" s="84">
        <v>2</v>
      </c>
      <c r="D619" s="123">
        <v>0.004896454295854227</v>
      </c>
      <c r="E619" s="123">
        <v>2.155336037465062</v>
      </c>
      <c r="F619" s="84" t="s">
        <v>1983</v>
      </c>
      <c r="G619" s="84" t="b">
        <v>0</v>
      </c>
      <c r="H619" s="84" t="b">
        <v>0</v>
      </c>
      <c r="I619" s="84" t="b">
        <v>0</v>
      </c>
      <c r="J619" s="84" t="b">
        <v>0</v>
      </c>
      <c r="K619" s="84" t="b">
        <v>0</v>
      </c>
      <c r="L619" s="84" t="b">
        <v>0</v>
      </c>
    </row>
    <row r="620" spans="1:12" ht="15">
      <c r="A620" s="84" t="s">
        <v>230</v>
      </c>
      <c r="B620" s="84" t="s">
        <v>2507</v>
      </c>
      <c r="C620" s="84">
        <v>2</v>
      </c>
      <c r="D620" s="123">
        <v>0.004896454295854227</v>
      </c>
      <c r="E620" s="123">
        <v>1.5532760461370994</v>
      </c>
      <c r="F620" s="84" t="s">
        <v>1983</v>
      </c>
      <c r="G620" s="84" t="b">
        <v>0</v>
      </c>
      <c r="H620" s="84" t="b">
        <v>0</v>
      </c>
      <c r="I620" s="84" t="b">
        <v>0</v>
      </c>
      <c r="J620" s="84" t="b">
        <v>1</v>
      </c>
      <c r="K620" s="84" t="b">
        <v>0</v>
      </c>
      <c r="L620" s="84" t="b">
        <v>0</v>
      </c>
    </row>
    <row r="621" spans="1:12" ht="15">
      <c r="A621" s="84" t="s">
        <v>2702</v>
      </c>
      <c r="B621" s="84" t="s">
        <v>2502</v>
      </c>
      <c r="C621" s="84">
        <v>2</v>
      </c>
      <c r="D621" s="123">
        <v>0.004896454295854227</v>
      </c>
      <c r="E621" s="123">
        <v>2.155336037465062</v>
      </c>
      <c r="F621" s="84" t="s">
        <v>1983</v>
      </c>
      <c r="G621" s="84" t="b">
        <v>0</v>
      </c>
      <c r="H621" s="84" t="b">
        <v>0</v>
      </c>
      <c r="I621" s="84" t="b">
        <v>0</v>
      </c>
      <c r="J621" s="84" t="b">
        <v>0</v>
      </c>
      <c r="K621" s="84" t="b">
        <v>0</v>
      </c>
      <c r="L621" s="84" t="b">
        <v>0</v>
      </c>
    </row>
    <row r="622" spans="1:12" ht="15">
      <c r="A622" s="84" t="s">
        <v>2121</v>
      </c>
      <c r="B622" s="84" t="s">
        <v>2607</v>
      </c>
      <c r="C622" s="84">
        <v>2</v>
      </c>
      <c r="D622" s="123">
        <v>0.004896454295854227</v>
      </c>
      <c r="E622" s="123">
        <v>2.030397300856762</v>
      </c>
      <c r="F622" s="84" t="s">
        <v>1983</v>
      </c>
      <c r="G622" s="84" t="b">
        <v>0</v>
      </c>
      <c r="H622" s="84" t="b">
        <v>0</v>
      </c>
      <c r="I622" s="84" t="b">
        <v>0</v>
      </c>
      <c r="J622" s="84" t="b">
        <v>1</v>
      </c>
      <c r="K622" s="84" t="b">
        <v>0</v>
      </c>
      <c r="L622" s="84" t="b">
        <v>0</v>
      </c>
    </row>
    <row r="623" spans="1:12" ht="15">
      <c r="A623" s="84" t="s">
        <v>2607</v>
      </c>
      <c r="B623" s="84" t="s">
        <v>2508</v>
      </c>
      <c r="C623" s="84">
        <v>2</v>
      </c>
      <c r="D623" s="123">
        <v>0.004896454295854227</v>
      </c>
      <c r="E623" s="123">
        <v>2.331427296520743</v>
      </c>
      <c r="F623" s="84" t="s">
        <v>1983</v>
      </c>
      <c r="G623" s="84" t="b">
        <v>1</v>
      </c>
      <c r="H623" s="84" t="b">
        <v>0</v>
      </c>
      <c r="I623" s="84" t="b">
        <v>0</v>
      </c>
      <c r="J623" s="84" t="b">
        <v>0</v>
      </c>
      <c r="K623" s="84" t="b">
        <v>0</v>
      </c>
      <c r="L623" s="84" t="b">
        <v>0</v>
      </c>
    </row>
    <row r="624" spans="1:12" ht="15">
      <c r="A624" s="84" t="s">
        <v>2508</v>
      </c>
      <c r="B624" s="84" t="s">
        <v>2703</v>
      </c>
      <c r="C624" s="84">
        <v>2</v>
      </c>
      <c r="D624" s="123">
        <v>0.004896454295854227</v>
      </c>
      <c r="E624" s="123">
        <v>2.331427296520743</v>
      </c>
      <c r="F624" s="84" t="s">
        <v>1983</v>
      </c>
      <c r="G624" s="84" t="b">
        <v>0</v>
      </c>
      <c r="H624" s="84" t="b">
        <v>0</v>
      </c>
      <c r="I624" s="84" t="b">
        <v>0</v>
      </c>
      <c r="J624" s="84" t="b">
        <v>0</v>
      </c>
      <c r="K624" s="84" t="b">
        <v>0</v>
      </c>
      <c r="L624" s="84" t="b">
        <v>0</v>
      </c>
    </row>
    <row r="625" spans="1:12" ht="15">
      <c r="A625" s="84" t="s">
        <v>2703</v>
      </c>
      <c r="B625" s="84" t="s">
        <v>2704</v>
      </c>
      <c r="C625" s="84">
        <v>2</v>
      </c>
      <c r="D625" s="123">
        <v>0.004896454295854227</v>
      </c>
      <c r="E625" s="123">
        <v>2.331427296520743</v>
      </c>
      <c r="F625" s="84" t="s">
        <v>1983</v>
      </c>
      <c r="G625" s="84" t="b">
        <v>0</v>
      </c>
      <c r="H625" s="84" t="b">
        <v>0</v>
      </c>
      <c r="I625" s="84" t="b">
        <v>0</v>
      </c>
      <c r="J625" s="84" t="b">
        <v>0</v>
      </c>
      <c r="K625" s="84" t="b">
        <v>0</v>
      </c>
      <c r="L625" s="84" t="b">
        <v>0</v>
      </c>
    </row>
    <row r="626" spans="1:12" ht="15">
      <c r="A626" s="84" t="s">
        <v>2704</v>
      </c>
      <c r="B626" s="84" t="s">
        <v>2115</v>
      </c>
      <c r="C626" s="84">
        <v>2</v>
      </c>
      <c r="D626" s="123">
        <v>0.004896454295854227</v>
      </c>
      <c r="E626" s="123">
        <v>2.155336037465062</v>
      </c>
      <c r="F626" s="84" t="s">
        <v>1983</v>
      </c>
      <c r="G626" s="84" t="b">
        <v>0</v>
      </c>
      <c r="H626" s="84" t="b">
        <v>0</v>
      </c>
      <c r="I626" s="84" t="b">
        <v>0</v>
      </c>
      <c r="J626" s="84" t="b">
        <v>0</v>
      </c>
      <c r="K626" s="84" t="b">
        <v>0</v>
      </c>
      <c r="L626" s="84" t="b">
        <v>0</v>
      </c>
    </row>
    <row r="627" spans="1:12" ht="15">
      <c r="A627" s="84" t="s">
        <v>2115</v>
      </c>
      <c r="B627" s="84" t="s">
        <v>2604</v>
      </c>
      <c r="C627" s="84">
        <v>2</v>
      </c>
      <c r="D627" s="123">
        <v>0.004896454295854227</v>
      </c>
      <c r="E627" s="123">
        <v>2.331427296520743</v>
      </c>
      <c r="F627" s="84" t="s">
        <v>1983</v>
      </c>
      <c r="G627" s="84" t="b">
        <v>0</v>
      </c>
      <c r="H627" s="84" t="b">
        <v>0</v>
      </c>
      <c r="I627" s="84" t="b">
        <v>0</v>
      </c>
      <c r="J627" s="84" t="b">
        <v>0</v>
      </c>
      <c r="K627" s="84" t="b">
        <v>0</v>
      </c>
      <c r="L627" s="84" t="b">
        <v>0</v>
      </c>
    </row>
    <row r="628" spans="1:12" ht="15">
      <c r="A628" s="84" t="s">
        <v>2604</v>
      </c>
      <c r="B628" s="84" t="s">
        <v>2705</v>
      </c>
      <c r="C628" s="84">
        <v>2</v>
      </c>
      <c r="D628" s="123">
        <v>0.004896454295854227</v>
      </c>
      <c r="E628" s="123">
        <v>2.331427296520743</v>
      </c>
      <c r="F628" s="84" t="s">
        <v>1983</v>
      </c>
      <c r="G628" s="84" t="b">
        <v>0</v>
      </c>
      <c r="H628" s="84" t="b">
        <v>0</v>
      </c>
      <c r="I628" s="84" t="b">
        <v>0</v>
      </c>
      <c r="J628" s="84" t="b">
        <v>0</v>
      </c>
      <c r="K628" s="84" t="b">
        <v>0</v>
      </c>
      <c r="L628" s="84" t="b">
        <v>0</v>
      </c>
    </row>
    <row r="629" spans="1:12" ht="15">
      <c r="A629" s="84" t="s">
        <v>2705</v>
      </c>
      <c r="B629" s="84" t="s">
        <v>2706</v>
      </c>
      <c r="C629" s="84">
        <v>2</v>
      </c>
      <c r="D629" s="123">
        <v>0.004896454295854227</v>
      </c>
      <c r="E629" s="123">
        <v>2.331427296520743</v>
      </c>
      <c r="F629" s="84" t="s">
        <v>1983</v>
      </c>
      <c r="G629" s="84" t="b">
        <v>0</v>
      </c>
      <c r="H629" s="84" t="b">
        <v>0</v>
      </c>
      <c r="I629" s="84" t="b">
        <v>0</v>
      </c>
      <c r="J629" s="84" t="b">
        <v>0</v>
      </c>
      <c r="K629" s="84" t="b">
        <v>0</v>
      </c>
      <c r="L629" s="84" t="b">
        <v>0</v>
      </c>
    </row>
    <row r="630" spans="1:12" ht="15">
      <c r="A630" s="84" t="s">
        <v>2706</v>
      </c>
      <c r="B630" s="84" t="s">
        <v>2707</v>
      </c>
      <c r="C630" s="84">
        <v>2</v>
      </c>
      <c r="D630" s="123">
        <v>0.004896454295854227</v>
      </c>
      <c r="E630" s="123">
        <v>2.331427296520743</v>
      </c>
      <c r="F630" s="84" t="s">
        <v>1983</v>
      </c>
      <c r="G630" s="84" t="b">
        <v>0</v>
      </c>
      <c r="H630" s="84" t="b">
        <v>0</v>
      </c>
      <c r="I630" s="84" t="b">
        <v>0</v>
      </c>
      <c r="J630" s="84" t="b">
        <v>0</v>
      </c>
      <c r="K630" s="84" t="b">
        <v>0</v>
      </c>
      <c r="L630" s="84" t="b">
        <v>0</v>
      </c>
    </row>
    <row r="631" spans="1:12" ht="15">
      <c r="A631" s="84" t="s">
        <v>2707</v>
      </c>
      <c r="B631" s="84" t="s">
        <v>2708</v>
      </c>
      <c r="C631" s="84">
        <v>2</v>
      </c>
      <c r="D631" s="123">
        <v>0.004896454295854227</v>
      </c>
      <c r="E631" s="123">
        <v>2.331427296520743</v>
      </c>
      <c r="F631" s="84" t="s">
        <v>1983</v>
      </c>
      <c r="G631" s="84" t="b">
        <v>0</v>
      </c>
      <c r="H631" s="84" t="b">
        <v>0</v>
      </c>
      <c r="I631" s="84" t="b">
        <v>0</v>
      </c>
      <c r="J631" s="84" t="b">
        <v>0</v>
      </c>
      <c r="K631" s="84" t="b">
        <v>0</v>
      </c>
      <c r="L631" s="84" t="b">
        <v>0</v>
      </c>
    </row>
    <row r="632" spans="1:12" ht="15">
      <c r="A632" s="84" t="s">
        <v>2708</v>
      </c>
      <c r="B632" s="84" t="s">
        <v>2116</v>
      </c>
      <c r="C632" s="84">
        <v>2</v>
      </c>
      <c r="D632" s="123">
        <v>0.004896454295854227</v>
      </c>
      <c r="E632" s="123">
        <v>2.155336037465062</v>
      </c>
      <c r="F632" s="84" t="s">
        <v>1983</v>
      </c>
      <c r="G632" s="84" t="b">
        <v>0</v>
      </c>
      <c r="H632" s="84" t="b">
        <v>0</v>
      </c>
      <c r="I632" s="84" t="b">
        <v>0</v>
      </c>
      <c r="J632" s="84" t="b">
        <v>0</v>
      </c>
      <c r="K632" s="84" t="b">
        <v>0</v>
      </c>
      <c r="L632" s="84" t="b">
        <v>0</v>
      </c>
    </row>
    <row r="633" spans="1:12" ht="15">
      <c r="A633" s="84" t="s">
        <v>2117</v>
      </c>
      <c r="B633" s="84" t="s">
        <v>2114</v>
      </c>
      <c r="C633" s="84">
        <v>2</v>
      </c>
      <c r="D633" s="123">
        <v>0.004896454295854227</v>
      </c>
      <c r="E633" s="123">
        <v>1.6112679931147862</v>
      </c>
      <c r="F633" s="84" t="s">
        <v>1983</v>
      </c>
      <c r="G633" s="84" t="b">
        <v>0</v>
      </c>
      <c r="H633" s="84" t="b">
        <v>0</v>
      </c>
      <c r="I633" s="84" t="b">
        <v>0</v>
      </c>
      <c r="J633" s="84" t="b">
        <v>0</v>
      </c>
      <c r="K633" s="84" t="b">
        <v>0</v>
      </c>
      <c r="L633" s="84" t="b">
        <v>0</v>
      </c>
    </row>
    <row r="634" spans="1:12" ht="15">
      <c r="A634" s="84" t="s">
        <v>2114</v>
      </c>
      <c r="B634" s="84" t="s">
        <v>2094</v>
      </c>
      <c r="C634" s="84">
        <v>2</v>
      </c>
      <c r="D634" s="123">
        <v>0.004896454295854227</v>
      </c>
      <c r="E634" s="123">
        <v>1.4863292565064863</v>
      </c>
      <c r="F634" s="84" t="s">
        <v>1983</v>
      </c>
      <c r="G634" s="84" t="b">
        <v>0</v>
      </c>
      <c r="H634" s="84" t="b">
        <v>0</v>
      </c>
      <c r="I634" s="84" t="b">
        <v>0</v>
      </c>
      <c r="J634" s="84" t="b">
        <v>0</v>
      </c>
      <c r="K634" s="84" t="b">
        <v>0</v>
      </c>
      <c r="L634" s="84" t="b">
        <v>0</v>
      </c>
    </row>
    <row r="635" spans="1:12" ht="15">
      <c r="A635" s="84" t="s">
        <v>2094</v>
      </c>
      <c r="B635" s="84" t="s">
        <v>2113</v>
      </c>
      <c r="C635" s="84">
        <v>2</v>
      </c>
      <c r="D635" s="123">
        <v>0.004896454295854227</v>
      </c>
      <c r="E635" s="123">
        <v>0.9890046156985368</v>
      </c>
      <c r="F635" s="84" t="s">
        <v>1983</v>
      </c>
      <c r="G635" s="84" t="b">
        <v>0</v>
      </c>
      <c r="H635" s="84" t="b">
        <v>0</v>
      </c>
      <c r="I635" s="84" t="b">
        <v>0</v>
      </c>
      <c r="J635" s="84" t="b">
        <v>0</v>
      </c>
      <c r="K635" s="84" t="b">
        <v>0</v>
      </c>
      <c r="L635" s="84" t="b">
        <v>0</v>
      </c>
    </row>
    <row r="636" spans="1:12" ht="15">
      <c r="A636" s="84" t="s">
        <v>2113</v>
      </c>
      <c r="B636" s="84" t="s">
        <v>2560</v>
      </c>
      <c r="C636" s="84">
        <v>2</v>
      </c>
      <c r="D636" s="123">
        <v>0.004896454295854227</v>
      </c>
      <c r="E636" s="123">
        <v>1.3771847870814182</v>
      </c>
      <c r="F636" s="84" t="s">
        <v>1983</v>
      </c>
      <c r="G636" s="84" t="b">
        <v>0</v>
      </c>
      <c r="H636" s="84" t="b">
        <v>0</v>
      </c>
      <c r="I636" s="84" t="b">
        <v>0</v>
      </c>
      <c r="J636" s="84" t="b">
        <v>0</v>
      </c>
      <c r="K636" s="84" t="b">
        <v>0</v>
      </c>
      <c r="L636" s="84" t="b">
        <v>0</v>
      </c>
    </row>
    <row r="637" spans="1:12" ht="15">
      <c r="A637" s="84" t="s">
        <v>2560</v>
      </c>
      <c r="B637" s="84" t="s">
        <v>2709</v>
      </c>
      <c r="C637" s="84">
        <v>2</v>
      </c>
      <c r="D637" s="123">
        <v>0.004896454295854227</v>
      </c>
      <c r="E637" s="123">
        <v>2.331427296520743</v>
      </c>
      <c r="F637" s="84" t="s">
        <v>1983</v>
      </c>
      <c r="G637" s="84" t="b">
        <v>0</v>
      </c>
      <c r="H637" s="84" t="b">
        <v>0</v>
      </c>
      <c r="I637" s="84" t="b">
        <v>0</v>
      </c>
      <c r="J637" s="84" t="b">
        <v>0</v>
      </c>
      <c r="K637" s="84" t="b">
        <v>0</v>
      </c>
      <c r="L637" s="84" t="b">
        <v>0</v>
      </c>
    </row>
    <row r="638" spans="1:12" ht="15">
      <c r="A638" s="84" t="s">
        <v>2709</v>
      </c>
      <c r="B638" s="84" t="s">
        <v>2710</v>
      </c>
      <c r="C638" s="84">
        <v>2</v>
      </c>
      <c r="D638" s="123">
        <v>0.004896454295854227</v>
      </c>
      <c r="E638" s="123">
        <v>2.331427296520743</v>
      </c>
      <c r="F638" s="84" t="s">
        <v>1983</v>
      </c>
      <c r="G638" s="84" t="b">
        <v>0</v>
      </c>
      <c r="H638" s="84" t="b">
        <v>0</v>
      </c>
      <c r="I638" s="84" t="b">
        <v>0</v>
      </c>
      <c r="J638" s="84" t="b">
        <v>0</v>
      </c>
      <c r="K638" s="84" t="b">
        <v>0</v>
      </c>
      <c r="L638" s="84" t="b">
        <v>0</v>
      </c>
    </row>
    <row r="639" spans="1:12" ht="15">
      <c r="A639" s="84" t="s">
        <v>2710</v>
      </c>
      <c r="B639" s="84" t="s">
        <v>2711</v>
      </c>
      <c r="C639" s="84">
        <v>2</v>
      </c>
      <c r="D639" s="123">
        <v>0.004896454295854227</v>
      </c>
      <c r="E639" s="123">
        <v>2.331427296520743</v>
      </c>
      <c r="F639" s="84" t="s">
        <v>1983</v>
      </c>
      <c r="G639" s="84" t="b">
        <v>0</v>
      </c>
      <c r="H639" s="84" t="b">
        <v>0</v>
      </c>
      <c r="I639" s="84" t="b">
        <v>0</v>
      </c>
      <c r="J639" s="84" t="b">
        <v>0</v>
      </c>
      <c r="K639" s="84" t="b">
        <v>0</v>
      </c>
      <c r="L639" s="84" t="b">
        <v>0</v>
      </c>
    </row>
    <row r="640" spans="1:12" ht="15">
      <c r="A640" s="84" t="s">
        <v>2140</v>
      </c>
      <c r="B640" s="84" t="s">
        <v>303</v>
      </c>
      <c r="C640" s="84">
        <v>12</v>
      </c>
      <c r="D640" s="123">
        <v>0</v>
      </c>
      <c r="E640" s="123">
        <v>1.1249387366083</v>
      </c>
      <c r="F640" s="84" t="s">
        <v>1984</v>
      </c>
      <c r="G640" s="84" t="b">
        <v>1</v>
      </c>
      <c r="H640" s="84" t="b">
        <v>0</v>
      </c>
      <c r="I640" s="84" t="b">
        <v>0</v>
      </c>
      <c r="J640" s="84" t="b">
        <v>0</v>
      </c>
      <c r="K640" s="84" t="b">
        <v>0</v>
      </c>
      <c r="L640" s="84" t="b">
        <v>0</v>
      </c>
    </row>
    <row r="641" spans="1:12" ht="15">
      <c r="A641" s="84" t="s">
        <v>303</v>
      </c>
      <c r="B641" s="84" t="s">
        <v>2141</v>
      </c>
      <c r="C641" s="84">
        <v>12</v>
      </c>
      <c r="D641" s="123">
        <v>0</v>
      </c>
      <c r="E641" s="123">
        <v>1.1249387366083</v>
      </c>
      <c r="F641" s="84" t="s">
        <v>1984</v>
      </c>
      <c r="G641" s="84" t="b">
        <v>0</v>
      </c>
      <c r="H641" s="84" t="b">
        <v>0</v>
      </c>
      <c r="I641" s="84" t="b">
        <v>0</v>
      </c>
      <c r="J641" s="84" t="b">
        <v>0</v>
      </c>
      <c r="K641" s="84" t="b">
        <v>0</v>
      </c>
      <c r="L641" s="84" t="b">
        <v>0</v>
      </c>
    </row>
    <row r="642" spans="1:12" ht="15">
      <c r="A642" s="84" t="s">
        <v>2141</v>
      </c>
      <c r="B642" s="84" t="s">
        <v>2142</v>
      </c>
      <c r="C642" s="84">
        <v>12</v>
      </c>
      <c r="D642" s="123">
        <v>0</v>
      </c>
      <c r="E642" s="123">
        <v>1.1249387366083</v>
      </c>
      <c r="F642" s="84" t="s">
        <v>1984</v>
      </c>
      <c r="G642" s="84" t="b">
        <v>0</v>
      </c>
      <c r="H642" s="84" t="b">
        <v>0</v>
      </c>
      <c r="I642" s="84" t="b">
        <v>0</v>
      </c>
      <c r="J642" s="84" t="b">
        <v>0</v>
      </c>
      <c r="K642" s="84" t="b">
        <v>0</v>
      </c>
      <c r="L642" s="84" t="b">
        <v>0</v>
      </c>
    </row>
    <row r="643" spans="1:12" ht="15">
      <c r="A643" s="84" t="s">
        <v>2142</v>
      </c>
      <c r="B643" s="84" t="s">
        <v>2143</v>
      </c>
      <c r="C643" s="84">
        <v>12</v>
      </c>
      <c r="D643" s="123">
        <v>0</v>
      </c>
      <c r="E643" s="123">
        <v>1.1249387366083</v>
      </c>
      <c r="F643" s="84" t="s">
        <v>1984</v>
      </c>
      <c r="G643" s="84" t="b">
        <v>0</v>
      </c>
      <c r="H643" s="84" t="b">
        <v>0</v>
      </c>
      <c r="I643" s="84" t="b">
        <v>0</v>
      </c>
      <c r="J643" s="84" t="b">
        <v>0</v>
      </c>
      <c r="K643" s="84" t="b">
        <v>0</v>
      </c>
      <c r="L643" s="84" t="b">
        <v>0</v>
      </c>
    </row>
    <row r="644" spans="1:12" ht="15">
      <c r="A644" s="84" t="s">
        <v>2143</v>
      </c>
      <c r="B644" s="84" t="s">
        <v>2116</v>
      </c>
      <c r="C644" s="84">
        <v>12</v>
      </c>
      <c r="D644" s="123">
        <v>0</v>
      </c>
      <c r="E644" s="123">
        <v>1.1249387366083</v>
      </c>
      <c r="F644" s="84" t="s">
        <v>1984</v>
      </c>
      <c r="G644" s="84" t="b">
        <v>0</v>
      </c>
      <c r="H644" s="84" t="b">
        <v>0</v>
      </c>
      <c r="I644" s="84" t="b">
        <v>0</v>
      </c>
      <c r="J644" s="84" t="b">
        <v>0</v>
      </c>
      <c r="K644" s="84" t="b">
        <v>0</v>
      </c>
      <c r="L644" s="84" t="b">
        <v>0</v>
      </c>
    </row>
    <row r="645" spans="1:12" ht="15">
      <c r="A645" s="84" t="s">
        <v>2116</v>
      </c>
      <c r="B645" s="84" t="s">
        <v>2117</v>
      </c>
      <c r="C645" s="84">
        <v>12</v>
      </c>
      <c r="D645" s="123">
        <v>0</v>
      </c>
      <c r="E645" s="123">
        <v>1.1249387366083</v>
      </c>
      <c r="F645" s="84" t="s">
        <v>1984</v>
      </c>
      <c r="G645" s="84" t="b">
        <v>0</v>
      </c>
      <c r="H645" s="84" t="b">
        <v>0</v>
      </c>
      <c r="I645" s="84" t="b">
        <v>0</v>
      </c>
      <c r="J645" s="84" t="b">
        <v>0</v>
      </c>
      <c r="K645" s="84" t="b">
        <v>0</v>
      </c>
      <c r="L645" s="84" t="b">
        <v>0</v>
      </c>
    </row>
    <row r="646" spans="1:12" ht="15">
      <c r="A646" s="84" t="s">
        <v>2117</v>
      </c>
      <c r="B646" s="84" t="s">
        <v>2114</v>
      </c>
      <c r="C646" s="84">
        <v>12</v>
      </c>
      <c r="D646" s="123">
        <v>0</v>
      </c>
      <c r="E646" s="123">
        <v>1.1249387366083</v>
      </c>
      <c r="F646" s="84" t="s">
        <v>1984</v>
      </c>
      <c r="G646" s="84" t="b">
        <v>0</v>
      </c>
      <c r="H646" s="84" t="b">
        <v>0</v>
      </c>
      <c r="I646" s="84" t="b">
        <v>0</v>
      </c>
      <c r="J646" s="84" t="b">
        <v>0</v>
      </c>
      <c r="K646" s="84" t="b">
        <v>0</v>
      </c>
      <c r="L646" s="84" t="b">
        <v>0</v>
      </c>
    </row>
    <row r="647" spans="1:12" ht="15">
      <c r="A647" s="84" t="s">
        <v>2114</v>
      </c>
      <c r="B647" s="84" t="s">
        <v>2094</v>
      </c>
      <c r="C647" s="84">
        <v>12</v>
      </c>
      <c r="D647" s="123">
        <v>0</v>
      </c>
      <c r="E647" s="123">
        <v>1.1249387366083</v>
      </c>
      <c r="F647" s="84" t="s">
        <v>1984</v>
      </c>
      <c r="G647" s="84" t="b">
        <v>0</v>
      </c>
      <c r="H647" s="84" t="b">
        <v>0</v>
      </c>
      <c r="I647" s="84" t="b">
        <v>0</v>
      </c>
      <c r="J647" s="84" t="b">
        <v>0</v>
      </c>
      <c r="K647" s="84" t="b">
        <v>0</v>
      </c>
      <c r="L647" s="84" t="b">
        <v>0</v>
      </c>
    </row>
    <row r="648" spans="1:12" ht="15">
      <c r="A648" s="84" t="s">
        <v>2094</v>
      </c>
      <c r="B648" s="84" t="s">
        <v>2144</v>
      </c>
      <c r="C648" s="84">
        <v>12</v>
      </c>
      <c r="D648" s="123">
        <v>0</v>
      </c>
      <c r="E648" s="123">
        <v>1.1249387366083</v>
      </c>
      <c r="F648" s="84" t="s">
        <v>1984</v>
      </c>
      <c r="G648" s="84" t="b">
        <v>0</v>
      </c>
      <c r="H648" s="84" t="b">
        <v>0</v>
      </c>
      <c r="I648" s="84" t="b">
        <v>0</v>
      </c>
      <c r="J648" s="84" t="b">
        <v>0</v>
      </c>
      <c r="K648" s="84" t="b">
        <v>0</v>
      </c>
      <c r="L648" s="84" t="b">
        <v>0</v>
      </c>
    </row>
    <row r="649" spans="1:12" ht="15">
      <c r="A649" s="84" t="s">
        <v>2144</v>
      </c>
      <c r="B649" s="84" t="s">
        <v>2133</v>
      </c>
      <c r="C649" s="84">
        <v>12</v>
      </c>
      <c r="D649" s="123">
        <v>0</v>
      </c>
      <c r="E649" s="123">
        <v>1.1249387366083</v>
      </c>
      <c r="F649" s="84" t="s">
        <v>1984</v>
      </c>
      <c r="G649" s="84" t="b">
        <v>0</v>
      </c>
      <c r="H649" s="84" t="b">
        <v>0</v>
      </c>
      <c r="I649" s="84" t="b">
        <v>0</v>
      </c>
      <c r="J649" s="84" t="b">
        <v>0</v>
      </c>
      <c r="K649" s="84" t="b">
        <v>0</v>
      </c>
      <c r="L649" s="84" t="b">
        <v>0</v>
      </c>
    </row>
    <row r="650" spans="1:12" ht="15">
      <c r="A650" s="84" t="s">
        <v>2133</v>
      </c>
      <c r="B650" s="84" t="s">
        <v>2496</v>
      </c>
      <c r="C650" s="84">
        <v>12</v>
      </c>
      <c r="D650" s="123">
        <v>0</v>
      </c>
      <c r="E650" s="123">
        <v>1.1249387366083</v>
      </c>
      <c r="F650" s="84" t="s">
        <v>1984</v>
      </c>
      <c r="G650" s="84" t="b">
        <v>0</v>
      </c>
      <c r="H650" s="84" t="b">
        <v>0</v>
      </c>
      <c r="I650" s="84" t="b">
        <v>0</v>
      </c>
      <c r="J650" s="84" t="b">
        <v>0</v>
      </c>
      <c r="K650" s="84" t="b">
        <v>0</v>
      </c>
      <c r="L650" s="84" t="b">
        <v>0</v>
      </c>
    </row>
    <row r="651" spans="1:12" ht="15">
      <c r="A651" s="84" t="s">
        <v>2496</v>
      </c>
      <c r="B651" s="84" t="s">
        <v>2113</v>
      </c>
      <c r="C651" s="84">
        <v>12</v>
      </c>
      <c r="D651" s="123">
        <v>0</v>
      </c>
      <c r="E651" s="123">
        <v>1.1249387366083</v>
      </c>
      <c r="F651" s="84" t="s">
        <v>1984</v>
      </c>
      <c r="G651" s="84" t="b">
        <v>0</v>
      </c>
      <c r="H651" s="84" t="b">
        <v>0</v>
      </c>
      <c r="I651" s="84" t="b">
        <v>0</v>
      </c>
      <c r="J651" s="84" t="b">
        <v>0</v>
      </c>
      <c r="K651" s="84" t="b">
        <v>0</v>
      </c>
      <c r="L651" s="84" t="b">
        <v>0</v>
      </c>
    </row>
    <row r="652" spans="1:12" ht="15">
      <c r="A652" s="84" t="s">
        <v>2113</v>
      </c>
      <c r="B652" s="84" t="s">
        <v>2115</v>
      </c>
      <c r="C652" s="84">
        <v>12</v>
      </c>
      <c r="D652" s="123">
        <v>0</v>
      </c>
      <c r="E652" s="123">
        <v>1.1249387366083</v>
      </c>
      <c r="F652" s="84" t="s">
        <v>1984</v>
      </c>
      <c r="G652" s="84" t="b">
        <v>0</v>
      </c>
      <c r="H652" s="84" t="b">
        <v>0</v>
      </c>
      <c r="I652" s="84" t="b">
        <v>0</v>
      </c>
      <c r="J652" s="84" t="b">
        <v>0</v>
      </c>
      <c r="K652" s="84" t="b">
        <v>0</v>
      </c>
      <c r="L652" s="84" t="b">
        <v>0</v>
      </c>
    </row>
    <row r="653" spans="1:12" ht="15">
      <c r="A653" s="84" t="s">
        <v>255</v>
      </c>
      <c r="B653" s="84" t="s">
        <v>282</v>
      </c>
      <c r="C653" s="84">
        <v>4</v>
      </c>
      <c r="D653" s="123">
        <v>0</v>
      </c>
      <c r="E653" s="123">
        <v>1.301029995663981</v>
      </c>
      <c r="F653" s="84" t="s">
        <v>1985</v>
      </c>
      <c r="G653" s="84" t="b">
        <v>0</v>
      </c>
      <c r="H653" s="84" t="b">
        <v>0</v>
      </c>
      <c r="I653" s="84" t="b">
        <v>0</v>
      </c>
      <c r="J653" s="84" t="b">
        <v>0</v>
      </c>
      <c r="K653" s="84" t="b">
        <v>0</v>
      </c>
      <c r="L653" s="84" t="b">
        <v>0</v>
      </c>
    </row>
    <row r="654" spans="1:12" ht="15">
      <c r="A654" s="84" t="s">
        <v>282</v>
      </c>
      <c r="B654" s="84" t="s">
        <v>281</v>
      </c>
      <c r="C654" s="84">
        <v>4</v>
      </c>
      <c r="D654" s="123">
        <v>0</v>
      </c>
      <c r="E654" s="123">
        <v>1.301029995663981</v>
      </c>
      <c r="F654" s="84" t="s">
        <v>1985</v>
      </c>
      <c r="G654" s="84" t="b">
        <v>0</v>
      </c>
      <c r="H654" s="84" t="b">
        <v>0</v>
      </c>
      <c r="I654" s="84" t="b">
        <v>0</v>
      </c>
      <c r="J654" s="84" t="b">
        <v>0</v>
      </c>
      <c r="K654" s="84" t="b">
        <v>0</v>
      </c>
      <c r="L654" s="84" t="b">
        <v>0</v>
      </c>
    </row>
    <row r="655" spans="1:12" ht="15">
      <c r="A655" s="84" t="s">
        <v>281</v>
      </c>
      <c r="B655" s="84" t="s">
        <v>280</v>
      </c>
      <c r="C655" s="84">
        <v>4</v>
      </c>
      <c r="D655" s="123">
        <v>0</v>
      </c>
      <c r="E655" s="123">
        <v>1.301029995663981</v>
      </c>
      <c r="F655" s="84" t="s">
        <v>1985</v>
      </c>
      <c r="G655" s="84" t="b">
        <v>0</v>
      </c>
      <c r="H655" s="84" t="b">
        <v>0</v>
      </c>
      <c r="I655" s="84" t="b">
        <v>0</v>
      </c>
      <c r="J655" s="84" t="b">
        <v>0</v>
      </c>
      <c r="K655" s="84" t="b">
        <v>0</v>
      </c>
      <c r="L655" s="84" t="b">
        <v>0</v>
      </c>
    </row>
    <row r="656" spans="1:12" ht="15">
      <c r="A656" s="84" t="s">
        <v>283</v>
      </c>
      <c r="B656" s="84" t="s">
        <v>279</v>
      </c>
      <c r="C656" s="84">
        <v>4</v>
      </c>
      <c r="D656" s="123">
        <v>0</v>
      </c>
      <c r="E656" s="123">
        <v>1.301029995663981</v>
      </c>
      <c r="F656" s="84" t="s">
        <v>1985</v>
      </c>
      <c r="G656" s="84" t="b">
        <v>0</v>
      </c>
      <c r="H656" s="84" t="b">
        <v>0</v>
      </c>
      <c r="I656" s="84" t="b">
        <v>0</v>
      </c>
      <c r="J656" s="84" t="b">
        <v>0</v>
      </c>
      <c r="K656" s="84" t="b">
        <v>0</v>
      </c>
      <c r="L656" s="84" t="b">
        <v>0</v>
      </c>
    </row>
    <row r="657" spans="1:12" ht="15">
      <c r="A657" s="84" t="s">
        <v>279</v>
      </c>
      <c r="B657" s="84" t="s">
        <v>278</v>
      </c>
      <c r="C657" s="84">
        <v>4</v>
      </c>
      <c r="D657" s="123">
        <v>0</v>
      </c>
      <c r="E657" s="123">
        <v>1.301029995663981</v>
      </c>
      <c r="F657" s="84" t="s">
        <v>1985</v>
      </c>
      <c r="G657" s="84" t="b">
        <v>0</v>
      </c>
      <c r="H657" s="84" t="b">
        <v>0</v>
      </c>
      <c r="I657" s="84" t="b">
        <v>0</v>
      </c>
      <c r="J657" s="84" t="b">
        <v>0</v>
      </c>
      <c r="K657" s="84" t="b">
        <v>0</v>
      </c>
      <c r="L657" s="84" t="b">
        <v>0</v>
      </c>
    </row>
    <row r="658" spans="1:12" ht="15">
      <c r="A658" s="84" t="s">
        <v>278</v>
      </c>
      <c r="B658" s="84" t="s">
        <v>277</v>
      </c>
      <c r="C658" s="84">
        <v>4</v>
      </c>
      <c r="D658" s="123">
        <v>0</v>
      </c>
      <c r="E658" s="123">
        <v>1.301029995663981</v>
      </c>
      <c r="F658" s="84" t="s">
        <v>1985</v>
      </c>
      <c r="G658" s="84" t="b">
        <v>0</v>
      </c>
      <c r="H658" s="84" t="b">
        <v>0</v>
      </c>
      <c r="I658" s="84" t="b">
        <v>0</v>
      </c>
      <c r="J658" s="84" t="b">
        <v>0</v>
      </c>
      <c r="K658" s="84" t="b">
        <v>0</v>
      </c>
      <c r="L658" s="84" t="b">
        <v>0</v>
      </c>
    </row>
    <row r="659" spans="1:12" ht="15">
      <c r="A659" s="84" t="s">
        <v>277</v>
      </c>
      <c r="B659" s="84" t="s">
        <v>276</v>
      </c>
      <c r="C659" s="84">
        <v>4</v>
      </c>
      <c r="D659" s="123">
        <v>0</v>
      </c>
      <c r="E659" s="123">
        <v>1.301029995663981</v>
      </c>
      <c r="F659" s="84" t="s">
        <v>1985</v>
      </c>
      <c r="G659" s="84" t="b">
        <v>0</v>
      </c>
      <c r="H659" s="84" t="b">
        <v>0</v>
      </c>
      <c r="I659" s="84" t="b">
        <v>0</v>
      </c>
      <c r="J659" s="84" t="b">
        <v>0</v>
      </c>
      <c r="K659" s="84" t="b">
        <v>0</v>
      </c>
      <c r="L659" s="84" t="b">
        <v>0</v>
      </c>
    </row>
    <row r="660" spans="1:12" ht="15">
      <c r="A660" s="84" t="s">
        <v>276</v>
      </c>
      <c r="B660" s="84" t="s">
        <v>275</v>
      </c>
      <c r="C660" s="84">
        <v>4</v>
      </c>
      <c r="D660" s="123">
        <v>0</v>
      </c>
      <c r="E660" s="123">
        <v>1.301029995663981</v>
      </c>
      <c r="F660" s="84" t="s">
        <v>1985</v>
      </c>
      <c r="G660" s="84" t="b">
        <v>0</v>
      </c>
      <c r="H660" s="84" t="b">
        <v>0</v>
      </c>
      <c r="I660" s="84" t="b">
        <v>0</v>
      </c>
      <c r="J660" s="84" t="b">
        <v>0</v>
      </c>
      <c r="K660" s="84" t="b">
        <v>0</v>
      </c>
      <c r="L660" s="84" t="b">
        <v>0</v>
      </c>
    </row>
    <row r="661" spans="1:12" ht="15">
      <c r="A661" s="84" t="s">
        <v>275</v>
      </c>
      <c r="B661" s="84" t="s">
        <v>274</v>
      </c>
      <c r="C661" s="84">
        <v>4</v>
      </c>
      <c r="D661" s="123">
        <v>0</v>
      </c>
      <c r="E661" s="123">
        <v>1.301029995663981</v>
      </c>
      <c r="F661" s="84" t="s">
        <v>1985</v>
      </c>
      <c r="G661" s="84" t="b">
        <v>0</v>
      </c>
      <c r="H661" s="84" t="b">
        <v>0</v>
      </c>
      <c r="I661" s="84" t="b">
        <v>0</v>
      </c>
      <c r="J661" s="84" t="b">
        <v>0</v>
      </c>
      <c r="K661" s="84" t="b">
        <v>0</v>
      </c>
      <c r="L661" s="84" t="b">
        <v>0</v>
      </c>
    </row>
    <row r="662" spans="1:12" ht="15">
      <c r="A662" s="84" t="s">
        <v>274</v>
      </c>
      <c r="B662" s="84" t="s">
        <v>253</v>
      </c>
      <c r="C662" s="84">
        <v>4</v>
      </c>
      <c r="D662" s="123">
        <v>0</v>
      </c>
      <c r="E662" s="123">
        <v>1.301029995663981</v>
      </c>
      <c r="F662" s="84" t="s">
        <v>1985</v>
      </c>
      <c r="G662" s="84" t="b">
        <v>0</v>
      </c>
      <c r="H662" s="84" t="b">
        <v>0</v>
      </c>
      <c r="I662" s="84" t="b">
        <v>0</v>
      </c>
      <c r="J662" s="84" t="b">
        <v>0</v>
      </c>
      <c r="K662" s="84" t="b">
        <v>0</v>
      </c>
      <c r="L662" s="84" t="b">
        <v>0</v>
      </c>
    </row>
    <row r="663" spans="1:12" ht="15">
      <c r="A663" s="84" t="s">
        <v>253</v>
      </c>
      <c r="B663" s="84" t="s">
        <v>273</v>
      </c>
      <c r="C663" s="84">
        <v>4</v>
      </c>
      <c r="D663" s="123">
        <v>0</v>
      </c>
      <c r="E663" s="123">
        <v>1.301029995663981</v>
      </c>
      <c r="F663" s="84" t="s">
        <v>1985</v>
      </c>
      <c r="G663" s="84" t="b">
        <v>0</v>
      </c>
      <c r="H663" s="84" t="b">
        <v>0</v>
      </c>
      <c r="I663" s="84" t="b">
        <v>0</v>
      </c>
      <c r="J663" s="84" t="b">
        <v>0</v>
      </c>
      <c r="K663" s="84" t="b">
        <v>0</v>
      </c>
      <c r="L663" s="84" t="b">
        <v>0</v>
      </c>
    </row>
    <row r="664" spans="1:12" ht="15">
      <c r="A664" s="84" t="s">
        <v>280</v>
      </c>
      <c r="B664" s="84" t="s">
        <v>283</v>
      </c>
      <c r="C664" s="84">
        <v>3</v>
      </c>
      <c r="D664" s="123">
        <v>0.0044620977360107115</v>
      </c>
      <c r="E664" s="123">
        <v>1.1760912590556811</v>
      </c>
      <c r="F664" s="84" t="s">
        <v>1985</v>
      </c>
      <c r="G664" s="84" t="b">
        <v>0</v>
      </c>
      <c r="H664" s="84" t="b">
        <v>0</v>
      </c>
      <c r="I664" s="84" t="b">
        <v>0</v>
      </c>
      <c r="J664" s="84" t="b">
        <v>0</v>
      </c>
      <c r="K664" s="84" t="b">
        <v>0</v>
      </c>
      <c r="L664" s="84" t="b">
        <v>0</v>
      </c>
    </row>
    <row r="665" spans="1:12" ht="15">
      <c r="A665" s="84" t="s">
        <v>213</v>
      </c>
      <c r="B665" s="84" t="s">
        <v>255</v>
      </c>
      <c r="C665" s="84">
        <v>2</v>
      </c>
      <c r="D665" s="123">
        <v>0.007167380849142409</v>
      </c>
      <c r="E665" s="123">
        <v>1.4259687322722812</v>
      </c>
      <c r="F665" s="84" t="s">
        <v>1985</v>
      </c>
      <c r="G665" s="84" t="b">
        <v>0</v>
      </c>
      <c r="H665" s="84" t="b">
        <v>0</v>
      </c>
      <c r="I665" s="84" t="b">
        <v>0</v>
      </c>
      <c r="J665" s="84" t="b">
        <v>0</v>
      </c>
      <c r="K665" s="84" t="b">
        <v>0</v>
      </c>
      <c r="L665" s="84" t="b">
        <v>0</v>
      </c>
    </row>
    <row r="666" spans="1:12" ht="15">
      <c r="A666" s="84" t="s">
        <v>2503</v>
      </c>
      <c r="B666" s="84" t="s">
        <v>2113</v>
      </c>
      <c r="C666" s="84">
        <v>2</v>
      </c>
      <c r="D666" s="123">
        <v>0.007167380849142409</v>
      </c>
      <c r="E666" s="123">
        <v>1.301029995663981</v>
      </c>
      <c r="F666" s="84" t="s">
        <v>1985</v>
      </c>
      <c r="G666" s="84" t="b">
        <v>0</v>
      </c>
      <c r="H666" s="84" t="b">
        <v>0</v>
      </c>
      <c r="I666" s="84" t="b">
        <v>0</v>
      </c>
      <c r="J666" s="84" t="b">
        <v>0</v>
      </c>
      <c r="K666" s="84" t="b">
        <v>0</v>
      </c>
      <c r="L666" s="84" t="b">
        <v>0</v>
      </c>
    </row>
    <row r="667" spans="1:12" ht="15">
      <c r="A667" s="84" t="s">
        <v>2153</v>
      </c>
      <c r="B667" s="84" t="s">
        <v>2154</v>
      </c>
      <c r="C667" s="84">
        <v>2</v>
      </c>
      <c r="D667" s="123">
        <v>0.007952020911994373</v>
      </c>
      <c r="E667" s="123">
        <v>1.7558748556724915</v>
      </c>
      <c r="F667" s="84" t="s">
        <v>1987</v>
      </c>
      <c r="G667" s="84" t="b">
        <v>0</v>
      </c>
      <c r="H667" s="84" t="b">
        <v>0</v>
      </c>
      <c r="I667" s="84" t="b">
        <v>0</v>
      </c>
      <c r="J667" s="84" t="b">
        <v>0</v>
      </c>
      <c r="K667" s="84" t="b">
        <v>0</v>
      </c>
      <c r="L667" s="84" t="b">
        <v>0</v>
      </c>
    </row>
    <row r="668" spans="1:12" ht="15">
      <c r="A668" s="84" t="s">
        <v>2154</v>
      </c>
      <c r="B668" s="84" t="s">
        <v>2155</v>
      </c>
      <c r="C668" s="84">
        <v>2</v>
      </c>
      <c r="D668" s="123">
        <v>0.007952020911994373</v>
      </c>
      <c r="E668" s="123">
        <v>1.7558748556724915</v>
      </c>
      <c r="F668" s="84" t="s">
        <v>1987</v>
      </c>
      <c r="G668" s="84" t="b">
        <v>0</v>
      </c>
      <c r="H668" s="84" t="b">
        <v>0</v>
      </c>
      <c r="I668" s="84" t="b">
        <v>0</v>
      </c>
      <c r="J668" s="84" t="b">
        <v>0</v>
      </c>
      <c r="K668" s="84" t="b">
        <v>0</v>
      </c>
      <c r="L668" s="84" t="b">
        <v>0</v>
      </c>
    </row>
    <row r="669" spans="1:12" ht="15">
      <c r="A669" s="84" t="s">
        <v>2155</v>
      </c>
      <c r="B669" s="84" t="s">
        <v>2156</v>
      </c>
      <c r="C669" s="84">
        <v>2</v>
      </c>
      <c r="D669" s="123">
        <v>0.007952020911994373</v>
      </c>
      <c r="E669" s="123">
        <v>1.7558748556724915</v>
      </c>
      <c r="F669" s="84" t="s">
        <v>1987</v>
      </c>
      <c r="G669" s="84" t="b">
        <v>0</v>
      </c>
      <c r="H669" s="84" t="b">
        <v>0</v>
      </c>
      <c r="I669" s="84" t="b">
        <v>0</v>
      </c>
      <c r="J669" s="84" t="b">
        <v>0</v>
      </c>
      <c r="K669" s="84" t="b">
        <v>0</v>
      </c>
      <c r="L669" s="84" t="b">
        <v>0</v>
      </c>
    </row>
    <row r="670" spans="1:12" ht="15">
      <c r="A670" s="84" t="s">
        <v>2156</v>
      </c>
      <c r="B670" s="84" t="s">
        <v>2654</v>
      </c>
      <c r="C670" s="84">
        <v>2</v>
      </c>
      <c r="D670" s="123">
        <v>0.007952020911994373</v>
      </c>
      <c r="E670" s="123">
        <v>1.7558748556724915</v>
      </c>
      <c r="F670" s="84" t="s">
        <v>1987</v>
      </c>
      <c r="G670" s="84" t="b">
        <v>0</v>
      </c>
      <c r="H670" s="84" t="b">
        <v>0</v>
      </c>
      <c r="I670" s="84" t="b">
        <v>0</v>
      </c>
      <c r="J670" s="84" t="b">
        <v>0</v>
      </c>
      <c r="K670" s="84" t="b">
        <v>0</v>
      </c>
      <c r="L670" s="84" t="b">
        <v>0</v>
      </c>
    </row>
    <row r="671" spans="1:12" ht="15">
      <c r="A671" s="84" t="s">
        <v>2654</v>
      </c>
      <c r="B671" s="84" t="s">
        <v>2143</v>
      </c>
      <c r="C671" s="84">
        <v>2</v>
      </c>
      <c r="D671" s="123">
        <v>0.007952020911994373</v>
      </c>
      <c r="E671" s="123">
        <v>1.7558748556724915</v>
      </c>
      <c r="F671" s="84" t="s">
        <v>1987</v>
      </c>
      <c r="G671" s="84" t="b">
        <v>0</v>
      </c>
      <c r="H671" s="84" t="b">
        <v>0</v>
      </c>
      <c r="I671" s="84" t="b">
        <v>0</v>
      </c>
      <c r="J671" s="84" t="b">
        <v>0</v>
      </c>
      <c r="K671" s="84" t="b">
        <v>0</v>
      </c>
      <c r="L671" s="84" t="b">
        <v>0</v>
      </c>
    </row>
    <row r="672" spans="1:12" ht="15">
      <c r="A672" s="84" t="s">
        <v>2143</v>
      </c>
      <c r="B672" s="84" t="s">
        <v>2606</v>
      </c>
      <c r="C672" s="84">
        <v>2</v>
      </c>
      <c r="D672" s="123">
        <v>0.007952020911994373</v>
      </c>
      <c r="E672" s="123">
        <v>1.7558748556724915</v>
      </c>
      <c r="F672" s="84" t="s">
        <v>1987</v>
      </c>
      <c r="G672" s="84" t="b">
        <v>0</v>
      </c>
      <c r="H672" s="84" t="b">
        <v>0</v>
      </c>
      <c r="I672" s="84" t="b">
        <v>0</v>
      </c>
      <c r="J672" s="84" t="b">
        <v>0</v>
      </c>
      <c r="K672" s="84" t="b">
        <v>0</v>
      </c>
      <c r="L672" s="84" t="b">
        <v>0</v>
      </c>
    </row>
    <row r="673" spans="1:12" ht="15">
      <c r="A673" s="84" t="s">
        <v>2606</v>
      </c>
      <c r="B673" s="84" t="s">
        <v>261</v>
      </c>
      <c r="C673" s="84">
        <v>2</v>
      </c>
      <c r="D673" s="123">
        <v>0.007952020911994373</v>
      </c>
      <c r="E673" s="123">
        <v>1.7558748556724915</v>
      </c>
      <c r="F673" s="84" t="s">
        <v>1987</v>
      </c>
      <c r="G673" s="84" t="b">
        <v>0</v>
      </c>
      <c r="H673" s="84" t="b">
        <v>0</v>
      </c>
      <c r="I673" s="84" t="b">
        <v>0</v>
      </c>
      <c r="J673" s="84" t="b">
        <v>0</v>
      </c>
      <c r="K673" s="84" t="b">
        <v>0</v>
      </c>
      <c r="L673" s="84" t="b">
        <v>0</v>
      </c>
    </row>
    <row r="674" spans="1:12" ht="15">
      <c r="A674" s="84" t="s">
        <v>261</v>
      </c>
      <c r="B674" s="84" t="s">
        <v>2150</v>
      </c>
      <c r="C674" s="84">
        <v>2</v>
      </c>
      <c r="D674" s="123">
        <v>0.007952020911994373</v>
      </c>
      <c r="E674" s="123">
        <v>1.4548448600085102</v>
      </c>
      <c r="F674" s="84" t="s">
        <v>1987</v>
      </c>
      <c r="G674" s="84" t="b">
        <v>0</v>
      </c>
      <c r="H674" s="84" t="b">
        <v>0</v>
      </c>
      <c r="I674" s="84" t="b">
        <v>0</v>
      </c>
      <c r="J674" s="84" t="b">
        <v>0</v>
      </c>
      <c r="K674" s="84" t="b">
        <v>0</v>
      </c>
      <c r="L674" s="84" t="b">
        <v>0</v>
      </c>
    </row>
    <row r="675" spans="1:12" ht="15">
      <c r="A675" s="84" t="s">
        <v>2150</v>
      </c>
      <c r="B675" s="84" t="s">
        <v>2133</v>
      </c>
      <c r="C675" s="84">
        <v>2</v>
      </c>
      <c r="D675" s="123">
        <v>0.007952020911994373</v>
      </c>
      <c r="E675" s="123">
        <v>1.278753600952829</v>
      </c>
      <c r="F675" s="84" t="s">
        <v>1987</v>
      </c>
      <c r="G675" s="84" t="b">
        <v>0</v>
      </c>
      <c r="H675" s="84" t="b">
        <v>0</v>
      </c>
      <c r="I675" s="84" t="b">
        <v>0</v>
      </c>
      <c r="J675" s="84" t="b">
        <v>0</v>
      </c>
      <c r="K675" s="84" t="b">
        <v>0</v>
      </c>
      <c r="L675" s="84" t="b">
        <v>0</v>
      </c>
    </row>
    <row r="676" spans="1:12" ht="15">
      <c r="A676" s="84" t="s">
        <v>2133</v>
      </c>
      <c r="B676" s="84" t="s">
        <v>2655</v>
      </c>
      <c r="C676" s="84">
        <v>2</v>
      </c>
      <c r="D676" s="123">
        <v>0.007952020911994373</v>
      </c>
      <c r="E676" s="123">
        <v>1.5797835966168103</v>
      </c>
      <c r="F676" s="84" t="s">
        <v>1987</v>
      </c>
      <c r="G676" s="84" t="b">
        <v>0</v>
      </c>
      <c r="H676" s="84" t="b">
        <v>0</v>
      </c>
      <c r="I676" s="84" t="b">
        <v>0</v>
      </c>
      <c r="J676" s="84" t="b">
        <v>0</v>
      </c>
      <c r="K676" s="84" t="b">
        <v>0</v>
      </c>
      <c r="L676" s="84" t="b">
        <v>0</v>
      </c>
    </row>
    <row r="677" spans="1:12" ht="15">
      <c r="A677" s="84" t="s">
        <v>2655</v>
      </c>
      <c r="B677" s="84" t="s">
        <v>2088</v>
      </c>
      <c r="C677" s="84">
        <v>2</v>
      </c>
      <c r="D677" s="123">
        <v>0.007952020911994373</v>
      </c>
      <c r="E677" s="123">
        <v>1.7558748556724915</v>
      </c>
      <c r="F677" s="84" t="s">
        <v>1987</v>
      </c>
      <c r="G677" s="84" t="b">
        <v>0</v>
      </c>
      <c r="H677" s="84" t="b">
        <v>0</v>
      </c>
      <c r="I677" s="84" t="b">
        <v>0</v>
      </c>
      <c r="J677" s="84" t="b">
        <v>0</v>
      </c>
      <c r="K677" s="84" t="b">
        <v>0</v>
      </c>
      <c r="L677" s="84" t="b">
        <v>0</v>
      </c>
    </row>
    <row r="678" spans="1:12" ht="15">
      <c r="A678" s="84" t="s">
        <v>2088</v>
      </c>
      <c r="B678" s="84" t="s">
        <v>2656</v>
      </c>
      <c r="C678" s="84">
        <v>2</v>
      </c>
      <c r="D678" s="123">
        <v>0.007952020911994373</v>
      </c>
      <c r="E678" s="123">
        <v>1.7558748556724915</v>
      </c>
      <c r="F678" s="84" t="s">
        <v>1987</v>
      </c>
      <c r="G678" s="84" t="b">
        <v>0</v>
      </c>
      <c r="H678" s="84" t="b">
        <v>0</v>
      </c>
      <c r="I678" s="84" t="b">
        <v>0</v>
      </c>
      <c r="J678" s="84" t="b">
        <v>0</v>
      </c>
      <c r="K678" s="84" t="b">
        <v>0</v>
      </c>
      <c r="L678" s="84" t="b">
        <v>0</v>
      </c>
    </row>
    <row r="679" spans="1:12" ht="15">
      <c r="A679" s="84" t="s">
        <v>2713</v>
      </c>
      <c r="B679" s="84" t="s">
        <v>2633</v>
      </c>
      <c r="C679" s="84">
        <v>2</v>
      </c>
      <c r="D679" s="123">
        <v>0.007952020911994373</v>
      </c>
      <c r="E679" s="123">
        <v>1.7558748556724915</v>
      </c>
      <c r="F679" s="84" t="s">
        <v>1987</v>
      </c>
      <c r="G679" s="84" t="b">
        <v>0</v>
      </c>
      <c r="H679" s="84" t="b">
        <v>0</v>
      </c>
      <c r="I679" s="84" t="b">
        <v>0</v>
      </c>
      <c r="J679" s="84" t="b">
        <v>0</v>
      </c>
      <c r="K679" s="84" t="b">
        <v>0</v>
      </c>
      <c r="L679" s="84" t="b">
        <v>0</v>
      </c>
    </row>
    <row r="680" spans="1:12" ht="15">
      <c r="A680" s="84" t="s">
        <v>2633</v>
      </c>
      <c r="B680" s="84" t="s">
        <v>2503</v>
      </c>
      <c r="C680" s="84">
        <v>2</v>
      </c>
      <c r="D680" s="123">
        <v>0.007952020911994373</v>
      </c>
      <c r="E680" s="123">
        <v>1.7558748556724915</v>
      </c>
      <c r="F680" s="84" t="s">
        <v>1987</v>
      </c>
      <c r="G680" s="84" t="b">
        <v>0</v>
      </c>
      <c r="H680" s="84" t="b">
        <v>0</v>
      </c>
      <c r="I680" s="84" t="b">
        <v>0</v>
      </c>
      <c r="J680" s="84" t="b">
        <v>0</v>
      </c>
      <c r="K680" s="84" t="b">
        <v>0</v>
      </c>
      <c r="L680" s="84" t="b">
        <v>0</v>
      </c>
    </row>
    <row r="681" spans="1:12" ht="15">
      <c r="A681" s="84" t="s">
        <v>2503</v>
      </c>
      <c r="B681" s="84" t="s">
        <v>2621</v>
      </c>
      <c r="C681" s="84">
        <v>2</v>
      </c>
      <c r="D681" s="123">
        <v>0.007952020911994373</v>
      </c>
      <c r="E681" s="123">
        <v>1.7558748556724915</v>
      </c>
      <c r="F681" s="84" t="s">
        <v>1987</v>
      </c>
      <c r="G681" s="84" t="b">
        <v>0</v>
      </c>
      <c r="H681" s="84" t="b">
        <v>0</v>
      </c>
      <c r="I681" s="84" t="b">
        <v>0</v>
      </c>
      <c r="J681" s="84" t="b">
        <v>0</v>
      </c>
      <c r="K681" s="84" t="b">
        <v>0</v>
      </c>
      <c r="L681" s="84" t="b">
        <v>0</v>
      </c>
    </row>
    <row r="682" spans="1:12" ht="15">
      <c r="A682" s="84" t="s">
        <v>2621</v>
      </c>
      <c r="B682" s="84" t="s">
        <v>2714</v>
      </c>
      <c r="C682" s="84">
        <v>2</v>
      </c>
      <c r="D682" s="123">
        <v>0.007952020911994373</v>
      </c>
      <c r="E682" s="123">
        <v>1.7558748556724915</v>
      </c>
      <c r="F682" s="84" t="s">
        <v>1987</v>
      </c>
      <c r="G682" s="84" t="b">
        <v>0</v>
      </c>
      <c r="H682" s="84" t="b">
        <v>0</v>
      </c>
      <c r="I682" s="84" t="b">
        <v>0</v>
      </c>
      <c r="J682" s="84" t="b">
        <v>0</v>
      </c>
      <c r="K682" s="84" t="b">
        <v>0</v>
      </c>
      <c r="L682" s="84" t="b">
        <v>0</v>
      </c>
    </row>
    <row r="683" spans="1:12" ht="15">
      <c r="A683" s="84" t="s">
        <v>2714</v>
      </c>
      <c r="B683" s="84" t="s">
        <v>2631</v>
      </c>
      <c r="C683" s="84">
        <v>2</v>
      </c>
      <c r="D683" s="123">
        <v>0.007952020911994373</v>
      </c>
      <c r="E683" s="123">
        <v>1.7558748556724915</v>
      </c>
      <c r="F683" s="84" t="s">
        <v>1987</v>
      </c>
      <c r="G683" s="84" t="b">
        <v>0</v>
      </c>
      <c r="H683" s="84" t="b">
        <v>0</v>
      </c>
      <c r="I683" s="84" t="b">
        <v>0</v>
      </c>
      <c r="J683" s="84" t="b">
        <v>0</v>
      </c>
      <c r="K683" s="84" t="b">
        <v>0</v>
      </c>
      <c r="L683" s="84" t="b">
        <v>0</v>
      </c>
    </row>
    <row r="684" spans="1:12" ht="15">
      <c r="A684" s="84" t="s">
        <v>2631</v>
      </c>
      <c r="B684" s="84" t="s">
        <v>2151</v>
      </c>
      <c r="C684" s="84">
        <v>2</v>
      </c>
      <c r="D684" s="123">
        <v>0.007952020911994373</v>
      </c>
      <c r="E684" s="123">
        <v>1.5797835966168103</v>
      </c>
      <c r="F684" s="84" t="s">
        <v>1987</v>
      </c>
      <c r="G684" s="84" t="b">
        <v>0</v>
      </c>
      <c r="H684" s="84" t="b">
        <v>0</v>
      </c>
      <c r="I684" s="84" t="b">
        <v>0</v>
      </c>
      <c r="J684" s="84" t="b">
        <v>0</v>
      </c>
      <c r="K684" s="84" t="b">
        <v>0</v>
      </c>
      <c r="L684" s="84" t="b">
        <v>0</v>
      </c>
    </row>
    <row r="685" spans="1:12" ht="15">
      <c r="A685" s="84" t="s">
        <v>2151</v>
      </c>
      <c r="B685" s="84" t="s">
        <v>2520</v>
      </c>
      <c r="C685" s="84">
        <v>2</v>
      </c>
      <c r="D685" s="123">
        <v>0.007952020911994373</v>
      </c>
      <c r="E685" s="123">
        <v>1.5797835966168103</v>
      </c>
      <c r="F685" s="84" t="s">
        <v>1987</v>
      </c>
      <c r="G685" s="84" t="b">
        <v>0</v>
      </c>
      <c r="H685" s="84" t="b">
        <v>0</v>
      </c>
      <c r="I685" s="84" t="b">
        <v>0</v>
      </c>
      <c r="J685" s="84" t="b">
        <v>0</v>
      </c>
      <c r="K685" s="84" t="b">
        <v>0</v>
      </c>
      <c r="L685" s="84" t="b">
        <v>0</v>
      </c>
    </row>
    <row r="686" spans="1:12" ht="15">
      <c r="A686" s="84" t="s">
        <v>2520</v>
      </c>
      <c r="B686" s="84" t="s">
        <v>2593</v>
      </c>
      <c r="C686" s="84">
        <v>2</v>
      </c>
      <c r="D686" s="123">
        <v>0.007952020911994373</v>
      </c>
      <c r="E686" s="123">
        <v>1.7558748556724915</v>
      </c>
      <c r="F686" s="84" t="s">
        <v>1987</v>
      </c>
      <c r="G686" s="84" t="b">
        <v>0</v>
      </c>
      <c r="H686" s="84" t="b">
        <v>0</v>
      </c>
      <c r="I686" s="84" t="b">
        <v>0</v>
      </c>
      <c r="J686" s="84" t="b">
        <v>0</v>
      </c>
      <c r="K686" s="84" t="b">
        <v>0</v>
      </c>
      <c r="L686" s="84" t="b">
        <v>0</v>
      </c>
    </row>
    <row r="687" spans="1:12" ht="15">
      <c r="A687" s="84" t="s">
        <v>2593</v>
      </c>
      <c r="B687" s="84" t="s">
        <v>2715</v>
      </c>
      <c r="C687" s="84">
        <v>2</v>
      </c>
      <c r="D687" s="123">
        <v>0.007952020911994373</v>
      </c>
      <c r="E687" s="123">
        <v>1.7558748556724915</v>
      </c>
      <c r="F687" s="84" t="s">
        <v>1987</v>
      </c>
      <c r="G687" s="84" t="b">
        <v>0</v>
      </c>
      <c r="H687" s="84" t="b">
        <v>0</v>
      </c>
      <c r="I687" s="84" t="b">
        <v>0</v>
      </c>
      <c r="J687" s="84" t="b">
        <v>1</v>
      </c>
      <c r="K687" s="84" t="b">
        <v>0</v>
      </c>
      <c r="L687" s="84" t="b">
        <v>0</v>
      </c>
    </row>
    <row r="688" spans="1:12" ht="15">
      <c r="A688" s="84" t="s">
        <v>2715</v>
      </c>
      <c r="B688" s="84" t="s">
        <v>2716</v>
      </c>
      <c r="C688" s="84">
        <v>2</v>
      </c>
      <c r="D688" s="123">
        <v>0.007952020911994373</v>
      </c>
      <c r="E688" s="123">
        <v>1.7558748556724915</v>
      </c>
      <c r="F688" s="84" t="s">
        <v>1987</v>
      </c>
      <c r="G688" s="84" t="b">
        <v>1</v>
      </c>
      <c r="H688" s="84" t="b">
        <v>0</v>
      </c>
      <c r="I688" s="84" t="b">
        <v>0</v>
      </c>
      <c r="J688" s="84" t="b">
        <v>1</v>
      </c>
      <c r="K688" s="84" t="b">
        <v>0</v>
      </c>
      <c r="L688" s="84" t="b">
        <v>0</v>
      </c>
    </row>
    <row r="689" spans="1:12" ht="15">
      <c r="A689" s="84" t="s">
        <v>2712</v>
      </c>
      <c r="B689" s="84" t="s">
        <v>2152</v>
      </c>
      <c r="C689" s="84">
        <v>2</v>
      </c>
      <c r="D689" s="123">
        <v>0.01296918750639406</v>
      </c>
      <c r="E689" s="123">
        <v>1.5797835966168103</v>
      </c>
      <c r="F689" s="84" t="s">
        <v>1987</v>
      </c>
      <c r="G689" s="84" t="b">
        <v>0</v>
      </c>
      <c r="H689" s="84" t="b">
        <v>0</v>
      </c>
      <c r="I689" s="84" t="b">
        <v>0</v>
      </c>
      <c r="J689" s="84" t="b">
        <v>0</v>
      </c>
      <c r="K689" s="84" t="b">
        <v>0</v>
      </c>
      <c r="L689" s="84" t="b">
        <v>0</v>
      </c>
    </row>
    <row r="690" spans="1:12" ht="15">
      <c r="A690" s="84" t="s">
        <v>2159</v>
      </c>
      <c r="B690" s="84" t="s">
        <v>2160</v>
      </c>
      <c r="C690" s="84">
        <v>2</v>
      </c>
      <c r="D690" s="123">
        <v>0</v>
      </c>
      <c r="E690" s="123">
        <v>1.1139433523068367</v>
      </c>
      <c r="F690" s="84" t="s">
        <v>1989</v>
      </c>
      <c r="G690" s="84" t="b">
        <v>1</v>
      </c>
      <c r="H690" s="84" t="b">
        <v>0</v>
      </c>
      <c r="I690" s="84" t="b">
        <v>0</v>
      </c>
      <c r="J690" s="84" t="b">
        <v>0</v>
      </c>
      <c r="K690" s="84" t="b">
        <v>0</v>
      </c>
      <c r="L690" s="84" t="b">
        <v>0</v>
      </c>
    </row>
    <row r="691" spans="1:12" ht="15">
      <c r="A691" s="84" t="s">
        <v>2160</v>
      </c>
      <c r="B691" s="84" t="s">
        <v>2161</v>
      </c>
      <c r="C691" s="84">
        <v>2</v>
      </c>
      <c r="D691" s="123">
        <v>0</v>
      </c>
      <c r="E691" s="123">
        <v>1.1139433523068367</v>
      </c>
      <c r="F691" s="84" t="s">
        <v>1989</v>
      </c>
      <c r="G691" s="84" t="b">
        <v>0</v>
      </c>
      <c r="H691" s="84" t="b">
        <v>0</v>
      </c>
      <c r="I691" s="84" t="b">
        <v>0</v>
      </c>
      <c r="J691" s="84" t="b">
        <v>0</v>
      </c>
      <c r="K691" s="84" t="b">
        <v>0</v>
      </c>
      <c r="L691" s="84" t="b">
        <v>0</v>
      </c>
    </row>
    <row r="692" spans="1:12" ht="15">
      <c r="A692" s="84" t="s">
        <v>2161</v>
      </c>
      <c r="B692" s="84" t="s">
        <v>2094</v>
      </c>
      <c r="C692" s="84">
        <v>2</v>
      </c>
      <c r="D692" s="123">
        <v>0</v>
      </c>
      <c r="E692" s="123">
        <v>1.1139433523068367</v>
      </c>
      <c r="F692" s="84" t="s">
        <v>1989</v>
      </c>
      <c r="G692" s="84" t="b">
        <v>0</v>
      </c>
      <c r="H692" s="84" t="b">
        <v>0</v>
      </c>
      <c r="I692" s="84" t="b">
        <v>0</v>
      </c>
      <c r="J692" s="84" t="b">
        <v>0</v>
      </c>
      <c r="K692" s="84" t="b">
        <v>0</v>
      </c>
      <c r="L692" s="84" t="b">
        <v>0</v>
      </c>
    </row>
    <row r="693" spans="1:12" ht="15">
      <c r="A693" s="84" t="s">
        <v>2094</v>
      </c>
      <c r="B693" s="84" t="s">
        <v>2113</v>
      </c>
      <c r="C693" s="84">
        <v>2</v>
      </c>
      <c r="D693" s="123">
        <v>0</v>
      </c>
      <c r="E693" s="123">
        <v>1.1139433523068367</v>
      </c>
      <c r="F693" s="84" t="s">
        <v>1989</v>
      </c>
      <c r="G693" s="84" t="b">
        <v>0</v>
      </c>
      <c r="H693" s="84" t="b">
        <v>0</v>
      </c>
      <c r="I693" s="84" t="b">
        <v>0</v>
      </c>
      <c r="J693" s="84" t="b">
        <v>0</v>
      </c>
      <c r="K693" s="84" t="b">
        <v>0</v>
      </c>
      <c r="L693" s="84" t="b">
        <v>0</v>
      </c>
    </row>
    <row r="694" spans="1:12" ht="15">
      <c r="A694" s="84" t="s">
        <v>2113</v>
      </c>
      <c r="B694" s="84" t="s">
        <v>2162</v>
      </c>
      <c r="C694" s="84">
        <v>2</v>
      </c>
      <c r="D694" s="123">
        <v>0</v>
      </c>
      <c r="E694" s="123">
        <v>1.1139433523068367</v>
      </c>
      <c r="F694" s="84" t="s">
        <v>1989</v>
      </c>
      <c r="G694" s="84" t="b">
        <v>0</v>
      </c>
      <c r="H694" s="84" t="b">
        <v>0</v>
      </c>
      <c r="I694" s="84" t="b">
        <v>0</v>
      </c>
      <c r="J694" s="84" t="b">
        <v>0</v>
      </c>
      <c r="K694" s="84" t="b">
        <v>0</v>
      </c>
      <c r="L694" s="84" t="b">
        <v>0</v>
      </c>
    </row>
    <row r="695" spans="1:12" ht="15">
      <c r="A695" s="84" t="s">
        <v>2162</v>
      </c>
      <c r="B695" s="84" t="s">
        <v>2163</v>
      </c>
      <c r="C695" s="84">
        <v>2</v>
      </c>
      <c r="D695" s="123">
        <v>0</v>
      </c>
      <c r="E695" s="123">
        <v>1.1139433523068367</v>
      </c>
      <c r="F695" s="84" t="s">
        <v>1989</v>
      </c>
      <c r="G695" s="84" t="b">
        <v>0</v>
      </c>
      <c r="H695" s="84" t="b">
        <v>0</v>
      </c>
      <c r="I695" s="84" t="b">
        <v>0</v>
      </c>
      <c r="J695" s="84" t="b">
        <v>0</v>
      </c>
      <c r="K695" s="84" t="b">
        <v>0</v>
      </c>
      <c r="L695" s="84" t="b">
        <v>0</v>
      </c>
    </row>
    <row r="696" spans="1:12" ht="15">
      <c r="A696" s="84" t="s">
        <v>2163</v>
      </c>
      <c r="B696" s="84" t="s">
        <v>2164</v>
      </c>
      <c r="C696" s="84">
        <v>2</v>
      </c>
      <c r="D696" s="123">
        <v>0</v>
      </c>
      <c r="E696" s="123">
        <v>1.1139433523068367</v>
      </c>
      <c r="F696" s="84" t="s">
        <v>1989</v>
      </c>
      <c r="G696" s="84" t="b">
        <v>0</v>
      </c>
      <c r="H696" s="84" t="b">
        <v>0</v>
      </c>
      <c r="I696" s="84" t="b">
        <v>0</v>
      </c>
      <c r="J696" s="84" t="b">
        <v>0</v>
      </c>
      <c r="K696" s="84" t="b">
        <v>0</v>
      </c>
      <c r="L696" s="84" t="b">
        <v>0</v>
      </c>
    </row>
    <row r="697" spans="1:12" ht="15">
      <c r="A697" s="84" t="s">
        <v>2164</v>
      </c>
      <c r="B697" s="84" t="s">
        <v>2165</v>
      </c>
      <c r="C697" s="84">
        <v>2</v>
      </c>
      <c r="D697" s="123">
        <v>0</v>
      </c>
      <c r="E697" s="123">
        <v>1.1139433523068367</v>
      </c>
      <c r="F697" s="84" t="s">
        <v>1989</v>
      </c>
      <c r="G697" s="84" t="b">
        <v>0</v>
      </c>
      <c r="H697" s="84" t="b">
        <v>0</v>
      </c>
      <c r="I697" s="84" t="b">
        <v>0</v>
      </c>
      <c r="J697" s="84" t="b">
        <v>0</v>
      </c>
      <c r="K697" s="84" t="b">
        <v>0</v>
      </c>
      <c r="L697" s="84" t="b">
        <v>0</v>
      </c>
    </row>
    <row r="698" spans="1:12" ht="15">
      <c r="A698" s="84" t="s">
        <v>2165</v>
      </c>
      <c r="B698" s="84" t="s">
        <v>2116</v>
      </c>
      <c r="C698" s="84">
        <v>2</v>
      </c>
      <c r="D698" s="123">
        <v>0</v>
      </c>
      <c r="E698" s="123">
        <v>1.1139433523068367</v>
      </c>
      <c r="F698" s="84" t="s">
        <v>1989</v>
      </c>
      <c r="G698" s="84" t="b">
        <v>0</v>
      </c>
      <c r="H698" s="84" t="b">
        <v>0</v>
      </c>
      <c r="I698" s="84" t="b">
        <v>0</v>
      </c>
      <c r="J698" s="84" t="b">
        <v>0</v>
      </c>
      <c r="K698" s="84" t="b">
        <v>0</v>
      </c>
      <c r="L698" s="84" t="b">
        <v>0</v>
      </c>
    </row>
    <row r="699" spans="1:12" ht="15">
      <c r="A699" s="84" t="s">
        <v>2116</v>
      </c>
      <c r="B699" s="84" t="s">
        <v>2699</v>
      </c>
      <c r="C699" s="84">
        <v>2</v>
      </c>
      <c r="D699" s="123">
        <v>0</v>
      </c>
      <c r="E699" s="123">
        <v>1.1139433523068367</v>
      </c>
      <c r="F699" s="84" t="s">
        <v>1989</v>
      </c>
      <c r="G699" s="84" t="b">
        <v>0</v>
      </c>
      <c r="H699" s="84" t="b">
        <v>0</v>
      </c>
      <c r="I699" s="84" t="b">
        <v>0</v>
      </c>
      <c r="J699" s="84" t="b">
        <v>1</v>
      </c>
      <c r="K699" s="84" t="b">
        <v>0</v>
      </c>
      <c r="L69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2747</v>
      </c>
      <c r="B1" s="13" t="s">
        <v>34</v>
      </c>
    </row>
    <row r="2" spans="1:2" ht="15">
      <c r="A2" s="115" t="s">
        <v>257</v>
      </c>
      <c r="B2" s="78">
        <v>6713.922981</v>
      </c>
    </row>
    <row r="3" spans="1:2" ht="15">
      <c r="A3" s="115" t="s">
        <v>240</v>
      </c>
      <c r="B3" s="78">
        <v>3389.862414</v>
      </c>
    </row>
    <row r="4" spans="1:2" ht="15">
      <c r="A4" s="115" t="s">
        <v>227</v>
      </c>
      <c r="B4" s="78">
        <v>2884.712121</v>
      </c>
    </row>
    <row r="5" spans="1:2" ht="15">
      <c r="A5" s="115" t="s">
        <v>253</v>
      </c>
      <c r="B5" s="78">
        <v>2479.168583</v>
      </c>
    </row>
    <row r="6" spans="1:2" ht="15">
      <c r="A6" s="115" t="s">
        <v>303</v>
      </c>
      <c r="B6" s="78">
        <v>2398</v>
      </c>
    </row>
    <row r="7" spans="1:2" ht="15">
      <c r="A7" s="115" t="s">
        <v>268</v>
      </c>
      <c r="B7" s="78">
        <v>2171.935931</v>
      </c>
    </row>
    <row r="8" spans="1:2" ht="15">
      <c r="A8" s="115" t="s">
        <v>269</v>
      </c>
      <c r="B8" s="78">
        <v>2013.935931</v>
      </c>
    </row>
    <row r="9" spans="1:2" ht="15">
      <c r="A9" s="115" t="s">
        <v>218</v>
      </c>
      <c r="B9" s="78">
        <v>1333.959171</v>
      </c>
    </row>
    <row r="10" spans="1:2" ht="15">
      <c r="A10" s="115" t="s">
        <v>233</v>
      </c>
      <c r="B10" s="78">
        <v>1284.064069</v>
      </c>
    </row>
    <row r="11" spans="1:2" ht="15">
      <c r="A11" s="115" t="s">
        <v>228</v>
      </c>
      <c r="B11" s="78">
        <v>1232.297249</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2766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1034</v>
      </c>
      <c r="AF2" s="13" t="s">
        <v>1035</v>
      </c>
      <c r="AG2" s="13" t="s">
        <v>1036</v>
      </c>
      <c r="AH2" s="13" t="s">
        <v>1037</v>
      </c>
      <c r="AI2" s="13" t="s">
        <v>1038</v>
      </c>
      <c r="AJ2" s="13" t="s">
        <v>1039</v>
      </c>
      <c r="AK2" s="13" t="s">
        <v>1040</v>
      </c>
      <c r="AL2" s="13" t="s">
        <v>1041</v>
      </c>
      <c r="AM2" s="13" t="s">
        <v>1042</v>
      </c>
      <c r="AN2" s="13" t="s">
        <v>1043</v>
      </c>
      <c r="AO2" s="13" t="s">
        <v>1044</v>
      </c>
      <c r="AP2" s="13" t="s">
        <v>1045</v>
      </c>
      <c r="AQ2" s="13" t="s">
        <v>1046</v>
      </c>
      <c r="AR2" s="13" t="s">
        <v>1047</v>
      </c>
      <c r="AS2" s="13" t="s">
        <v>1048</v>
      </c>
      <c r="AT2" s="13" t="s">
        <v>192</v>
      </c>
      <c r="AU2" s="13" t="s">
        <v>1049</v>
      </c>
      <c r="AV2" s="13" t="s">
        <v>1050</v>
      </c>
      <c r="AW2" s="13" t="s">
        <v>1051</v>
      </c>
      <c r="AX2" s="13" t="s">
        <v>1052</v>
      </c>
      <c r="AY2" s="13" t="s">
        <v>1053</v>
      </c>
      <c r="AZ2" s="13" t="s">
        <v>1054</v>
      </c>
      <c r="BA2" s="13" t="s">
        <v>2000</v>
      </c>
      <c r="BB2" s="120" t="s">
        <v>2331</v>
      </c>
      <c r="BC2" s="120" t="s">
        <v>2338</v>
      </c>
      <c r="BD2" s="120" t="s">
        <v>2340</v>
      </c>
      <c r="BE2" s="120" t="s">
        <v>2347</v>
      </c>
      <c r="BF2" s="120" t="s">
        <v>2351</v>
      </c>
      <c r="BG2" s="120" t="s">
        <v>2361</v>
      </c>
      <c r="BH2" s="120" t="s">
        <v>2372</v>
      </c>
      <c r="BI2" s="120" t="s">
        <v>2417</v>
      </c>
      <c r="BJ2" s="120" t="s">
        <v>2436</v>
      </c>
      <c r="BK2" s="120" t="s">
        <v>2478</v>
      </c>
      <c r="BL2" s="120" t="s">
        <v>2736</v>
      </c>
      <c r="BM2" s="120" t="s">
        <v>2737</v>
      </c>
      <c r="BN2" s="120" t="s">
        <v>2738</v>
      </c>
      <c r="BO2" s="120" t="s">
        <v>2739</v>
      </c>
      <c r="BP2" s="120" t="s">
        <v>2740</v>
      </c>
      <c r="BQ2" s="120" t="s">
        <v>2741</v>
      </c>
      <c r="BR2" s="120" t="s">
        <v>2742</v>
      </c>
      <c r="BS2" s="120" t="s">
        <v>2743</v>
      </c>
      <c r="BT2" s="120" t="s">
        <v>2745</v>
      </c>
      <c r="BU2" s="3"/>
      <c r="BV2" s="3"/>
    </row>
    <row r="3" spans="1:74" ht="41.45" customHeight="1">
      <c r="A3" s="64" t="s">
        <v>212</v>
      </c>
      <c r="C3" s="65"/>
      <c r="D3" s="65" t="s">
        <v>64</v>
      </c>
      <c r="E3" s="66">
        <v>163.68926372317446</v>
      </c>
      <c r="F3" s="68">
        <v>99.99916315345234</v>
      </c>
      <c r="G3" s="100" t="s">
        <v>571</v>
      </c>
      <c r="H3" s="65"/>
      <c r="I3" s="69" t="s">
        <v>212</v>
      </c>
      <c r="J3" s="70"/>
      <c r="K3" s="70"/>
      <c r="L3" s="69" t="s">
        <v>1818</v>
      </c>
      <c r="M3" s="73">
        <v>1.2788930594481205</v>
      </c>
      <c r="N3" s="74">
        <v>4402.12744140625</v>
      </c>
      <c r="O3" s="74">
        <v>2083.67626953125</v>
      </c>
      <c r="P3" s="75"/>
      <c r="Q3" s="76"/>
      <c r="R3" s="76"/>
      <c r="S3" s="48"/>
      <c r="T3" s="48">
        <v>0</v>
      </c>
      <c r="U3" s="48">
        <v>2</v>
      </c>
      <c r="V3" s="49">
        <v>0</v>
      </c>
      <c r="W3" s="49">
        <v>0.002358</v>
      </c>
      <c r="X3" s="49">
        <v>0.005119</v>
      </c>
      <c r="Y3" s="49">
        <v>0.513578</v>
      </c>
      <c r="Z3" s="49">
        <v>0.5</v>
      </c>
      <c r="AA3" s="49">
        <v>0</v>
      </c>
      <c r="AB3" s="71">
        <v>3</v>
      </c>
      <c r="AC3" s="71"/>
      <c r="AD3" s="72"/>
      <c r="AE3" s="78" t="s">
        <v>1055</v>
      </c>
      <c r="AF3" s="78">
        <v>1449</v>
      </c>
      <c r="AG3" s="78">
        <v>1999</v>
      </c>
      <c r="AH3" s="78">
        <v>28166</v>
      </c>
      <c r="AI3" s="78">
        <v>35067</v>
      </c>
      <c r="AJ3" s="78"/>
      <c r="AK3" s="78" t="s">
        <v>1177</v>
      </c>
      <c r="AL3" s="78" t="s">
        <v>1299</v>
      </c>
      <c r="AM3" s="83" t="s">
        <v>1383</v>
      </c>
      <c r="AN3" s="78"/>
      <c r="AO3" s="80">
        <v>39729.88873842593</v>
      </c>
      <c r="AP3" s="83" t="s">
        <v>1488</v>
      </c>
      <c r="AQ3" s="78" t="b">
        <v>0</v>
      </c>
      <c r="AR3" s="78" t="b">
        <v>0</v>
      </c>
      <c r="AS3" s="78" t="b">
        <v>1</v>
      </c>
      <c r="AT3" s="78" t="s">
        <v>963</v>
      </c>
      <c r="AU3" s="78">
        <v>300</v>
      </c>
      <c r="AV3" s="83" t="s">
        <v>1610</v>
      </c>
      <c r="AW3" s="78" t="b">
        <v>0</v>
      </c>
      <c r="AX3" s="78" t="s">
        <v>1694</v>
      </c>
      <c r="AY3" s="83" t="s">
        <v>1695</v>
      </c>
      <c r="AZ3" s="78" t="s">
        <v>66</v>
      </c>
      <c r="BA3" s="78" t="str">
        <f>REPLACE(INDEX(GroupVertices[Group],MATCH(Vertices[[#This Row],[Vertex]],GroupVertices[Vertex],0)),1,1,"")</f>
        <v>4</v>
      </c>
      <c r="BB3" s="48"/>
      <c r="BC3" s="48"/>
      <c r="BD3" s="48"/>
      <c r="BE3" s="48"/>
      <c r="BF3" s="48" t="s">
        <v>492</v>
      </c>
      <c r="BG3" s="48" t="s">
        <v>492</v>
      </c>
      <c r="BH3" s="121" t="s">
        <v>2373</v>
      </c>
      <c r="BI3" s="121" t="s">
        <v>2373</v>
      </c>
      <c r="BJ3" s="121" t="s">
        <v>2437</v>
      </c>
      <c r="BK3" s="121" t="s">
        <v>2437</v>
      </c>
      <c r="BL3" s="121">
        <v>1</v>
      </c>
      <c r="BM3" s="124">
        <v>3.8461538461538463</v>
      </c>
      <c r="BN3" s="121">
        <v>0</v>
      </c>
      <c r="BO3" s="124">
        <v>0</v>
      </c>
      <c r="BP3" s="121">
        <v>0</v>
      </c>
      <c r="BQ3" s="124">
        <v>0</v>
      </c>
      <c r="BR3" s="121">
        <v>25</v>
      </c>
      <c r="BS3" s="124">
        <v>96.15384615384616</v>
      </c>
      <c r="BT3" s="121">
        <v>26</v>
      </c>
      <c r="BU3" s="3"/>
      <c r="BV3" s="3"/>
    </row>
    <row r="4" spans="1:77" ht="41.45" customHeight="1">
      <c r="A4" s="64" t="s">
        <v>272</v>
      </c>
      <c r="C4" s="65"/>
      <c r="D4" s="65" t="s">
        <v>64</v>
      </c>
      <c r="E4" s="66">
        <v>164.0572305331799</v>
      </c>
      <c r="F4" s="68">
        <v>99.9989808658969</v>
      </c>
      <c r="G4" s="100" t="s">
        <v>1626</v>
      </c>
      <c r="H4" s="65"/>
      <c r="I4" s="69" t="s">
        <v>272</v>
      </c>
      <c r="J4" s="70"/>
      <c r="K4" s="70"/>
      <c r="L4" s="69" t="s">
        <v>1819</v>
      </c>
      <c r="M4" s="73">
        <v>1.339643425427055</v>
      </c>
      <c r="N4" s="74">
        <v>5069.1015625</v>
      </c>
      <c r="O4" s="74">
        <v>1704.83642578125</v>
      </c>
      <c r="P4" s="75"/>
      <c r="Q4" s="76"/>
      <c r="R4" s="76"/>
      <c r="S4" s="86"/>
      <c r="T4" s="48">
        <v>6</v>
      </c>
      <c r="U4" s="48">
        <v>0</v>
      </c>
      <c r="V4" s="49">
        <v>39.105283</v>
      </c>
      <c r="W4" s="49">
        <v>0.002597</v>
      </c>
      <c r="X4" s="49">
        <v>0.013992</v>
      </c>
      <c r="Y4" s="49">
        <v>1.296237</v>
      </c>
      <c r="Z4" s="49">
        <v>0.4</v>
      </c>
      <c r="AA4" s="49">
        <v>0</v>
      </c>
      <c r="AB4" s="71">
        <v>4</v>
      </c>
      <c r="AC4" s="71"/>
      <c r="AD4" s="72"/>
      <c r="AE4" s="78" t="s">
        <v>1056</v>
      </c>
      <c r="AF4" s="78">
        <v>2236</v>
      </c>
      <c r="AG4" s="78">
        <v>2434</v>
      </c>
      <c r="AH4" s="78">
        <v>1705</v>
      </c>
      <c r="AI4" s="78">
        <v>2607</v>
      </c>
      <c r="AJ4" s="78"/>
      <c r="AK4" s="84" t="s">
        <v>1178</v>
      </c>
      <c r="AL4" s="78" t="s">
        <v>986</v>
      </c>
      <c r="AM4" s="83" t="s">
        <v>1384</v>
      </c>
      <c r="AN4" s="78"/>
      <c r="AO4" s="80">
        <v>42801.066145833334</v>
      </c>
      <c r="AP4" s="78"/>
      <c r="AQ4" s="78" t="b">
        <v>1</v>
      </c>
      <c r="AR4" s="78" t="b">
        <v>0</v>
      </c>
      <c r="AS4" s="78" t="b">
        <v>0</v>
      </c>
      <c r="AT4" s="78"/>
      <c r="AU4" s="78">
        <v>24</v>
      </c>
      <c r="AV4" s="78"/>
      <c r="AW4" s="78" t="b">
        <v>0</v>
      </c>
      <c r="AX4" s="78" t="s">
        <v>1694</v>
      </c>
      <c r="AY4" s="83" t="s">
        <v>1696</v>
      </c>
      <c r="AZ4" s="78" t="s">
        <v>65</v>
      </c>
      <c r="BA4" s="78" t="str">
        <f>REPLACE(INDEX(GroupVertices[Group],MATCH(Vertices[[#This Row],[Vertex]],GroupVertices[Vertex],0)),1,1,"")</f>
        <v>4</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228</v>
      </c>
      <c r="C5" s="65"/>
      <c r="D5" s="65" t="s">
        <v>64</v>
      </c>
      <c r="E5" s="66">
        <v>176.63492822966506</v>
      </c>
      <c r="F5" s="68">
        <v>99.99274998391539</v>
      </c>
      <c r="G5" s="100" t="s">
        <v>584</v>
      </c>
      <c r="H5" s="65"/>
      <c r="I5" s="69" t="s">
        <v>228</v>
      </c>
      <c r="J5" s="70"/>
      <c r="K5" s="70"/>
      <c r="L5" s="69" t="s">
        <v>1820</v>
      </c>
      <c r="M5" s="73">
        <v>3.416188693796661</v>
      </c>
      <c r="N5" s="74">
        <v>5108.93701171875</v>
      </c>
      <c r="O5" s="74">
        <v>2442.47900390625</v>
      </c>
      <c r="P5" s="75"/>
      <c r="Q5" s="76"/>
      <c r="R5" s="76"/>
      <c r="S5" s="86"/>
      <c r="T5" s="48">
        <v>9</v>
      </c>
      <c r="U5" s="48">
        <v>12</v>
      </c>
      <c r="V5" s="49">
        <v>1232.297249</v>
      </c>
      <c r="W5" s="49">
        <v>0.003215</v>
      </c>
      <c r="X5" s="49">
        <v>0.034466</v>
      </c>
      <c r="Y5" s="49">
        <v>3.175493</v>
      </c>
      <c r="Z5" s="49">
        <v>0.11904761904761904</v>
      </c>
      <c r="AA5" s="49">
        <v>0.4</v>
      </c>
      <c r="AB5" s="71">
        <v>5</v>
      </c>
      <c r="AC5" s="71"/>
      <c r="AD5" s="72"/>
      <c r="AE5" s="78" t="s">
        <v>1057</v>
      </c>
      <c r="AF5" s="78">
        <v>852</v>
      </c>
      <c r="AG5" s="78">
        <v>17303</v>
      </c>
      <c r="AH5" s="78">
        <v>119616</v>
      </c>
      <c r="AI5" s="78">
        <v>78834</v>
      </c>
      <c r="AJ5" s="78"/>
      <c r="AK5" s="78" t="s">
        <v>1179</v>
      </c>
      <c r="AL5" s="78" t="s">
        <v>996</v>
      </c>
      <c r="AM5" s="83" t="s">
        <v>1385</v>
      </c>
      <c r="AN5" s="78"/>
      <c r="AO5" s="80">
        <v>40230.04924768519</v>
      </c>
      <c r="AP5" s="83" t="s">
        <v>1489</v>
      </c>
      <c r="AQ5" s="78" t="b">
        <v>0</v>
      </c>
      <c r="AR5" s="78" t="b">
        <v>0</v>
      </c>
      <c r="AS5" s="78" t="b">
        <v>1</v>
      </c>
      <c r="AT5" s="78" t="s">
        <v>963</v>
      </c>
      <c r="AU5" s="78">
        <v>1228</v>
      </c>
      <c r="AV5" s="83" t="s">
        <v>1611</v>
      </c>
      <c r="AW5" s="78" t="b">
        <v>1</v>
      </c>
      <c r="AX5" s="78" t="s">
        <v>1694</v>
      </c>
      <c r="AY5" s="83" t="s">
        <v>1697</v>
      </c>
      <c r="AZ5" s="78" t="s">
        <v>66</v>
      </c>
      <c r="BA5" s="78" t="str">
        <f>REPLACE(INDEX(GroupVertices[Group],MATCH(Vertices[[#This Row],[Vertex]],GroupVertices[Vertex],0)),1,1,"")</f>
        <v>4</v>
      </c>
      <c r="BB5" s="48" t="s">
        <v>456</v>
      </c>
      <c r="BC5" s="48" t="s">
        <v>456</v>
      </c>
      <c r="BD5" s="48" t="s">
        <v>482</v>
      </c>
      <c r="BE5" s="48" t="s">
        <v>482</v>
      </c>
      <c r="BF5" s="48" t="s">
        <v>2352</v>
      </c>
      <c r="BG5" s="48" t="s">
        <v>2362</v>
      </c>
      <c r="BH5" s="121" t="s">
        <v>2374</v>
      </c>
      <c r="BI5" s="121" t="s">
        <v>2418</v>
      </c>
      <c r="BJ5" s="121" t="s">
        <v>2438</v>
      </c>
      <c r="BK5" s="121" t="s">
        <v>2479</v>
      </c>
      <c r="BL5" s="121">
        <v>11</v>
      </c>
      <c r="BM5" s="124">
        <v>3.5483870967741935</v>
      </c>
      <c r="BN5" s="121">
        <v>3</v>
      </c>
      <c r="BO5" s="124">
        <v>0.967741935483871</v>
      </c>
      <c r="BP5" s="121">
        <v>0</v>
      </c>
      <c r="BQ5" s="124">
        <v>0</v>
      </c>
      <c r="BR5" s="121">
        <v>296</v>
      </c>
      <c r="BS5" s="124">
        <v>95.48387096774194</v>
      </c>
      <c r="BT5" s="121">
        <v>310</v>
      </c>
      <c r="BU5" s="2"/>
      <c r="BV5" s="3"/>
      <c r="BW5" s="3"/>
      <c r="BX5" s="3"/>
      <c r="BY5" s="3"/>
    </row>
    <row r="6" spans="1:77" ht="41.45" customHeight="1">
      <c r="A6" s="64" t="s">
        <v>213</v>
      </c>
      <c r="C6" s="65"/>
      <c r="D6" s="65" t="s">
        <v>64</v>
      </c>
      <c r="E6" s="66">
        <v>164.4150465346335</v>
      </c>
      <c r="F6" s="68">
        <v>99.99880360696368</v>
      </c>
      <c r="G6" s="100" t="s">
        <v>572</v>
      </c>
      <c r="H6" s="65"/>
      <c r="I6" s="69" t="s">
        <v>213</v>
      </c>
      <c r="J6" s="70"/>
      <c r="K6" s="70"/>
      <c r="L6" s="69" t="s">
        <v>1821</v>
      </c>
      <c r="M6" s="73">
        <v>1.3987179192410535</v>
      </c>
      <c r="N6" s="74">
        <v>7473.49169921875</v>
      </c>
      <c r="O6" s="74">
        <v>6858.5478515625</v>
      </c>
      <c r="P6" s="75"/>
      <c r="Q6" s="76"/>
      <c r="R6" s="76"/>
      <c r="S6" s="86"/>
      <c r="T6" s="48">
        <v>1</v>
      </c>
      <c r="U6" s="48">
        <v>14</v>
      </c>
      <c r="V6" s="49">
        <v>1100.566667</v>
      </c>
      <c r="W6" s="49">
        <v>0.002674</v>
      </c>
      <c r="X6" s="49">
        <v>0.014372</v>
      </c>
      <c r="Y6" s="49">
        <v>3.195917</v>
      </c>
      <c r="Z6" s="49">
        <v>0.08241758241758242</v>
      </c>
      <c r="AA6" s="49">
        <v>0.07142857142857142</v>
      </c>
      <c r="AB6" s="71">
        <v>6</v>
      </c>
      <c r="AC6" s="71"/>
      <c r="AD6" s="72"/>
      <c r="AE6" s="78" t="s">
        <v>1058</v>
      </c>
      <c r="AF6" s="78">
        <v>2601</v>
      </c>
      <c r="AG6" s="78">
        <v>2857</v>
      </c>
      <c r="AH6" s="78">
        <v>10002</v>
      </c>
      <c r="AI6" s="78">
        <v>1908</v>
      </c>
      <c r="AJ6" s="78"/>
      <c r="AK6" s="78" t="s">
        <v>1180</v>
      </c>
      <c r="AL6" s="78" t="s">
        <v>1300</v>
      </c>
      <c r="AM6" s="83" t="s">
        <v>1386</v>
      </c>
      <c r="AN6" s="78"/>
      <c r="AO6" s="80">
        <v>39687.62383101852</v>
      </c>
      <c r="AP6" s="83" t="s">
        <v>1490</v>
      </c>
      <c r="AQ6" s="78" t="b">
        <v>0</v>
      </c>
      <c r="AR6" s="78" t="b">
        <v>0</v>
      </c>
      <c r="AS6" s="78" t="b">
        <v>1</v>
      </c>
      <c r="AT6" s="78" t="s">
        <v>963</v>
      </c>
      <c r="AU6" s="78">
        <v>393</v>
      </c>
      <c r="AV6" s="83" t="s">
        <v>1612</v>
      </c>
      <c r="AW6" s="78" t="b">
        <v>0</v>
      </c>
      <c r="AX6" s="78" t="s">
        <v>1694</v>
      </c>
      <c r="AY6" s="83" t="s">
        <v>1698</v>
      </c>
      <c r="AZ6" s="78" t="s">
        <v>66</v>
      </c>
      <c r="BA6" s="78" t="str">
        <f>REPLACE(INDEX(GroupVertices[Group],MATCH(Vertices[[#This Row],[Vertex]],GroupVertices[Vertex],0)),1,1,"")</f>
        <v>6</v>
      </c>
      <c r="BB6" s="48"/>
      <c r="BC6" s="48"/>
      <c r="BD6" s="48"/>
      <c r="BE6" s="48"/>
      <c r="BF6" s="48" t="s">
        <v>492</v>
      </c>
      <c r="BG6" s="48" t="s">
        <v>492</v>
      </c>
      <c r="BH6" s="121" t="s">
        <v>2375</v>
      </c>
      <c r="BI6" s="121" t="s">
        <v>2419</v>
      </c>
      <c r="BJ6" s="121" t="s">
        <v>2270</v>
      </c>
      <c r="BK6" s="121" t="s">
        <v>2480</v>
      </c>
      <c r="BL6" s="121">
        <v>4</v>
      </c>
      <c r="BM6" s="124">
        <v>5.797101449275362</v>
      </c>
      <c r="BN6" s="121">
        <v>0</v>
      </c>
      <c r="BO6" s="124">
        <v>0</v>
      </c>
      <c r="BP6" s="121">
        <v>0</v>
      </c>
      <c r="BQ6" s="124">
        <v>0</v>
      </c>
      <c r="BR6" s="121">
        <v>65</v>
      </c>
      <c r="BS6" s="124">
        <v>94.20289855072464</v>
      </c>
      <c r="BT6" s="121">
        <v>69</v>
      </c>
      <c r="BU6" s="2"/>
      <c r="BV6" s="3"/>
      <c r="BW6" s="3"/>
      <c r="BX6" s="3"/>
      <c r="BY6" s="3"/>
    </row>
    <row r="7" spans="1:77" ht="41.45" customHeight="1">
      <c r="A7" s="64" t="s">
        <v>273</v>
      </c>
      <c r="C7" s="65"/>
      <c r="D7" s="65" t="s">
        <v>64</v>
      </c>
      <c r="E7" s="66">
        <v>484.67982355197546</v>
      </c>
      <c r="F7" s="68">
        <v>99.84014722353145</v>
      </c>
      <c r="G7" s="100" t="s">
        <v>1627</v>
      </c>
      <c r="H7" s="65"/>
      <c r="I7" s="69" t="s">
        <v>273</v>
      </c>
      <c r="J7" s="70"/>
      <c r="K7" s="70"/>
      <c r="L7" s="69" t="s">
        <v>1822</v>
      </c>
      <c r="M7" s="73">
        <v>54.27360197108581</v>
      </c>
      <c r="N7" s="74">
        <v>6746.4814453125</v>
      </c>
      <c r="O7" s="74">
        <v>5471.55078125</v>
      </c>
      <c r="P7" s="75"/>
      <c r="Q7" s="76"/>
      <c r="R7" s="76"/>
      <c r="S7" s="86"/>
      <c r="T7" s="48">
        <v>2</v>
      </c>
      <c r="U7" s="48">
        <v>0</v>
      </c>
      <c r="V7" s="49">
        <v>0</v>
      </c>
      <c r="W7" s="49">
        <v>0.002053</v>
      </c>
      <c r="X7" s="49">
        <v>0.003036</v>
      </c>
      <c r="Y7" s="49">
        <v>0.538075</v>
      </c>
      <c r="Z7" s="49">
        <v>1</v>
      </c>
      <c r="AA7" s="49">
        <v>0</v>
      </c>
      <c r="AB7" s="71">
        <v>7</v>
      </c>
      <c r="AC7" s="71"/>
      <c r="AD7" s="72"/>
      <c r="AE7" s="78" t="s">
        <v>1059</v>
      </c>
      <c r="AF7" s="78">
        <v>266927</v>
      </c>
      <c r="AG7" s="78">
        <v>381465</v>
      </c>
      <c r="AH7" s="78">
        <v>35529</v>
      </c>
      <c r="AI7" s="78">
        <v>61992</v>
      </c>
      <c r="AJ7" s="78"/>
      <c r="AK7" s="78" t="s">
        <v>1181</v>
      </c>
      <c r="AL7" s="78" t="s">
        <v>1301</v>
      </c>
      <c r="AM7" s="83" t="s">
        <v>1387</v>
      </c>
      <c r="AN7" s="78"/>
      <c r="AO7" s="80">
        <v>39650.73983796296</v>
      </c>
      <c r="AP7" s="83" t="s">
        <v>1491</v>
      </c>
      <c r="AQ7" s="78" t="b">
        <v>0</v>
      </c>
      <c r="AR7" s="78" t="b">
        <v>0</v>
      </c>
      <c r="AS7" s="78" t="b">
        <v>1</v>
      </c>
      <c r="AT7" s="78"/>
      <c r="AU7" s="78">
        <v>2147</v>
      </c>
      <c r="AV7" s="83" t="s">
        <v>1613</v>
      </c>
      <c r="AW7" s="78" t="b">
        <v>1</v>
      </c>
      <c r="AX7" s="78" t="s">
        <v>1694</v>
      </c>
      <c r="AY7" s="83" t="s">
        <v>1699</v>
      </c>
      <c r="AZ7" s="78" t="s">
        <v>65</v>
      </c>
      <c r="BA7" s="78" t="str">
        <f>REPLACE(INDEX(GroupVertices[Group],MATCH(Vertices[[#This Row],[Vertex]],GroupVertices[Vertex],0)),1,1,"")</f>
        <v>6</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214</v>
      </c>
      <c r="C8" s="65"/>
      <c r="D8" s="65" t="s">
        <v>64</v>
      </c>
      <c r="E8" s="66">
        <v>174.08622938243192</v>
      </c>
      <c r="F8" s="68">
        <v>99.99401258714428</v>
      </c>
      <c r="G8" s="100" t="s">
        <v>573</v>
      </c>
      <c r="H8" s="65"/>
      <c r="I8" s="69" t="s">
        <v>214</v>
      </c>
      <c r="J8" s="70"/>
      <c r="K8" s="70"/>
      <c r="L8" s="69" t="s">
        <v>1823</v>
      </c>
      <c r="M8" s="73">
        <v>2.9954051243839483</v>
      </c>
      <c r="N8" s="74">
        <v>7324.0859375</v>
      </c>
      <c r="O8" s="74">
        <v>6862.9453125</v>
      </c>
      <c r="P8" s="75"/>
      <c r="Q8" s="76"/>
      <c r="R8" s="76"/>
      <c r="S8" s="86"/>
      <c r="T8" s="48">
        <v>1</v>
      </c>
      <c r="U8" s="48">
        <v>14</v>
      </c>
      <c r="V8" s="49">
        <v>1100.566667</v>
      </c>
      <c r="W8" s="49">
        <v>0.002674</v>
      </c>
      <c r="X8" s="49">
        <v>0.014372</v>
      </c>
      <c r="Y8" s="49">
        <v>3.195917</v>
      </c>
      <c r="Z8" s="49">
        <v>0.08241758241758242</v>
      </c>
      <c r="AA8" s="49">
        <v>0.07142857142857142</v>
      </c>
      <c r="AB8" s="71">
        <v>8</v>
      </c>
      <c r="AC8" s="71"/>
      <c r="AD8" s="72"/>
      <c r="AE8" s="78" t="s">
        <v>1060</v>
      </c>
      <c r="AF8" s="78">
        <v>13975</v>
      </c>
      <c r="AG8" s="78">
        <v>14290</v>
      </c>
      <c r="AH8" s="78">
        <v>95409</v>
      </c>
      <c r="AI8" s="78">
        <v>9023</v>
      </c>
      <c r="AJ8" s="78"/>
      <c r="AK8" s="78" t="s">
        <v>1182</v>
      </c>
      <c r="AL8" s="78" t="s">
        <v>992</v>
      </c>
      <c r="AM8" s="83" t="s">
        <v>1388</v>
      </c>
      <c r="AN8" s="78"/>
      <c r="AO8" s="80">
        <v>40629.246087962965</v>
      </c>
      <c r="AP8" s="83" t="s">
        <v>1492</v>
      </c>
      <c r="AQ8" s="78" t="b">
        <v>1</v>
      </c>
      <c r="AR8" s="78" t="b">
        <v>0</v>
      </c>
      <c r="AS8" s="78" t="b">
        <v>1</v>
      </c>
      <c r="AT8" s="78" t="s">
        <v>963</v>
      </c>
      <c r="AU8" s="78">
        <v>1274</v>
      </c>
      <c r="AV8" s="83" t="s">
        <v>1613</v>
      </c>
      <c r="AW8" s="78" t="b">
        <v>0</v>
      </c>
      <c r="AX8" s="78" t="s">
        <v>1694</v>
      </c>
      <c r="AY8" s="83" t="s">
        <v>1700</v>
      </c>
      <c r="AZ8" s="78" t="s">
        <v>66</v>
      </c>
      <c r="BA8" s="78" t="str">
        <f>REPLACE(INDEX(GroupVertices[Group],MATCH(Vertices[[#This Row],[Vertex]],GroupVertices[Vertex],0)),1,1,"")</f>
        <v>6</v>
      </c>
      <c r="BB8" s="48"/>
      <c r="BC8" s="48"/>
      <c r="BD8" s="48"/>
      <c r="BE8" s="48"/>
      <c r="BF8" s="48" t="s">
        <v>492</v>
      </c>
      <c r="BG8" s="48" t="s">
        <v>492</v>
      </c>
      <c r="BH8" s="121" t="s">
        <v>2376</v>
      </c>
      <c r="BI8" s="121" t="s">
        <v>2420</v>
      </c>
      <c r="BJ8" s="121" t="s">
        <v>2439</v>
      </c>
      <c r="BK8" s="121" t="s">
        <v>2481</v>
      </c>
      <c r="BL8" s="121">
        <v>2</v>
      </c>
      <c r="BM8" s="124">
        <v>4.25531914893617</v>
      </c>
      <c r="BN8" s="121">
        <v>0</v>
      </c>
      <c r="BO8" s="124">
        <v>0</v>
      </c>
      <c r="BP8" s="121">
        <v>0</v>
      </c>
      <c r="BQ8" s="124">
        <v>0</v>
      </c>
      <c r="BR8" s="121">
        <v>45</v>
      </c>
      <c r="BS8" s="124">
        <v>95.74468085106383</v>
      </c>
      <c r="BT8" s="121">
        <v>47</v>
      </c>
      <c r="BU8" s="2"/>
      <c r="BV8" s="3"/>
      <c r="BW8" s="3"/>
      <c r="BX8" s="3"/>
      <c r="BY8" s="3"/>
    </row>
    <row r="9" spans="1:77" ht="41.45" customHeight="1">
      <c r="A9" s="64" t="s">
        <v>274</v>
      </c>
      <c r="C9" s="65"/>
      <c r="D9" s="65" t="s">
        <v>64</v>
      </c>
      <c r="E9" s="66">
        <v>210.77971049603295</v>
      </c>
      <c r="F9" s="68">
        <v>99.97583495592538</v>
      </c>
      <c r="G9" s="100" t="s">
        <v>1628</v>
      </c>
      <c r="H9" s="65"/>
      <c r="I9" s="69" t="s">
        <v>274</v>
      </c>
      <c r="J9" s="70"/>
      <c r="K9" s="70"/>
      <c r="L9" s="69" t="s">
        <v>1824</v>
      </c>
      <c r="M9" s="73">
        <v>9.053403688600557</v>
      </c>
      <c r="N9" s="74">
        <v>6653.005859375</v>
      </c>
      <c r="O9" s="74">
        <v>7049.681640625</v>
      </c>
      <c r="P9" s="75"/>
      <c r="Q9" s="76"/>
      <c r="R9" s="76"/>
      <c r="S9" s="86"/>
      <c r="T9" s="48">
        <v>2</v>
      </c>
      <c r="U9" s="48">
        <v>0</v>
      </c>
      <c r="V9" s="49">
        <v>0</v>
      </c>
      <c r="W9" s="49">
        <v>0.002053</v>
      </c>
      <c r="X9" s="49">
        <v>0.003036</v>
      </c>
      <c r="Y9" s="49">
        <v>0.538075</v>
      </c>
      <c r="Z9" s="49">
        <v>1</v>
      </c>
      <c r="AA9" s="49">
        <v>0</v>
      </c>
      <c r="AB9" s="71">
        <v>9</v>
      </c>
      <c r="AC9" s="71"/>
      <c r="AD9" s="72"/>
      <c r="AE9" s="78" t="s">
        <v>1061</v>
      </c>
      <c r="AF9" s="78">
        <v>53014</v>
      </c>
      <c r="AG9" s="78">
        <v>57668</v>
      </c>
      <c r="AH9" s="78">
        <v>92009</v>
      </c>
      <c r="AI9" s="78">
        <v>30635</v>
      </c>
      <c r="AJ9" s="78"/>
      <c r="AK9" s="78" t="s">
        <v>1183</v>
      </c>
      <c r="AL9" s="78" t="s">
        <v>1302</v>
      </c>
      <c r="AM9" s="83" t="s">
        <v>1389</v>
      </c>
      <c r="AN9" s="78"/>
      <c r="AO9" s="80">
        <v>39804.17859953704</v>
      </c>
      <c r="AP9" s="83" t="s">
        <v>1493</v>
      </c>
      <c r="AQ9" s="78" t="b">
        <v>0</v>
      </c>
      <c r="AR9" s="78" t="b">
        <v>0</v>
      </c>
      <c r="AS9" s="78" t="b">
        <v>0</v>
      </c>
      <c r="AT9" s="78"/>
      <c r="AU9" s="78">
        <v>4114</v>
      </c>
      <c r="AV9" s="83" t="s">
        <v>1614</v>
      </c>
      <c r="AW9" s="78" t="b">
        <v>0</v>
      </c>
      <c r="AX9" s="78" t="s">
        <v>1694</v>
      </c>
      <c r="AY9" s="83" t="s">
        <v>1701</v>
      </c>
      <c r="AZ9" s="78" t="s">
        <v>65</v>
      </c>
      <c r="BA9" s="78" t="str">
        <f>REPLACE(INDEX(GroupVertices[Group],MATCH(Vertices[[#This Row],[Vertex]],GroupVertices[Vertex],0)),1,1,"")</f>
        <v>6</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275</v>
      </c>
      <c r="C10" s="65"/>
      <c r="D10" s="65" t="s">
        <v>64</v>
      </c>
      <c r="E10" s="66">
        <v>162.71394020148185</v>
      </c>
      <c r="F10" s="68">
        <v>99.99964632023725</v>
      </c>
      <c r="G10" s="100" t="s">
        <v>1629</v>
      </c>
      <c r="H10" s="65"/>
      <c r="I10" s="69" t="s">
        <v>275</v>
      </c>
      <c r="J10" s="70"/>
      <c r="K10" s="70"/>
      <c r="L10" s="69" t="s">
        <v>1825</v>
      </c>
      <c r="M10" s="73">
        <v>1.1178696756005075</v>
      </c>
      <c r="N10" s="74">
        <v>7847.02294921875</v>
      </c>
      <c r="O10" s="74">
        <v>4583.3232421875</v>
      </c>
      <c r="P10" s="75"/>
      <c r="Q10" s="76"/>
      <c r="R10" s="76"/>
      <c r="S10" s="86"/>
      <c r="T10" s="48">
        <v>2</v>
      </c>
      <c r="U10" s="48">
        <v>0</v>
      </c>
      <c r="V10" s="49">
        <v>0</v>
      </c>
      <c r="W10" s="49">
        <v>0.002053</v>
      </c>
      <c r="X10" s="49">
        <v>0.003036</v>
      </c>
      <c r="Y10" s="49">
        <v>0.538075</v>
      </c>
      <c r="Z10" s="49">
        <v>1</v>
      </c>
      <c r="AA10" s="49">
        <v>0</v>
      </c>
      <c r="AB10" s="71">
        <v>10</v>
      </c>
      <c r="AC10" s="71"/>
      <c r="AD10" s="72"/>
      <c r="AE10" s="78" t="s">
        <v>1062</v>
      </c>
      <c r="AF10" s="78">
        <v>635</v>
      </c>
      <c r="AG10" s="78">
        <v>846</v>
      </c>
      <c r="AH10" s="78">
        <v>10248</v>
      </c>
      <c r="AI10" s="78">
        <v>10547</v>
      </c>
      <c r="AJ10" s="78"/>
      <c r="AK10" s="78" t="s">
        <v>1184</v>
      </c>
      <c r="AL10" s="78" t="s">
        <v>1303</v>
      </c>
      <c r="AM10" s="83" t="s">
        <v>1390</v>
      </c>
      <c r="AN10" s="78"/>
      <c r="AO10" s="80">
        <v>42858.587858796294</v>
      </c>
      <c r="AP10" s="83" t="s">
        <v>1494</v>
      </c>
      <c r="AQ10" s="78" t="b">
        <v>1</v>
      </c>
      <c r="AR10" s="78" t="b">
        <v>0</v>
      </c>
      <c r="AS10" s="78" t="b">
        <v>1</v>
      </c>
      <c r="AT10" s="78"/>
      <c r="AU10" s="78">
        <v>19</v>
      </c>
      <c r="AV10" s="78"/>
      <c r="AW10" s="78" t="b">
        <v>0</v>
      </c>
      <c r="AX10" s="78" t="s">
        <v>1694</v>
      </c>
      <c r="AY10" s="83" t="s">
        <v>1702</v>
      </c>
      <c r="AZ10" s="78" t="s">
        <v>65</v>
      </c>
      <c r="BA10" s="78" t="str">
        <f>REPLACE(INDEX(GroupVertices[Group],MATCH(Vertices[[#This Row],[Vertex]],GroupVertices[Vertex],0)),1,1,"")</f>
        <v>6</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276</v>
      </c>
      <c r="C11" s="65"/>
      <c r="D11" s="65" t="s">
        <v>64</v>
      </c>
      <c r="E11" s="66">
        <v>163.74678497163507</v>
      </c>
      <c r="F11" s="68">
        <v>99.99913465792643</v>
      </c>
      <c r="G11" s="100" t="s">
        <v>1630</v>
      </c>
      <c r="H11" s="65"/>
      <c r="I11" s="69" t="s">
        <v>276</v>
      </c>
      <c r="J11" s="70"/>
      <c r="K11" s="70"/>
      <c r="L11" s="69" t="s">
        <v>1826</v>
      </c>
      <c r="M11" s="73">
        <v>1.2883896683827585</v>
      </c>
      <c r="N11" s="74">
        <v>8127.84228515625</v>
      </c>
      <c r="O11" s="74">
        <v>7487.76611328125</v>
      </c>
      <c r="P11" s="75"/>
      <c r="Q11" s="76"/>
      <c r="R11" s="76"/>
      <c r="S11" s="86"/>
      <c r="T11" s="48">
        <v>2</v>
      </c>
      <c r="U11" s="48">
        <v>0</v>
      </c>
      <c r="V11" s="49">
        <v>0</v>
      </c>
      <c r="W11" s="49">
        <v>0.002053</v>
      </c>
      <c r="X11" s="49">
        <v>0.003036</v>
      </c>
      <c r="Y11" s="49">
        <v>0.538075</v>
      </c>
      <c r="Z11" s="49">
        <v>1</v>
      </c>
      <c r="AA11" s="49">
        <v>0</v>
      </c>
      <c r="AB11" s="71">
        <v>11</v>
      </c>
      <c r="AC11" s="71"/>
      <c r="AD11" s="72"/>
      <c r="AE11" s="78" t="s">
        <v>1063</v>
      </c>
      <c r="AF11" s="78">
        <v>1399</v>
      </c>
      <c r="AG11" s="78">
        <v>2067</v>
      </c>
      <c r="AH11" s="78">
        <v>13086</v>
      </c>
      <c r="AI11" s="78">
        <v>14468</v>
      </c>
      <c r="AJ11" s="78"/>
      <c r="AK11" s="78" t="s">
        <v>1185</v>
      </c>
      <c r="AL11" s="78" t="s">
        <v>1304</v>
      </c>
      <c r="AM11" s="83" t="s">
        <v>1391</v>
      </c>
      <c r="AN11" s="78"/>
      <c r="AO11" s="80">
        <v>39877.836122685185</v>
      </c>
      <c r="AP11" s="83" t="s">
        <v>1495</v>
      </c>
      <c r="AQ11" s="78" t="b">
        <v>0</v>
      </c>
      <c r="AR11" s="78" t="b">
        <v>0</v>
      </c>
      <c r="AS11" s="78" t="b">
        <v>1</v>
      </c>
      <c r="AT11" s="78"/>
      <c r="AU11" s="78">
        <v>136</v>
      </c>
      <c r="AV11" s="83" t="s">
        <v>1615</v>
      </c>
      <c r="AW11" s="78" t="b">
        <v>0</v>
      </c>
      <c r="AX11" s="78" t="s">
        <v>1694</v>
      </c>
      <c r="AY11" s="83" t="s">
        <v>1703</v>
      </c>
      <c r="AZ11" s="78" t="s">
        <v>65</v>
      </c>
      <c r="BA11" s="78" t="str">
        <f>REPLACE(INDEX(GroupVertices[Group],MATCH(Vertices[[#This Row],[Vertex]],GroupVertices[Vertex],0)),1,1,"")</f>
        <v>6</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277</v>
      </c>
      <c r="C12" s="65"/>
      <c r="D12" s="65" t="s">
        <v>64</v>
      </c>
      <c r="E12" s="66">
        <v>163.29338218965134</v>
      </c>
      <c r="F12" s="68">
        <v>99.9993592697189</v>
      </c>
      <c r="G12" s="100" t="s">
        <v>1631</v>
      </c>
      <c r="H12" s="65"/>
      <c r="I12" s="69" t="s">
        <v>277</v>
      </c>
      <c r="J12" s="70"/>
      <c r="K12" s="70"/>
      <c r="L12" s="69" t="s">
        <v>1827</v>
      </c>
      <c r="M12" s="73">
        <v>1.2135340450156116</v>
      </c>
      <c r="N12" s="74">
        <v>7552.03271484375</v>
      </c>
      <c r="O12" s="74">
        <v>9646.09375</v>
      </c>
      <c r="P12" s="75"/>
      <c r="Q12" s="76"/>
      <c r="R12" s="76"/>
      <c r="S12" s="86"/>
      <c r="T12" s="48">
        <v>2</v>
      </c>
      <c r="U12" s="48">
        <v>0</v>
      </c>
      <c r="V12" s="49">
        <v>0</v>
      </c>
      <c r="W12" s="49">
        <v>0.002053</v>
      </c>
      <c r="X12" s="49">
        <v>0.003036</v>
      </c>
      <c r="Y12" s="49">
        <v>0.538075</v>
      </c>
      <c r="Z12" s="49">
        <v>1</v>
      </c>
      <c r="AA12" s="49">
        <v>0</v>
      </c>
      <c r="AB12" s="71">
        <v>12</v>
      </c>
      <c r="AC12" s="71"/>
      <c r="AD12" s="72"/>
      <c r="AE12" s="78" t="s">
        <v>1064</v>
      </c>
      <c r="AF12" s="78">
        <v>2429</v>
      </c>
      <c r="AG12" s="78">
        <v>1531</v>
      </c>
      <c r="AH12" s="78">
        <v>33829</v>
      </c>
      <c r="AI12" s="78">
        <v>63211</v>
      </c>
      <c r="AJ12" s="78"/>
      <c r="AK12" s="78" t="s">
        <v>1186</v>
      </c>
      <c r="AL12" s="78" t="s">
        <v>1305</v>
      </c>
      <c r="AM12" s="78"/>
      <c r="AN12" s="78"/>
      <c r="AO12" s="80">
        <v>39889.890625</v>
      </c>
      <c r="AP12" s="83" t="s">
        <v>1496</v>
      </c>
      <c r="AQ12" s="78" t="b">
        <v>0</v>
      </c>
      <c r="AR12" s="78" t="b">
        <v>0</v>
      </c>
      <c r="AS12" s="78" t="b">
        <v>1</v>
      </c>
      <c r="AT12" s="78"/>
      <c r="AU12" s="78">
        <v>213</v>
      </c>
      <c r="AV12" s="83" t="s">
        <v>1616</v>
      </c>
      <c r="AW12" s="78" t="b">
        <v>0</v>
      </c>
      <c r="AX12" s="78" t="s">
        <v>1694</v>
      </c>
      <c r="AY12" s="83" t="s">
        <v>1704</v>
      </c>
      <c r="AZ12" s="78" t="s">
        <v>65</v>
      </c>
      <c r="BA12" s="78" t="str">
        <f>REPLACE(INDEX(GroupVertices[Group],MATCH(Vertices[[#This Row],[Vertex]],GroupVertices[Vertex],0)),1,1,"")</f>
        <v>6</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278</v>
      </c>
      <c r="C13" s="65"/>
      <c r="D13" s="65" t="s">
        <v>64</v>
      </c>
      <c r="E13" s="66">
        <v>257.71197383562475</v>
      </c>
      <c r="F13" s="68">
        <v>99.95258512109467</v>
      </c>
      <c r="G13" s="100" t="s">
        <v>1632</v>
      </c>
      <c r="H13" s="65"/>
      <c r="I13" s="69" t="s">
        <v>278</v>
      </c>
      <c r="J13" s="70"/>
      <c r="K13" s="70"/>
      <c r="L13" s="69" t="s">
        <v>1828</v>
      </c>
      <c r="M13" s="73">
        <v>16.801798643182742</v>
      </c>
      <c r="N13" s="74">
        <v>7047.1748046875</v>
      </c>
      <c r="O13" s="74">
        <v>4349.57470703125</v>
      </c>
      <c r="P13" s="75"/>
      <c r="Q13" s="76"/>
      <c r="R13" s="76"/>
      <c r="S13" s="86"/>
      <c r="T13" s="48">
        <v>2</v>
      </c>
      <c r="U13" s="48">
        <v>0</v>
      </c>
      <c r="V13" s="49">
        <v>0</v>
      </c>
      <c r="W13" s="49">
        <v>0.002053</v>
      </c>
      <c r="X13" s="49">
        <v>0.003036</v>
      </c>
      <c r="Y13" s="49">
        <v>0.538075</v>
      </c>
      <c r="Z13" s="49">
        <v>1</v>
      </c>
      <c r="AA13" s="49">
        <v>0</v>
      </c>
      <c r="AB13" s="71">
        <v>13</v>
      </c>
      <c r="AC13" s="71"/>
      <c r="AD13" s="72"/>
      <c r="AE13" s="78" t="s">
        <v>1065</v>
      </c>
      <c r="AF13" s="78">
        <v>44638</v>
      </c>
      <c r="AG13" s="78">
        <v>113150</v>
      </c>
      <c r="AH13" s="78">
        <v>100555</v>
      </c>
      <c r="AI13" s="78">
        <v>11559</v>
      </c>
      <c r="AJ13" s="78"/>
      <c r="AK13" s="78" t="s">
        <v>1187</v>
      </c>
      <c r="AL13" s="78" t="s">
        <v>1306</v>
      </c>
      <c r="AM13" s="83" t="s">
        <v>1392</v>
      </c>
      <c r="AN13" s="78"/>
      <c r="AO13" s="80">
        <v>39897.76054398148</v>
      </c>
      <c r="AP13" s="83" t="s">
        <v>1497</v>
      </c>
      <c r="AQ13" s="78" t="b">
        <v>0</v>
      </c>
      <c r="AR13" s="78" t="b">
        <v>0</v>
      </c>
      <c r="AS13" s="78" t="b">
        <v>1</v>
      </c>
      <c r="AT13" s="78"/>
      <c r="AU13" s="78">
        <v>7482</v>
      </c>
      <c r="AV13" s="83" t="s">
        <v>1614</v>
      </c>
      <c r="AW13" s="78" t="b">
        <v>1</v>
      </c>
      <c r="AX13" s="78" t="s">
        <v>1694</v>
      </c>
      <c r="AY13" s="83" t="s">
        <v>1705</v>
      </c>
      <c r="AZ13" s="78" t="s">
        <v>65</v>
      </c>
      <c r="BA13" s="78" t="str">
        <f>REPLACE(INDEX(GroupVertices[Group],MATCH(Vertices[[#This Row],[Vertex]],GroupVertices[Vertex],0)),1,1,"")</f>
        <v>6</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279</v>
      </c>
      <c r="C14" s="65"/>
      <c r="D14" s="65" t="s">
        <v>64</v>
      </c>
      <c r="E14" s="66">
        <v>165.66697958936467</v>
      </c>
      <c r="F14" s="68">
        <v>99.99818341022329</v>
      </c>
      <c r="G14" s="100" t="s">
        <v>1633</v>
      </c>
      <c r="H14" s="65"/>
      <c r="I14" s="69" t="s">
        <v>279</v>
      </c>
      <c r="J14" s="70"/>
      <c r="K14" s="70"/>
      <c r="L14" s="69" t="s">
        <v>1829</v>
      </c>
      <c r="M14" s="73">
        <v>1.6054088195831757</v>
      </c>
      <c r="N14" s="74">
        <v>6800.18408203125</v>
      </c>
      <c r="O14" s="74">
        <v>8565.05078125</v>
      </c>
      <c r="P14" s="75"/>
      <c r="Q14" s="76"/>
      <c r="R14" s="76"/>
      <c r="S14" s="86"/>
      <c r="T14" s="48">
        <v>2</v>
      </c>
      <c r="U14" s="48">
        <v>0</v>
      </c>
      <c r="V14" s="49">
        <v>0</v>
      </c>
      <c r="W14" s="49">
        <v>0.002053</v>
      </c>
      <c r="X14" s="49">
        <v>0.003036</v>
      </c>
      <c r="Y14" s="49">
        <v>0.538075</v>
      </c>
      <c r="Z14" s="49">
        <v>1</v>
      </c>
      <c r="AA14" s="49">
        <v>0</v>
      </c>
      <c r="AB14" s="71">
        <v>14</v>
      </c>
      <c r="AC14" s="71"/>
      <c r="AD14" s="72"/>
      <c r="AE14" s="78" t="s">
        <v>1066</v>
      </c>
      <c r="AF14" s="78">
        <v>3687</v>
      </c>
      <c r="AG14" s="78">
        <v>4337</v>
      </c>
      <c r="AH14" s="78">
        <v>18419</v>
      </c>
      <c r="AI14" s="78">
        <v>4669</v>
      </c>
      <c r="AJ14" s="78"/>
      <c r="AK14" s="78" t="s">
        <v>1188</v>
      </c>
      <c r="AL14" s="78" t="s">
        <v>1307</v>
      </c>
      <c r="AM14" s="83" t="s">
        <v>1393</v>
      </c>
      <c r="AN14" s="78"/>
      <c r="AO14" s="80">
        <v>42636.82476851852</v>
      </c>
      <c r="AP14" s="83" t="s">
        <v>1498</v>
      </c>
      <c r="AQ14" s="78" t="b">
        <v>0</v>
      </c>
      <c r="AR14" s="78" t="b">
        <v>0</v>
      </c>
      <c r="AS14" s="78" t="b">
        <v>1</v>
      </c>
      <c r="AT14" s="78"/>
      <c r="AU14" s="78">
        <v>259</v>
      </c>
      <c r="AV14" s="83" t="s">
        <v>1613</v>
      </c>
      <c r="AW14" s="78" t="b">
        <v>0</v>
      </c>
      <c r="AX14" s="78" t="s">
        <v>1694</v>
      </c>
      <c r="AY14" s="83" t="s">
        <v>1706</v>
      </c>
      <c r="AZ14" s="78" t="s">
        <v>65</v>
      </c>
      <c r="BA14" s="78" t="str">
        <f>REPLACE(INDEX(GroupVertices[Group],MATCH(Vertices[[#This Row],[Vertex]],GroupVertices[Vertex],0)),1,1,"")</f>
        <v>6</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280</v>
      </c>
      <c r="C15" s="65"/>
      <c r="D15" s="65" t="s">
        <v>64</v>
      </c>
      <c r="E15" s="66">
        <v>473.82184200432033</v>
      </c>
      <c r="F15" s="68">
        <v>99.84552617309865</v>
      </c>
      <c r="G15" s="100" t="s">
        <v>1634</v>
      </c>
      <c r="H15" s="65"/>
      <c r="I15" s="69" t="s">
        <v>280</v>
      </c>
      <c r="J15" s="70"/>
      <c r="K15" s="70"/>
      <c r="L15" s="69" t="s">
        <v>1830</v>
      </c>
      <c r="M15" s="73">
        <v>52.480977378659134</v>
      </c>
      <c r="N15" s="74">
        <v>7455.662109375</v>
      </c>
      <c r="O15" s="74">
        <v>4023.126953125</v>
      </c>
      <c r="P15" s="75"/>
      <c r="Q15" s="76"/>
      <c r="R15" s="76"/>
      <c r="S15" s="86"/>
      <c r="T15" s="48">
        <v>2</v>
      </c>
      <c r="U15" s="48">
        <v>0</v>
      </c>
      <c r="V15" s="49">
        <v>0</v>
      </c>
      <c r="W15" s="49">
        <v>0.002053</v>
      </c>
      <c r="X15" s="49">
        <v>0.003036</v>
      </c>
      <c r="Y15" s="49">
        <v>0.538075</v>
      </c>
      <c r="Z15" s="49">
        <v>1</v>
      </c>
      <c r="AA15" s="49">
        <v>0</v>
      </c>
      <c r="AB15" s="71">
        <v>15</v>
      </c>
      <c r="AC15" s="71"/>
      <c r="AD15" s="72"/>
      <c r="AE15" s="78" t="s">
        <v>1067</v>
      </c>
      <c r="AF15" s="78">
        <v>263729</v>
      </c>
      <c r="AG15" s="78">
        <v>368629</v>
      </c>
      <c r="AH15" s="78">
        <v>78332</v>
      </c>
      <c r="AI15" s="78">
        <v>95780</v>
      </c>
      <c r="AJ15" s="78"/>
      <c r="AK15" s="78" t="s">
        <v>1189</v>
      </c>
      <c r="AL15" s="78" t="s">
        <v>1308</v>
      </c>
      <c r="AM15" s="83" t="s">
        <v>1394</v>
      </c>
      <c r="AN15" s="78"/>
      <c r="AO15" s="80">
        <v>40651.944872685184</v>
      </c>
      <c r="AP15" s="83" t="s">
        <v>1499</v>
      </c>
      <c r="AQ15" s="78" t="b">
        <v>0</v>
      </c>
      <c r="AR15" s="78" t="b">
        <v>0</v>
      </c>
      <c r="AS15" s="78" t="b">
        <v>1</v>
      </c>
      <c r="AT15" s="78"/>
      <c r="AU15" s="78">
        <v>3514</v>
      </c>
      <c r="AV15" s="83" t="s">
        <v>1617</v>
      </c>
      <c r="AW15" s="78" t="b">
        <v>1</v>
      </c>
      <c r="AX15" s="78" t="s">
        <v>1694</v>
      </c>
      <c r="AY15" s="83" t="s">
        <v>1707</v>
      </c>
      <c r="AZ15" s="78" t="s">
        <v>65</v>
      </c>
      <c r="BA15" s="78" t="str">
        <f>REPLACE(INDEX(GroupVertices[Group],MATCH(Vertices[[#This Row],[Vertex]],GroupVertices[Vertex],0)),1,1,"")</f>
        <v>6</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281</v>
      </c>
      <c r="C16" s="65"/>
      <c r="D16" s="65" t="s">
        <v>64</v>
      </c>
      <c r="E16" s="66">
        <v>168.67754022570813</v>
      </c>
      <c r="F16" s="68">
        <v>99.99669200468344</v>
      </c>
      <c r="G16" s="100" t="s">
        <v>1635</v>
      </c>
      <c r="H16" s="65"/>
      <c r="I16" s="69" t="s">
        <v>281</v>
      </c>
      <c r="J16" s="70"/>
      <c r="K16" s="70"/>
      <c r="L16" s="69" t="s">
        <v>1831</v>
      </c>
      <c r="M16" s="73">
        <v>2.102444572500482</v>
      </c>
      <c r="N16" s="74">
        <v>8099.67724609375</v>
      </c>
      <c r="O16" s="74">
        <v>5872.03662109375</v>
      </c>
      <c r="P16" s="75"/>
      <c r="Q16" s="76"/>
      <c r="R16" s="76"/>
      <c r="S16" s="86"/>
      <c r="T16" s="48">
        <v>2</v>
      </c>
      <c r="U16" s="48">
        <v>0</v>
      </c>
      <c r="V16" s="49">
        <v>0</v>
      </c>
      <c r="W16" s="49">
        <v>0.002053</v>
      </c>
      <c r="X16" s="49">
        <v>0.003036</v>
      </c>
      <c r="Y16" s="49">
        <v>0.538075</v>
      </c>
      <c r="Z16" s="49">
        <v>1</v>
      </c>
      <c r="AA16" s="49">
        <v>0</v>
      </c>
      <c r="AB16" s="71">
        <v>16</v>
      </c>
      <c r="AC16" s="71"/>
      <c r="AD16" s="72"/>
      <c r="AE16" s="78" t="s">
        <v>1068</v>
      </c>
      <c r="AF16" s="78">
        <v>2410</v>
      </c>
      <c r="AG16" s="78">
        <v>7896</v>
      </c>
      <c r="AH16" s="78">
        <v>59006</v>
      </c>
      <c r="AI16" s="78">
        <v>125223</v>
      </c>
      <c r="AJ16" s="78"/>
      <c r="AK16" s="78" t="s">
        <v>1190</v>
      </c>
      <c r="AL16" s="78" t="s">
        <v>1309</v>
      </c>
      <c r="AM16" s="83" t="s">
        <v>1395</v>
      </c>
      <c r="AN16" s="78"/>
      <c r="AO16" s="80">
        <v>41360.891018518516</v>
      </c>
      <c r="AP16" s="83" t="s">
        <v>1500</v>
      </c>
      <c r="AQ16" s="78" t="b">
        <v>0</v>
      </c>
      <c r="AR16" s="78" t="b">
        <v>0</v>
      </c>
      <c r="AS16" s="78" t="b">
        <v>1</v>
      </c>
      <c r="AT16" s="78"/>
      <c r="AU16" s="78">
        <v>736</v>
      </c>
      <c r="AV16" s="83" t="s">
        <v>1618</v>
      </c>
      <c r="AW16" s="78" t="b">
        <v>0</v>
      </c>
      <c r="AX16" s="78" t="s">
        <v>1694</v>
      </c>
      <c r="AY16" s="83" t="s">
        <v>1708</v>
      </c>
      <c r="AZ16" s="78" t="s">
        <v>65</v>
      </c>
      <c r="BA16" s="78" t="str">
        <f>REPLACE(INDEX(GroupVertices[Group],MATCH(Vertices[[#This Row],[Vertex]],GroupVertices[Vertex],0)),1,1,"")</f>
        <v>6</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282</v>
      </c>
      <c r="C17" s="65"/>
      <c r="D17" s="65" t="s">
        <v>64</v>
      </c>
      <c r="E17" s="66">
        <v>162.5777501867442</v>
      </c>
      <c r="F17" s="68">
        <v>99.99971378758535</v>
      </c>
      <c r="G17" s="100" t="s">
        <v>1636</v>
      </c>
      <c r="H17" s="65"/>
      <c r="I17" s="69" t="s">
        <v>282</v>
      </c>
      <c r="J17" s="70"/>
      <c r="K17" s="70"/>
      <c r="L17" s="69" t="s">
        <v>1832</v>
      </c>
      <c r="M17" s="73">
        <v>1.0953850573876145</v>
      </c>
      <c r="N17" s="74">
        <v>7136.123046875</v>
      </c>
      <c r="O17" s="74">
        <v>9525.1376953125</v>
      </c>
      <c r="P17" s="75"/>
      <c r="Q17" s="76"/>
      <c r="R17" s="76"/>
      <c r="S17" s="86"/>
      <c r="T17" s="48">
        <v>2</v>
      </c>
      <c r="U17" s="48">
        <v>0</v>
      </c>
      <c r="V17" s="49">
        <v>0</v>
      </c>
      <c r="W17" s="49">
        <v>0.002053</v>
      </c>
      <c r="X17" s="49">
        <v>0.003036</v>
      </c>
      <c r="Y17" s="49">
        <v>0.538075</v>
      </c>
      <c r="Z17" s="49">
        <v>1</v>
      </c>
      <c r="AA17" s="49">
        <v>0</v>
      </c>
      <c r="AB17" s="71">
        <v>17</v>
      </c>
      <c r="AC17" s="71"/>
      <c r="AD17" s="72"/>
      <c r="AE17" s="78" t="s">
        <v>1069</v>
      </c>
      <c r="AF17" s="78">
        <v>296</v>
      </c>
      <c r="AG17" s="78">
        <v>685</v>
      </c>
      <c r="AH17" s="78">
        <v>3682</v>
      </c>
      <c r="AI17" s="78">
        <v>10381</v>
      </c>
      <c r="AJ17" s="78"/>
      <c r="AK17" s="78" t="s">
        <v>1191</v>
      </c>
      <c r="AL17" s="78" t="s">
        <v>1310</v>
      </c>
      <c r="AM17" s="83" t="s">
        <v>1396</v>
      </c>
      <c r="AN17" s="78"/>
      <c r="AO17" s="80">
        <v>42797.46840277778</v>
      </c>
      <c r="AP17" s="83" t="s">
        <v>1501</v>
      </c>
      <c r="AQ17" s="78" t="b">
        <v>0</v>
      </c>
      <c r="AR17" s="78" t="b">
        <v>0</v>
      </c>
      <c r="AS17" s="78" t="b">
        <v>1</v>
      </c>
      <c r="AT17" s="78"/>
      <c r="AU17" s="78">
        <v>34</v>
      </c>
      <c r="AV17" s="83" t="s">
        <v>1613</v>
      </c>
      <c r="AW17" s="78" t="b">
        <v>0</v>
      </c>
      <c r="AX17" s="78" t="s">
        <v>1694</v>
      </c>
      <c r="AY17" s="83" t="s">
        <v>1709</v>
      </c>
      <c r="AZ17" s="78" t="s">
        <v>65</v>
      </c>
      <c r="BA17" s="78" t="str">
        <f>REPLACE(INDEX(GroupVertices[Group],MATCH(Vertices[[#This Row],[Vertex]],GroupVertices[Vertex],0)),1,1,"")</f>
        <v>6</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253</v>
      </c>
      <c r="C18" s="65"/>
      <c r="D18" s="65" t="s">
        <v>64</v>
      </c>
      <c r="E18" s="66">
        <v>172.42826398562573</v>
      </c>
      <c r="F18" s="68">
        <v>99.99483392877342</v>
      </c>
      <c r="G18" s="100" t="s">
        <v>612</v>
      </c>
      <c r="H18" s="65"/>
      <c r="I18" s="69" t="s">
        <v>253</v>
      </c>
      <c r="J18" s="70"/>
      <c r="K18" s="70"/>
      <c r="L18" s="69" t="s">
        <v>1833</v>
      </c>
      <c r="M18" s="73">
        <v>2.721679337444381</v>
      </c>
      <c r="N18" s="74">
        <v>5457.06494140625</v>
      </c>
      <c r="O18" s="74">
        <v>7711.92236328125</v>
      </c>
      <c r="P18" s="75"/>
      <c r="Q18" s="76"/>
      <c r="R18" s="76"/>
      <c r="S18" s="86"/>
      <c r="T18" s="48">
        <v>13</v>
      </c>
      <c r="U18" s="48">
        <v>16</v>
      </c>
      <c r="V18" s="49">
        <v>2479.168583</v>
      </c>
      <c r="W18" s="49">
        <v>0.003378</v>
      </c>
      <c r="X18" s="49">
        <v>0.051203</v>
      </c>
      <c r="Y18" s="49">
        <v>4.556724</v>
      </c>
      <c r="Z18" s="49">
        <v>0.08571428571428572</v>
      </c>
      <c r="AA18" s="49">
        <v>0.2857142857142857</v>
      </c>
      <c r="AB18" s="71">
        <v>18</v>
      </c>
      <c r="AC18" s="71"/>
      <c r="AD18" s="72"/>
      <c r="AE18" s="78" t="s">
        <v>1070</v>
      </c>
      <c r="AF18" s="78">
        <v>7081</v>
      </c>
      <c r="AG18" s="78">
        <v>12330</v>
      </c>
      <c r="AH18" s="78">
        <v>64544</v>
      </c>
      <c r="AI18" s="78">
        <v>35135</v>
      </c>
      <c r="AJ18" s="78"/>
      <c r="AK18" s="78" t="s">
        <v>1192</v>
      </c>
      <c r="AL18" s="78" t="s">
        <v>1311</v>
      </c>
      <c r="AM18" s="83" t="s">
        <v>1397</v>
      </c>
      <c r="AN18" s="78"/>
      <c r="AO18" s="80">
        <v>41154.35439814815</v>
      </c>
      <c r="AP18" s="83" t="s">
        <v>1502</v>
      </c>
      <c r="AQ18" s="78" t="b">
        <v>0</v>
      </c>
      <c r="AR18" s="78" t="b">
        <v>0</v>
      </c>
      <c r="AS18" s="78" t="b">
        <v>1</v>
      </c>
      <c r="AT18" s="78" t="s">
        <v>963</v>
      </c>
      <c r="AU18" s="78">
        <v>2094</v>
      </c>
      <c r="AV18" s="83" t="s">
        <v>1613</v>
      </c>
      <c r="AW18" s="78" t="b">
        <v>0</v>
      </c>
      <c r="AX18" s="78" t="s">
        <v>1694</v>
      </c>
      <c r="AY18" s="83" t="s">
        <v>1710</v>
      </c>
      <c r="AZ18" s="78" t="s">
        <v>66</v>
      </c>
      <c r="BA18" s="78" t="str">
        <f>REPLACE(INDEX(GroupVertices[Group],MATCH(Vertices[[#This Row],[Vertex]],GroupVertices[Vertex],0)),1,1,"")</f>
        <v>3</v>
      </c>
      <c r="BB18" s="48" t="s">
        <v>2332</v>
      </c>
      <c r="BC18" s="48" t="s">
        <v>2332</v>
      </c>
      <c r="BD18" s="48" t="s">
        <v>2341</v>
      </c>
      <c r="BE18" s="48" t="s">
        <v>2348</v>
      </c>
      <c r="BF18" s="48" t="s">
        <v>2353</v>
      </c>
      <c r="BG18" s="48" t="s">
        <v>2363</v>
      </c>
      <c r="BH18" s="121" t="s">
        <v>2377</v>
      </c>
      <c r="BI18" s="121" t="s">
        <v>2377</v>
      </c>
      <c r="BJ18" s="121" t="s">
        <v>2440</v>
      </c>
      <c r="BK18" s="121" t="s">
        <v>2440</v>
      </c>
      <c r="BL18" s="121">
        <v>6</v>
      </c>
      <c r="BM18" s="124">
        <v>2.5</v>
      </c>
      <c r="BN18" s="121">
        <v>0</v>
      </c>
      <c r="BO18" s="124">
        <v>0</v>
      </c>
      <c r="BP18" s="121">
        <v>0</v>
      </c>
      <c r="BQ18" s="124">
        <v>0</v>
      </c>
      <c r="BR18" s="121">
        <v>234</v>
      </c>
      <c r="BS18" s="124">
        <v>97.5</v>
      </c>
      <c r="BT18" s="121">
        <v>240</v>
      </c>
      <c r="BU18" s="2"/>
      <c r="BV18" s="3"/>
      <c r="BW18" s="3"/>
      <c r="BX18" s="3"/>
      <c r="BY18" s="3"/>
    </row>
    <row r="19" spans="1:77" ht="41.45" customHeight="1">
      <c r="A19" s="64" t="s">
        <v>283</v>
      </c>
      <c r="C19" s="65"/>
      <c r="D19" s="65" t="s">
        <v>64</v>
      </c>
      <c r="E19" s="66">
        <v>168.29350130216218</v>
      </c>
      <c r="F19" s="68">
        <v>99.99688225422406</v>
      </c>
      <c r="G19" s="100" t="s">
        <v>1637</v>
      </c>
      <c r="H19" s="65"/>
      <c r="I19" s="69" t="s">
        <v>283</v>
      </c>
      <c r="J19" s="70"/>
      <c r="K19" s="70"/>
      <c r="L19" s="69" t="s">
        <v>1834</v>
      </c>
      <c r="M19" s="73">
        <v>2.039040742260399</v>
      </c>
      <c r="N19" s="74">
        <v>7921.4736328125</v>
      </c>
      <c r="O19" s="74">
        <v>8894.876953125</v>
      </c>
      <c r="P19" s="75"/>
      <c r="Q19" s="76"/>
      <c r="R19" s="76"/>
      <c r="S19" s="86"/>
      <c r="T19" s="48">
        <v>3</v>
      </c>
      <c r="U19" s="48">
        <v>0</v>
      </c>
      <c r="V19" s="49">
        <v>538.011765</v>
      </c>
      <c r="W19" s="49">
        <v>0.002793</v>
      </c>
      <c r="X19" s="49">
        <v>0.006824</v>
      </c>
      <c r="Y19" s="49">
        <v>0.760269</v>
      </c>
      <c r="Z19" s="49">
        <v>0.3333333333333333</v>
      </c>
      <c r="AA19" s="49">
        <v>0</v>
      </c>
      <c r="AB19" s="71">
        <v>19</v>
      </c>
      <c r="AC19" s="71"/>
      <c r="AD19" s="72"/>
      <c r="AE19" s="78" t="s">
        <v>1071</v>
      </c>
      <c r="AF19" s="78">
        <v>5678</v>
      </c>
      <c r="AG19" s="78">
        <v>7442</v>
      </c>
      <c r="AH19" s="78">
        <v>36863</v>
      </c>
      <c r="AI19" s="78">
        <v>31984</v>
      </c>
      <c r="AJ19" s="78"/>
      <c r="AK19" s="78" t="s">
        <v>1193</v>
      </c>
      <c r="AL19" s="78" t="s">
        <v>1312</v>
      </c>
      <c r="AM19" s="83" t="s">
        <v>1398</v>
      </c>
      <c r="AN19" s="78"/>
      <c r="AO19" s="80">
        <v>41380.860613425924</v>
      </c>
      <c r="AP19" s="83" t="s">
        <v>1503</v>
      </c>
      <c r="AQ19" s="78" t="b">
        <v>0</v>
      </c>
      <c r="AR19" s="78" t="b">
        <v>0</v>
      </c>
      <c r="AS19" s="78" t="b">
        <v>1</v>
      </c>
      <c r="AT19" s="78"/>
      <c r="AU19" s="78">
        <v>1180</v>
      </c>
      <c r="AV19" s="83" t="s">
        <v>1613</v>
      </c>
      <c r="AW19" s="78" t="b">
        <v>0</v>
      </c>
      <c r="AX19" s="78" t="s">
        <v>1694</v>
      </c>
      <c r="AY19" s="83" t="s">
        <v>1711</v>
      </c>
      <c r="AZ19" s="78" t="s">
        <v>65</v>
      </c>
      <c r="BA19" s="78" t="str">
        <f>REPLACE(INDEX(GroupVertices[Group],MATCH(Vertices[[#This Row],[Vertex]],GroupVertices[Vertex],0)),1,1,"")</f>
        <v>6</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255</v>
      </c>
      <c r="C20" s="65"/>
      <c r="D20" s="65" t="s">
        <v>64</v>
      </c>
      <c r="E20" s="66">
        <v>171.76592372761593</v>
      </c>
      <c r="F20" s="68">
        <v>99.99516204637322</v>
      </c>
      <c r="G20" s="100" t="s">
        <v>608</v>
      </c>
      <c r="H20" s="65"/>
      <c r="I20" s="69" t="s">
        <v>255</v>
      </c>
      <c r="J20" s="70"/>
      <c r="K20" s="70"/>
      <c r="L20" s="69" t="s">
        <v>1835</v>
      </c>
      <c r="M20" s="73">
        <v>2.6123286786822986</v>
      </c>
      <c r="N20" s="74">
        <v>5532.12548828125</v>
      </c>
      <c r="O20" s="74">
        <v>6888.12158203125</v>
      </c>
      <c r="P20" s="75"/>
      <c r="Q20" s="76"/>
      <c r="R20" s="76"/>
      <c r="S20" s="86"/>
      <c r="T20" s="48">
        <v>9</v>
      </c>
      <c r="U20" s="48">
        <v>4</v>
      </c>
      <c r="V20" s="49">
        <v>1118.714715</v>
      </c>
      <c r="W20" s="49">
        <v>0.003205</v>
      </c>
      <c r="X20" s="49">
        <v>0.033292</v>
      </c>
      <c r="Y20" s="49">
        <v>2.450774</v>
      </c>
      <c r="Z20" s="49">
        <v>0.18181818181818182</v>
      </c>
      <c r="AA20" s="49">
        <v>0.08333333333333333</v>
      </c>
      <c r="AB20" s="71">
        <v>20</v>
      </c>
      <c r="AC20" s="71"/>
      <c r="AD20" s="72"/>
      <c r="AE20" s="78" t="s">
        <v>1072</v>
      </c>
      <c r="AF20" s="78">
        <v>9021</v>
      </c>
      <c r="AG20" s="78">
        <v>11547</v>
      </c>
      <c r="AH20" s="78">
        <v>89624</v>
      </c>
      <c r="AI20" s="78">
        <v>38536</v>
      </c>
      <c r="AJ20" s="78"/>
      <c r="AK20" s="78" t="s">
        <v>1194</v>
      </c>
      <c r="AL20" s="78" t="s">
        <v>1313</v>
      </c>
      <c r="AM20" s="83" t="s">
        <v>1399</v>
      </c>
      <c r="AN20" s="78"/>
      <c r="AO20" s="80">
        <v>41573.85824074074</v>
      </c>
      <c r="AP20" s="83" t="s">
        <v>1504</v>
      </c>
      <c r="AQ20" s="78" t="b">
        <v>0</v>
      </c>
      <c r="AR20" s="78" t="b">
        <v>0</v>
      </c>
      <c r="AS20" s="78" t="b">
        <v>1</v>
      </c>
      <c r="AT20" s="78" t="s">
        <v>963</v>
      </c>
      <c r="AU20" s="78">
        <v>1375</v>
      </c>
      <c r="AV20" s="83" t="s">
        <v>1619</v>
      </c>
      <c r="AW20" s="78" t="b">
        <v>0</v>
      </c>
      <c r="AX20" s="78" t="s">
        <v>1694</v>
      </c>
      <c r="AY20" s="83" t="s">
        <v>1712</v>
      </c>
      <c r="AZ20" s="78" t="s">
        <v>66</v>
      </c>
      <c r="BA20" s="78" t="str">
        <f>REPLACE(INDEX(GroupVertices[Group],MATCH(Vertices[[#This Row],[Vertex]],GroupVertices[Vertex],0)),1,1,"")</f>
        <v>3</v>
      </c>
      <c r="BB20" s="48" t="s">
        <v>458</v>
      </c>
      <c r="BC20" s="48" t="s">
        <v>458</v>
      </c>
      <c r="BD20" s="48" t="s">
        <v>484</v>
      </c>
      <c r="BE20" s="48" t="s">
        <v>484</v>
      </c>
      <c r="BF20" s="48" t="s">
        <v>2354</v>
      </c>
      <c r="BG20" s="48" t="s">
        <v>2354</v>
      </c>
      <c r="BH20" s="121" t="s">
        <v>2378</v>
      </c>
      <c r="BI20" s="121" t="s">
        <v>2421</v>
      </c>
      <c r="BJ20" s="121" t="s">
        <v>2441</v>
      </c>
      <c r="BK20" s="121" t="s">
        <v>2441</v>
      </c>
      <c r="BL20" s="121">
        <v>1</v>
      </c>
      <c r="BM20" s="124">
        <v>1.2987012987012987</v>
      </c>
      <c r="BN20" s="121">
        <v>0</v>
      </c>
      <c r="BO20" s="124">
        <v>0</v>
      </c>
      <c r="BP20" s="121">
        <v>0</v>
      </c>
      <c r="BQ20" s="124">
        <v>0</v>
      </c>
      <c r="BR20" s="121">
        <v>76</v>
      </c>
      <c r="BS20" s="124">
        <v>98.7012987012987</v>
      </c>
      <c r="BT20" s="121">
        <v>77</v>
      </c>
      <c r="BU20" s="2"/>
      <c r="BV20" s="3"/>
      <c r="BW20" s="3"/>
      <c r="BX20" s="3"/>
      <c r="BY20" s="3"/>
    </row>
    <row r="21" spans="1:77" ht="41.45" customHeight="1">
      <c r="A21" s="64" t="s">
        <v>215</v>
      </c>
      <c r="C21" s="65"/>
      <c r="D21" s="65" t="s">
        <v>64</v>
      </c>
      <c r="E21" s="66">
        <v>173.41543011729553</v>
      </c>
      <c r="F21" s="68">
        <v>99.9943448952626</v>
      </c>
      <c r="G21" s="100" t="s">
        <v>574</v>
      </c>
      <c r="H21" s="65"/>
      <c r="I21" s="69" t="s">
        <v>215</v>
      </c>
      <c r="J21" s="70"/>
      <c r="K21" s="70"/>
      <c r="L21" s="69" t="s">
        <v>1836</v>
      </c>
      <c r="M21" s="73">
        <v>2.8846579054844192</v>
      </c>
      <c r="N21" s="74">
        <v>2635.596923828125</v>
      </c>
      <c r="O21" s="74">
        <v>4656.501953125</v>
      </c>
      <c r="P21" s="75"/>
      <c r="Q21" s="76"/>
      <c r="R21" s="76"/>
      <c r="S21" s="86"/>
      <c r="T21" s="48">
        <v>0</v>
      </c>
      <c r="U21" s="48">
        <v>1</v>
      </c>
      <c r="V21" s="49">
        <v>0</v>
      </c>
      <c r="W21" s="49">
        <v>0.00274</v>
      </c>
      <c r="X21" s="49">
        <v>0.007192</v>
      </c>
      <c r="Y21" s="49">
        <v>0.347497</v>
      </c>
      <c r="Z21" s="49">
        <v>0</v>
      </c>
      <c r="AA21" s="49">
        <v>0</v>
      </c>
      <c r="AB21" s="71">
        <v>21</v>
      </c>
      <c r="AC21" s="71"/>
      <c r="AD21" s="72"/>
      <c r="AE21" s="78" t="s">
        <v>1073</v>
      </c>
      <c r="AF21" s="78">
        <v>6393</v>
      </c>
      <c r="AG21" s="78">
        <v>13497</v>
      </c>
      <c r="AH21" s="78">
        <v>105323</v>
      </c>
      <c r="AI21" s="78">
        <v>167557</v>
      </c>
      <c r="AJ21" s="78"/>
      <c r="AK21" s="78" t="s">
        <v>1195</v>
      </c>
      <c r="AL21" s="78" t="s">
        <v>1314</v>
      </c>
      <c r="AM21" s="83" t="s">
        <v>1400</v>
      </c>
      <c r="AN21" s="78"/>
      <c r="AO21" s="80">
        <v>42613.64716435185</v>
      </c>
      <c r="AP21" s="83" t="s">
        <v>1505</v>
      </c>
      <c r="AQ21" s="78" t="b">
        <v>1</v>
      </c>
      <c r="AR21" s="78" t="b">
        <v>0</v>
      </c>
      <c r="AS21" s="78" t="b">
        <v>0</v>
      </c>
      <c r="AT21" s="78" t="s">
        <v>963</v>
      </c>
      <c r="AU21" s="78">
        <v>482</v>
      </c>
      <c r="AV21" s="78"/>
      <c r="AW21" s="78" t="b">
        <v>0</v>
      </c>
      <c r="AX21" s="78" t="s">
        <v>1694</v>
      </c>
      <c r="AY21" s="83" t="s">
        <v>1713</v>
      </c>
      <c r="AZ21" s="78" t="s">
        <v>66</v>
      </c>
      <c r="BA21" s="78" t="str">
        <f>REPLACE(INDEX(GroupVertices[Group],MATCH(Vertices[[#This Row],[Vertex]],GroupVertices[Vertex],0)),1,1,"")</f>
        <v>1</v>
      </c>
      <c r="BB21" s="48"/>
      <c r="BC21" s="48"/>
      <c r="BD21" s="48"/>
      <c r="BE21" s="48"/>
      <c r="BF21" s="48" t="s">
        <v>493</v>
      </c>
      <c r="BG21" s="48" t="s">
        <v>493</v>
      </c>
      <c r="BH21" s="121" t="s">
        <v>2379</v>
      </c>
      <c r="BI21" s="121" t="s">
        <v>2379</v>
      </c>
      <c r="BJ21" s="121" t="s">
        <v>2442</v>
      </c>
      <c r="BK21" s="121" t="s">
        <v>2442</v>
      </c>
      <c r="BL21" s="121">
        <v>2</v>
      </c>
      <c r="BM21" s="124">
        <v>12.5</v>
      </c>
      <c r="BN21" s="121">
        <v>0</v>
      </c>
      <c r="BO21" s="124">
        <v>0</v>
      </c>
      <c r="BP21" s="121">
        <v>0</v>
      </c>
      <c r="BQ21" s="124">
        <v>0</v>
      </c>
      <c r="BR21" s="121">
        <v>14</v>
      </c>
      <c r="BS21" s="124">
        <v>87.5</v>
      </c>
      <c r="BT21" s="121">
        <v>16</v>
      </c>
      <c r="BU21" s="2"/>
      <c r="BV21" s="3"/>
      <c r="BW21" s="3"/>
      <c r="BX21" s="3"/>
      <c r="BY21" s="3"/>
    </row>
    <row r="22" spans="1:77" ht="41.45" customHeight="1">
      <c r="A22" s="64" t="s">
        <v>257</v>
      </c>
      <c r="C22" s="65"/>
      <c r="D22" s="65" t="s">
        <v>64</v>
      </c>
      <c r="E22" s="66">
        <v>165.30408818363514</v>
      </c>
      <c r="F22" s="68">
        <v>99.99836318346763</v>
      </c>
      <c r="G22" s="100" t="s">
        <v>609</v>
      </c>
      <c r="H22" s="65"/>
      <c r="I22" s="69" t="s">
        <v>257</v>
      </c>
      <c r="J22" s="70"/>
      <c r="K22" s="70"/>
      <c r="L22" s="69" t="s">
        <v>1837</v>
      </c>
      <c r="M22" s="73">
        <v>1.5454963896867093</v>
      </c>
      <c r="N22" s="74">
        <v>2376.534423828125</v>
      </c>
      <c r="O22" s="74">
        <v>6381.92578125</v>
      </c>
      <c r="P22" s="75"/>
      <c r="Q22" s="76"/>
      <c r="R22" s="76"/>
      <c r="S22" s="86"/>
      <c r="T22" s="48">
        <v>16</v>
      </c>
      <c r="U22" s="48">
        <v>21</v>
      </c>
      <c r="V22" s="49">
        <v>6713.922981</v>
      </c>
      <c r="W22" s="49">
        <v>0.003984</v>
      </c>
      <c r="X22" s="49">
        <v>0.068084</v>
      </c>
      <c r="Y22" s="49">
        <v>7.202838</v>
      </c>
      <c r="Z22" s="49">
        <v>0.05747126436781609</v>
      </c>
      <c r="AA22" s="49">
        <v>0.16666666666666666</v>
      </c>
      <c r="AB22" s="71">
        <v>22</v>
      </c>
      <c r="AC22" s="71"/>
      <c r="AD22" s="72"/>
      <c r="AE22" s="78" t="s">
        <v>1074</v>
      </c>
      <c r="AF22" s="78">
        <v>2637</v>
      </c>
      <c r="AG22" s="78">
        <v>3908</v>
      </c>
      <c r="AH22" s="78">
        <v>13898</v>
      </c>
      <c r="AI22" s="78">
        <v>14322</v>
      </c>
      <c r="AJ22" s="78"/>
      <c r="AK22" s="78" t="s">
        <v>1196</v>
      </c>
      <c r="AL22" s="78" t="s">
        <v>1315</v>
      </c>
      <c r="AM22" s="83" t="s">
        <v>1401</v>
      </c>
      <c r="AN22" s="78"/>
      <c r="AO22" s="80">
        <v>40002.76049768519</v>
      </c>
      <c r="AP22" s="83" t="s">
        <v>1506</v>
      </c>
      <c r="AQ22" s="78" t="b">
        <v>0</v>
      </c>
      <c r="AR22" s="78" t="b">
        <v>0</v>
      </c>
      <c r="AS22" s="78" t="b">
        <v>1</v>
      </c>
      <c r="AT22" s="78" t="s">
        <v>963</v>
      </c>
      <c r="AU22" s="78">
        <v>675</v>
      </c>
      <c r="AV22" s="83" t="s">
        <v>1613</v>
      </c>
      <c r="AW22" s="78" t="b">
        <v>0</v>
      </c>
      <c r="AX22" s="78" t="s">
        <v>1694</v>
      </c>
      <c r="AY22" s="83" t="s">
        <v>1714</v>
      </c>
      <c r="AZ22" s="78" t="s">
        <v>66</v>
      </c>
      <c r="BA22" s="78" t="str">
        <f>REPLACE(INDEX(GroupVertices[Group],MATCH(Vertices[[#This Row],[Vertex]],GroupVertices[Vertex],0)),1,1,"")</f>
        <v>1</v>
      </c>
      <c r="BB22" s="48" t="s">
        <v>2333</v>
      </c>
      <c r="BC22" s="48" t="s">
        <v>2337</v>
      </c>
      <c r="BD22" s="48" t="s">
        <v>2342</v>
      </c>
      <c r="BE22" s="48" t="s">
        <v>2346</v>
      </c>
      <c r="BF22" s="48" t="s">
        <v>2355</v>
      </c>
      <c r="BG22" s="48" t="s">
        <v>2364</v>
      </c>
      <c r="BH22" s="121" t="s">
        <v>2380</v>
      </c>
      <c r="BI22" s="121" t="s">
        <v>2422</v>
      </c>
      <c r="BJ22" s="121" t="s">
        <v>2443</v>
      </c>
      <c r="BK22" s="121" t="s">
        <v>2443</v>
      </c>
      <c r="BL22" s="121">
        <v>16</v>
      </c>
      <c r="BM22" s="124">
        <v>4.383561643835616</v>
      </c>
      <c r="BN22" s="121">
        <v>0</v>
      </c>
      <c r="BO22" s="124">
        <v>0</v>
      </c>
      <c r="BP22" s="121">
        <v>0</v>
      </c>
      <c r="BQ22" s="124">
        <v>0</v>
      </c>
      <c r="BR22" s="121">
        <v>349</v>
      </c>
      <c r="BS22" s="124">
        <v>95.61643835616438</v>
      </c>
      <c r="BT22" s="121">
        <v>365</v>
      </c>
      <c r="BU22" s="2"/>
      <c r="BV22" s="3"/>
      <c r="BW22" s="3"/>
      <c r="BX22" s="3"/>
      <c r="BY22" s="3"/>
    </row>
    <row r="23" spans="1:77" ht="41.45" customHeight="1">
      <c r="A23" s="64" t="s">
        <v>216</v>
      </c>
      <c r="C23" s="65"/>
      <c r="D23" s="65" t="s">
        <v>64</v>
      </c>
      <c r="E23" s="66">
        <v>165.87422526396543</v>
      </c>
      <c r="F23" s="68">
        <v>99.99808074251965</v>
      </c>
      <c r="G23" s="100" t="s">
        <v>575</v>
      </c>
      <c r="H23" s="65"/>
      <c r="I23" s="69" t="s">
        <v>216</v>
      </c>
      <c r="J23" s="70"/>
      <c r="K23" s="70"/>
      <c r="L23" s="69" t="s">
        <v>1838</v>
      </c>
      <c r="M23" s="73">
        <v>1.6396245429506218</v>
      </c>
      <c r="N23" s="74">
        <v>8337.9130859375</v>
      </c>
      <c r="O23" s="74">
        <v>352.9058837890625</v>
      </c>
      <c r="P23" s="75"/>
      <c r="Q23" s="76"/>
      <c r="R23" s="76"/>
      <c r="S23" s="86"/>
      <c r="T23" s="48">
        <v>0</v>
      </c>
      <c r="U23" s="48">
        <v>1</v>
      </c>
      <c r="V23" s="49">
        <v>0</v>
      </c>
      <c r="W23" s="49">
        <v>0.142857</v>
      </c>
      <c r="X23" s="49">
        <v>0</v>
      </c>
      <c r="Y23" s="49">
        <v>0.595236</v>
      </c>
      <c r="Z23" s="49">
        <v>0</v>
      </c>
      <c r="AA23" s="49">
        <v>0</v>
      </c>
      <c r="AB23" s="71">
        <v>23</v>
      </c>
      <c r="AC23" s="71"/>
      <c r="AD23" s="72"/>
      <c r="AE23" s="78" t="s">
        <v>1075</v>
      </c>
      <c r="AF23" s="78">
        <v>2732</v>
      </c>
      <c r="AG23" s="78">
        <v>4582</v>
      </c>
      <c r="AH23" s="78">
        <v>30013</v>
      </c>
      <c r="AI23" s="78">
        <v>30084</v>
      </c>
      <c r="AJ23" s="78"/>
      <c r="AK23" s="78" t="s">
        <v>1197</v>
      </c>
      <c r="AL23" s="78" t="s">
        <v>1316</v>
      </c>
      <c r="AM23" s="83" t="s">
        <v>1402</v>
      </c>
      <c r="AN23" s="78"/>
      <c r="AO23" s="80">
        <v>40491.64934027778</v>
      </c>
      <c r="AP23" s="83" t="s">
        <v>1507</v>
      </c>
      <c r="AQ23" s="78" t="b">
        <v>0</v>
      </c>
      <c r="AR23" s="78" t="b">
        <v>0</v>
      </c>
      <c r="AS23" s="78" t="b">
        <v>1</v>
      </c>
      <c r="AT23" s="78" t="s">
        <v>963</v>
      </c>
      <c r="AU23" s="78">
        <v>327</v>
      </c>
      <c r="AV23" s="83" t="s">
        <v>1613</v>
      </c>
      <c r="AW23" s="78" t="b">
        <v>0</v>
      </c>
      <c r="AX23" s="78" t="s">
        <v>1694</v>
      </c>
      <c r="AY23" s="83" t="s">
        <v>1715</v>
      </c>
      <c r="AZ23" s="78" t="s">
        <v>66</v>
      </c>
      <c r="BA23" s="78" t="str">
        <f>REPLACE(INDEX(GroupVertices[Group],MATCH(Vertices[[#This Row],[Vertex]],GroupVertices[Vertex],0)),1,1,"")</f>
        <v>8</v>
      </c>
      <c r="BB23" s="48"/>
      <c r="BC23" s="48"/>
      <c r="BD23" s="48"/>
      <c r="BE23" s="48"/>
      <c r="BF23" s="48"/>
      <c r="BG23" s="48"/>
      <c r="BH23" s="121" t="s">
        <v>2381</v>
      </c>
      <c r="BI23" s="121" t="s">
        <v>2381</v>
      </c>
      <c r="BJ23" s="121" t="s">
        <v>2444</v>
      </c>
      <c r="BK23" s="121" t="s">
        <v>2444</v>
      </c>
      <c r="BL23" s="121">
        <v>2</v>
      </c>
      <c r="BM23" s="124">
        <v>8.333333333333334</v>
      </c>
      <c r="BN23" s="121">
        <v>0</v>
      </c>
      <c r="BO23" s="124">
        <v>0</v>
      </c>
      <c r="BP23" s="121">
        <v>0</v>
      </c>
      <c r="BQ23" s="124">
        <v>0</v>
      </c>
      <c r="BR23" s="121">
        <v>22</v>
      </c>
      <c r="BS23" s="124">
        <v>91.66666666666667</v>
      </c>
      <c r="BT23" s="121">
        <v>24</v>
      </c>
      <c r="BU23" s="2"/>
      <c r="BV23" s="3"/>
      <c r="BW23" s="3"/>
      <c r="BX23" s="3"/>
      <c r="BY23" s="3"/>
    </row>
    <row r="24" spans="1:77" ht="41.45" customHeight="1">
      <c r="A24" s="64" t="s">
        <v>256</v>
      </c>
      <c r="C24" s="65"/>
      <c r="D24" s="65" t="s">
        <v>64</v>
      </c>
      <c r="E24" s="66">
        <v>172.946801122484</v>
      </c>
      <c r="F24" s="68">
        <v>99.9945770499884</v>
      </c>
      <c r="G24" s="100" t="s">
        <v>615</v>
      </c>
      <c r="H24" s="65"/>
      <c r="I24" s="69" t="s">
        <v>256</v>
      </c>
      <c r="J24" s="70"/>
      <c r="K24" s="70"/>
      <c r="L24" s="69" t="s">
        <v>1839</v>
      </c>
      <c r="M24" s="73">
        <v>2.8072884738698685</v>
      </c>
      <c r="N24" s="74">
        <v>8332.5</v>
      </c>
      <c r="O24" s="74">
        <v>2011.5634765625</v>
      </c>
      <c r="P24" s="75"/>
      <c r="Q24" s="76"/>
      <c r="R24" s="76"/>
      <c r="S24" s="86"/>
      <c r="T24" s="48">
        <v>3</v>
      </c>
      <c r="U24" s="48">
        <v>4</v>
      </c>
      <c r="V24" s="49">
        <v>12</v>
      </c>
      <c r="W24" s="49">
        <v>0.25</v>
      </c>
      <c r="X24" s="49">
        <v>0</v>
      </c>
      <c r="Y24" s="49">
        <v>2.619036</v>
      </c>
      <c r="Z24" s="49">
        <v>0</v>
      </c>
      <c r="AA24" s="49">
        <v>0.25</v>
      </c>
      <c r="AB24" s="71">
        <v>24</v>
      </c>
      <c r="AC24" s="71"/>
      <c r="AD24" s="72"/>
      <c r="AE24" s="78" t="s">
        <v>1076</v>
      </c>
      <c r="AF24" s="78">
        <v>1044</v>
      </c>
      <c r="AG24" s="78">
        <v>12943</v>
      </c>
      <c r="AH24" s="78">
        <v>18146</v>
      </c>
      <c r="AI24" s="78">
        <v>15422</v>
      </c>
      <c r="AJ24" s="78"/>
      <c r="AK24" s="78" t="s">
        <v>1198</v>
      </c>
      <c r="AL24" s="78" t="s">
        <v>1317</v>
      </c>
      <c r="AM24" s="78"/>
      <c r="AN24" s="78"/>
      <c r="AO24" s="80">
        <v>41859.84644675926</v>
      </c>
      <c r="AP24" s="83" t="s">
        <v>1508</v>
      </c>
      <c r="AQ24" s="78" t="b">
        <v>0</v>
      </c>
      <c r="AR24" s="78" t="b">
        <v>0</v>
      </c>
      <c r="AS24" s="78" t="b">
        <v>1</v>
      </c>
      <c r="AT24" s="78" t="s">
        <v>963</v>
      </c>
      <c r="AU24" s="78">
        <v>946</v>
      </c>
      <c r="AV24" s="83" t="s">
        <v>1612</v>
      </c>
      <c r="AW24" s="78" t="b">
        <v>0</v>
      </c>
      <c r="AX24" s="78" t="s">
        <v>1694</v>
      </c>
      <c r="AY24" s="83" t="s">
        <v>1716</v>
      </c>
      <c r="AZ24" s="78" t="s">
        <v>66</v>
      </c>
      <c r="BA24" s="78" t="str">
        <f>REPLACE(INDEX(GroupVertices[Group],MATCH(Vertices[[#This Row],[Vertex]],GroupVertices[Vertex],0)),1,1,"")</f>
        <v>8</v>
      </c>
      <c r="BB24" s="48" t="s">
        <v>2042</v>
      </c>
      <c r="BC24" s="48" t="s">
        <v>2339</v>
      </c>
      <c r="BD24" s="48" t="s">
        <v>2058</v>
      </c>
      <c r="BE24" s="48" t="s">
        <v>2349</v>
      </c>
      <c r="BF24" s="48" t="s">
        <v>2106</v>
      </c>
      <c r="BG24" s="48" t="s">
        <v>2365</v>
      </c>
      <c r="BH24" s="121" t="s">
        <v>2382</v>
      </c>
      <c r="BI24" s="121" t="s">
        <v>2423</v>
      </c>
      <c r="BJ24" s="121" t="s">
        <v>2445</v>
      </c>
      <c r="BK24" s="121" t="s">
        <v>2445</v>
      </c>
      <c r="BL24" s="121">
        <v>8</v>
      </c>
      <c r="BM24" s="124">
        <v>4.651162790697675</v>
      </c>
      <c r="BN24" s="121">
        <v>1</v>
      </c>
      <c r="BO24" s="124">
        <v>0.5813953488372093</v>
      </c>
      <c r="BP24" s="121">
        <v>0</v>
      </c>
      <c r="BQ24" s="124">
        <v>0</v>
      </c>
      <c r="BR24" s="121">
        <v>163</v>
      </c>
      <c r="BS24" s="124">
        <v>94.76744186046511</v>
      </c>
      <c r="BT24" s="121">
        <v>172</v>
      </c>
      <c r="BU24" s="2"/>
      <c r="BV24" s="3"/>
      <c r="BW24" s="3"/>
      <c r="BX24" s="3"/>
      <c r="BY24" s="3"/>
    </row>
    <row r="25" spans="1:77" ht="41.45" customHeight="1">
      <c r="A25" s="64" t="s">
        <v>217</v>
      </c>
      <c r="C25" s="65"/>
      <c r="D25" s="65" t="s">
        <v>64</v>
      </c>
      <c r="E25" s="66">
        <v>162.11842609977188</v>
      </c>
      <c r="F25" s="68">
        <v>99.99994133274078</v>
      </c>
      <c r="G25" s="100" t="s">
        <v>576</v>
      </c>
      <c r="H25" s="65"/>
      <c r="I25" s="69" t="s">
        <v>217</v>
      </c>
      <c r="J25" s="70"/>
      <c r="K25" s="70"/>
      <c r="L25" s="69" t="s">
        <v>1840</v>
      </c>
      <c r="M25" s="73">
        <v>1.0195518419242549</v>
      </c>
      <c r="N25" s="74">
        <v>6458.09375</v>
      </c>
      <c r="O25" s="74">
        <v>2607.64453125</v>
      </c>
      <c r="P25" s="75"/>
      <c r="Q25" s="76"/>
      <c r="R25" s="76"/>
      <c r="S25" s="86"/>
      <c r="T25" s="48">
        <v>0</v>
      </c>
      <c r="U25" s="48">
        <v>1</v>
      </c>
      <c r="V25" s="49">
        <v>0</v>
      </c>
      <c r="W25" s="49">
        <v>0.002247</v>
      </c>
      <c r="X25" s="49">
        <v>0.003204</v>
      </c>
      <c r="Y25" s="49">
        <v>0.326236</v>
      </c>
      <c r="Z25" s="49">
        <v>0</v>
      </c>
      <c r="AA25" s="49">
        <v>0</v>
      </c>
      <c r="AB25" s="71">
        <v>25</v>
      </c>
      <c r="AC25" s="71"/>
      <c r="AD25" s="72"/>
      <c r="AE25" s="78" t="s">
        <v>1077</v>
      </c>
      <c r="AF25" s="78">
        <v>934</v>
      </c>
      <c r="AG25" s="78">
        <v>142</v>
      </c>
      <c r="AH25" s="78">
        <v>2983</v>
      </c>
      <c r="AI25" s="78">
        <v>2881</v>
      </c>
      <c r="AJ25" s="78"/>
      <c r="AK25" s="78" t="s">
        <v>1199</v>
      </c>
      <c r="AL25" s="78"/>
      <c r="AM25" s="83" t="s">
        <v>1403</v>
      </c>
      <c r="AN25" s="78"/>
      <c r="AO25" s="80">
        <v>43088.68761574074</v>
      </c>
      <c r="AP25" s="83" t="s">
        <v>1509</v>
      </c>
      <c r="AQ25" s="78" t="b">
        <v>1</v>
      </c>
      <c r="AR25" s="78" t="b">
        <v>0</v>
      </c>
      <c r="AS25" s="78" t="b">
        <v>0</v>
      </c>
      <c r="AT25" s="78" t="s">
        <v>963</v>
      </c>
      <c r="AU25" s="78">
        <v>7</v>
      </c>
      <c r="AV25" s="78"/>
      <c r="AW25" s="78" t="b">
        <v>0</v>
      </c>
      <c r="AX25" s="78" t="s">
        <v>1694</v>
      </c>
      <c r="AY25" s="83" t="s">
        <v>1717</v>
      </c>
      <c r="AZ25" s="78" t="s">
        <v>66</v>
      </c>
      <c r="BA25" s="78" t="str">
        <f>REPLACE(INDEX(GroupVertices[Group],MATCH(Vertices[[#This Row],[Vertex]],GroupVertices[Vertex],0)),1,1,"")</f>
        <v>4</v>
      </c>
      <c r="BB25" s="48"/>
      <c r="BC25" s="48"/>
      <c r="BD25" s="48"/>
      <c r="BE25" s="48"/>
      <c r="BF25" s="48" t="s">
        <v>492</v>
      </c>
      <c r="BG25" s="48" t="s">
        <v>492</v>
      </c>
      <c r="BH25" s="121" t="s">
        <v>2383</v>
      </c>
      <c r="BI25" s="121" t="s">
        <v>2383</v>
      </c>
      <c r="BJ25" s="121" t="s">
        <v>2446</v>
      </c>
      <c r="BK25" s="121" t="s">
        <v>2446</v>
      </c>
      <c r="BL25" s="121">
        <v>0</v>
      </c>
      <c r="BM25" s="124">
        <v>0</v>
      </c>
      <c r="BN25" s="121">
        <v>0</v>
      </c>
      <c r="BO25" s="124">
        <v>0</v>
      </c>
      <c r="BP25" s="121">
        <v>0</v>
      </c>
      <c r="BQ25" s="124">
        <v>0</v>
      </c>
      <c r="BR25" s="121">
        <v>26</v>
      </c>
      <c r="BS25" s="124">
        <v>100</v>
      </c>
      <c r="BT25" s="121">
        <v>26</v>
      </c>
      <c r="BU25" s="2"/>
      <c r="BV25" s="3"/>
      <c r="BW25" s="3"/>
      <c r="BX25" s="3"/>
      <c r="BY25" s="3"/>
    </row>
    <row r="26" spans="1:77" ht="41.45" customHeight="1">
      <c r="A26" s="64" t="s">
        <v>230</v>
      </c>
      <c r="C26" s="65"/>
      <c r="D26" s="65" t="s">
        <v>64</v>
      </c>
      <c r="E26" s="66">
        <v>162.38573072497124</v>
      </c>
      <c r="F26" s="68">
        <v>99.99980891235568</v>
      </c>
      <c r="G26" s="100" t="s">
        <v>1638</v>
      </c>
      <c r="H26" s="65"/>
      <c r="I26" s="69" t="s">
        <v>230</v>
      </c>
      <c r="J26" s="70"/>
      <c r="K26" s="70"/>
      <c r="L26" s="69" t="s">
        <v>1841</v>
      </c>
      <c r="M26" s="73">
        <v>1.0636831422675728</v>
      </c>
      <c r="N26" s="74">
        <v>5563.783203125</v>
      </c>
      <c r="O26" s="74">
        <v>2241.982666015625</v>
      </c>
      <c r="P26" s="75"/>
      <c r="Q26" s="76"/>
      <c r="R26" s="76"/>
      <c r="S26" s="86"/>
      <c r="T26" s="48">
        <v>7</v>
      </c>
      <c r="U26" s="48">
        <v>6</v>
      </c>
      <c r="V26" s="49">
        <v>433.038061</v>
      </c>
      <c r="W26" s="49">
        <v>0.003021</v>
      </c>
      <c r="X26" s="49">
        <v>0.030333</v>
      </c>
      <c r="Y26" s="49">
        <v>2.073367</v>
      </c>
      <c r="Z26" s="49">
        <v>0.2111111111111111</v>
      </c>
      <c r="AA26" s="49">
        <v>0.3</v>
      </c>
      <c r="AB26" s="71">
        <v>26</v>
      </c>
      <c r="AC26" s="71"/>
      <c r="AD26" s="72"/>
      <c r="AE26" s="78" t="s">
        <v>1078</v>
      </c>
      <c r="AF26" s="78">
        <v>517</v>
      </c>
      <c r="AG26" s="78">
        <v>458</v>
      </c>
      <c r="AH26" s="78">
        <v>1129</v>
      </c>
      <c r="AI26" s="78">
        <v>2183</v>
      </c>
      <c r="AJ26" s="78"/>
      <c r="AK26" s="78" t="s">
        <v>1200</v>
      </c>
      <c r="AL26" s="78" t="s">
        <v>1318</v>
      </c>
      <c r="AM26" s="83" t="s">
        <v>1404</v>
      </c>
      <c r="AN26" s="78"/>
      <c r="AO26" s="80">
        <v>42501.29519675926</v>
      </c>
      <c r="AP26" s="83" t="s">
        <v>1510</v>
      </c>
      <c r="AQ26" s="78" t="b">
        <v>1</v>
      </c>
      <c r="AR26" s="78" t="b">
        <v>0</v>
      </c>
      <c r="AS26" s="78" t="b">
        <v>0</v>
      </c>
      <c r="AT26" s="78" t="s">
        <v>963</v>
      </c>
      <c r="AU26" s="78">
        <v>27</v>
      </c>
      <c r="AV26" s="78"/>
      <c r="AW26" s="78" t="b">
        <v>0</v>
      </c>
      <c r="AX26" s="78" t="s">
        <v>1694</v>
      </c>
      <c r="AY26" s="83" t="s">
        <v>1718</v>
      </c>
      <c r="AZ26" s="78" t="s">
        <v>66</v>
      </c>
      <c r="BA26" s="78" t="str">
        <f>REPLACE(INDEX(GroupVertices[Group],MATCH(Vertices[[#This Row],[Vertex]],GroupVertices[Vertex],0)),1,1,"")</f>
        <v>4</v>
      </c>
      <c r="BB26" s="48" t="s">
        <v>456</v>
      </c>
      <c r="BC26" s="48" t="s">
        <v>456</v>
      </c>
      <c r="BD26" s="48" t="s">
        <v>482</v>
      </c>
      <c r="BE26" s="48" t="s">
        <v>482</v>
      </c>
      <c r="BF26" s="48" t="s">
        <v>492</v>
      </c>
      <c r="BG26" s="48" t="s">
        <v>492</v>
      </c>
      <c r="BH26" s="121" t="s">
        <v>2384</v>
      </c>
      <c r="BI26" s="121" t="s">
        <v>2424</v>
      </c>
      <c r="BJ26" s="121" t="s">
        <v>2447</v>
      </c>
      <c r="BK26" s="121" t="s">
        <v>2482</v>
      </c>
      <c r="BL26" s="121">
        <v>2</v>
      </c>
      <c r="BM26" s="124">
        <v>2.4390243902439024</v>
      </c>
      <c r="BN26" s="121">
        <v>0</v>
      </c>
      <c r="BO26" s="124">
        <v>0</v>
      </c>
      <c r="BP26" s="121">
        <v>0</v>
      </c>
      <c r="BQ26" s="124">
        <v>0</v>
      </c>
      <c r="BR26" s="121">
        <v>80</v>
      </c>
      <c r="BS26" s="124">
        <v>97.5609756097561</v>
      </c>
      <c r="BT26" s="121">
        <v>82</v>
      </c>
      <c r="BU26" s="2"/>
      <c r="BV26" s="3"/>
      <c r="BW26" s="3"/>
      <c r="BX26" s="3"/>
      <c r="BY26" s="3"/>
    </row>
    <row r="27" spans="1:77" ht="41.45" customHeight="1">
      <c r="A27" s="64" t="s">
        <v>218</v>
      </c>
      <c r="C27" s="65"/>
      <c r="D27" s="65" t="s">
        <v>64</v>
      </c>
      <c r="E27" s="66">
        <v>165.6602123836634</v>
      </c>
      <c r="F27" s="68">
        <v>99.99818676263811</v>
      </c>
      <c r="G27" s="100" t="s">
        <v>1639</v>
      </c>
      <c r="H27" s="65"/>
      <c r="I27" s="69" t="s">
        <v>218</v>
      </c>
      <c r="J27" s="70"/>
      <c r="K27" s="70"/>
      <c r="L27" s="69" t="s">
        <v>1842</v>
      </c>
      <c r="M27" s="73">
        <v>1.6042915714732184</v>
      </c>
      <c r="N27" s="74">
        <v>5631.12353515625</v>
      </c>
      <c r="O27" s="74">
        <v>1550.028076171875</v>
      </c>
      <c r="P27" s="75"/>
      <c r="Q27" s="76"/>
      <c r="R27" s="76"/>
      <c r="S27" s="86"/>
      <c r="T27" s="48">
        <v>2</v>
      </c>
      <c r="U27" s="48">
        <v>15</v>
      </c>
      <c r="V27" s="49">
        <v>1333.959171</v>
      </c>
      <c r="W27" s="49">
        <v>0.00339</v>
      </c>
      <c r="X27" s="49">
        <v>0.041078</v>
      </c>
      <c r="Y27" s="49">
        <v>3.424185</v>
      </c>
      <c r="Z27" s="49">
        <v>0.10416666666666667</v>
      </c>
      <c r="AA27" s="49">
        <v>0.0625</v>
      </c>
      <c r="AB27" s="71">
        <v>27</v>
      </c>
      <c r="AC27" s="71"/>
      <c r="AD27" s="72"/>
      <c r="AE27" s="78" t="s">
        <v>1079</v>
      </c>
      <c r="AF27" s="78">
        <v>4412</v>
      </c>
      <c r="AG27" s="78">
        <v>4329</v>
      </c>
      <c r="AH27" s="78">
        <v>19994</v>
      </c>
      <c r="AI27" s="78">
        <v>63662</v>
      </c>
      <c r="AJ27" s="78"/>
      <c r="AK27" s="78" t="s">
        <v>1201</v>
      </c>
      <c r="AL27" s="78" t="s">
        <v>1319</v>
      </c>
      <c r="AM27" s="78"/>
      <c r="AN27" s="78"/>
      <c r="AO27" s="80">
        <v>42045.684652777774</v>
      </c>
      <c r="AP27" s="83" t="s">
        <v>1511</v>
      </c>
      <c r="AQ27" s="78" t="b">
        <v>0</v>
      </c>
      <c r="AR27" s="78" t="b">
        <v>0</v>
      </c>
      <c r="AS27" s="78" t="b">
        <v>1</v>
      </c>
      <c r="AT27" s="78" t="s">
        <v>963</v>
      </c>
      <c r="AU27" s="78">
        <v>269</v>
      </c>
      <c r="AV27" s="83" t="s">
        <v>1613</v>
      </c>
      <c r="AW27" s="78" t="b">
        <v>1</v>
      </c>
      <c r="AX27" s="78" t="s">
        <v>1694</v>
      </c>
      <c r="AY27" s="83" t="s">
        <v>1719</v>
      </c>
      <c r="AZ27" s="78" t="s">
        <v>66</v>
      </c>
      <c r="BA27" s="78" t="str">
        <f>REPLACE(INDEX(GroupVertices[Group],MATCH(Vertices[[#This Row],[Vertex]],GroupVertices[Vertex],0)),1,1,"")</f>
        <v>4</v>
      </c>
      <c r="BB27" s="48"/>
      <c r="BC27" s="48"/>
      <c r="BD27" s="48"/>
      <c r="BE27" s="48"/>
      <c r="BF27" s="48" t="s">
        <v>494</v>
      </c>
      <c r="BG27" s="48" t="s">
        <v>2366</v>
      </c>
      <c r="BH27" s="121" t="s">
        <v>2385</v>
      </c>
      <c r="BI27" s="121" t="s">
        <v>2385</v>
      </c>
      <c r="BJ27" s="121" t="s">
        <v>2448</v>
      </c>
      <c r="BK27" s="121" t="s">
        <v>2448</v>
      </c>
      <c r="BL27" s="121">
        <v>2</v>
      </c>
      <c r="BM27" s="124">
        <v>3.508771929824561</v>
      </c>
      <c r="BN27" s="121">
        <v>1</v>
      </c>
      <c r="BO27" s="124">
        <v>1.7543859649122806</v>
      </c>
      <c r="BP27" s="121">
        <v>0</v>
      </c>
      <c r="BQ27" s="124">
        <v>0</v>
      </c>
      <c r="BR27" s="121">
        <v>54</v>
      </c>
      <c r="BS27" s="124">
        <v>94.73684210526316</v>
      </c>
      <c r="BT27" s="121">
        <v>57</v>
      </c>
      <c r="BU27" s="2"/>
      <c r="BV27" s="3"/>
      <c r="BW27" s="3"/>
      <c r="BX27" s="3"/>
      <c r="BY27" s="3"/>
    </row>
    <row r="28" spans="1:77" ht="41.45" customHeight="1">
      <c r="A28" s="64" t="s">
        <v>284</v>
      </c>
      <c r="C28" s="65"/>
      <c r="D28" s="65" t="s">
        <v>64</v>
      </c>
      <c r="E28" s="66">
        <v>164.3355318676438</v>
      </c>
      <c r="F28" s="68">
        <v>99.99884299783773</v>
      </c>
      <c r="G28" s="100" t="s">
        <v>1640</v>
      </c>
      <c r="H28" s="65"/>
      <c r="I28" s="69" t="s">
        <v>284</v>
      </c>
      <c r="J28" s="70"/>
      <c r="K28" s="70"/>
      <c r="L28" s="69" t="s">
        <v>1843</v>
      </c>
      <c r="M28" s="73">
        <v>1.3855902539490539</v>
      </c>
      <c r="N28" s="74">
        <v>5992.80419921875</v>
      </c>
      <c r="O28" s="74">
        <v>629.8643188476562</v>
      </c>
      <c r="P28" s="75"/>
      <c r="Q28" s="76"/>
      <c r="R28" s="76"/>
      <c r="S28" s="86"/>
      <c r="T28" s="48">
        <v>1</v>
      </c>
      <c r="U28" s="48">
        <v>0</v>
      </c>
      <c r="V28" s="49">
        <v>0</v>
      </c>
      <c r="W28" s="49">
        <v>0.002445</v>
      </c>
      <c r="X28" s="49">
        <v>0.004339</v>
      </c>
      <c r="Y28" s="49">
        <v>0.33191</v>
      </c>
      <c r="Z28" s="49">
        <v>0</v>
      </c>
      <c r="AA28" s="49">
        <v>0</v>
      </c>
      <c r="AB28" s="71">
        <v>28</v>
      </c>
      <c r="AC28" s="71"/>
      <c r="AD28" s="72"/>
      <c r="AE28" s="78" t="s">
        <v>1080</v>
      </c>
      <c r="AF28" s="78">
        <v>1071</v>
      </c>
      <c r="AG28" s="78">
        <v>2763</v>
      </c>
      <c r="AH28" s="78">
        <v>20462</v>
      </c>
      <c r="AI28" s="78">
        <v>6713</v>
      </c>
      <c r="AJ28" s="78"/>
      <c r="AK28" s="78" t="s">
        <v>1202</v>
      </c>
      <c r="AL28" s="78" t="s">
        <v>1320</v>
      </c>
      <c r="AM28" s="78"/>
      <c r="AN28" s="78"/>
      <c r="AO28" s="80">
        <v>40080.58482638889</v>
      </c>
      <c r="AP28" s="83" t="s">
        <v>1512</v>
      </c>
      <c r="AQ28" s="78" t="b">
        <v>0</v>
      </c>
      <c r="AR28" s="78" t="b">
        <v>0</v>
      </c>
      <c r="AS28" s="78" t="b">
        <v>1</v>
      </c>
      <c r="AT28" s="78"/>
      <c r="AU28" s="78">
        <v>295</v>
      </c>
      <c r="AV28" s="83" t="s">
        <v>1612</v>
      </c>
      <c r="AW28" s="78" t="b">
        <v>0</v>
      </c>
      <c r="AX28" s="78" t="s">
        <v>1694</v>
      </c>
      <c r="AY28" s="83" t="s">
        <v>1720</v>
      </c>
      <c r="AZ28" s="78" t="s">
        <v>65</v>
      </c>
      <c r="BA28" s="78" t="str">
        <f>REPLACE(INDEX(GroupVertices[Group],MATCH(Vertices[[#This Row],[Vertex]],GroupVertices[Vertex],0)),1,1,"")</f>
        <v>4</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285</v>
      </c>
      <c r="C29" s="65"/>
      <c r="D29" s="65" t="s">
        <v>64</v>
      </c>
      <c r="E29" s="66">
        <v>164.21118446288332</v>
      </c>
      <c r="F29" s="68">
        <v>99.9989045984599</v>
      </c>
      <c r="G29" s="100" t="s">
        <v>1641</v>
      </c>
      <c r="H29" s="65"/>
      <c r="I29" s="69" t="s">
        <v>285</v>
      </c>
      <c r="J29" s="70"/>
      <c r="K29" s="70"/>
      <c r="L29" s="69" t="s">
        <v>1844</v>
      </c>
      <c r="M29" s="73">
        <v>1.3650608199285863</v>
      </c>
      <c r="N29" s="74">
        <v>6394.48388671875</v>
      </c>
      <c r="O29" s="74">
        <v>1300.7933349609375</v>
      </c>
      <c r="P29" s="75"/>
      <c r="Q29" s="76"/>
      <c r="R29" s="76"/>
      <c r="S29" s="86"/>
      <c r="T29" s="48">
        <v>1</v>
      </c>
      <c r="U29" s="48">
        <v>0</v>
      </c>
      <c r="V29" s="49">
        <v>0</v>
      </c>
      <c r="W29" s="49">
        <v>0.002445</v>
      </c>
      <c r="X29" s="49">
        <v>0.004339</v>
      </c>
      <c r="Y29" s="49">
        <v>0.33191</v>
      </c>
      <c r="Z29" s="49">
        <v>0</v>
      </c>
      <c r="AA29" s="49">
        <v>0</v>
      </c>
      <c r="AB29" s="71">
        <v>29</v>
      </c>
      <c r="AC29" s="71"/>
      <c r="AD29" s="72"/>
      <c r="AE29" s="78" t="s">
        <v>1081</v>
      </c>
      <c r="AF29" s="78">
        <v>1387</v>
      </c>
      <c r="AG29" s="78">
        <v>2616</v>
      </c>
      <c r="AH29" s="78">
        <v>20980</v>
      </c>
      <c r="AI29" s="78">
        <v>2857</v>
      </c>
      <c r="AJ29" s="78"/>
      <c r="AK29" s="78" t="s">
        <v>1203</v>
      </c>
      <c r="AL29" s="78" t="s">
        <v>1321</v>
      </c>
      <c r="AM29" s="83" t="s">
        <v>1405</v>
      </c>
      <c r="AN29" s="78"/>
      <c r="AO29" s="80">
        <v>39856.902916666666</v>
      </c>
      <c r="AP29" s="83" t="s">
        <v>1513</v>
      </c>
      <c r="AQ29" s="78" t="b">
        <v>0</v>
      </c>
      <c r="AR29" s="78" t="b">
        <v>0</v>
      </c>
      <c r="AS29" s="78" t="b">
        <v>1</v>
      </c>
      <c r="AT29" s="78"/>
      <c r="AU29" s="78">
        <v>219</v>
      </c>
      <c r="AV29" s="83" t="s">
        <v>1619</v>
      </c>
      <c r="AW29" s="78" t="b">
        <v>0</v>
      </c>
      <c r="AX29" s="78" t="s">
        <v>1694</v>
      </c>
      <c r="AY29" s="83" t="s">
        <v>1721</v>
      </c>
      <c r="AZ29" s="78" t="s">
        <v>65</v>
      </c>
      <c r="BA29" s="78" t="str">
        <f>REPLACE(INDEX(GroupVertices[Group],MATCH(Vertices[[#This Row],[Vertex]],GroupVertices[Vertex],0)),1,1,"")</f>
        <v>4</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219</v>
      </c>
      <c r="C30" s="65"/>
      <c r="D30" s="65" t="s">
        <v>64</v>
      </c>
      <c r="E30" s="66">
        <v>162.01776391496577</v>
      </c>
      <c r="F30" s="68">
        <v>99.99999119991112</v>
      </c>
      <c r="G30" s="100" t="s">
        <v>577</v>
      </c>
      <c r="H30" s="65"/>
      <c r="I30" s="69" t="s">
        <v>219</v>
      </c>
      <c r="J30" s="70"/>
      <c r="K30" s="70"/>
      <c r="L30" s="69" t="s">
        <v>1845</v>
      </c>
      <c r="M30" s="73">
        <v>1.0029327762886382</v>
      </c>
      <c r="N30" s="74">
        <v>3859.26318359375</v>
      </c>
      <c r="O30" s="74">
        <v>3943.08056640625</v>
      </c>
      <c r="P30" s="75"/>
      <c r="Q30" s="76"/>
      <c r="R30" s="76"/>
      <c r="S30" s="86"/>
      <c r="T30" s="48">
        <v>0</v>
      </c>
      <c r="U30" s="48">
        <v>1</v>
      </c>
      <c r="V30" s="49">
        <v>0</v>
      </c>
      <c r="W30" s="49">
        <v>0.002198</v>
      </c>
      <c r="X30" s="49">
        <v>0.001824</v>
      </c>
      <c r="Y30" s="49">
        <v>0.355321</v>
      </c>
      <c r="Z30" s="49">
        <v>0</v>
      </c>
      <c r="AA30" s="49">
        <v>0</v>
      </c>
      <c r="AB30" s="71">
        <v>30</v>
      </c>
      <c r="AC30" s="71"/>
      <c r="AD30" s="72"/>
      <c r="AE30" s="78" t="s">
        <v>219</v>
      </c>
      <c r="AF30" s="78">
        <v>90</v>
      </c>
      <c r="AG30" s="78">
        <v>23</v>
      </c>
      <c r="AH30" s="78">
        <v>120</v>
      </c>
      <c r="AI30" s="78">
        <v>71</v>
      </c>
      <c r="AJ30" s="78"/>
      <c r="AK30" s="78" t="s">
        <v>1204</v>
      </c>
      <c r="AL30" s="78" t="s">
        <v>1322</v>
      </c>
      <c r="AM30" s="83" t="s">
        <v>1406</v>
      </c>
      <c r="AN30" s="78"/>
      <c r="AO30" s="80">
        <v>43269.11070601852</v>
      </c>
      <c r="AP30" s="83" t="s">
        <v>1514</v>
      </c>
      <c r="AQ30" s="78" t="b">
        <v>1</v>
      </c>
      <c r="AR30" s="78" t="b">
        <v>0</v>
      </c>
      <c r="AS30" s="78" t="b">
        <v>0</v>
      </c>
      <c r="AT30" s="78" t="s">
        <v>963</v>
      </c>
      <c r="AU30" s="78">
        <v>1</v>
      </c>
      <c r="AV30" s="78"/>
      <c r="AW30" s="78" t="b">
        <v>0</v>
      </c>
      <c r="AX30" s="78" t="s">
        <v>1694</v>
      </c>
      <c r="AY30" s="83" t="s">
        <v>1722</v>
      </c>
      <c r="AZ30" s="78" t="s">
        <v>66</v>
      </c>
      <c r="BA30" s="78" t="str">
        <f>REPLACE(INDEX(GroupVertices[Group],MATCH(Vertices[[#This Row],[Vertex]],GroupVertices[Vertex],0)),1,1,"")</f>
        <v>4</v>
      </c>
      <c r="BB30" s="48" t="s">
        <v>454</v>
      </c>
      <c r="BC30" s="48" t="s">
        <v>454</v>
      </c>
      <c r="BD30" s="48" t="s">
        <v>480</v>
      </c>
      <c r="BE30" s="48" t="s">
        <v>480</v>
      </c>
      <c r="BF30" s="48" t="s">
        <v>495</v>
      </c>
      <c r="BG30" s="48" t="s">
        <v>495</v>
      </c>
      <c r="BH30" s="121" t="s">
        <v>2386</v>
      </c>
      <c r="BI30" s="121" t="s">
        <v>2386</v>
      </c>
      <c r="BJ30" s="121" t="s">
        <v>2449</v>
      </c>
      <c r="BK30" s="121" t="s">
        <v>2449</v>
      </c>
      <c r="BL30" s="121">
        <v>1</v>
      </c>
      <c r="BM30" s="124">
        <v>2.6315789473684212</v>
      </c>
      <c r="BN30" s="121">
        <v>0</v>
      </c>
      <c r="BO30" s="124">
        <v>0</v>
      </c>
      <c r="BP30" s="121">
        <v>0</v>
      </c>
      <c r="BQ30" s="124">
        <v>0</v>
      </c>
      <c r="BR30" s="121">
        <v>37</v>
      </c>
      <c r="BS30" s="124">
        <v>97.36842105263158</v>
      </c>
      <c r="BT30" s="121">
        <v>38</v>
      </c>
      <c r="BU30" s="2"/>
      <c r="BV30" s="3"/>
      <c r="BW30" s="3"/>
      <c r="BX30" s="3"/>
      <c r="BY30" s="3"/>
    </row>
    <row r="31" spans="1:77" ht="41.45" customHeight="1">
      <c r="A31" s="64" t="s">
        <v>264</v>
      </c>
      <c r="C31" s="65"/>
      <c r="D31" s="65" t="s">
        <v>64</v>
      </c>
      <c r="E31" s="66">
        <v>162.701251690792</v>
      </c>
      <c r="F31" s="68">
        <v>99.99965260601502</v>
      </c>
      <c r="G31" s="100" t="s">
        <v>618</v>
      </c>
      <c r="H31" s="65"/>
      <c r="I31" s="69" t="s">
        <v>264</v>
      </c>
      <c r="J31" s="70"/>
      <c r="K31" s="70"/>
      <c r="L31" s="69" t="s">
        <v>1846</v>
      </c>
      <c r="M31" s="73">
        <v>1.1157748353943375</v>
      </c>
      <c r="N31" s="74">
        <v>4393.2509765625</v>
      </c>
      <c r="O31" s="74">
        <v>3152.35595703125</v>
      </c>
      <c r="P31" s="75"/>
      <c r="Q31" s="76"/>
      <c r="R31" s="76"/>
      <c r="S31" s="86"/>
      <c r="T31" s="48">
        <v>5</v>
      </c>
      <c r="U31" s="48">
        <v>1</v>
      </c>
      <c r="V31" s="49">
        <v>230.720513</v>
      </c>
      <c r="W31" s="49">
        <v>0.002933</v>
      </c>
      <c r="X31" s="49">
        <v>0.017268</v>
      </c>
      <c r="Y31" s="49">
        <v>1.20777</v>
      </c>
      <c r="Z31" s="49">
        <v>0.25</v>
      </c>
      <c r="AA31" s="49">
        <v>0</v>
      </c>
      <c r="AB31" s="71">
        <v>31</v>
      </c>
      <c r="AC31" s="71"/>
      <c r="AD31" s="72"/>
      <c r="AE31" s="78" t="s">
        <v>1082</v>
      </c>
      <c r="AF31" s="78">
        <v>1389</v>
      </c>
      <c r="AG31" s="78">
        <v>831</v>
      </c>
      <c r="AH31" s="78">
        <v>6141</v>
      </c>
      <c r="AI31" s="78">
        <v>2720</v>
      </c>
      <c r="AJ31" s="78"/>
      <c r="AK31" s="78" t="s">
        <v>1205</v>
      </c>
      <c r="AL31" s="78" t="s">
        <v>1322</v>
      </c>
      <c r="AM31" s="83" t="s">
        <v>1407</v>
      </c>
      <c r="AN31" s="78"/>
      <c r="AO31" s="80">
        <v>41309.99795138889</v>
      </c>
      <c r="AP31" s="83" t="s">
        <v>1515</v>
      </c>
      <c r="AQ31" s="78" t="b">
        <v>0</v>
      </c>
      <c r="AR31" s="78" t="b">
        <v>0</v>
      </c>
      <c r="AS31" s="78" t="b">
        <v>1</v>
      </c>
      <c r="AT31" s="78" t="s">
        <v>963</v>
      </c>
      <c r="AU31" s="78">
        <v>169</v>
      </c>
      <c r="AV31" s="83" t="s">
        <v>1613</v>
      </c>
      <c r="AW31" s="78" t="b">
        <v>0</v>
      </c>
      <c r="AX31" s="78" t="s">
        <v>1694</v>
      </c>
      <c r="AY31" s="83" t="s">
        <v>1723</v>
      </c>
      <c r="AZ31" s="78" t="s">
        <v>66</v>
      </c>
      <c r="BA31" s="78" t="str">
        <f>REPLACE(INDEX(GroupVertices[Group],MATCH(Vertices[[#This Row],[Vertex]],GroupVertices[Vertex],0)),1,1,"")</f>
        <v>4</v>
      </c>
      <c r="BB31" s="48" t="s">
        <v>470</v>
      </c>
      <c r="BC31" s="48" t="s">
        <v>470</v>
      </c>
      <c r="BD31" s="48" t="s">
        <v>480</v>
      </c>
      <c r="BE31" s="48" t="s">
        <v>480</v>
      </c>
      <c r="BF31" s="48" t="s">
        <v>2356</v>
      </c>
      <c r="BG31" s="48" t="s">
        <v>2367</v>
      </c>
      <c r="BH31" s="121" t="s">
        <v>2387</v>
      </c>
      <c r="BI31" s="121" t="s">
        <v>2425</v>
      </c>
      <c r="BJ31" s="121" t="s">
        <v>2450</v>
      </c>
      <c r="BK31" s="121" t="s">
        <v>2483</v>
      </c>
      <c r="BL31" s="121">
        <v>2</v>
      </c>
      <c r="BM31" s="124">
        <v>2.2222222222222223</v>
      </c>
      <c r="BN31" s="121">
        <v>0</v>
      </c>
      <c r="BO31" s="124">
        <v>0</v>
      </c>
      <c r="BP31" s="121">
        <v>0</v>
      </c>
      <c r="BQ31" s="124">
        <v>0</v>
      </c>
      <c r="BR31" s="121">
        <v>88</v>
      </c>
      <c r="BS31" s="124">
        <v>97.77777777777777</v>
      </c>
      <c r="BT31" s="121">
        <v>90</v>
      </c>
      <c r="BU31" s="2"/>
      <c r="BV31" s="3"/>
      <c r="BW31" s="3"/>
      <c r="BX31" s="3"/>
      <c r="BY31" s="3"/>
    </row>
    <row r="32" spans="1:77" ht="41.45" customHeight="1">
      <c r="A32" s="64" t="s">
        <v>220</v>
      </c>
      <c r="C32" s="65"/>
      <c r="D32" s="65" t="s">
        <v>64</v>
      </c>
      <c r="E32" s="66">
        <v>167.4552136959199</v>
      </c>
      <c r="F32" s="68">
        <v>99.997297534609</v>
      </c>
      <c r="G32" s="100" t="s">
        <v>578</v>
      </c>
      <c r="H32" s="65"/>
      <c r="I32" s="69" t="s">
        <v>220</v>
      </c>
      <c r="J32" s="70"/>
      <c r="K32" s="70"/>
      <c r="L32" s="69" t="s">
        <v>1847</v>
      </c>
      <c r="M32" s="73">
        <v>1.9006416326394235</v>
      </c>
      <c r="N32" s="74">
        <v>3664.350830078125</v>
      </c>
      <c r="O32" s="74">
        <v>6375.90771484375</v>
      </c>
      <c r="P32" s="75"/>
      <c r="Q32" s="76"/>
      <c r="R32" s="76"/>
      <c r="S32" s="86"/>
      <c r="T32" s="48">
        <v>0</v>
      </c>
      <c r="U32" s="48">
        <v>1</v>
      </c>
      <c r="V32" s="49">
        <v>0</v>
      </c>
      <c r="W32" s="49">
        <v>0.00274</v>
      </c>
      <c r="X32" s="49">
        <v>0.007192</v>
      </c>
      <c r="Y32" s="49">
        <v>0.347497</v>
      </c>
      <c r="Z32" s="49">
        <v>0</v>
      </c>
      <c r="AA32" s="49">
        <v>0</v>
      </c>
      <c r="AB32" s="71">
        <v>32</v>
      </c>
      <c r="AC32" s="71"/>
      <c r="AD32" s="72"/>
      <c r="AE32" s="78" t="s">
        <v>1083</v>
      </c>
      <c r="AF32" s="78">
        <v>3441</v>
      </c>
      <c r="AG32" s="78">
        <v>6451</v>
      </c>
      <c r="AH32" s="78">
        <v>26674</v>
      </c>
      <c r="AI32" s="78">
        <v>2326</v>
      </c>
      <c r="AJ32" s="78"/>
      <c r="AK32" s="78" t="s">
        <v>1206</v>
      </c>
      <c r="AL32" s="78" t="s">
        <v>1323</v>
      </c>
      <c r="AM32" s="83" t="s">
        <v>1408</v>
      </c>
      <c r="AN32" s="78"/>
      <c r="AO32" s="80">
        <v>39747.142233796294</v>
      </c>
      <c r="AP32" s="83" t="s">
        <v>1516</v>
      </c>
      <c r="AQ32" s="78" t="b">
        <v>0</v>
      </c>
      <c r="AR32" s="78" t="b">
        <v>0</v>
      </c>
      <c r="AS32" s="78" t="b">
        <v>0</v>
      </c>
      <c r="AT32" s="78" t="s">
        <v>963</v>
      </c>
      <c r="AU32" s="78">
        <v>640</v>
      </c>
      <c r="AV32" s="83" t="s">
        <v>1620</v>
      </c>
      <c r="AW32" s="78" t="b">
        <v>0</v>
      </c>
      <c r="AX32" s="78" t="s">
        <v>1694</v>
      </c>
      <c r="AY32" s="83" t="s">
        <v>1724</v>
      </c>
      <c r="AZ32" s="78" t="s">
        <v>66</v>
      </c>
      <c r="BA32" s="78" t="str">
        <f>REPLACE(INDEX(GroupVertices[Group],MATCH(Vertices[[#This Row],[Vertex]],GroupVertices[Vertex],0)),1,1,"")</f>
        <v>1</v>
      </c>
      <c r="BB32" s="48"/>
      <c r="BC32" s="48"/>
      <c r="BD32" s="48"/>
      <c r="BE32" s="48"/>
      <c r="BF32" s="48" t="s">
        <v>492</v>
      </c>
      <c r="BG32" s="48" t="s">
        <v>492</v>
      </c>
      <c r="BH32" s="121" t="s">
        <v>2388</v>
      </c>
      <c r="BI32" s="121" t="s">
        <v>2388</v>
      </c>
      <c r="BJ32" s="121" t="s">
        <v>2451</v>
      </c>
      <c r="BK32" s="121" t="s">
        <v>2451</v>
      </c>
      <c r="BL32" s="121">
        <v>0</v>
      </c>
      <c r="BM32" s="124">
        <v>0</v>
      </c>
      <c r="BN32" s="121">
        <v>0</v>
      </c>
      <c r="BO32" s="124">
        <v>0</v>
      </c>
      <c r="BP32" s="121">
        <v>0</v>
      </c>
      <c r="BQ32" s="124">
        <v>0</v>
      </c>
      <c r="BR32" s="121">
        <v>26</v>
      </c>
      <c r="BS32" s="124">
        <v>100</v>
      </c>
      <c r="BT32" s="121">
        <v>26</v>
      </c>
      <c r="BU32" s="2"/>
      <c r="BV32" s="3"/>
      <c r="BW32" s="3"/>
      <c r="BX32" s="3"/>
      <c r="BY32" s="3"/>
    </row>
    <row r="33" spans="1:77" ht="41.45" customHeight="1">
      <c r="A33" s="64" t="s">
        <v>221</v>
      </c>
      <c r="C33" s="65"/>
      <c r="D33" s="65" t="s">
        <v>64</v>
      </c>
      <c r="E33" s="66">
        <v>165.71942543354936</v>
      </c>
      <c r="F33" s="68">
        <v>99.9981574290085</v>
      </c>
      <c r="G33" s="100" t="s">
        <v>1642</v>
      </c>
      <c r="H33" s="65"/>
      <c r="I33" s="69" t="s">
        <v>221</v>
      </c>
      <c r="J33" s="70"/>
      <c r="K33" s="70"/>
      <c r="L33" s="69" t="s">
        <v>1848</v>
      </c>
      <c r="M33" s="73">
        <v>1.6140674924353458</v>
      </c>
      <c r="N33" s="74">
        <v>5515.5654296875</v>
      </c>
      <c r="O33" s="74">
        <v>3693.20458984375</v>
      </c>
      <c r="P33" s="75"/>
      <c r="Q33" s="76"/>
      <c r="R33" s="76"/>
      <c r="S33" s="86"/>
      <c r="T33" s="48">
        <v>1</v>
      </c>
      <c r="U33" s="48">
        <v>3</v>
      </c>
      <c r="V33" s="49">
        <v>228</v>
      </c>
      <c r="W33" s="49">
        <v>0.002398</v>
      </c>
      <c r="X33" s="49">
        <v>0.005841</v>
      </c>
      <c r="Y33" s="49">
        <v>0.854348</v>
      </c>
      <c r="Z33" s="49">
        <v>0.16666666666666666</v>
      </c>
      <c r="AA33" s="49">
        <v>0.3333333333333333</v>
      </c>
      <c r="AB33" s="71">
        <v>33</v>
      </c>
      <c r="AC33" s="71"/>
      <c r="AD33" s="72"/>
      <c r="AE33" s="78" t="s">
        <v>1084</v>
      </c>
      <c r="AF33" s="78">
        <v>4226</v>
      </c>
      <c r="AG33" s="78">
        <v>4399</v>
      </c>
      <c r="AH33" s="78">
        <v>1071</v>
      </c>
      <c r="AI33" s="78">
        <v>307</v>
      </c>
      <c r="AJ33" s="78"/>
      <c r="AK33" s="78" t="s">
        <v>1207</v>
      </c>
      <c r="AL33" s="78" t="s">
        <v>1306</v>
      </c>
      <c r="AM33" s="83" t="s">
        <v>1409</v>
      </c>
      <c r="AN33" s="78"/>
      <c r="AO33" s="80">
        <v>39911.75462962963</v>
      </c>
      <c r="AP33" s="83" t="s">
        <v>1517</v>
      </c>
      <c r="AQ33" s="78" t="b">
        <v>0</v>
      </c>
      <c r="AR33" s="78" t="b">
        <v>0</v>
      </c>
      <c r="AS33" s="78" t="b">
        <v>1</v>
      </c>
      <c r="AT33" s="78" t="s">
        <v>963</v>
      </c>
      <c r="AU33" s="78">
        <v>109</v>
      </c>
      <c r="AV33" s="83" t="s">
        <v>1615</v>
      </c>
      <c r="AW33" s="78" t="b">
        <v>0</v>
      </c>
      <c r="AX33" s="78" t="s">
        <v>1694</v>
      </c>
      <c r="AY33" s="83" t="s">
        <v>1725</v>
      </c>
      <c r="AZ33" s="78" t="s">
        <v>66</v>
      </c>
      <c r="BA33" s="78" t="str">
        <f>REPLACE(INDEX(GroupVertices[Group],MATCH(Vertices[[#This Row],[Vertex]],GroupVertices[Vertex],0)),1,1,"")</f>
        <v>4</v>
      </c>
      <c r="BB33" s="48" t="s">
        <v>455</v>
      </c>
      <c r="BC33" s="48" t="s">
        <v>455</v>
      </c>
      <c r="BD33" s="48" t="s">
        <v>481</v>
      </c>
      <c r="BE33" s="48" t="s">
        <v>481</v>
      </c>
      <c r="BF33" s="48" t="s">
        <v>2357</v>
      </c>
      <c r="BG33" s="48" t="s">
        <v>2368</v>
      </c>
      <c r="BH33" s="121" t="s">
        <v>2389</v>
      </c>
      <c r="BI33" s="121" t="s">
        <v>2426</v>
      </c>
      <c r="BJ33" s="121" t="s">
        <v>2452</v>
      </c>
      <c r="BK33" s="121" t="s">
        <v>2452</v>
      </c>
      <c r="BL33" s="121">
        <v>3</v>
      </c>
      <c r="BM33" s="124">
        <v>5.454545454545454</v>
      </c>
      <c r="BN33" s="121">
        <v>0</v>
      </c>
      <c r="BO33" s="124">
        <v>0</v>
      </c>
      <c r="BP33" s="121">
        <v>0</v>
      </c>
      <c r="BQ33" s="124">
        <v>0</v>
      </c>
      <c r="BR33" s="121">
        <v>52</v>
      </c>
      <c r="BS33" s="124">
        <v>94.54545454545455</v>
      </c>
      <c r="BT33" s="121">
        <v>55</v>
      </c>
      <c r="BU33" s="2"/>
      <c r="BV33" s="3"/>
      <c r="BW33" s="3"/>
      <c r="BX33" s="3"/>
      <c r="BY33" s="3"/>
    </row>
    <row r="34" spans="1:77" ht="41.45" customHeight="1">
      <c r="A34" s="64" t="s">
        <v>286</v>
      </c>
      <c r="C34" s="65"/>
      <c r="D34" s="65" t="s">
        <v>64</v>
      </c>
      <c r="E34" s="66">
        <v>162.0152262128278</v>
      </c>
      <c r="F34" s="68">
        <v>99.99999245706667</v>
      </c>
      <c r="G34" s="100" t="s">
        <v>1643</v>
      </c>
      <c r="H34" s="65"/>
      <c r="I34" s="69" t="s">
        <v>286</v>
      </c>
      <c r="J34" s="70"/>
      <c r="K34" s="70"/>
      <c r="L34" s="69" t="s">
        <v>1849</v>
      </c>
      <c r="M34" s="73">
        <v>1.002513808247404</v>
      </c>
      <c r="N34" s="74">
        <v>5861.36279296875</v>
      </c>
      <c r="O34" s="74">
        <v>4681.884765625</v>
      </c>
      <c r="P34" s="75"/>
      <c r="Q34" s="76"/>
      <c r="R34" s="76"/>
      <c r="S34" s="86"/>
      <c r="T34" s="48">
        <v>1</v>
      </c>
      <c r="U34" s="48">
        <v>0</v>
      </c>
      <c r="V34" s="49">
        <v>0</v>
      </c>
      <c r="W34" s="49">
        <v>0.001883</v>
      </c>
      <c r="X34" s="49">
        <v>0.000617</v>
      </c>
      <c r="Y34" s="49">
        <v>0.392065</v>
      </c>
      <c r="Z34" s="49">
        <v>0</v>
      </c>
      <c r="AA34" s="49">
        <v>0</v>
      </c>
      <c r="AB34" s="71">
        <v>34</v>
      </c>
      <c r="AC34" s="71"/>
      <c r="AD34" s="72"/>
      <c r="AE34" s="78" t="s">
        <v>1085</v>
      </c>
      <c r="AF34" s="78">
        <v>25</v>
      </c>
      <c r="AG34" s="78">
        <v>20</v>
      </c>
      <c r="AH34" s="78">
        <v>1</v>
      </c>
      <c r="AI34" s="78">
        <v>0</v>
      </c>
      <c r="AJ34" s="78"/>
      <c r="AK34" s="78" t="s">
        <v>1208</v>
      </c>
      <c r="AL34" s="78"/>
      <c r="AM34" s="78"/>
      <c r="AN34" s="78"/>
      <c r="AO34" s="80">
        <v>41061.088009259256</v>
      </c>
      <c r="AP34" s="78"/>
      <c r="AQ34" s="78" t="b">
        <v>1</v>
      </c>
      <c r="AR34" s="78" t="b">
        <v>1</v>
      </c>
      <c r="AS34" s="78" t="b">
        <v>0</v>
      </c>
      <c r="AT34" s="78"/>
      <c r="AU34" s="78">
        <v>3</v>
      </c>
      <c r="AV34" s="83" t="s">
        <v>1613</v>
      </c>
      <c r="AW34" s="78" t="b">
        <v>0</v>
      </c>
      <c r="AX34" s="78" t="s">
        <v>1694</v>
      </c>
      <c r="AY34" s="83" t="s">
        <v>1726</v>
      </c>
      <c r="AZ34" s="78" t="s">
        <v>65</v>
      </c>
      <c r="BA34" s="78" t="str">
        <f>REPLACE(INDEX(GroupVertices[Group],MATCH(Vertices[[#This Row],[Vertex]],GroupVertices[Vertex],0)),1,1,"")</f>
        <v>4</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222</v>
      </c>
      <c r="C35" s="65"/>
      <c r="D35" s="65" t="s">
        <v>64</v>
      </c>
      <c r="E35" s="66">
        <v>165.53586497890296</v>
      </c>
      <c r="F35" s="68">
        <v>99.99824836326029</v>
      </c>
      <c r="G35" s="100" t="s">
        <v>1644</v>
      </c>
      <c r="H35" s="65"/>
      <c r="I35" s="69" t="s">
        <v>222</v>
      </c>
      <c r="J35" s="70"/>
      <c r="K35" s="70"/>
      <c r="L35" s="69" t="s">
        <v>1850</v>
      </c>
      <c r="M35" s="73">
        <v>1.5837621374527509</v>
      </c>
      <c r="N35" s="74">
        <v>9378.529296875</v>
      </c>
      <c r="O35" s="74">
        <v>632.2897338867188</v>
      </c>
      <c r="P35" s="75"/>
      <c r="Q35" s="76"/>
      <c r="R35" s="76"/>
      <c r="S35" s="86"/>
      <c r="T35" s="48">
        <v>2</v>
      </c>
      <c r="U35" s="48">
        <v>1</v>
      </c>
      <c r="V35" s="49">
        <v>0</v>
      </c>
      <c r="W35" s="49">
        <v>1</v>
      </c>
      <c r="X35" s="49">
        <v>0</v>
      </c>
      <c r="Y35" s="49">
        <v>1.29824</v>
      </c>
      <c r="Z35" s="49">
        <v>0</v>
      </c>
      <c r="AA35" s="49">
        <v>0</v>
      </c>
      <c r="AB35" s="71">
        <v>35</v>
      </c>
      <c r="AC35" s="71"/>
      <c r="AD35" s="72"/>
      <c r="AE35" s="78" t="s">
        <v>1086</v>
      </c>
      <c r="AF35" s="78">
        <v>3589</v>
      </c>
      <c r="AG35" s="78">
        <v>4182</v>
      </c>
      <c r="AH35" s="78">
        <v>6357</v>
      </c>
      <c r="AI35" s="78">
        <v>1551</v>
      </c>
      <c r="AJ35" s="78"/>
      <c r="AK35" s="78" t="s">
        <v>1209</v>
      </c>
      <c r="AL35" s="78" t="s">
        <v>1324</v>
      </c>
      <c r="AM35" s="83" t="s">
        <v>1410</v>
      </c>
      <c r="AN35" s="78"/>
      <c r="AO35" s="80">
        <v>41015.58393518518</v>
      </c>
      <c r="AP35" s="83" t="s">
        <v>1518</v>
      </c>
      <c r="AQ35" s="78" t="b">
        <v>0</v>
      </c>
      <c r="AR35" s="78" t="b">
        <v>0</v>
      </c>
      <c r="AS35" s="78" t="b">
        <v>1</v>
      </c>
      <c r="AT35" s="78" t="s">
        <v>963</v>
      </c>
      <c r="AU35" s="78">
        <v>350</v>
      </c>
      <c r="AV35" s="83" t="s">
        <v>1612</v>
      </c>
      <c r="AW35" s="78" t="b">
        <v>0</v>
      </c>
      <c r="AX35" s="78" t="s">
        <v>1694</v>
      </c>
      <c r="AY35" s="83" t="s">
        <v>1727</v>
      </c>
      <c r="AZ35" s="78" t="s">
        <v>66</v>
      </c>
      <c r="BA35" s="78" t="str">
        <f>REPLACE(INDEX(GroupVertices[Group],MATCH(Vertices[[#This Row],[Vertex]],GroupVertices[Vertex],0)),1,1,"")</f>
        <v>10</v>
      </c>
      <c r="BB35" s="48"/>
      <c r="BC35" s="48"/>
      <c r="BD35" s="48"/>
      <c r="BE35" s="48"/>
      <c r="BF35" s="48" t="s">
        <v>492</v>
      </c>
      <c r="BG35" s="48" t="s">
        <v>492</v>
      </c>
      <c r="BH35" s="121" t="s">
        <v>2390</v>
      </c>
      <c r="BI35" s="121" t="s">
        <v>2390</v>
      </c>
      <c r="BJ35" s="121" t="s">
        <v>2272</v>
      </c>
      <c r="BK35" s="121" t="s">
        <v>2272</v>
      </c>
      <c r="BL35" s="121">
        <v>3</v>
      </c>
      <c r="BM35" s="124">
        <v>9.375</v>
      </c>
      <c r="BN35" s="121">
        <v>0</v>
      </c>
      <c r="BO35" s="124">
        <v>0</v>
      </c>
      <c r="BP35" s="121">
        <v>0</v>
      </c>
      <c r="BQ35" s="124">
        <v>0</v>
      </c>
      <c r="BR35" s="121">
        <v>29</v>
      </c>
      <c r="BS35" s="124">
        <v>90.625</v>
      </c>
      <c r="BT35" s="121">
        <v>32</v>
      </c>
      <c r="BU35" s="2"/>
      <c r="BV35" s="3"/>
      <c r="BW35" s="3"/>
      <c r="BX35" s="3"/>
      <c r="BY35" s="3"/>
    </row>
    <row r="36" spans="1:77" ht="41.45" customHeight="1">
      <c r="A36" s="64" t="s">
        <v>223</v>
      </c>
      <c r="C36" s="65"/>
      <c r="D36" s="65" t="s">
        <v>64</v>
      </c>
      <c r="E36" s="66">
        <v>162.79683847132216</v>
      </c>
      <c r="F36" s="68">
        <v>99.99960525315579</v>
      </c>
      <c r="G36" s="100" t="s">
        <v>579</v>
      </c>
      <c r="H36" s="65"/>
      <c r="I36" s="69" t="s">
        <v>223</v>
      </c>
      <c r="J36" s="70"/>
      <c r="K36" s="70"/>
      <c r="L36" s="69" t="s">
        <v>1851</v>
      </c>
      <c r="M36" s="73">
        <v>1.131555964947486</v>
      </c>
      <c r="N36" s="74">
        <v>9378.529296875</v>
      </c>
      <c r="O36" s="74">
        <v>1191.057373046875</v>
      </c>
      <c r="P36" s="75"/>
      <c r="Q36" s="76"/>
      <c r="R36" s="76"/>
      <c r="S36" s="86"/>
      <c r="T36" s="48">
        <v>0</v>
      </c>
      <c r="U36" s="48">
        <v>1</v>
      </c>
      <c r="V36" s="49">
        <v>0</v>
      </c>
      <c r="W36" s="49">
        <v>1</v>
      </c>
      <c r="X36" s="49">
        <v>0</v>
      </c>
      <c r="Y36" s="49">
        <v>0.701752</v>
      </c>
      <c r="Z36" s="49">
        <v>0</v>
      </c>
      <c r="AA36" s="49">
        <v>0</v>
      </c>
      <c r="AB36" s="71">
        <v>36</v>
      </c>
      <c r="AC36" s="71"/>
      <c r="AD36" s="72"/>
      <c r="AE36" s="78" t="s">
        <v>1087</v>
      </c>
      <c r="AF36" s="78">
        <v>1156</v>
      </c>
      <c r="AG36" s="78">
        <v>944</v>
      </c>
      <c r="AH36" s="78">
        <v>5267</v>
      </c>
      <c r="AI36" s="78">
        <v>4958</v>
      </c>
      <c r="AJ36" s="78"/>
      <c r="AK36" s="78" t="s">
        <v>1210</v>
      </c>
      <c r="AL36" s="78" t="s">
        <v>1325</v>
      </c>
      <c r="AM36" s="83" t="s">
        <v>1411</v>
      </c>
      <c r="AN36" s="78"/>
      <c r="AO36" s="80">
        <v>40060.05247685185</v>
      </c>
      <c r="AP36" s="83" t="s">
        <v>1519</v>
      </c>
      <c r="AQ36" s="78" t="b">
        <v>0</v>
      </c>
      <c r="AR36" s="78" t="b">
        <v>0</v>
      </c>
      <c r="AS36" s="78" t="b">
        <v>1</v>
      </c>
      <c r="AT36" s="78" t="s">
        <v>963</v>
      </c>
      <c r="AU36" s="78">
        <v>103</v>
      </c>
      <c r="AV36" s="83" t="s">
        <v>1618</v>
      </c>
      <c r="AW36" s="78" t="b">
        <v>0</v>
      </c>
      <c r="AX36" s="78" t="s">
        <v>1694</v>
      </c>
      <c r="AY36" s="83" t="s">
        <v>1728</v>
      </c>
      <c r="AZ36" s="78" t="s">
        <v>66</v>
      </c>
      <c r="BA36" s="78" t="str">
        <f>REPLACE(INDEX(GroupVertices[Group],MATCH(Vertices[[#This Row],[Vertex]],GroupVertices[Vertex],0)),1,1,"")</f>
        <v>10</v>
      </c>
      <c r="BB36" s="48"/>
      <c r="BC36" s="48"/>
      <c r="BD36" s="48"/>
      <c r="BE36" s="48"/>
      <c r="BF36" s="48" t="s">
        <v>492</v>
      </c>
      <c r="BG36" s="48" t="s">
        <v>492</v>
      </c>
      <c r="BH36" s="121" t="s">
        <v>2391</v>
      </c>
      <c r="BI36" s="121" t="s">
        <v>2391</v>
      </c>
      <c r="BJ36" s="121" t="s">
        <v>2453</v>
      </c>
      <c r="BK36" s="121" t="s">
        <v>2453</v>
      </c>
      <c r="BL36" s="121">
        <v>2</v>
      </c>
      <c r="BM36" s="124">
        <v>8</v>
      </c>
      <c r="BN36" s="121">
        <v>0</v>
      </c>
      <c r="BO36" s="124">
        <v>0</v>
      </c>
      <c r="BP36" s="121">
        <v>0</v>
      </c>
      <c r="BQ36" s="124">
        <v>0</v>
      </c>
      <c r="BR36" s="121">
        <v>23</v>
      </c>
      <c r="BS36" s="124">
        <v>92</v>
      </c>
      <c r="BT36" s="121">
        <v>25</v>
      </c>
      <c r="BU36" s="2"/>
      <c r="BV36" s="3"/>
      <c r="BW36" s="3"/>
      <c r="BX36" s="3"/>
      <c r="BY36" s="3"/>
    </row>
    <row r="37" spans="1:77" ht="41.45" customHeight="1">
      <c r="A37" s="64" t="s">
        <v>224</v>
      </c>
      <c r="C37" s="65"/>
      <c r="D37" s="65" t="s">
        <v>64</v>
      </c>
      <c r="E37" s="66">
        <v>273.4186582682252</v>
      </c>
      <c r="F37" s="68">
        <v>99.94480416631409</v>
      </c>
      <c r="G37" s="100" t="s">
        <v>580</v>
      </c>
      <c r="H37" s="65"/>
      <c r="I37" s="69" t="s">
        <v>224</v>
      </c>
      <c r="J37" s="70"/>
      <c r="K37" s="70"/>
      <c r="L37" s="69" t="s">
        <v>1852</v>
      </c>
      <c r="M37" s="73">
        <v>19.394931506393906</v>
      </c>
      <c r="N37" s="74">
        <v>6248.65673828125</v>
      </c>
      <c r="O37" s="74">
        <v>6278.1923828125</v>
      </c>
      <c r="P37" s="75"/>
      <c r="Q37" s="76"/>
      <c r="R37" s="76"/>
      <c r="S37" s="86"/>
      <c r="T37" s="48">
        <v>0</v>
      </c>
      <c r="U37" s="48">
        <v>2</v>
      </c>
      <c r="V37" s="49">
        <v>0</v>
      </c>
      <c r="W37" s="49">
        <v>0.002445</v>
      </c>
      <c r="X37" s="49">
        <v>0.008926</v>
      </c>
      <c r="Y37" s="49">
        <v>0.499651</v>
      </c>
      <c r="Z37" s="49">
        <v>1</v>
      </c>
      <c r="AA37" s="49">
        <v>0</v>
      </c>
      <c r="AB37" s="71">
        <v>37</v>
      </c>
      <c r="AC37" s="71"/>
      <c r="AD37" s="72"/>
      <c r="AE37" s="78" t="s">
        <v>1088</v>
      </c>
      <c r="AF37" s="78">
        <v>44540</v>
      </c>
      <c r="AG37" s="78">
        <v>131718</v>
      </c>
      <c r="AH37" s="78">
        <v>110439</v>
      </c>
      <c r="AI37" s="78">
        <v>2221</v>
      </c>
      <c r="AJ37" s="78"/>
      <c r="AK37" s="78" t="s">
        <v>1211</v>
      </c>
      <c r="AL37" s="78" t="s">
        <v>1326</v>
      </c>
      <c r="AM37" s="83" t="s">
        <v>1412</v>
      </c>
      <c r="AN37" s="78"/>
      <c r="AO37" s="80">
        <v>40938.808900462966</v>
      </c>
      <c r="AP37" s="83" t="s">
        <v>1520</v>
      </c>
      <c r="AQ37" s="78" t="b">
        <v>0</v>
      </c>
      <c r="AR37" s="78" t="b">
        <v>0</v>
      </c>
      <c r="AS37" s="78" t="b">
        <v>1</v>
      </c>
      <c r="AT37" s="78" t="s">
        <v>963</v>
      </c>
      <c r="AU37" s="78">
        <v>3088</v>
      </c>
      <c r="AV37" s="83" t="s">
        <v>1621</v>
      </c>
      <c r="AW37" s="78" t="b">
        <v>0</v>
      </c>
      <c r="AX37" s="78" t="s">
        <v>1694</v>
      </c>
      <c r="AY37" s="83" t="s">
        <v>1729</v>
      </c>
      <c r="AZ37" s="78" t="s">
        <v>66</v>
      </c>
      <c r="BA37" s="78" t="str">
        <f>REPLACE(INDEX(GroupVertices[Group],MATCH(Vertices[[#This Row],[Vertex]],GroupVertices[Vertex],0)),1,1,"")</f>
        <v>3</v>
      </c>
      <c r="BB37" s="48"/>
      <c r="BC37" s="48"/>
      <c r="BD37" s="48"/>
      <c r="BE37" s="48"/>
      <c r="BF37" s="48" t="s">
        <v>497</v>
      </c>
      <c r="BG37" s="48" t="s">
        <v>497</v>
      </c>
      <c r="BH37" s="121" t="s">
        <v>2392</v>
      </c>
      <c r="BI37" s="121" t="s">
        <v>2392</v>
      </c>
      <c r="BJ37" s="121" t="s">
        <v>2454</v>
      </c>
      <c r="BK37" s="121" t="s">
        <v>2454</v>
      </c>
      <c r="BL37" s="121">
        <v>0</v>
      </c>
      <c r="BM37" s="124">
        <v>0</v>
      </c>
      <c r="BN37" s="121">
        <v>0</v>
      </c>
      <c r="BO37" s="124">
        <v>0</v>
      </c>
      <c r="BP37" s="121">
        <v>0</v>
      </c>
      <c r="BQ37" s="124">
        <v>0</v>
      </c>
      <c r="BR37" s="121">
        <v>18</v>
      </c>
      <c r="BS37" s="124">
        <v>100</v>
      </c>
      <c r="BT37" s="121">
        <v>18</v>
      </c>
      <c r="BU37" s="2"/>
      <c r="BV37" s="3"/>
      <c r="BW37" s="3"/>
      <c r="BX37" s="3"/>
      <c r="BY37" s="3"/>
    </row>
    <row r="38" spans="1:77" ht="41.45" customHeight="1">
      <c r="A38" s="64" t="s">
        <v>225</v>
      </c>
      <c r="C38" s="65"/>
      <c r="D38" s="65" t="s">
        <v>64</v>
      </c>
      <c r="E38" s="66">
        <v>163.01338905376213</v>
      </c>
      <c r="F38" s="68">
        <v>99.99949797588178</v>
      </c>
      <c r="G38" s="100" t="s">
        <v>581</v>
      </c>
      <c r="H38" s="65"/>
      <c r="I38" s="69" t="s">
        <v>225</v>
      </c>
      <c r="J38" s="70"/>
      <c r="K38" s="70"/>
      <c r="L38" s="69" t="s">
        <v>1853</v>
      </c>
      <c r="M38" s="73">
        <v>1.1673079044661234</v>
      </c>
      <c r="N38" s="74">
        <v>2957.039306640625</v>
      </c>
      <c r="O38" s="74">
        <v>9214.765625</v>
      </c>
      <c r="P38" s="75"/>
      <c r="Q38" s="76"/>
      <c r="R38" s="76"/>
      <c r="S38" s="86"/>
      <c r="T38" s="48">
        <v>0</v>
      </c>
      <c r="U38" s="48">
        <v>1</v>
      </c>
      <c r="V38" s="49">
        <v>0</v>
      </c>
      <c r="W38" s="49">
        <v>0.002538</v>
      </c>
      <c r="X38" s="49">
        <v>0.003788</v>
      </c>
      <c r="Y38" s="49">
        <v>0.372194</v>
      </c>
      <c r="Z38" s="49">
        <v>0</v>
      </c>
      <c r="AA38" s="49">
        <v>0</v>
      </c>
      <c r="AB38" s="71">
        <v>38</v>
      </c>
      <c r="AC38" s="71"/>
      <c r="AD38" s="72"/>
      <c r="AE38" s="78" t="s">
        <v>1089</v>
      </c>
      <c r="AF38" s="78">
        <v>1528</v>
      </c>
      <c r="AG38" s="78">
        <v>1200</v>
      </c>
      <c r="AH38" s="78">
        <v>4686</v>
      </c>
      <c r="AI38" s="78">
        <v>523</v>
      </c>
      <c r="AJ38" s="78"/>
      <c r="AK38" s="78" t="s">
        <v>1212</v>
      </c>
      <c r="AL38" s="78" t="s">
        <v>1327</v>
      </c>
      <c r="AM38" s="83" t="s">
        <v>1413</v>
      </c>
      <c r="AN38" s="78"/>
      <c r="AO38" s="80">
        <v>39963.93736111111</v>
      </c>
      <c r="AP38" s="83" t="s">
        <v>1521</v>
      </c>
      <c r="AQ38" s="78" t="b">
        <v>1</v>
      </c>
      <c r="AR38" s="78" t="b">
        <v>0</v>
      </c>
      <c r="AS38" s="78" t="b">
        <v>0</v>
      </c>
      <c r="AT38" s="78" t="s">
        <v>963</v>
      </c>
      <c r="AU38" s="78">
        <v>13</v>
      </c>
      <c r="AV38" s="83" t="s">
        <v>1613</v>
      </c>
      <c r="AW38" s="78" t="b">
        <v>0</v>
      </c>
      <c r="AX38" s="78" t="s">
        <v>1694</v>
      </c>
      <c r="AY38" s="83" t="s">
        <v>1730</v>
      </c>
      <c r="AZ38" s="78" t="s">
        <v>66</v>
      </c>
      <c r="BA38" s="78" t="str">
        <f>REPLACE(INDEX(GroupVertices[Group],MATCH(Vertices[[#This Row],[Vertex]],GroupVertices[Vertex],0)),1,1,"")</f>
        <v>1</v>
      </c>
      <c r="BB38" s="48"/>
      <c r="BC38" s="48"/>
      <c r="BD38" s="48"/>
      <c r="BE38" s="48"/>
      <c r="BF38" s="48" t="s">
        <v>492</v>
      </c>
      <c r="BG38" s="48" t="s">
        <v>492</v>
      </c>
      <c r="BH38" s="121" t="s">
        <v>2393</v>
      </c>
      <c r="BI38" s="121" t="s">
        <v>2393</v>
      </c>
      <c r="BJ38" s="121" t="s">
        <v>2455</v>
      </c>
      <c r="BK38" s="121" t="s">
        <v>2455</v>
      </c>
      <c r="BL38" s="121">
        <v>1</v>
      </c>
      <c r="BM38" s="124">
        <v>4.3478260869565215</v>
      </c>
      <c r="BN38" s="121">
        <v>0</v>
      </c>
      <c r="BO38" s="124">
        <v>0</v>
      </c>
      <c r="BP38" s="121">
        <v>0</v>
      </c>
      <c r="BQ38" s="124">
        <v>0</v>
      </c>
      <c r="BR38" s="121">
        <v>22</v>
      </c>
      <c r="BS38" s="124">
        <v>95.65217391304348</v>
      </c>
      <c r="BT38" s="121">
        <v>23</v>
      </c>
      <c r="BU38" s="2"/>
      <c r="BV38" s="3"/>
      <c r="BW38" s="3"/>
      <c r="BX38" s="3"/>
      <c r="BY38" s="3"/>
    </row>
    <row r="39" spans="1:77" ht="41.45" customHeight="1">
      <c r="A39" s="64" t="s">
        <v>240</v>
      </c>
      <c r="C39" s="65"/>
      <c r="D39" s="65" t="s">
        <v>64</v>
      </c>
      <c r="E39" s="66">
        <v>167.65315446268144</v>
      </c>
      <c r="F39" s="68">
        <v>99.99719947647573</v>
      </c>
      <c r="G39" s="100" t="s">
        <v>613</v>
      </c>
      <c r="H39" s="65"/>
      <c r="I39" s="69" t="s">
        <v>240</v>
      </c>
      <c r="J39" s="70"/>
      <c r="K39" s="70"/>
      <c r="L39" s="69" t="s">
        <v>1854</v>
      </c>
      <c r="M39" s="73">
        <v>1.933321139855678</v>
      </c>
      <c r="N39" s="74">
        <v>1873.0654296875</v>
      </c>
      <c r="O39" s="74">
        <v>8036.88720703125</v>
      </c>
      <c r="P39" s="75"/>
      <c r="Q39" s="76"/>
      <c r="R39" s="76"/>
      <c r="S39" s="86"/>
      <c r="T39" s="48">
        <v>6</v>
      </c>
      <c r="U39" s="48">
        <v>20</v>
      </c>
      <c r="V39" s="49">
        <v>3389.862414</v>
      </c>
      <c r="W39" s="49">
        <v>0.003571</v>
      </c>
      <c r="X39" s="49">
        <v>0.035858</v>
      </c>
      <c r="Y39" s="49">
        <v>5.750912</v>
      </c>
      <c r="Z39" s="49">
        <v>0.0380952380952381</v>
      </c>
      <c r="AA39" s="49">
        <v>0.14285714285714285</v>
      </c>
      <c r="AB39" s="71">
        <v>39</v>
      </c>
      <c r="AC39" s="71"/>
      <c r="AD39" s="72"/>
      <c r="AE39" s="78" t="s">
        <v>1090</v>
      </c>
      <c r="AF39" s="78">
        <v>1340</v>
      </c>
      <c r="AG39" s="78">
        <v>6685</v>
      </c>
      <c r="AH39" s="78">
        <v>16641</v>
      </c>
      <c r="AI39" s="78">
        <v>19576</v>
      </c>
      <c r="AJ39" s="78"/>
      <c r="AK39" s="78" t="s">
        <v>1213</v>
      </c>
      <c r="AL39" s="78" t="s">
        <v>1316</v>
      </c>
      <c r="AM39" s="83" t="s">
        <v>1414</v>
      </c>
      <c r="AN39" s="78"/>
      <c r="AO39" s="80">
        <v>41225.767175925925</v>
      </c>
      <c r="AP39" s="83" t="s">
        <v>1522</v>
      </c>
      <c r="AQ39" s="78" t="b">
        <v>0</v>
      </c>
      <c r="AR39" s="78" t="b">
        <v>0</v>
      </c>
      <c r="AS39" s="78" t="b">
        <v>1</v>
      </c>
      <c r="AT39" s="78" t="s">
        <v>963</v>
      </c>
      <c r="AU39" s="78">
        <v>115</v>
      </c>
      <c r="AV39" s="83" t="s">
        <v>1613</v>
      </c>
      <c r="AW39" s="78" t="b">
        <v>0</v>
      </c>
      <c r="AX39" s="78" t="s">
        <v>1694</v>
      </c>
      <c r="AY39" s="83" t="s">
        <v>1731</v>
      </c>
      <c r="AZ39" s="78" t="s">
        <v>66</v>
      </c>
      <c r="BA39" s="78" t="str">
        <f>REPLACE(INDEX(GroupVertices[Group],MATCH(Vertices[[#This Row],[Vertex]],GroupVertices[Vertex],0)),1,1,"")</f>
        <v>1</v>
      </c>
      <c r="BB39" s="48" t="s">
        <v>2334</v>
      </c>
      <c r="BC39" s="48" t="s">
        <v>2334</v>
      </c>
      <c r="BD39" s="48" t="s">
        <v>2343</v>
      </c>
      <c r="BE39" s="48" t="s">
        <v>2350</v>
      </c>
      <c r="BF39" s="48" t="s">
        <v>2358</v>
      </c>
      <c r="BG39" s="48" t="s">
        <v>2369</v>
      </c>
      <c r="BH39" s="121" t="s">
        <v>2394</v>
      </c>
      <c r="BI39" s="121" t="s">
        <v>2427</v>
      </c>
      <c r="BJ39" s="121" t="s">
        <v>2456</v>
      </c>
      <c r="BK39" s="121" t="s">
        <v>2456</v>
      </c>
      <c r="BL39" s="121">
        <v>17</v>
      </c>
      <c r="BM39" s="124">
        <v>4.038004750593824</v>
      </c>
      <c r="BN39" s="121">
        <v>8</v>
      </c>
      <c r="BO39" s="124">
        <v>1.9002375296912113</v>
      </c>
      <c r="BP39" s="121">
        <v>0</v>
      </c>
      <c r="BQ39" s="124">
        <v>0</v>
      </c>
      <c r="BR39" s="121">
        <v>396</v>
      </c>
      <c r="BS39" s="124">
        <v>94.06175771971496</v>
      </c>
      <c r="BT39" s="121">
        <v>421</v>
      </c>
      <c r="BU39" s="2"/>
      <c r="BV39" s="3"/>
      <c r="BW39" s="3"/>
      <c r="BX39" s="3"/>
      <c r="BY39" s="3"/>
    </row>
    <row r="40" spans="1:77" ht="41.45" customHeight="1">
      <c r="A40" s="64" t="s">
        <v>226</v>
      </c>
      <c r="C40" s="65"/>
      <c r="D40" s="65" t="s">
        <v>64</v>
      </c>
      <c r="E40" s="66">
        <v>163.78146690085399</v>
      </c>
      <c r="F40" s="68">
        <v>99.99911747680052</v>
      </c>
      <c r="G40" s="100" t="s">
        <v>582</v>
      </c>
      <c r="H40" s="65"/>
      <c r="I40" s="69" t="s">
        <v>226</v>
      </c>
      <c r="J40" s="70"/>
      <c r="K40" s="70"/>
      <c r="L40" s="69" t="s">
        <v>1855</v>
      </c>
      <c r="M40" s="73">
        <v>1.2941155649462903</v>
      </c>
      <c r="N40" s="74">
        <v>6089.22216796875</v>
      </c>
      <c r="O40" s="74">
        <v>8482.892578125</v>
      </c>
      <c r="P40" s="75"/>
      <c r="Q40" s="76"/>
      <c r="R40" s="76"/>
      <c r="S40" s="86"/>
      <c r="T40" s="48">
        <v>0</v>
      </c>
      <c r="U40" s="48">
        <v>2</v>
      </c>
      <c r="V40" s="49">
        <v>0</v>
      </c>
      <c r="W40" s="49">
        <v>0.002445</v>
      </c>
      <c r="X40" s="49">
        <v>0.008926</v>
      </c>
      <c r="Y40" s="49">
        <v>0.499651</v>
      </c>
      <c r="Z40" s="49">
        <v>1</v>
      </c>
      <c r="AA40" s="49">
        <v>0</v>
      </c>
      <c r="AB40" s="71">
        <v>40</v>
      </c>
      <c r="AC40" s="71"/>
      <c r="AD40" s="72"/>
      <c r="AE40" s="78" t="s">
        <v>1091</v>
      </c>
      <c r="AF40" s="78">
        <v>3926</v>
      </c>
      <c r="AG40" s="78">
        <v>2108</v>
      </c>
      <c r="AH40" s="78">
        <v>26811</v>
      </c>
      <c r="AI40" s="78">
        <v>2609</v>
      </c>
      <c r="AJ40" s="78"/>
      <c r="AK40" s="78" t="s">
        <v>1214</v>
      </c>
      <c r="AL40" s="78" t="s">
        <v>1328</v>
      </c>
      <c r="AM40" s="78"/>
      <c r="AN40" s="78"/>
      <c r="AO40" s="80">
        <v>43355.830046296294</v>
      </c>
      <c r="AP40" s="78"/>
      <c r="AQ40" s="78" t="b">
        <v>0</v>
      </c>
      <c r="AR40" s="78" t="b">
        <v>0</v>
      </c>
      <c r="AS40" s="78" t="b">
        <v>0</v>
      </c>
      <c r="AT40" s="78" t="s">
        <v>963</v>
      </c>
      <c r="AU40" s="78">
        <v>20</v>
      </c>
      <c r="AV40" s="83" t="s">
        <v>1613</v>
      </c>
      <c r="AW40" s="78" t="b">
        <v>0</v>
      </c>
      <c r="AX40" s="78" t="s">
        <v>1694</v>
      </c>
      <c r="AY40" s="83" t="s">
        <v>1732</v>
      </c>
      <c r="AZ40" s="78" t="s">
        <v>66</v>
      </c>
      <c r="BA40" s="78" t="str">
        <f>REPLACE(INDEX(GroupVertices[Group],MATCH(Vertices[[#This Row],[Vertex]],GroupVertices[Vertex],0)),1,1,"")</f>
        <v>3</v>
      </c>
      <c r="BB40" s="48"/>
      <c r="BC40" s="48"/>
      <c r="BD40" s="48"/>
      <c r="BE40" s="48"/>
      <c r="BF40" s="48" t="s">
        <v>498</v>
      </c>
      <c r="BG40" s="48" t="s">
        <v>498</v>
      </c>
      <c r="BH40" s="121" t="s">
        <v>2395</v>
      </c>
      <c r="BI40" s="121" t="s">
        <v>2395</v>
      </c>
      <c r="BJ40" s="121" t="s">
        <v>2457</v>
      </c>
      <c r="BK40" s="121" t="s">
        <v>2457</v>
      </c>
      <c r="BL40" s="121">
        <v>0</v>
      </c>
      <c r="BM40" s="124">
        <v>0</v>
      </c>
      <c r="BN40" s="121">
        <v>0</v>
      </c>
      <c r="BO40" s="124">
        <v>0</v>
      </c>
      <c r="BP40" s="121">
        <v>0</v>
      </c>
      <c r="BQ40" s="124">
        <v>0</v>
      </c>
      <c r="BR40" s="121">
        <v>17</v>
      </c>
      <c r="BS40" s="124">
        <v>100</v>
      </c>
      <c r="BT40" s="121">
        <v>17</v>
      </c>
      <c r="BU40" s="2"/>
      <c r="BV40" s="3"/>
      <c r="BW40" s="3"/>
      <c r="BX40" s="3"/>
      <c r="BY40" s="3"/>
    </row>
    <row r="41" spans="1:77" ht="41.45" customHeight="1">
      <c r="A41" s="64" t="s">
        <v>227</v>
      </c>
      <c r="C41" s="65"/>
      <c r="D41" s="65" t="s">
        <v>64</v>
      </c>
      <c r="E41" s="66">
        <v>168.14377687602206</v>
      </c>
      <c r="F41" s="68">
        <v>99.9969564264018</v>
      </c>
      <c r="G41" s="100" t="s">
        <v>583</v>
      </c>
      <c r="H41" s="65"/>
      <c r="I41" s="69" t="s">
        <v>227</v>
      </c>
      <c r="J41" s="70"/>
      <c r="K41" s="70"/>
      <c r="L41" s="69" t="s">
        <v>1856</v>
      </c>
      <c r="M41" s="73">
        <v>2.0143216278275906</v>
      </c>
      <c r="N41" s="74">
        <v>2203.53955078125</v>
      </c>
      <c r="O41" s="74">
        <v>1718.176025390625</v>
      </c>
      <c r="P41" s="75"/>
      <c r="Q41" s="76"/>
      <c r="R41" s="76"/>
      <c r="S41" s="86"/>
      <c r="T41" s="48">
        <v>2</v>
      </c>
      <c r="U41" s="48">
        <v>16</v>
      </c>
      <c r="V41" s="49">
        <v>2884.712121</v>
      </c>
      <c r="W41" s="49">
        <v>0.00211</v>
      </c>
      <c r="X41" s="49">
        <v>0.000198</v>
      </c>
      <c r="Y41" s="49">
        <v>5.549435</v>
      </c>
      <c r="Z41" s="49">
        <v>0.023809523809523808</v>
      </c>
      <c r="AA41" s="49">
        <v>0.06666666666666667</v>
      </c>
      <c r="AB41" s="71">
        <v>41</v>
      </c>
      <c r="AC41" s="71"/>
      <c r="AD41" s="72"/>
      <c r="AE41" s="78" t="s">
        <v>1092</v>
      </c>
      <c r="AF41" s="78">
        <v>7622</v>
      </c>
      <c r="AG41" s="78">
        <v>7265</v>
      </c>
      <c r="AH41" s="78">
        <v>13092</v>
      </c>
      <c r="AI41" s="78">
        <v>37167</v>
      </c>
      <c r="AJ41" s="78"/>
      <c r="AK41" s="78" t="s">
        <v>1215</v>
      </c>
      <c r="AL41" s="78" t="s">
        <v>1329</v>
      </c>
      <c r="AM41" s="83" t="s">
        <v>1415</v>
      </c>
      <c r="AN41" s="78"/>
      <c r="AO41" s="80">
        <v>42509.80131944444</v>
      </c>
      <c r="AP41" s="83" t="s">
        <v>1523</v>
      </c>
      <c r="AQ41" s="78" t="b">
        <v>0</v>
      </c>
      <c r="AR41" s="78" t="b">
        <v>0</v>
      </c>
      <c r="AS41" s="78" t="b">
        <v>1</v>
      </c>
      <c r="AT41" s="78" t="s">
        <v>963</v>
      </c>
      <c r="AU41" s="78">
        <v>274</v>
      </c>
      <c r="AV41" s="83" t="s">
        <v>1613</v>
      </c>
      <c r="AW41" s="78" t="b">
        <v>0</v>
      </c>
      <c r="AX41" s="78" t="s">
        <v>1694</v>
      </c>
      <c r="AY41" s="83" t="s">
        <v>1733</v>
      </c>
      <c r="AZ41" s="78" t="s">
        <v>66</v>
      </c>
      <c r="BA41" s="78" t="str">
        <f>REPLACE(INDEX(GroupVertices[Group],MATCH(Vertices[[#This Row],[Vertex]],GroupVertices[Vertex],0)),1,1,"")</f>
        <v>2</v>
      </c>
      <c r="BB41" s="48" t="s">
        <v>457</v>
      </c>
      <c r="BC41" s="48" t="s">
        <v>457</v>
      </c>
      <c r="BD41" s="48" t="s">
        <v>483</v>
      </c>
      <c r="BE41" s="48" t="s">
        <v>483</v>
      </c>
      <c r="BF41" s="48" t="s">
        <v>2359</v>
      </c>
      <c r="BG41" s="48" t="s">
        <v>2370</v>
      </c>
      <c r="BH41" s="121" t="s">
        <v>2396</v>
      </c>
      <c r="BI41" s="121" t="s">
        <v>2428</v>
      </c>
      <c r="BJ41" s="121" t="s">
        <v>2458</v>
      </c>
      <c r="BK41" s="121" t="s">
        <v>2484</v>
      </c>
      <c r="BL41" s="121">
        <v>3</v>
      </c>
      <c r="BM41" s="124">
        <v>2.8846153846153846</v>
      </c>
      <c r="BN41" s="121">
        <v>0</v>
      </c>
      <c r="BO41" s="124">
        <v>0</v>
      </c>
      <c r="BP41" s="121">
        <v>0</v>
      </c>
      <c r="BQ41" s="124">
        <v>0</v>
      </c>
      <c r="BR41" s="121">
        <v>101</v>
      </c>
      <c r="BS41" s="124">
        <v>97.11538461538461</v>
      </c>
      <c r="BT41" s="121">
        <v>104</v>
      </c>
      <c r="BU41" s="2"/>
      <c r="BV41" s="3"/>
      <c r="BW41" s="3"/>
      <c r="BX41" s="3"/>
      <c r="BY41" s="3"/>
    </row>
    <row r="42" spans="1:77" ht="41.45" customHeight="1">
      <c r="A42" s="64" t="s">
        <v>287</v>
      </c>
      <c r="C42" s="65"/>
      <c r="D42" s="65" t="s">
        <v>64</v>
      </c>
      <c r="E42" s="66">
        <v>162.25461611450953</v>
      </c>
      <c r="F42" s="68">
        <v>99.99987386539267</v>
      </c>
      <c r="G42" s="100" t="s">
        <v>1645</v>
      </c>
      <c r="H42" s="65"/>
      <c r="I42" s="69" t="s">
        <v>287</v>
      </c>
      <c r="J42" s="70"/>
      <c r="K42" s="70"/>
      <c r="L42" s="69" t="s">
        <v>1857</v>
      </c>
      <c r="M42" s="73">
        <v>1.042036460137148</v>
      </c>
      <c r="N42" s="74">
        <v>1662.0028076171875</v>
      </c>
      <c r="O42" s="74">
        <v>2645.63671875</v>
      </c>
      <c r="P42" s="75"/>
      <c r="Q42" s="76"/>
      <c r="R42" s="76"/>
      <c r="S42" s="86"/>
      <c r="T42" s="48">
        <v>1</v>
      </c>
      <c r="U42" s="48">
        <v>0</v>
      </c>
      <c r="V42" s="49">
        <v>0</v>
      </c>
      <c r="W42" s="49">
        <v>0.001701</v>
      </c>
      <c r="X42" s="49">
        <v>2.1E-05</v>
      </c>
      <c r="Y42" s="49">
        <v>0.444814</v>
      </c>
      <c r="Z42" s="49">
        <v>0</v>
      </c>
      <c r="AA42" s="49">
        <v>0</v>
      </c>
      <c r="AB42" s="71">
        <v>42</v>
      </c>
      <c r="AC42" s="71"/>
      <c r="AD42" s="72"/>
      <c r="AE42" s="78" t="s">
        <v>1093</v>
      </c>
      <c r="AF42" s="78">
        <v>732</v>
      </c>
      <c r="AG42" s="78">
        <v>303</v>
      </c>
      <c r="AH42" s="78">
        <v>361</v>
      </c>
      <c r="AI42" s="78">
        <v>119</v>
      </c>
      <c r="AJ42" s="78"/>
      <c r="AK42" s="78" t="s">
        <v>1216</v>
      </c>
      <c r="AL42" s="78"/>
      <c r="AM42" s="83" t="s">
        <v>1416</v>
      </c>
      <c r="AN42" s="78"/>
      <c r="AO42" s="80">
        <v>43156.24486111111</v>
      </c>
      <c r="AP42" s="83" t="s">
        <v>1524</v>
      </c>
      <c r="AQ42" s="78" t="b">
        <v>0</v>
      </c>
      <c r="AR42" s="78" t="b">
        <v>0</v>
      </c>
      <c r="AS42" s="78" t="b">
        <v>0</v>
      </c>
      <c r="AT42" s="78"/>
      <c r="AU42" s="78">
        <v>10</v>
      </c>
      <c r="AV42" s="83" t="s">
        <v>1613</v>
      </c>
      <c r="AW42" s="78" t="b">
        <v>0</v>
      </c>
      <c r="AX42" s="78" t="s">
        <v>1694</v>
      </c>
      <c r="AY42" s="83" t="s">
        <v>1734</v>
      </c>
      <c r="AZ42" s="78" t="s">
        <v>65</v>
      </c>
      <c r="BA42" s="78" t="str">
        <f>REPLACE(INDEX(GroupVertices[Group],MATCH(Vertices[[#This Row],[Vertex]],GroupVertices[Vertex],0)),1,1,"")</f>
        <v>2</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288</v>
      </c>
      <c r="C43" s="65"/>
      <c r="D43" s="65" t="s">
        <v>64</v>
      </c>
      <c r="E43" s="66">
        <v>166.75734560797852</v>
      </c>
      <c r="F43" s="68">
        <v>99.99764325238658</v>
      </c>
      <c r="G43" s="100" t="s">
        <v>1646</v>
      </c>
      <c r="H43" s="65"/>
      <c r="I43" s="69" t="s">
        <v>288</v>
      </c>
      <c r="J43" s="70"/>
      <c r="K43" s="70"/>
      <c r="L43" s="69" t="s">
        <v>1858</v>
      </c>
      <c r="M43" s="73">
        <v>1.7854254213000647</v>
      </c>
      <c r="N43" s="74">
        <v>2072.103515625</v>
      </c>
      <c r="O43" s="74">
        <v>654.7483520507812</v>
      </c>
      <c r="P43" s="75"/>
      <c r="Q43" s="76"/>
      <c r="R43" s="76"/>
      <c r="S43" s="86"/>
      <c r="T43" s="48">
        <v>1</v>
      </c>
      <c r="U43" s="48">
        <v>0</v>
      </c>
      <c r="V43" s="49">
        <v>0</v>
      </c>
      <c r="W43" s="49">
        <v>0.001701</v>
      </c>
      <c r="X43" s="49">
        <v>2.1E-05</v>
      </c>
      <c r="Y43" s="49">
        <v>0.444814</v>
      </c>
      <c r="Z43" s="49">
        <v>0</v>
      </c>
      <c r="AA43" s="49">
        <v>0</v>
      </c>
      <c r="AB43" s="71">
        <v>43</v>
      </c>
      <c r="AC43" s="71"/>
      <c r="AD43" s="72"/>
      <c r="AE43" s="78" t="s">
        <v>1094</v>
      </c>
      <c r="AF43" s="78">
        <v>6238</v>
      </c>
      <c r="AG43" s="78">
        <v>5626</v>
      </c>
      <c r="AH43" s="78">
        <v>14325</v>
      </c>
      <c r="AI43" s="78">
        <v>877</v>
      </c>
      <c r="AJ43" s="78"/>
      <c r="AK43" s="78" t="s">
        <v>1217</v>
      </c>
      <c r="AL43" s="78" t="s">
        <v>1330</v>
      </c>
      <c r="AM43" s="83" t="s">
        <v>1417</v>
      </c>
      <c r="AN43" s="78"/>
      <c r="AO43" s="80">
        <v>39585.14811342592</v>
      </c>
      <c r="AP43" s="83" t="s">
        <v>1525</v>
      </c>
      <c r="AQ43" s="78" t="b">
        <v>0</v>
      </c>
      <c r="AR43" s="78" t="b">
        <v>0</v>
      </c>
      <c r="AS43" s="78" t="b">
        <v>0</v>
      </c>
      <c r="AT43" s="78"/>
      <c r="AU43" s="78">
        <v>547</v>
      </c>
      <c r="AV43" s="83" t="s">
        <v>1613</v>
      </c>
      <c r="AW43" s="78" t="b">
        <v>0</v>
      </c>
      <c r="AX43" s="78" t="s">
        <v>1694</v>
      </c>
      <c r="AY43" s="83" t="s">
        <v>1735</v>
      </c>
      <c r="AZ43" s="78" t="s">
        <v>65</v>
      </c>
      <c r="BA43" s="78" t="str">
        <f>REPLACE(INDEX(GroupVertices[Group],MATCH(Vertices[[#This Row],[Vertex]],GroupVertices[Vertex],0)),1,1,"")</f>
        <v>2</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289</v>
      </c>
      <c r="C44" s="65"/>
      <c r="D44" s="65" t="s">
        <v>64</v>
      </c>
      <c r="E44" s="66">
        <v>163.158883976339</v>
      </c>
      <c r="F44" s="68">
        <v>99.9994258989633</v>
      </c>
      <c r="G44" s="100" t="s">
        <v>1647</v>
      </c>
      <c r="H44" s="65"/>
      <c r="I44" s="69" t="s">
        <v>289</v>
      </c>
      <c r="J44" s="70"/>
      <c r="K44" s="70"/>
      <c r="L44" s="69" t="s">
        <v>1859</v>
      </c>
      <c r="M44" s="73">
        <v>1.1913287388302078</v>
      </c>
      <c r="N44" s="74">
        <v>2499.126220703125</v>
      </c>
      <c r="O44" s="74">
        <v>900.0320434570312</v>
      </c>
      <c r="P44" s="75"/>
      <c r="Q44" s="76"/>
      <c r="R44" s="76"/>
      <c r="S44" s="86"/>
      <c r="T44" s="48">
        <v>1</v>
      </c>
      <c r="U44" s="48">
        <v>0</v>
      </c>
      <c r="V44" s="49">
        <v>0</v>
      </c>
      <c r="W44" s="49">
        <v>0.001701</v>
      </c>
      <c r="X44" s="49">
        <v>2.1E-05</v>
      </c>
      <c r="Y44" s="49">
        <v>0.444814</v>
      </c>
      <c r="Z44" s="49">
        <v>0</v>
      </c>
      <c r="AA44" s="49">
        <v>0</v>
      </c>
      <c r="AB44" s="71">
        <v>44</v>
      </c>
      <c r="AC44" s="71"/>
      <c r="AD44" s="72"/>
      <c r="AE44" s="78" t="s">
        <v>1095</v>
      </c>
      <c r="AF44" s="78">
        <v>2115</v>
      </c>
      <c r="AG44" s="78">
        <v>1372</v>
      </c>
      <c r="AH44" s="78">
        <v>9894</v>
      </c>
      <c r="AI44" s="78">
        <v>6333</v>
      </c>
      <c r="AJ44" s="78"/>
      <c r="AK44" s="78" t="s">
        <v>1218</v>
      </c>
      <c r="AL44" s="78"/>
      <c r="AM44" s="83" t="s">
        <v>1418</v>
      </c>
      <c r="AN44" s="78"/>
      <c r="AO44" s="80">
        <v>41417.15762731482</v>
      </c>
      <c r="AP44" s="83" t="s">
        <v>1526</v>
      </c>
      <c r="AQ44" s="78" t="b">
        <v>0</v>
      </c>
      <c r="AR44" s="78" t="b">
        <v>0</v>
      </c>
      <c r="AS44" s="78" t="b">
        <v>0</v>
      </c>
      <c r="AT44" s="78"/>
      <c r="AU44" s="78">
        <v>41</v>
      </c>
      <c r="AV44" s="83" t="s">
        <v>1613</v>
      </c>
      <c r="AW44" s="78" t="b">
        <v>0</v>
      </c>
      <c r="AX44" s="78" t="s">
        <v>1694</v>
      </c>
      <c r="AY44" s="83" t="s">
        <v>1736</v>
      </c>
      <c r="AZ44" s="78" t="s">
        <v>65</v>
      </c>
      <c r="BA44" s="78" t="str">
        <f>REPLACE(INDEX(GroupVertices[Group],MATCH(Vertices[[#This Row],[Vertex]],GroupVertices[Vertex],0)),1,1,"")</f>
        <v>2</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290</v>
      </c>
      <c r="C45" s="65"/>
      <c r="D45" s="65" t="s">
        <v>64</v>
      </c>
      <c r="E45" s="66">
        <v>162.4077241435003</v>
      </c>
      <c r="F45" s="68">
        <v>99.99979801700752</v>
      </c>
      <c r="G45" s="100" t="s">
        <v>1648</v>
      </c>
      <c r="H45" s="65"/>
      <c r="I45" s="69" t="s">
        <v>290</v>
      </c>
      <c r="J45" s="70"/>
      <c r="K45" s="70"/>
      <c r="L45" s="69" t="s">
        <v>1860</v>
      </c>
      <c r="M45" s="73">
        <v>1.0673141986249344</v>
      </c>
      <c r="N45" s="74">
        <v>2840.160888671875</v>
      </c>
      <c r="O45" s="74">
        <v>2088.317138671875</v>
      </c>
      <c r="P45" s="75"/>
      <c r="Q45" s="76"/>
      <c r="R45" s="76"/>
      <c r="S45" s="86"/>
      <c r="T45" s="48">
        <v>1</v>
      </c>
      <c r="U45" s="48">
        <v>0</v>
      </c>
      <c r="V45" s="49">
        <v>0</v>
      </c>
      <c r="W45" s="49">
        <v>0.001701</v>
      </c>
      <c r="X45" s="49">
        <v>2.1E-05</v>
      </c>
      <c r="Y45" s="49">
        <v>0.444814</v>
      </c>
      <c r="Z45" s="49">
        <v>0</v>
      </c>
      <c r="AA45" s="49">
        <v>0</v>
      </c>
      <c r="AB45" s="71">
        <v>45</v>
      </c>
      <c r="AC45" s="71"/>
      <c r="AD45" s="72"/>
      <c r="AE45" s="78" t="s">
        <v>1096</v>
      </c>
      <c r="AF45" s="78">
        <v>454</v>
      </c>
      <c r="AG45" s="78">
        <v>484</v>
      </c>
      <c r="AH45" s="78">
        <v>1506</v>
      </c>
      <c r="AI45" s="78">
        <v>8289</v>
      </c>
      <c r="AJ45" s="78"/>
      <c r="AK45" s="78" t="s">
        <v>1219</v>
      </c>
      <c r="AL45" s="78" t="s">
        <v>1331</v>
      </c>
      <c r="AM45" s="83" t="s">
        <v>1419</v>
      </c>
      <c r="AN45" s="78"/>
      <c r="AO45" s="80">
        <v>41819.661875</v>
      </c>
      <c r="AP45" s="83" t="s">
        <v>1527</v>
      </c>
      <c r="AQ45" s="78" t="b">
        <v>0</v>
      </c>
      <c r="AR45" s="78" t="b">
        <v>0</v>
      </c>
      <c r="AS45" s="78" t="b">
        <v>1</v>
      </c>
      <c r="AT45" s="78"/>
      <c r="AU45" s="78">
        <v>21</v>
      </c>
      <c r="AV45" s="83" t="s">
        <v>1613</v>
      </c>
      <c r="AW45" s="78" t="b">
        <v>0</v>
      </c>
      <c r="AX45" s="78" t="s">
        <v>1694</v>
      </c>
      <c r="AY45" s="83" t="s">
        <v>1737</v>
      </c>
      <c r="AZ45" s="78" t="s">
        <v>65</v>
      </c>
      <c r="BA45" s="78" t="str">
        <f>REPLACE(INDEX(GroupVertices[Group],MATCH(Vertices[[#This Row],[Vertex]],GroupVertices[Vertex],0)),1,1,"")</f>
        <v>2</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291</v>
      </c>
      <c r="C46" s="65"/>
      <c r="D46" s="65" t="s">
        <v>64</v>
      </c>
      <c r="E46" s="66">
        <v>162.60566491026185</v>
      </c>
      <c r="F46" s="68">
        <v>99.99969995887425</v>
      </c>
      <c r="G46" s="100" t="s">
        <v>1649</v>
      </c>
      <c r="H46" s="65"/>
      <c r="I46" s="69" t="s">
        <v>291</v>
      </c>
      <c r="J46" s="70"/>
      <c r="K46" s="70"/>
      <c r="L46" s="69" t="s">
        <v>1861</v>
      </c>
      <c r="M46" s="73">
        <v>1.0999937058411888</v>
      </c>
      <c r="N46" s="74">
        <v>3226.146484375</v>
      </c>
      <c r="O46" s="74">
        <v>1813.246337890625</v>
      </c>
      <c r="P46" s="75"/>
      <c r="Q46" s="76"/>
      <c r="R46" s="76"/>
      <c r="S46" s="86"/>
      <c r="T46" s="48">
        <v>1</v>
      </c>
      <c r="U46" s="48">
        <v>0</v>
      </c>
      <c r="V46" s="49">
        <v>0</v>
      </c>
      <c r="W46" s="49">
        <v>0.001701</v>
      </c>
      <c r="X46" s="49">
        <v>2.1E-05</v>
      </c>
      <c r="Y46" s="49">
        <v>0.444814</v>
      </c>
      <c r="Z46" s="49">
        <v>0</v>
      </c>
      <c r="AA46" s="49">
        <v>0</v>
      </c>
      <c r="AB46" s="71">
        <v>46</v>
      </c>
      <c r="AC46" s="71"/>
      <c r="AD46" s="72"/>
      <c r="AE46" s="78" t="s">
        <v>1097</v>
      </c>
      <c r="AF46" s="78">
        <v>390</v>
      </c>
      <c r="AG46" s="78">
        <v>718</v>
      </c>
      <c r="AH46" s="78">
        <v>3951</v>
      </c>
      <c r="AI46" s="78">
        <v>7041</v>
      </c>
      <c r="AJ46" s="78"/>
      <c r="AK46" s="78" t="s">
        <v>1220</v>
      </c>
      <c r="AL46" s="78" t="s">
        <v>1332</v>
      </c>
      <c r="AM46" s="83" t="s">
        <v>1420</v>
      </c>
      <c r="AN46" s="78"/>
      <c r="AO46" s="80">
        <v>43004.98302083334</v>
      </c>
      <c r="AP46" s="83" t="s">
        <v>1528</v>
      </c>
      <c r="AQ46" s="78" t="b">
        <v>1</v>
      </c>
      <c r="AR46" s="78" t="b">
        <v>0</v>
      </c>
      <c r="AS46" s="78" t="b">
        <v>0</v>
      </c>
      <c r="AT46" s="78"/>
      <c r="AU46" s="78">
        <v>36</v>
      </c>
      <c r="AV46" s="78"/>
      <c r="AW46" s="78" t="b">
        <v>0</v>
      </c>
      <c r="AX46" s="78" t="s">
        <v>1694</v>
      </c>
      <c r="AY46" s="83" t="s">
        <v>1738</v>
      </c>
      <c r="AZ46" s="78" t="s">
        <v>65</v>
      </c>
      <c r="BA46" s="78" t="str">
        <f>REPLACE(INDEX(GroupVertices[Group],MATCH(Vertices[[#This Row],[Vertex]],GroupVertices[Vertex],0)),1,1,"")</f>
        <v>2</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292</v>
      </c>
      <c r="C47" s="65"/>
      <c r="D47" s="65" t="s">
        <v>64</v>
      </c>
      <c r="E47" s="66">
        <v>163.28153957967416</v>
      </c>
      <c r="F47" s="68">
        <v>99.99936513644482</v>
      </c>
      <c r="G47" s="100" t="s">
        <v>1650</v>
      </c>
      <c r="H47" s="65"/>
      <c r="I47" s="69" t="s">
        <v>292</v>
      </c>
      <c r="J47" s="70"/>
      <c r="K47" s="70"/>
      <c r="L47" s="69" t="s">
        <v>1862</v>
      </c>
      <c r="M47" s="73">
        <v>1.211578860823186</v>
      </c>
      <c r="N47" s="74">
        <v>2892.487548828125</v>
      </c>
      <c r="O47" s="74">
        <v>1491.8665771484375</v>
      </c>
      <c r="P47" s="75"/>
      <c r="Q47" s="76"/>
      <c r="R47" s="76"/>
      <c r="S47" s="86"/>
      <c r="T47" s="48">
        <v>1</v>
      </c>
      <c r="U47" s="48">
        <v>0</v>
      </c>
      <c r="V47" s="49">
        <v>0</v>
      </c>
      <c r="W47" s="49">
        <v>0.001701</v>
      </c>
      <c r="X47" s="49">
        <v>2.1E-05</v>
      </c>
      <c r="Y47" s="49">
        <v>0.444814</v>
      </c>
      <c r="Z47" s="49">
        <v>0</v>
      </c>
      <c r="AA47" s="49">
        <v>0</v>
      </c>
      <c r="AB47" s="71">
        <v>47</v>
      </c>
      <c r="AC47" s="71"/>
      <c r="AD47" s="72"/>
      <c r="AE47" s="78" t="s">
        <v>1098</v>
      </c>
      <c r="AF47" s="78">
        <v>3067</v>
      </c>
      <c r="AG47" s="78">
        <v>1517</v>
      </c>
      <c r="AH47" s="78">
        <v>6989</v>
      </c>
      <c r="AI47" s="78">
        <v>2096</v>
      </c>
      <c r="AJ47" s="78"/>
      <c r="AK47" s="78" t="s">
        <v>1221</v>
      </c>
      <c r="AL47" s="78" t="s">
        <v>1333</v>
      </c>
      <c r="AM47" s="83" t="s">
        <v>1421</v>
      </c>
      <c r="AN47" s="78"/>
      <c r="AO47" s="80">
        <v>39736.5847337963</v>
      </c>
      <c r="AP47" s="83" t="s">
        <v>1529</v>
      </c>
      <c r="AQ47" s="78" t="b">
        <v>0</v>
      </c>
      <c r="AR47" s="78" t="b">
        <v>0</v>
      </c>
      <c r="AS47" s="78" t="b">
        <v>1</v>
      </c>
      <c r="AT47" s="78"/>
      <c r="AU47" s="78">
        <v>163</v>
      </c>
      <c r="AV47" s="83" t="s">
        <v>1614</v>
      </c>
      <c r="AW47" s="78" t="b">
        <v>0</v>
      </c>
      <c r="AX47" s="78" t="s">
        <v>1694</v>
      </c>
      <c r="AY47" s="83" t="s">
        <v>1739</v>
      </c>
      <c r="AZ47" s="78" t="s">
        <v>65</v>
      </c>
      <c r="BA47" s="78" t="str">
        <f>REPLACE(INDEX(GroupVertices[Group],MATCH(Vertices[[#This Row],[Vertex]],GroupVertices[Vertex],0)),1,1,"")</f>
        <v>2</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293</v>
      </c>
      <c r="C48" s="65"/>
      <c r="D48" s="65" t="s">
        <v>64</v>
      </c>
      <c r="E48" s="66">
        <v>162.37219631356874</v>
      </c>
      <c r="F48" s="68">
        <v>99.99981561718529</v>
      </c>
      <c r="G48" s="100" t="s">
        <v>1651</v>
      </c>
      <c r="H48" s="65"/>
      <c r="I48" s="69" t="s">
        <v>293</v>
      </c>
      <c r="J48" s="70"/>
      <c r="K48" s="70"/>
      <c r="L48" s="69" t="s">
        <v>1863</v>
      </c>
      <c r="M48" s="73">
        <v>1.061448646047658</v>
      </c>
      <c r="N48" s="74">
        <v>2177.60693359375</v>
      </c>
      <c r="O48" s="74">
        <v>2477.861572265625</v>
      </c>
      <c r="P48" s="75"/>
      <c r="Q48" s="76"/>
      <c r="R48" s="76"/>
      <c r="S48" s="86"/>
      <c r="T48" s="48">
        <v>1</v>
      </c>
      <c r="U48" s="48">
        <v>0</v>
      </c>
      <c r="V48" s="49">
        <v>0</v>
      </c>
      <c r="W48" s="49">
        <v>0.001701</v>
      </c>
      <c r="X48" s="49">
        <v>2.1E-05</v>
      </c>
      <c r="Y48" s="49">
        <v>0.444814</v>
      </c>
      <c r="Z48" s="49">
        <v>0</v>
      </c>
      <c r="AA48" s="49">
        <v>0</v>
      </c>
      <c r="AB48" s="71">
        <v>48</v>
      </c>
      <c r="AC48" s="71"/>
      <c r="AD48" s="72"/>
      <c r="AE48" s="78" t="s">
        <v>1099</v>
      </c>
      <c r="AF48" s="78">
        <v>445</v>
      </c>
      <c r="AG48" s="78">
        <v>442</v>
      </c>
      <c r="AH48" s="78">
        <v>3101</v>
      </c>
      <c r="AI48" s="78">
        <v>23</v>
      </c>
      <c r="AJ48" s="78"/>
      <c r="AK48" s="78" t="s">
        <v>1222</v>
      </c>
      <c r="AL48" s="78" t="s">
        <v>1334</v>
      </c>
      <c r="AM48" s="83" t="s">
        <v>1422</v>
      </c>
      <c r="AN48" s="78"/>
      <c r="AO48" s="80">
        <v>40134.66422453704</v>
      </c>
      <c r="AP48" s="83" t="s">
        <v>1530</v>
      </c>
      <c r="AQ48" s="78" t="b">
        <v>1</v>
      </c>
      <c r="AR48" s="78" t="b">
        <v>0</v>
      </c>
      <c r="AS48" s="78" t="b">
        <v>0</v>
      </c>
      <c r="AT48" s="78"/>
      <c r="AU48" s="78">
        <v>6</v>
      </c>
      <c r="AV48" s="83" t="s">
        <v>1613</v>
      </c>
      <c r="AW48" s="78" t="b">
        <v>0</v>
      </c>
      <c r="AX48" s="78" t="s">
        <v>1694</v>
      </c>
      <c r="AY48" s="83" t="s">
        <v>1740</v>
      </c>
      <c r="AZ48" s="78" t="s">
        <v>65</v>
      </c>
      <c r="BA48" s="78" t="str">
        <f>REPLACE(INDEX(GroupVertices[Group],MATCH(Vertices[[#This Row],[Vertex]],GroupVertices[Vertex],0)),1,1,"")</f>
        <v>2</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265</v>
      </c>
      <c r="C49" s="65"/>
      <c r="D49" s="65" t="s">
        <v>64</v>
      </c>
      <c r="E49" s="66">
        <v>177.68553691478408</v>
      </c>
      <c r="F49" s="68">
        <v>99.9922295215157</v>
      </c>
      <c r="G49" s="100" t="s">
        <v>619</v>
      </c>
      <c r="H49" s="65"/>
      <c r="I49" s="69" t="s">
        <v>265</v>
      </c>
      <c r="J49" s="70"/>
      <c r="K49" s="70"/>
      <c r="L49" s="69" t="s">
        <v>1864</v>
      </c>
      <c r="M49" s="73">
        <v>3.58964146286755</v>
      </c>
      <c r="N49" s="74">
        <v>5766.13916015625</v>
      </c>
      <c r="O49" s="74">
        <v>2823.6669921875</v>
      </c>
      <c r="P49" s="75"/>
      <c r="Q49" s="76"/>
      <c r="R49" s="76"/>
      <c r="S49" s="86"/>
      <c r="T49" s="48">
        <v>4</v>
      </c>
      <c r="U49" s="48">
        <v>1</v>
      </c>
      <c r="V49" s="49">
        <v>161.980253</v>
      </c>
      <c r="W49" s="49">
        <v>0.002976</v>
      </c>
      <c r="X49" s="49">
        <v>0.020208</v>
      </c>
      <c r="Y49" s="49">
        <v>1.124402</v>
      </c>
      <c r="Z49" s="49">
        <v>0.4</v>
      </c>
      <c r="AA49" s="49">
        <v>0</v>
      </c>
      <c r="AB49" s="71">
        <v>49</v>
      </c>
      <c r="AC49" s="71"/>
      <c r="AD49" s="72"/>
      <c r="AE49" s="78" t="s">
        <v>1100</v>
      </c>
      <c r="AF49" s="78">
        <v>13855</v>
      </c>
      <c r="AG49" s="78">
        <v>18545</v>
      </c>
      <c r="AH49" s="78">
        <v>13725</v>
      </c>
      <c r="AI49" s="78">
        <v>5819</v>
      </c>
      <c r="AJ49" s="78"/>
      <c r="AK49" s="78" t="s">
        <v>1223</v>
      </c>
      <c r="AL49" s="78" t="s">
        <v>1335</v>
      </c>
      <c r="AM49" s="83" t="s">
        <v>1423</v>
      </c>
      <c r="AN49" s="78"/>
      <c r="AO49" s="80">
        <v>39594.02097222222</v>
      </c>
      <c r="AP49" s="83" t="s">
        <v>1531</v>
      </c>
      <c r="AQ49" s="78" t="b">
        <v>0</v>
      </c>
      <c r="AR49" s="78" t="b">
        <v>0</v>
      </c>
      <c r="AS49" s="78" t="b">
        <v>1</v>
      </c>
      <c r="AT49" s="78" t="s">
        <v>963</v>
      </c>
      <c r="AU49" s="78">
        <v>482</v>
      </c>
      <c r="AV49" s="83" t="s">
        <v>1622</v>
      </c>
      <c r="AW49" s="78" t="b">
        <v>0</v>
      </c>
      <c r="AX49" s="78" t="s">
        <v>1694</v>
      </c>
      <c r="AY49" s="83" t="s">
        <v>1741</v>
      </c>
      <c r="AZ49" s="78" t="s">
        <v>66</v>
      </c>
      <c r="BA49" s="78" t="str">
        <f>REPLACE(INDEX(GroupVertices[Group],MATCH(Vertices[[#This Row],[Vertex]],GroupVertices[Vertex],0)),1,1,"")</f>
        <v>4</v>
      </c>
      <c r="BB49" s="48"/>
      <c r="BC49" s="48"/>
      <c r="BD49" s="48"/>
      <c r="BE49" s="48"/>
      <c r="BF49" s="48" t="s">
        <v>504</v>
      </c>
      <c r="BG49" s="48" t="s">
        <v>504</v>
      </c>
      <c r="BH49" s="121" t="s">
        <v>2397</v>
      </c>
      <c r="BI49" s="121" t="s">
        <v>2397</v>
      </c>
      <c r="BJ49" s="121" t="s">
        <v>2459</v>
      </c>
      <c r="BK49" s="121" t="s">
        <v>2459</v>
      </c>
      <c r="BL49" s="121">
        <v>0</v>
      </c>
      <c r="BM49" s="124">
        <v>0</v>
      </c>
      <c r="BN49" s="121">
        <v>0</v>
      </c>
      <c r="BO49" s="124">
        <v>0</v>
      </c>
      <c r="BP49" s="121">
        <v>0</v>
      </c>
      <c r="BQ49" s="124">
        <v>0</v>
      </c>
      <c r="BR49" s="121">
        <v>23</v>
      </c>
      <c r="BS49" s="124">
        <v>100</v>
      </c>
      <c r="BT49" s="121">
        <v>23</v>
      </c>
      <c r="BU49" s="2"/>
      <c r="BV49" s="3"/>
      <c r="BW49" s="3"/>
      <c r="BX49" s="3"/>
      <c r="BY49" s="3"/>
    </row>
    <row r="50" spans="1:77" ht="41.45" customHeight="1">
      <c r="A50" s="64" t="s">
        <v>229</v>
      </c>
      <c r="C50" s="65"/>
      <c r="D50" s="65" t="s">
        <v>64</v>
      </c>
      <c r="E50" s="66">
        <v>188.39717763914965</v>
      </c>
      <c r="F50" s="68">
        <v>99.98692306791884</v>
      </c>
      <c r="G50" s="100" t="s">
        <v>585</v>
      </c>
      <c r="H50" s="65"/>
      <c r="I50" s="69" t="s">
        <v>229</v>
      </c>
      <c r="J50" s="70"/>
      <c r="K50" s="70"/>
      <c r="L50" s="69" t="s">
        <v>1865</v>
      </c>
      <c r="M50" s="73">
        <v>5.358105564916398</v>
      </c>
      <c r="N50" s="74">
        <v>4534.28369140625</v>
      </c>
      <c r="O50" s="74">
        <v>1545.2003173828125</v>
      </c>
      <c r="P50" s="75"/>
      <c r="Q50" s="76"/>
      <c r="R50" s="76"/>
      <c r="S50" s="86"/>
      <c r="T50" s="48">
        <v>2</v>
      </c>
      <c r="U50" s="48">
        <v>2</v>
      </c>
      <c r="V50" s="49">
        <v>19.122222</v>
      </c>
      <c r="W50" s="49">
        <v>0.002857</v>
      </c>
      <c r="X50" s="49">
        <v>0.012311</v>
      </c>
      <c r="Y50" s="49">
        <v>0.711075</v>
      </c>
      <c r="Z50" s="49">
        <v>0.3333333333333333</v>
      </c>
      <c r="AA50" s="49">
        <v>0.3333333333333333</v>
      </c>
      <c r="AB50" s="71">
        <v>50</v>
      </c>
      <c r="AC50" s="71"/>
      <c r="AD50" s="72"/>
      <c r="AE50" s="78" t="s">
        <v>1101</v>
      </c>
      <c r="AF50" s="78">
        <v>11629</v>
      </c>
      <c r="AG50" s="78">
        <v>31208</v>
      </c>
      <c r="AH50" s="78">
        <v>113723</v>
      </c>
      <c r="AI50" s="78">
        <v>147952</v>
      </c>
      <c r="AJ50" s="78"/>
      <c r="AK50" s="78" t="s">
        <v>1224</v>
      </c>
      <c r="AL50" s="78" t="s">
        <v>1336</v>
      </c>
      <c r="AM50" s="83" t="s">
        <v>1424</v>
      </c>
      <c r="AN50" s="78"/>
      <c r="AO50" s="80">
        <v>39828.02564814815</v>
      </c>
      <c r="AP50" s="83" t="s">
        <v>1532</v>
      </c>
      <c r="AQ50" s="78" t="b">
        <v>0</v>
      </c>
      <c r="AR50" s="78" t="b">
        <v>0</v>
      </c>
      <c r="AS50" s="78" t="b">
        <v>1</v>
      </c>
      <c r="AT50" s="78" t="s">
        <v>963</v>
      </c>
      <c r="AU50" s="78">
        <v>1677</v>
      </c>
      <c r="AV50" s="83" t="s">
        <v>1613</v>
      </c>
      <c r="AW50" s="78" t="b">
        <v>1</v>
      </c>
      <c r="AX50" s="78" t="s">
        <v>1694</v>
      </c>
      <c r="AY50" s="83" t="s">
        <v>1742</v>
      </c>
      <c r="AZ50" s="78" t="s">
        <v>66</v>
      </c>
      <c r="BA50" s="78" t="str">
        <f>REPLACE(INDEX(GroupVertices[Group],MATCH(Vertices[[#This Row],[Vertex]],GroupVertices[Vertex],0)),1,1,"")</f>
        <v>4</v>
      </c>
      <c r="BB50" s="48"/>
      <c r="BC50" s="48"/>
      <c r="BD50" s="48"/>
      <c r="BE50" s="48"/>
      <c r="BF50" s="48" t="s">
        <v>492</v>
      </c>
      <c r="BG50" s="48" t="s">
        <v>492</v>
      </c>
      <c r="BH50" s="121" t="s">
        <v>2373</v>
      </c>
      <c r="BI50" s="121" t="s">
        <v>2373</v>
      </c>
      <c r="BJ50" s="121" t="s">
        <v>2437</v>
      </c>
      <c r="BK50" s="121" t="s">
        <v>2437</v>
      </c>
      <c r="BL50" s="121">
        <v>1</v>
      </c>
      <c r="BM50" s="124">
        <v>3.8461538461538463</v>
      </c>
      <c r="BN50" s="121">
        <v>0</v>
      </c>
      <c r="BO50" s="124">
        <v>0</v>
      </c>
      <c r="BP50" s="121">
        <v>0</v>
      </c>
      <c r="BQ50" s="124">
        <v>0</v>
      </c>
      <c r="BR50" s="121">
        <v>25</v>
      </c>
      <c r="BS50" s="124">
        <v>96.15384615384616</v>
      </c>
      <c r="BT50" s="121">
        <v>26</v>
      </c>
      <c r="BU50" s="2"/>
      <c r="BV50" s="3"/>
      <c r="BW50" s="3"/>
      <c r="BX50" s="3"/>
      <c r="BY50" s="3"/>
    </row>
    <row r="51" spans="1:77" ht="41.45" customHeight="1">
      <c r="A51" s="64" t="s">
        <v>231</v>
      </c>
      <c r="C51" s="65"/>
      <c r="D51" s="65" t="s">
        <v>64</v>
      </c>
      <c r="E51" s="66">
        <v>162.19455716391093</v>
      </c>
      <c r="F51" s="68">
        <v>99.99990361807413</v>
      </c>
      <c r="G51" s="100" t="s">
        <v>586</v>
      </c>
      <c r="H51" s="65"/>
      <c r="I51" s="69" t="s">
        <v>231</v>
      </c>
      <c r="J51" s="70"/>
      <c r="K51" s="70"/>
      <c r="L51" s="69" t="s">
        <v>1866</v>
      </c>
      <c r="M51" s="73">
        <v>1.0321208831612758</v>
      </c>
      <c r="N51" s="74">
        <v>5140.29833984375</v>
      </c>
      <c r="O51" s="74">
        <v>2841.841552734375</v>
      </c>
      <c r="P51" s="75"/>
      <c r="Q51" s="76"/>
      <c r="R51" s="76"/>
      <c r="S51" s="86"/>
      <c r="T51" s="48">
        <v>2</v>
      </c>
      <c r="U51" s="48">
        <v>4</v>
      </c>
      <c r="V51" s="49">
        <v>0.666667</v>
      </c>
      <c r="W51" s="49">
        <v>0.00241</v>
      </c>
      <c r="X51" s="49">
        <v>0.009148</v>
      </c>
      <c r="Y51" s="49">
        <v>0.886613</v>
      </c>
      <c r="Z51" s="49">
        <v>0.5</v>
      </c>
      <c r="AA51" s="49">
        <v>0.5</v>
      </c>
      <c r="AB51" s="71">
        <v>51</v>
      </c>
      <c r="AC51" s="71"/>
      <c r="AD51" s="72"/>
      <c r="AE51" s="78" t="s">
        <v>1102</v>
      </c>
      <c r="AF51" s="78">
        <v>426</v>
      </c>
      <c r="AG51" s="78">
        <v>232</v>
      </c>
      <c r="AH51" s="78">
        <v>592</v>
      </c>
      <c r="AI51" s="78">
        <v>511</v>
      </c>
      <c r="AJ51" s="78"/>
      <c r="AK51" s="78" t="s">
        <v>1225</v>
      </c>
      <c r="AL51" s="78" t="s">
        <v>1337</v>
      </c>
      <c r="AM51" s="83" t="s">
        <v>1404</v>
      </c>
      <c r="AN51" s="78"/>
      <c r="AO51" s="80">
        <v>42747.18615740741</v>
      </c>
      <c r="AP51" s="83" t="s">
        <v>1533</v>
      </c>
      <c r="AQ51" s="78" t="b">
        <v>0</v>
      </c>
      <c r="AR51" s="78" t="b">
        <v>0</v>
      </c>
      <c r="AS51" s="78" t="b">
        <v>1</v>
      </c>
      <c r="AT51" s="78" t="s">
        <v>963</v>
      </c>
      <c r="AU51" s="78">
        <v>7</v>
      </c>
      <c r="AV51" s="83" t="s">
        <v>1613</v>
      </c>
      <c r="AW51" s="78" t="b">
        <v>0</v>
      </c>
      <c r="AX51" s="78" t="s">
        <v>1694</v>
      </c>
      <c r="AY51" s="83" t="s">
        <v>1743</v>
      </c>
      <c r="AZ51" s="78" t="s">
        <v>66</v>
      </c>
      <c r="BA51" s="78" t="str">
        <f>REPLACE(INDEX(GroupVertices[Group],MATCH(Vertices[[#This Row],[Vertex]],GroupVertices[Vertex],0)),1,1,"")</f>
        <v>4</v>
      </c>
      <c r="BB51" s="48"/>
      <c r="BC51" s="48"/>
      <c r="BD51" s="48"/>
      <c r="BE51" s="48"/>
      <c r="BF51" s="48" t="s">
        <v>492</v>
      </c>
      <c r="BG51" s="48" t="s">
        <v>492</v>
      </c>
      <c r="BH51" s="121" t="s">
        <v>2398</v>
      </c>
      <c r="BI51" s="121" t="s">
        <v>2429</v>
      </c>
      <c r="BJ51" s="121" t="s">
        <v>2460</v>
      </c>
      <c r="BK51" s="121" t="s">
        <v>2460</v>
      </c>
      <c r="BL51" s="121">
        <v>1</v>
      </c>
      <c r="BM51" s="124">
        <v>2.272727272727273</v>
      </c>
      <c r="BN51" s="121">
        <v>0</v>
      </c>
      <c r="BO51" s="124">
        <v>0</v>
      </c>
      <c r="BP51" s="121">
        <v>0</v>
      </c>
      <c r="BQ51" s="124">
        <v>0</v>
      </c>
      <c r="BR51" s="121">
        <v>43</v>
      </c>
      <c r="BS51" s="124">
        <v>97.72727272727273</v>
      </c>
      <c r="BT51" s="121">
        <v>44</v>
      </c>
      <c r="BU51" s="2"/>
      <c r="BV51" s="3"/>
      <c r="BW51" s="3"/>
      <c r="BX51" s="3"/>
      <c r="BY51" s="3"/>
    </row>
    <row r="52" spans="1:77" ht="41.45" customHeight="1">
      <c r="A52" s="64" t="s">
        <v>294</v>
      </c>
      <c r="C52" s="65"/>
      <c r="D52" s="65" t="s">
        <v>64</v>
      </c>
      <c r="E52" s="66">
        <v>165.04101306199908</v>
      </c>
      <c r="F52" s="68">
        <v>99.99849350859348</v>
      </c>
      <c r="G52" s="100" t="s">
        <v>1652</v>
      </c>
      <c r="H52" s="65"/>
      <c r="I52" s="69" t="s">
        <v>294</v>
      </c>
      <c r="J52" s="70"/>
      <c r="K52" s="70"/>
      <c r="L52" s="69" t="s">
        <v>1867</v>
      </c>
      <c r="M52" s="73">
        <v>1.5020633694121148</v>
      </c>
      <c r="N52" s="74">
        <v>5083.310546875</v>
      </c>
      <c r="O52" s="74">
        <v>3360.735595703125</v>
      </c>
      <c r="P52" s="75"/>
      <c r="Q52" s="76"/>
      <c r="R52" s="76"/>
      <c r="S52" s="86"/>
      <c r="T52" s="48">
        <v>3</v>
      </c>
      <c r="U52" s="48">
        <v>0</v>
      </c>
      <c r="V52" s="49">
        <v>0</v>
      </c>
      <c r="W52" s="49">
        <v>0.002404</v>
      </c>
      <c r="X52" s="49">
        <v>0.007811</v>
      </c>
      <c r="Y52" s="49">
        <v>0.694586</v>
      </c>
      <c r="Z52" s="49">
        <v>1</v>
      </c>
      <c r="AA52" s="49">
        <v>0</v>
      </c>
      <c r="AB52" s="71">
        <v>52</v>
      </c>
      <c r="AC52" s="71"/>
      <c r="AD52" s="72"/>
      <c r="AE52" s="78" t="s">
        <v>1103</v>
      </c>
      <c r="AF52" s="78">
        <v>1372</v>
      </c>
      <c r="AG52" s="78">
        <v>3597</v>
      </c>
      <c r="AH52" s="78">
        <v>2961</v>
      </c>
      <c r="AI52" s="78">
        <v>2750</v>
      </c>
      <c r="AJ52" s="78"/>
      <c r="AK52" s="78" t="s">
        <v>1226</v>
      </c>
      <c r="AL52" s="78" t="s">
        <v>1311</v>
      </c>
      <c r="AM52" s="78"/>
      <c r="AN52" s="78"/>
      <c r="AO52" s="80">
        <v>40238.641805555555</v>
      </c>
      <c r="AP52" s="83" t="s">
        <v>1534</v>
      </c>
      <c r="AQ52" s="78" t="b">
        <v>0</v>
      </c>
      <c r="AR52" s="78" t="b">
        <v>0</v>
      </c>
      <c r="AS52" s="78" t="b">
        <v>1</v>
      </c>
      <c r="AT52" s="78"/>
      <c r="AU52" s="78">
        <v>238</v>
      </c>
      <c r="AV52" s="83" t="s">
        <v>1613</v>
      </c>
      <c r="AW52" s="78" t="b">
        <v>0</v>
      </c>
      <c r="AX52" s="78" t="s">
        <v>1694</v>
      </c>
      <c r="AY52" s="83" t="s">
        <v>1744</v>
      </c>
      <c r="AZ52" s="78" t="s">
        <v>65</v>
      </c>
      <c r="BA52" s="78" t="str">
        <f>REPLACE(INDEX(GroupVertices[Group],MATCH(Vertices[[#This Row],[Vertex]],GroupVertices[Vertex],0)),1,1,"")</f>
        <v>4</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295</v>
      </c>
      <c r="C53" s="65"/>
      <c r="D53" s="65" t="s">
        <v>64</v>
      </c>
      <c r="E53" s="66">
        <v>162.6293501302162</v>
      </c>
      <c r="F53" s="68">
        <v>99.9996882254224</v>
      </c>
      <c r="G53" s="100" t="s">
        <v>1653</v>
      </c>
      <c r="H53" s="65"/>
      <c r="I53" s="69" t="s">
        <v>295</v>
      </c>
      <c r="J53" s="70"/>
      <c r="K53" s="70"/>
      <c r="L53" s="69" t="s">
        <v>1868</v>
      </c>
      <c r="M53" s="73">
        <v>1.10390407422604</v>
      </c>
      <c r="N53" s="74">
        <v>1531.4996337890625</v>
      </c>
      <c r="O53" s="74">
        <v>964.7501220703125</v>
      </c>
      <c r="P53" s="75"/>
      <c r="Q53" s="76"/>
      <c r="R53" s="76"/>
      <c r="S53" s="86"/>
      <c r="T53" s="48">
        <v>2</v>
      </c>
      <c r="U53" s="48">
        <v>0</v>
      </c>
      <c r="V53" s="49">
        <v>0</v>
      </c>
      <c r="W53" s="49">
        <v>0.001704</v>
      </c>
      <c r="X53" s="49">
        <v>2.9E-05</v>
      </c>
      <c r="Y53" s="49">
        <v>0.721827</v>
      </c>
      <c r="Z53" s="49">
        <v>1</v>
      </c>
      <c r="AA53" s="49">
        <v>0</v>
      </c>
      <c r="AB53" s="71">
        <v>53</v>
      </c>
      <c r="AC53" s="71"/>
      <c r="AD53" s="72"/>
      <c r="AE53" s="78" t="s">
        <v>1104</v>
      </c>
      <c r="AF53" s="78">
        <v>545</v>
      </c>
      <c r="AG53" s="78">
        <v>746</v>
      </c>
      <c r="AH53" s="78">
        <v>4396</v>
      </c>
      <c r="AI53" s="78">
        <v>10482</v>
      </c>
      <c r="AJ53" s="78"/>
      <c r="AK53" s="78" t="s">
        <v>1227</v>
      </c>
      <c r="AL53" s="78" t="s">
        <v>1338</v>
      </c>
      <c r="AM53" s="83" t="s">
        <v>1425</v>
      </c>
      <c r="AN53" s="78"/>
      <c r="AO53" s="80">
        <v>43347.955671296295</v>
      </c>
      <c r="AP53" s="83" t="s">
        <v>1535</v>
      </c>
      <c r="AQ53" s="78" t="b">
        <v>0</v>
      </c>
      <c r="AR53" s="78" t="b">
        <v>0</v>
      </c>
      <c r="AS53" s="78" t="b">
        <v>1</v>
      </c>
      <c r="AT53" s="78"/>
      <c r="AU53" s="78">
        <v>20</v>
      </c>
      <c r="AV53" s="83" t="s">
        <v>1613</v>
      </c>
      <c r="AW53" s="78" t="b">
        <v>0</v>
      </c>
      <c r="AX53" s="78" t="s">
        <v>1694</v>
      </c>
      <c r="AY53" s="83" t="s">
        <v>1745</v>
      </c>
      <c r="AZ53" s="78" t="s">
        <v>65</v>
      </c>
      <c r="BA53" s="78" t="str">
        <f>REPLACE(INDEX(GroupVertices[Group],MATCH(Vertices[[#This Row],[Vertex]],GroupVertices[Vertex],0)),1,1,"")</f>
        <v>2</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232</v>
      </c>
      <c r="C54" s="65"/>
      <c r="D54" s="65" t="s">
        <v>64</v>
      </c>
      <c r="E54" s="66">
        <v>167.04410594956897</v>
      </c>
      <c r="F54" s="68">
        <v>99.99750119380889</v>
      </c>
      <c r="G54" s="100" t="s">
        <v>587</v>
      </c>
      <c r="H54" s="65"/>
      <c r="I54" s="69" t="s">
        <v>232</v>
      </c>
      <c r="J54" s="70"/>
      <c r="K54" s="70"/>
      <c r="L54" s="69" t="s">
        <v>1869</v>
      </c>
      <c r="M54" s="73">
        <v>1.8327688099595103</v>
      </c>
      <c r="N54" s="74">
        <v>1467.7142333984375</v>
      </c>
      <c r="O54" s="74">
        <v>1570.52880859375</v>
      </c>
      <c r="P54" s="75"/>
      <c r="Q54" s="76"/>
      <c r="R54" s="76"/>
      <c r="S54" s="86"/>
      <c r="T54" s="48">
        <v>1</v>
      </c>
      <c r="U54" s="48">
        <v>6</v>
      </c>
      <c r="V54" s="49">
        <v>155.942857</v>
      </c>
      <c r="W54" s="49">
        <v>0.001883</v>
      </c>
      <c r="X54" s="49">
        <v>7.9E-05</v>
      </c>
      <c r="Y54" s="49">
        <v>1.955388</v>
      </c>
      <c r="Z54" s="49">
        <v>0.16666666666666666</v>
      </c>
      <c r="AA54" s="49">
        <v>0.16666666666666666</v>
      </c>
      <c r="AB54" s="71">
        <v>54</v>
      </c>
      <c r="AC54" s="71"/>
      <c r="AD54" s="72"/>
      <c r="AE54" s="78" t="s">
        <v>1105</v>
      </c>
      <c r="AF54" s="78">
        <v>3989</v>
      </c>
      <c r="AG54" s="78">
        <v>5965</v>
      </c>
      <c r="AH54" s="78">
        <v>45925</v>
      </c>
      <c r="AI54" s="78">
        <v>69932</v>
      </c>
      <c r="AJ54" s="78"/>
      <c r="AK54" s="78" t="s">
        <v>1228</v>
      </c>
      <c r="AL54" s="78" t="s">
        <v>1339</v>
      </c>
      <c r="AM54" s="83" t="s">
        <v>1426</v>
      </c>
      <c r="AN54" s="78"/>
      <c r="AO54" s="80">
        <v>39771.01563657408</v>
      </c>
      <c r="AP54" s="83" t="s">
        <v>1536</v>
      </c>
      <c r="AQ54" s="78" t="b">
        <v>0</v>
      </c>
      <c r="AR54" s="78" t="b">
        <v>0</v>
      </c>
      <c r="AS54" s="78" t="b">
        <v>1</v>
      </c>
      <c r="AT54" s="78" t="s">
        <v>963</v>
      </c>
      <c r="AU54" s="78">
        <v>497</v>
      </c>
      <c r="AV54" s="83" t="s">
        <v>1619</v>
      </c>
      <c r="AW54" s="78" t="b">
        <v>0</v>
      </c>
      <c r="AX54" s="78" t="s">
        <v>1694</v>
      </c>
      <c r="AY54" s="83" t="s">
        <v>1746</v>
      </c>
      <c r="AZ54" s="78" t="s">
        <v>66</v>
      </c>
      <c r="BA54" s="78" t="str">
        <f>REPLACE(INDEX(GroupVertices[Group],MATCH(Vertices[[#This Row],[Vertex]],GroupVertices[Vertex],0)),1,1,"")</f>
        <v>2</v>
      </c>
      <c r="BB54" s="48"/>
      <c r="BC54" s="48"/>
      <c r="BD54" s="48"/>
      <c r="BE54" s="48"/>
      <c r="BF54" s="48"/>
      <c r="BG54" s="48"/>
      <c r="BH54" s="121" t="s">
        <v>2399</v>
      </c>
      <c r="BI54" s="121" t="s">
        <v>2399</v>
      </c>
      <c r="BJ54" s="121" t="s">
        <v>2461</v>
      </c>
      <c r="BK54" s="121" t="s">
        <v>2461</v>
      </c>
      <c r="BL54" s="121">
        <v>1</v>
      </c>
      <c r="BM54" s="124">
        <v>5.2631578947368425</v>
      </c>
      <c r="BN54" s="121">
        <v>0</v>
      </c>
      <c r="BO54" s="124">
        <v>0</v>
      </c>
      <c r="BP54" s="121">
        <v>0</v>
      </c>
      <c r="BQ54" s="124">
        <v>0</v>
      </c>
      <c r="BR54" s="121">
        <v>18</v>
      </c>
      <c r="BS54" s="124">
        <v>94.73684210526316</v>
      </c>
      <c r="BT54" s="121">
        <v>19</v>
      </c>
      <c r="BU54" s="2"/>
      <c r="BV54" s="3"/>
      <c r="BW54" s="3"/>
      <c r="BX54" s="3"/>
      <c r="BY54" s="3"/>
    </row>
    <row r="55" spans="1:77" ht="41.45" customHeight="1">
      <c r="A55" s="64" t="s">
        <v>296</v>
      </c>
      <c r="C55" s="65"/>
      <c r="D55" s="65" t="s">
        <v>64</v>
      </c>
      <c r="E55" s="66">
        <v>162.71563200290714</v>
      </c>
      <c r="F55" s="68">
        <v>99.99964548213354</v>
      </c>
      <c r="G55" s="100" t="s">
        <v>1654</v>
      </c>
      <c r="H55" s="65"/>
      <c r="I55" s="69" t="s">
        <v>296</v>
      </c>
      <c r="J55" s="70"/>
      <c r="K55" s="70"/>
      <c r="L55" s="69" t="s">
        <v>1870</v>
      </c>
      <c r="M55" s="73">
        <v>1.1181489876279969</v>
      </c>
      <c r="N55" s="74">
        <v>1279.3848876953125</v>
      </c>
      <c r="O55" s="74">
        <v>2180.3583984375</v>
      </c>
      <c r="P55" s="75"/>
      <c r="Q55" s="76"/>
      <c r="R55" s="76"/>
      <c r="S55" s="86"/>
      <c r="T55" s="48">
        <v>2</v>
      </c>
      <c r="U55" s="48">
        <v>0</v>
      </c>
      <c r="V55" s="49">
        <v>0</v>
      </c>
      <c r="W55" s="49">
        <v>0.001704</v>
      </c>
      <c r="X55" s="49">
        <v>2.9E-05</v>
      </c>
      <c r="Y55" s="49">
        <v>0.721827</v>
      </c>
      <c r="Z55" s="49">
        <v>1</v>
      </c>
      <c r="AA55" s="49">
        <v>0</v>
      </c>
      <c r="AB55" s="71">
        <v>55</v>
      </c>
      <c r="AC55" s="71"/>
      <c r="AD55" s="72"/>
      <c r="AE55" s="78" t="s">
        <v>1106</v>
      </c>
      <c r="AF55" s="78">
        <v>223</v>
      </c>
      <c r="AG55" s="78">
        <v>848</v>
      </c>
      <c r="AH55" s="78">
        <v>12400</v>
      </c>
      <c r="AI55" s="78">
        <v>15562</v>
      </c>
      <c r="AJ55" s="78"/>
      <c r="AK55" s="78" t="s">
        <v>1229</v>
      </c>
      <c r="AL55" s="78"/>
      <c r="AM55" s="83" t="s">
        <v>1427</v>
      </c>
      <c r="AN55" s="78"/>
      <c r="AO55" s="80">
        <v>40936.35710648148</v>
      </c>
      <c r="AP55" s="83" t="s">
        <v>1537</v>
      </c>
      <c r="AQ55" s="78" t="b">
        <v>0</v>
      </c>
      <c r="AR55" s="78" t="b">
        <v>0</v>
      </c>
      <c r="AS55" s="78" t="b">
        <v>0</v>
      </c>
      <c r="AT55" s="78"/>
      <c r="AU55" s="78">
        <v>51</v>
      </c>
      <c r="AV55" s="83" t="s">
        <v>1620</v>
      </c>
      <c r="AW55" s="78" t="b">
        <v>0</v>
      </c>
      <c r="AX55" s="78" t="s">
        <v>1694</v>
      </c>
      <c r="AY55" s="83" t="s">
        <v>1747</v>
      </c>
      <c r="AZ55" s="78" t="s">
        <v>65</v>
      </c>
      <c r="BA55" s="78" t="str">
        <f>REPLACE(INDEX(GroupVertices[Group],MATCH(Vertices[[#This Row],[Vertex]],GroupVertices[Vertex],0)),1,1,"")</f>
        <v>2</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297</v>
      </c>
      <c r="C56" s="65"/>
      <c r="D56" s="65" t="s">
        <v>64</v>
      </c>
      <c r="E56" s="66">
        <v>163.82037833363617</v>
      </c>
      <c r="F56" s="68">
        <v>99.99909820041535</v>
      </c>
      <c r="G56" s="100" t="s">
        <v>1655</v>
      </c>
      <c r="H56" s="65"/>
      <c r="I56" s="69" t="s">
        <v>297</v>
      </c>
      <c r="J56" s="70"/>
      <c r="K56" s="70"/>
      <c r="L56" s="69" t="s">
        <v>1871</v>
      </c>
      <c r="M56" s="73">
        <v>1.3005397415785453</v>
      </c>
      <c r="N56" s="74">
        <v>1922.977294921875</v>
      </c>
      <c r="O56" s="74">
        <v>1205.458740234375</v>
      </c>
      <c r="P56" s="75"/>
      <c r="Q56" s="76"/>
      <c r="R56" s="76"/>
      <c r="S56" s="86"/>
      <c r="T56" s="48">
        <v>2</v>
      </c>
      <c r="U56" s="48">
        <v>0</v>
      </c>
      <c r="V56" s="49">
        <v>0</v>
      </c>
      <c r="W56" s="49">
        <v>0.001704</v>
      </c>
      <c r="X56" s="49">
        <v>2.9E-05</v>
      </c>
      <c r="Y56" s="49">
        <v>0.721827</v>
      </c>
      <c r="Z56" s="49">
        <v>1</v>
      </c>
      <c r="AA56" s="49">
        <v>0</v>
      </c>
      <c r="AB56" s="71">
        <v>56</v>
      </c>
      <c r="AC56" s="71"/>
      <c r="AD56" s="72"/>
      <c r="AE56" s="78" t="s">
        <v>1107</v>
      </c>
      <c r="AF56" s="78">
        <v>1820</v>
      </c>
      <c r="AG56" s="78">
        <v>2154</v>
      </c>
      <c r="AH56" s="78">
        <v>11049</v>
      </c>
      <c r="AI56" s="78">
        <v>15117</v>
      </c>
      <c r="AJ56" s="78"/>
      <c r="AK56" s="78" t="s">
        <v>1230</v>
      </c>
      <c r="AL56" s="78" t="s">
        <v>1340</v>
      </c>
      <c r="AM56" s="78"/>
      <c r="AN56" s="78"/>
      <c r="AO56" s="80">
        <v>39423.672488425924</v>
      </c>
      <c r="AP56" s="83" t="s">
        <v>1538</v>
      </c>
      <c r="AQ56" s="78" t="b">
        <v>0</v>
      </c>
      <c r="AR56" s="78" t="b">
        <v>0</v>
      </c>
      <c r="AS56" s="78" t="b">
        <v>1</v>
      </c>
      <c r="AT56" s="78"/>
      <c r="AU56" s="78">
        <v>166</v>
      </c>
      <c r="AV56" s="83" t="s">
        <v>1623</v>
      </c>
      <c r="AW56" s="78" t="b">
        <v>0</v>
      </c>
      <c r="AX56" s="78" t="s">
        <v>1694</v>
      </c>
      <c r="AY56" s="83" t="s">
        <v>1748</v>
      </c>
      <c r="AZ56" s="78" t="s">
        <v>65</v>
      </c>
      <c r="BA56" s="78" t="str">
        <f>REPLACE(INDEX(GroupVertices[Group],MATCH(Vertices[[#This Row],[Vertex]],GroupVertices[Vertex],0)),1,1,"")</f>
        <v>2</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298</v>
      </c>
      <c r="C57" s="65"/>
      <c r="D57" s="65" t="s">
        <v>64</v>
      </c>
      <c r="E57" s="66">
        <v>166.73535218944946</v>
      </c>
      <c r="F57" s="68">
        <v>99.99765414773472</v>
      </c>
      <c r="G57" s="100" t="s">
        <v>1656</v>
      </c>
      <c r="H57" s="65"/>
      <c r="I57" s="69" t="s">
        <v>298</v>
      </c>
      <c r="J57" s="70"/>
      <c r="K57" s="70"/>
      <c r="L57" s="69" t="s">
        <v>1872</v>
      </c>
      <c r="M57" s="73">
        <v>1.7817943649427033</v>
      </c>
      <c r="N57" s="74">
        <v>1719.6336669921875</v>
      </c>
      <c r="O57" s="74">
        <v>2066.11767578125</v>
      </c>
      <c r="P57" s="75"/>
      <c r="Q57" s="76"/>
      <c r="R57" s="76"/>
      <c r="S57" s="86"/>
      <c r="T57" s="48">
        <v>2</v>
      </c>
      <c r="U57" s="48">
        <v>0</v>
      </c>
      <c r="V57" s="49">
        <v>0</v>
      </c>
      <c r="W57" s="49">
        <v>0.001704</v>
      </c>
      <c r="X57" s="49">
        <v>2.9E-05</v>
      </c>
      <c r="Y57" s="49">
        <v>0.721827</v>
      </c>
      <c r="Z57" s="49">
        <v>1</v>
      </c>
      <c r="AA57" s="49">
        <v>0</v>
      </c>
      <c r="AB57" s="71">
        <v>57</v>
      </c>
      <c r="AC57" s="71"/>
      <c r="AD57" s="72"/>
      <c r="AE57" s="78" t="s">
        <v>1108</v>
      </c>
      <c r="AF57" s="78">
        <v>4780</v>
      </c>
      <c r="AG57" s="78">
        <v>5600</v>
      </c>
      <c r="AH57" s="78">
        <v>23493</v>
      </c>
      <c r="AI57" s="78">
        <v>43416</v>
      </c>
      <c r="AJ57" s="78"/>
      <c r="AK57" s="78" t="s">
        <v>1231</v>
      </c>
      <c r="AL57" s="78" t="s">
        <v>1341</v>
      </c>
      <c r="AM57" s="83" t="s">
        <v>1428</v>
      </c>
      <c r="AN57" s="78"/>
      <c r="AO57" s="80">
        <v>40638.74555555556</v>
      </c>
      <c r="AP57" s="83" t="s">
        <v>1539</v>
      </c>
      <c r="AQ57" s="78" t="b">
        <v>0</v>
      </c>
      <c r="AR57" s="78" t="b">
        <v>0</v>
      </c>
      <c r="AS57" s="78" t="b">
        <v>0</v>
      </c>
      <c r="AT57" s="78"/>
      <c r="AU57" s="78">
        <v>1211</v>
      </c>
      <c r="AV57" s="83" t="s">
        <v>1612</v>
      </c>
      <c r="AW57" s="78" t="b">
        <v>0</v>
      </c>
      <c r="AX57" s="78" t="s">
        <v>1694</v>
      </c>
      <c r="AY57" s="83" t="s">
        <v>1749</v>
      </c>
      <c r="AZ57" s="78" t="s">
        <v>65</v>
      </c>
      <c r="BA57" s="78" t="str">
        <f>REPLACE(INDEX(GroupVertices[Group],MATCH(Vertices[[#This Row],[Vertex]],GroupVertices[Vertex],0)),1,1,"")</f>
        <v>2</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233</v>
      </c>
      <c r="C58" s="65"/>
      <c r="D58" s="65" t="s">
        <v>64</v>
      </c>
      <c r="E58" s="66">
        <v>164.7855510467769</v>
      </c>
      <c r="F58" s="68">
        <v>99.99862006225267</v>
      </c>
      <c r="G58" s="100" t="s">
        <v>588</v>
      </c>
      <c r="H58" s="65"/>
      <c r="I58" s="69" t="s">
        <v>233</v>
      </c>
      <c r="J58" s="70"/>
      <c r="K58" s="70"/>
      <c r="L58" s="69" t="s">
        <v>1873</v>
      </c>
      <c r="M58" s="73">
        <v>1.4598872532612222</v>
      </c>
      <c r="N58" s="74">
        <v>194.9122772216797</v>
      </c>
      <c r="O58" s="74">
        <v>1373.051025390625</v>
      </c>
      <c r="P58" s="75"/>
      <c r="Q58" s="76"/>
      <c r="R58" s="76"/>
      <c r="S58" s="86"/>
      <c r="T58" s="48">
        <v>1</v>
      </c>
      <c r="U58" s="48">
        <v>2</v>
      </c>
      <c r="V58" s="49">
        <v>1284.064069</v>
      </c>
      <c r="W58" s="49">
        <v>0.002786</v>
      </c>
      <c r="X58" s="49">
        <v>0.003834</v>
      </c>
      <c r="Y58" s="49">
        <v>0.655664</v>
      </c>
      <c r="Z58" s="49">
        <v>0</v>
      </c>
      <c r="AA58" s="49">
        <v>0.5</v>
      </c>
      <c r="AB58" s="71">
        <v>58</v>
      </c>
      <c r="AC58" s="71"/>
      <c r="AD58" s="72"/>
      <c r="AE58" s="78" t="s">
        <v>1109</v>
      </c>
      <c r="AF58" s="78">
        <v>3151</v>
      </c>
      <c r="AG58" s="78">
        <v>3295</v>
      </c>
      <c r="AH58" s="78">
        <v>25210</v>
      </c>
      <c r="AI58" s="78">
        <v>34801</v>
      </c>
      <c r="AJ58" s="78"/>
      <c r="AK58" s="78" t="s">
        <v>1232</v>
      </c>
      <c r="AL58" s="78" t="s">
        <v>1342</v>
      </c>
      <c r="AM58" s="83" t="s">
        <v>1429</v>
      </c>
      <c r="AN58" s="78"/>
      <c r="AO58" s="80">
        <v>42295.68561342593</v>
      </c>
      <c r="AP58" s="83" t="s">
        <v>1540</v>
      </c>
      <c r="AQ58" s="78" t="b">
        <v>0</v>
      </c>
      <c r="AR58" s="78" t="b">
        <v>0</v>
      </c>
      <c r="AS58" s="78" t="b">
        <v>1</v>
      </c>
      <c r="AT58" s="78" t="s">
        <v>963</v>
      </c>
      <c r="AU58" s="78">
        <v>102</v>
      </c>
      <c r="AV58" s="83" t="s">
        <v>1613</v>
      </c>
      <c r="AW58" s="78" t="b">
        <v>0</v>
      </c>
      <c r="AX58" s="78" t="s">
        <v>1694</v>
      </c>
      <c r="AY58" s="83" t="s">
        <v>1750</v>
      </c>
      <c r="AZ58" s="78" t="s">
        <v>66</v>
      </c>
      <c r="BA58" s="78" t="str">
        <f>REPLACE(INDEX(GroupVertices[Group],MATCH(Vertices[[#This Row],[Vertex]],GroupVertices[Vertex],0)),1,1,"")</f>
        <v>2</v>
      </c>
      <c r="BB58" s="48"/>
      <c r="BC58" s="48"/>
      <c r="BD58" s="48"/>
      <c r="BE58" s="48"/>
      <c r="BF58" s="48" t="s">
        <v>499</v>
      </c>
      <c r="BG58" s="48" t="s">
        <v>499</v>
      </c>
      <c r="BH58" s="121" t="s">
        <v>2400</v>
      </c>
      <c r="BI58" s="121" t="s">
        <v>2400</v>
      </c>
      <c r="BJ58" s="121" t="s">
        <v>2462</v>
      </c>
      <c r="BK58" s="121" t="s">
        <v>2462</v>
      </c>
      <c r="BL58" s="121">
        <v>1</v>
      </c>
      <c r="BM58" s="124">
        <v>4.3478260869565215</v>
      </c>
      <c r="BN58" s="121">
        <v>0</v>
      </c>
      <c r="BO58" s="124">
        <v>0</v>
      </c>
      <c r="BP58" s="121">
        <v>0</v>
      </c>
      <c r="BQ58" s="124">
        <v>0</v>
      </c>
      <c r="BR58" s="121">
        <v>22</v>
      </c>
      <c r="BS58" s="124">
        <v>95.65217391304348</v>
      </c>
      <c r="BT58" s="121">
        <v>23</v>
      </c>
      <c r="BU58" s="2"/>
      <c r="BV58" s="3"/>
      <c r="BW58" s="3"/>
      <c r="BX58" s="3"/>
      <c r="BY58" s="3"/>
    </row>
    <row r="59" spans="1:77" ht="41.45" customHeight="1">
      <c r="A59" s="64" t="s">
        <v>299</v>
      </c>
      <c r="C59" s="65"/>
      <c r="D59" s="65" t="s">
        <v>64</v>
      </c>
      <c r="E59" s="66">
        <v>223.08249046090486</v>
      </c>
      <c r="F59" s="68">
        <v>99.96974026579565</v>
      </c>
      <c r="G59" s="100" t="s">
        <v>1657</v>
      </c>
      <c r="H59" s="65"/>
      <c r="I59" s="69" t="s">
        <v>299</v>
      </c>
      <c r="J59" s="70"/>
      <c r="K59" s="70"/>
      <c r="L59" s="69" t="s">
        <v>1874</v>
      </c>
      <c r="M59" s="73">
        <v>11.084560752503144</v>
      </c>
      <c r="N59" s="74">
        <v>1070.517333984375</v>
      </c>
      <c r="O59" s="74">
        <v>1517.9949951171875</v>
      </c>
      <c r="P59" s="75"/>
      <c r="Q59" s="76"/>
      <c r="R59" s="76"/>
      <c r="S59" s="86"/>
      <c r="T59" s="48">
        <v>3</v>
      </c>
      <c r="U59" s="48">
        <v>0</v>
      </c>
      <c r="V59" s="49">
        <v>1126.064069</v>
      </c>
      <c r="W59" s="49">
        <v>0.002283</v>
      </c>
      <c r="X59" s="49">
        <v>0.000434</v>
      </c>
      <c r="Y59" s="49">
        <v>1.000484</v>
      </c>
      <c r="Z59" s="49">
        <v>0.3333333333333333</v>
      </c>
      <c r="AA59" s="49">
        <v>0</v>
      </c>
      <c r="AB59" s="71">
        <v>59</v>
      </c>
      <c r="AC59" s="71"/>
      <c r="AD59" s="72"/>
      <c r="AE59" s="78" t="s">
        <v>1110</v>
      </c>
      <c r="AF59" s="78">
        <v>51407</v>
      </c>
      <c r="AG59" s="78">
        <v>72212</v>
      </c>
      <c r="AH59" s="78">
        <v>201112</v>
      </c>
      <c r="AI59" s="78">
        <v>144872</v>
      </c>
      <c r="AJ59" s="78"/>
      <c r="AK59" s="78" t="s">
        <v>1233</v>
      </c>
      <c r="AL59" s="78" t="s">
        <v>992</v>
      </c>
      <c r="AM59" s="83" t="s">
        <v>1430</v>
      </c>
      <c r="AN59" s="78"/>
      <c r="AO59" s="80">
        <v>39524.70877314815</v>
      </c>
      <c r="AP59" s="83" t="s">
        <v>1541</v>
      </c>
      <c r="AQ59" s="78" t="b">
        <v>0</v>
      </c>
      <c r="AR59" s="78" t="b">
        <v>0</v>
      </c>
      <c r="AS59" s="78" t="b">
        <v>1</v>
      </c>
      <c r="AT59" s="78"/>
      <c r="AU59" s="78">
        <v>4725</v>
      </c>
      <c r="AV59" s="83" t="s">
        <v>1612</v>
      </c>
      <c r="AW59" s="78" t="b">
        <v>0</v>
      </c>
      <c r="AX59" s="78" t="s">
        <v>1694</v>
      </c>
      <c r="AY59" s="83" t="s">
        <v>1751</v>
      </c>
      <c r="AZ59" s="78" t="s">
        <v>65</v>
      </c>
      <c r="BA59" s="78" t="str">
        <f>REPLACE(INDEX(GroupVertices[Group],MATCH(Vertices[[#This Row],[Vertex]],GroupVertices[Vertex],0)),1,1,"")</f>
        <v>2</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300</v>
      </c>
      <c r="C60" s="65"/>
      <c r="D60" s="65" t="s">
        <v>64</v>
      </c>
      <c r="E60" s="66">
        <v>162.10827529122</v>
      </c>
      <c r="F60" s="68">
        <v>99.999946361363</v>
      </c>
      <c r="G60" s="100" t="s">
        <v>1658</v>
      </c>
      <c r="H60" s="65"/>
      <c r="I60" s="69" t="s">
        <v>300</v>
      </c>
      <c r="J60" s="70"/>
      <c r="K60" s="70"/>
      <c r="L60" s="69" t="s">
        <v>1875</v>
      </c>
      <c r="M60" s="73">
        <v>1.0178759697593187</v>
      </c>
      <c r="N60" s="74">
        <v>2711.01708984375</v>
      </c>
      <c r="O60" s="74">
        <v>2666.8935546875</v>
      </c>
      <c r="P60" s="75"/>
      <c r="Q60" s="76"/>
      <c r="R60" s="76"/>
      <c r="S60" s="86"/>
      <c r="T60" s="48">
        <v>2</v>
      </c>
      <c r="U60" s="48">
        <v>0</v>
      </c>
      <c r="V60" s="49">
        <v>452</v>
      </c>
      <c r="W60" s="49">
        <v>0.001712</v>
      </c>
      <c r="X60" s="49">
        <v>2.1E-05</v>
      </c>
      <c r="Y60" s="49">
        <v>0.877625</v>
      </c>
      <c r="Z60" s="49">
        <v>0</v>
      </c>
      <c r="AA60" s="49">
        <v>0</v>
      </c>
      <c r="AB60" s="71">
        <v>60</v>
      </c>
      <c r="AC60" s="71"/>
      <c r="AD60" s="72"/>
      <c r="AE60" s="78" t="s">
        <v>1111</v>
      </c>
      <c r="AF60" s="78">
        <v>111</v>
      </c>
      <c r="AG60" s="78">
        <v>130</v>
      </c>
      <c r="AH60" s="78">
        <v>167</v>
      </c>
      <c r="AI60" s="78">
        <v>616</v>
      </c>
      <c r="AJ60" s="78"/>
      <c r="AK60" s="78" t="s">
        <v>1234</v>
      </c>
      <c r="AL60" s="78" t="s">
        <v>1343</v>
      </c>
      <c r="AM60" s="83" t="s">
        <v>1431</v>
      </c>
      <c r="AN60" s="78"/>
      <c r="AO60" s="80">
        <v>43301.24901620371</v>
      </c>
      <c r="AP60" s="83" t="s">
        <v>1542</v>
      </c>
      <c r="AQ60" s="78" t="b">
        <v>1</v>
      </c>
      <c r="AR60" s="78" t="b">
        <v>0</v>
      </c>
      <c r="AS60" s="78" t="b">
        <v>0</v>
      </c>
      <c r="AT60" s="78"/>
      <c r="AU60" s="78">
        <v>5</v>
      </c>
      <c r="AV60" s="78"/>
      <c r="AW60" s="78" t="b">
        <v>0</v>
      </c>
      <c r="AX60" s="78" t="s">
        <v>1694</v>
      </c>
      <c r="AY60" s="83" t="s">
        <v>1752</v>
      </c>
      <c r="AZ60" s="78" t="s">
        <v>65</v>
      </c>
      <c r="BA60" s="78" t="str">
        <f>REPLACE(INDEX(GroupVertices[Group],MATCH(Vertices[[#This Row],[Vertex]],GroupVertices[Vertex],0)),1,1,"")</f>
        <v>2</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269</v>
      </c>
      <c r="C61" s="65"/>
      <c r="D61" s="65" t="s">
        <v>64</v>
      </c>
      <c r="E61" s="66">
        <v>167.32579088688348</v>
      </c>
      <c r="F61" s="68">
        <v>99.9973616495423</v>
      </c>
      <c r="G61" s="100" t="s">
        <v>623</v>
      </c>
      <c r="H61" s="65"/>
      <c r="I61" s="69" t="s">
        <v>269</v>
      </c>
      <c r="J61" s="70"/>
      <c r="K61" s="70"/>
      <c r="L61" s="69" t="s">
        <v>1876</v>
      </c>
      <c r="M61" s="73">
        <v>1.8792742625364878</v>
      </c>
      <c r="N61" s="74">
        <v>3035.443359375</v>
      </c>
      <c r="O61" s="74">
        <v>996.9612426757812</v>
      </c>
      <c r="P61" s="75"/>
      <c r="Q61" s="76"/>
      <c r="R61" s="76"/>
      <c r="S61" s="86"/>
      <c r="T61" s="48">
        <v>1</v>
      </c>
      <c r="U61" s="48">
        <v>1</v>
      </c>
      <c r="V61" s="49">
        <v>2013.935931</v>
      </c>
      <c r="W61" s="49">
        <v>0.002445</v>
      </c>
      <c r="X61" s="49">
        <v>0.000881</v>
      </c>
      <c r="Y61" s="49">
        <v>0.699774</v>
      </c>
      <c r="Z61" s="49">
        <v>0</v>
      </c>
      <c r="AA61" s="49">
        <v>0</v>
      </c>
      <c r="AB61" s="71">
        <v>61</v>
      </c>
      <c r="AC61" s="71"/>
      <c r="AD61" s="72"/>
      <c r="AE61" s="78" t="s">
        <v>1112</v>
      </c>
      <c r="AF61" s="78">
        <v>5763</v>
      </c>
      <c r="AG61" s="78">
        <v>6298</v>
      </c>
      <c r="AH61" s="78">
        <v>25300</v>
      </c>
      <c r="AI61" s="78">
        <v>10054</v>
      </c>
      <c r="AJ61" s="78"/>
      <c r="AK61" s="78" t="s">
        <v>1235</v>
      </c>
      <c r="AL61" s="78" t="s">
        <v>1344</v>
      </c>
      <c r="AM61" s="83" t="s">
        <v>1432</v>
      </c>
      <c r="AN61" s="78"/>
      <c r="AO61" s="80">
        <v>39738.159097222226</v>
      </c>
      <c r="AP61" s="83" t="s">
        <v>1543</v>
      </c>
      <c r="AQ61" s="78" t="b">
        <v>0</v>
      </c>
      <c r="AR61" s="78" t="b">
        <v>0</v>
      </c>
      <c r="AS61" s="78" t="b">
        <v>1</v>
      </c>
      <c r="AT61" s="78" t="s">
        <v>963</v>
      </c>
      <c r="AU61" s="78">
        <v>453</v>
      </c>
      <c r="AV61" s="83" t="s">
        <v>1612</v>
      </c>
      <c r="AW61" s="78" t="b">
        <v>0</v>
      </c>
      <c r="AX61" s="78" t="s">
        <v>1694</v>
      </c>
      <c r="AY61" s="83" t="s">
        <v>1753</v>
      </c>
      <c r="AZ61" s="78" t="s">
        <v>66</v>
      </c>
      <c r="BA61" s="78" t="str">
        <f>REPLACE(INDEX(GroupVertices[Group],MATCH(Vertices[[#This Row],[Vertex]],GroupVertices[Vertex],0)),1,1,"")</f>
        <v>2</v>
      </c>
      <c r="BB61" s="48"/>
      <c r="BC61" s="48"/>
      <c r="BD61" s="48"/>
      <c r="BE61" s="48"/>
      <c r="BF61" s="48" t="s">
        <v>492</v>
      </c>
      <c r="BG61" s="48" t="s">
        <v>492</v>
      </c>
      <c r="BH61" s="121" t="s">
        <v>2401</v>
      </c>
      <c r="BI61" s="121" t="s">
        <v>2401</v>
      </c>
      <c r="BJ61" s="121" t="s">
        <v>2463</v>
      </c>
      <c r="BK61" s="121" t="s">
        <v>2463</v>
      </c>
      <c r="BL61" s="121">
        <v>3</v>
      </c>
      <c r="BM61" s="124">
        <v>13.636363636363637</v>
      </c>
      <c r="BN61" s="121">
        <v>0</v>
      </c>
      <c r="BO61" s="124">
        <v>0</v>
      </c>
      <c r="BP61" s="121">
        <v>0</v>
      </c>
      <c r="BQ61" s="124">
        <v>0</v>
      </c>
      <c r="BR61" s="121">
        <v>19</v>
      </c>
      <c r="BS61" s="124">
        <v>86.36363636363636</v>
      </c>
      <c r="BT61" s="121">
        <v>22</v>
      </c>
      <c r="BU61" s="2"/>
      <c r="BV61" s="3"/>
      <c r="BW61" s="3"/>
      <c r="BX61" s="3"/>
      <c r="BY61" s="3"/>
    </row>
    <row r="62" spans="1:77" ht="41.45" customHeight="1">
      <c r="A62" s="64" t="s">
        <v>234</v>
      </c>
      <c r="C62" s="65"/>
      <c r="D62" s="65" t="s">
        <v>64</v>
      </c>
      <c r="E62" s="66">
        <v>162.41026184563827</v>
      </c>
      <c r="F62" s="68">
        <v>99.99979675985198</v>
      </c>
      <c r="G62" s="100" t="s">
        <v>589</v>
      </c>
      <c r="H62" s="65"/>
      <c r="I62" s="69" t="s">
        <v>234</v>
      </c>
      <c r="J62" s="70"/>
      <c r="K62" s="70"/>
      <c r="L62" s="69" t="s">
        <v>1877</v>
      </c>
      <c r="M62" s="73">
        <v>1.0677331666661685</v>
      </c>
      <c r="N62" s="74">
        <v>5980.27490234375</v>
      </c>
      <c r="O62" s="74">
        <v>6817.48876953125</v>
      </c>
      <c r="P62" s="75"/>
      <c r="Q62" s="76"/>
      <c r="R62" s="76"/>
      <c r="S62" s="86"/>
      <c r="T62" s="48">
        <v>0</v>
      </c>
      <c r="U62" s="48">
        <v>3</v>
      </c>
      <c r="V62" s="49">
        <v>0</v>
      </c>
      <c r="W62" s="49">
        <v>0.002451</v>
      </c>
      <c r="X62" s="49">
        <v>0.010452</v>
      </c>
      <c r="Y62" s="49">
        <v>0.683754</v>
      </c>
      <c r="Z62" s="49">
        <v>0.6666666666666666</v>
      </c>
      <c r="AA62" s="49">
        <v>0</v>
      </c>
      <c r="AB62" s="71">
        <v>62</v>
      </c>
      <c r="AC62" s="71"/>
      <c r="AD62" s="72"/>
      <c r="AE62" s="78" t="s">
        <v>1113</v>
      </c>
      <c r="AF62" s="78">
        <v>3229</v>
      </c>
      <c r="AG62" s="78">
        <v>487</v>
      </c>
      <c r="AH62" s="78">
        <v>22165</v>
      </c>
      <c r="AI62" s="78">
        <v>45</v>
      </c>
      <c r="AJ62" s="78"/>
      <c r="AK62" s="78" t="s">
        <v>1236</v>
      </c>
      <c r="AL62" s="78" t="s">
        <v>1345</v>
      </c>
      <c r="AM62" s="83" t="s">
        <v>1433</v>
      </c>
      <c r="AN62" s="78"/>
      <c r="AO62" s="80">
        <v>42606.68099537037</v>
      </c>
      <c r="AP62" s="83" t="s">
        <v>1544</v>
      </c>
      <c r="AQ62" s="78" t="b">
        <v>1</v>
      </c>
      <c r="AR62" s="78" t="b">
        <v>0</v>
      </c>
      <c r="AS62" s="78" t="b">
        <v>1</v>
      </c>
      <c r="AT62" s="78" t="s">
        <v>1606</v>
      </c>
      <c r="AU62" s="78">
        <v>19</v>
      </c>
      <c r="AV62" s="78"/>
      <c r="AW62" s="78" t="b">
        <v>0</v>
      </c>
      <c r="AX62" s="78" t="s">
        <v>1694</v>
      </c>
      <c r="AY62" s="83" t="s">
        <v>1754</v>
      </c>
      <c r="AZ62" s="78" t="s">
        <v>66</v>
      </c>
      <c r="BA62" s="78" t="str">
        <f>REPLACE(INDEX(GroupVertices[Group],MATCH(Vertices[[#This Row],[Vertex]],GroupVertices[Vertex],0)),1,1,"")</f>
        <v>3</v>
      </c>
      <c r="BB62" s="48" t="s">
        <v>458</v>
      </c>
      <c r="BC62" s="48" t="s">
        <v>458</v>
      </c>
      <c r="BD62" s="48" t="s">
        <v>484</v>
      </c>
      <c r="BE62" s="48" t="s">
        <v>484</v>
      </c>
      <c r="BF62" s="48" t="s">
        <v>503</v>
      </c>
      <c r="BG62" s="48" t="s">
        <v>503</v>
      </c>
      <c r="BH62" s="121" t="s">
        <v>2402</v>
      </c>
      <c r="BI62" s="121" t="s">
        <v>2402</v>
      </c>
      <c r="BJ62" s="121" t="s">
        <v>2464</v>
      </c>
      <c r="BK62" s="121" t="s">
        <v>2464</v>
      </c>
      <c r="BL62" s="121">
        <v>0</v>
      </c>
      <c r="BM62" s="124">
        <v>0</v>
      </c>
      <c r="BN62" s="121">
        <v>0</v>
      </c>
      <c r="BO62" s="124">
        <v>0</v>
      </c>
      <c r="BP62" s="121">
        <v>0</v>
      </c>
      <c r="BQ62" s="124">
        <v>0</v>
      </c>
      <c r="BR62" s="121">
        <v>13</v>
      </c>
      <c r="BS62" s="124">
        <v>100</v>
      </c>
      <c r="BT62" s="121">
        <v>13</v>
      </c>
      <c r="BU62" s="2"/>
      <c r="BV62" s="3"/>
      <c r="BW62" s="3"/>
      <c r="BX62" s="3"/>
      <c r="BY62" s="3"/>
    </row>
    <row r="63" spans="1:77" ht="41.45" customHeight="1">
      <c r="A63" s="64" t="s">
        <v>301</v>
      </c>
      <c r="C63" s="65"/>
      <c r="D63" s="65" t="s">
        <v>64</v>
      </c>
      <c r="E63" s="66">
        <v>162.74946803141341</v>
      </c>
      <c r="F63" s="68">
        <v>99.99962872005948</v>
      </c>
      <c r="G63" s="100" t="s">
        <v>1659</v>
      </c>
      <c r="H63" s="65"/>
      <c r="I63" s="69" t="s">
        <v>301</v>
      </c>
      <c r="J63" s="70"/>
      <c r="K63" s="70"/>
      <c r="L63" s="69" t="s">
        <v>1878</v>
      </c>
      <c r="M63" s="73">
        <v>1.123735228177784</v>
      </c>
      <c r="N63" s="74">
        <v>5162.916015625</v>
      </c>
      <c r="O63" s="74">
        <v>6558.291015625</v>
      </c>
      <c r="P63" s="75"/>
      <c r="Q63" s="76"/>
      <c r="R63" s="76"/>
      <c r="S63" s="86"/>
      <c r="T63" s="48">
        <v>4</v>
      </c>
      <c r="U63" s="48">
        <v>0</v>
      </c>
      <c r="V63" s="49">
        <v>4.136695</v>
      </c>
      <c r="W63" s="49">
        <v>0.002532</v>
      </c>
      <c r="X63" s="49">
        <v>0.014448</v>
      </c>
      <c r="Y63" s="49">
        <v>0.866367</v>
      </c>
      <c r="Z63" s="49">
        <v>0.5833333333333334</v>
      </c>
      <c r="AA63" s="49">
        <v>0</v>
      </c>
      <c r="AB63" s="71">
        <v>63</v>
      </c>
      <c r="AC63" s="71"/>
      <c r="AD63" s="72"/>
      <c r="AE63" s="78" t="s">
        <v>1114</v>
      </c>
      <c r="AF63" s="78">
        <v>820</v>
      </c>
      <c r="AG63" s="78">
        <v>888</v>
      </c>
      <c r="AH63" s="78">
        <v>777</v>
      </c>
      <c r="AI63" s="78">
        <v>425</v>
      </c>
      <c r="AJ63" s="78"/>
      <c r="AK63" s="78" t="s">
        <v>1237</v>
      </c>
      <c r="AL63" s="78" t="s">
        <v>1346</v>
      </c>
      <c r="AM63" s="83" t="s">
        <v>1434</v>
      </c>
      <c r="AN63" s="78"/>
      <c r="AO63" s="80">
        <v>40438.15615740741</v>
      </c>
      <c r="AP63" s="83" t="s">
        <v>1545</v>
      </c>
      <c r="AQ63" s="78" t="b">
        <v>0</v>
      </c>
      <c r="AR63" s="78" t="b">
        <v>0</v>
      </c>
      <c r="AS63" s="78" t="b">
        <v>0</v>
      </c>
      <c r="AT63" s="78"/>
      <c r="AU63" s="78">
        <v>25</v>
      </c>
      <c r="AV63" s="83" t="s">
        <v>1624</v>
      </c>
      <c r="AW63" s="78" t="b">
        <v>0</v>
      </c>
      <c r="AX63" s="78" t="s">
        <v>1694</v>
      </c>
      <c r="AY63" s="83" t="s">
        <v>1755</v>
      </c>
      <c r="AZ63" s="78" t="s">
        <v>65</v>
      </c>
      <c r="BA63" s="78" t="str">
        <f>REPLACE(INDEX(GroupVertices[Group],MATCH(Vertices[[#This Row],[Vertex]],GroupVertices[Vertex],0)),1,1,"")</f>
        <v>3</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235</v>
      </c>
      <c r="C64" s="65"/>
      <c r="D64" s="65" t="s">
        <v>64</v>
      </c>
      <c r="E64" s="66">
        <v>172.5932146245937</v>
      </c>
      <c r="F64" s="68">
        <v>99.99475221366235</v>
      </c>
      <c r="G64" s="100" t="s">
        <v>590</v>
      </c>
      <c r="H64" s="65"/>
      <c r="I64" s="69" t="s">
        <v>235</v>
      </c>
      <c r="J64" s="70"/>
      <c r="K64" s="70"/>
      <c r="L64" s="69" t="s">
        <v>1879</v>
      </c>
      <c r="M64" s="73">
        <v>2.7489122601245928</v>
      </c>
      <c r="N64" s="74">
        <v>2220.65625</v>
      </c>
      <c r="O64" s="74">
        <v>5122.8544921875</v>
      </c>
      <c r="P64" s="75"/>
      <c r="Q64" s="76"/>
      <c r="R64" s="76"/>
      <c r="S64" s="86"/>
      <c r="T64" s="48">
        <v>0</v>
      </c>
      <c r="U64" s="48">
        <v>2</v>
      </c>
      <c r="V64" s="49">
        <v>0</v>
      </c>
      <c r="W64" s="49">
        <v>0.002747</v>
      </c>
      <c r="X64" s="49">
        <v>0.008825</v>
      </c>
      <c r="Y64" s="49">
        <v>0.553479</v>
      </c>
      <c r="Z64" s="49">
        <v>0.5</v>
      </c>
      <c r="AA64" s="49">
        <v>0</v>
      </c>
      <c r="AB64" s="71">
        <v>64</v>
      </c>
      <c r="AC64" s="71"/>
      <c r="AD64" s="72"/>
      <c r="AE64" s="78" t="s">
        <v>1115</v>
      </c>
      <c r="AF64" s="78">
        <v>6865</v>
      </c>
      <c r="AG64" s="78">
        <v>12525</v>
      </c>
      <c r="AH64" s="78">
        <v>13755</v>
      </c>
      <c r="AI64" s="78">
        <v>9011</v>
      </c>
      <c r="AJ64" s="78"/>
      <c r="AK64" s="78" t="s">
        <v>1238</v>
      </c>
      <c r="AL64" s="78" t="s">
        <v>1347</v>
      </c>
      <c r="AM64" s="83" t="s">
        <v>1435</v>
      </c>
      <c r="AN64" s="78"/>
      <c r="AO64" s="80">
        <v>39880.597025462965</v>
      </c>
      <c r="AP64" s="83" t="s">
        <v>1546</v>
      </c>
      <c r="AQ64" s="78" t="b">
        <v>0</v>
      </c>
      <c r="AR64" s="78" t="b">
        <v>0</v>
      </c>
      <c r="AS64" s="78" t="b">
        <v>1</v>
      </c>
      <c r="AT64" s="78" t="s">
        <v>963</v>
      </c>
      <c r="AU64" s="78">
        <v>500</v>
      </c>
      <c r="AV64" s="83" t="s">
        <v>1618</v>
      </c>
      <c r="AW64" s="78" t="b">
        <v>0</v>
      </c>
      <c r="AX64" s="78" t="s">
        <v>1694</v>
      </c>
      <c r="AY64" s="83" t="s">
        <v>1756</v>
      </c>
      <c r="AZ64" s="78" t="s">
        <v>66</v>
      </c>
      <c r="BA64" s="78" t="str">
        <f>REPLACE(INDEX(GroupVertices[Group],MATCH(Vertices[[#This Row],[Vertex]],GroupVertices[Vertex],0)),1,1,"")</f>
        <v>1</v>
      </c>
      <c r="BB64" s="48"/>
      <c r="BC64" s="48"/>
      <c r="BD64" s="48"/>
      <c r="BE64" s="48"/>
      <c r="BF64" s="48" t="s">
        <v>504</v>
      </c>
      <c r="BG64" s="48" t="s">
        <v>504</v>
      </c>
      <c r="BH64" s="121" t="s">
        <v>2403</v>
      </c>
      <c r="BI64" s="121" t="s">
        <v>2403</v>
      </c>
      <c r="BJ64" s="121" t="s">
        <v>2465</v>
      </c>
      <c r="BK64" s="121" t="s">
        <v>2465</v>
      </c>
      <c r="BL64" s="121">
        <v>1</v>
      </c>
      <c r="BM64" s="124">
        <v>4.761904761904762</v>
      </c>
      <c r="BN64" s="121">
        <v>0</v>
      </c>
      <c r="BO64" s="124">
        <v>0</v>
      </c>
      <c r="BP64" s="121">
        <v>0</v>
      </c>
      <c r="BQ64" s="124">
        <v>0</v>
      </c>
      <c r="BR64" s="121">
        <v>20</v>
      </c>
      <c r="BS64" s="124">
        <v>95.23809523809524</v>
      </c>
      <c r="BT64" s="121">
        <v>21</v>
      </c>
      <c r="BU64" s="2"/>
      <c r="BV64" s="3"/>
      <c r="BW64" s="3"/>
      <c r="BX64" s="3"/>
      <c r="BY64" s="3"/>
    </row>
    <row r="65" spans="1:77" ht="41.45" customHeight="1">
      <c r="A65" s="64" t="s">
        <v>302</v>
      </c>
      <c r="C65" s="65"/>
      <c r="D65" s="65" t="s">
        <v>64</v>
      </c>
      <c r="E65" s="66">
        <v>1000</v>
      </c>
      <c r="F65" s="68">
        <v>99.58486209268963</v>
      </c>
      <c r="G65" s="100" t="s">
        <v>1660</v>
      </c>
      <c r="H65" s="65"/>
      <c r="I65" s="69" t="s">
        <v>302</v>
      </c>
      <c r="J65" s="70"/>
      <c r="K65" s="70"/>
      <c r="L65" s="69" t="s">
        <v>1880</v>
      </c>
      <c r="M65" s="73">
        <v>139.35162657630195</v>
      </c>
      <c r="N65" s="74">
        <v>1670.937744140625</v>
      </c>
      <c r="O65" s="74">
        <v>5293.2158203125</v>
      </c>
      <c r="P65" s="75"/>
      <c r="Q65" s="76"/>
      <c r="R65" s="76"/>
      <c r="S65" s="86"/>
      <c r="T65" s="48">
        <v>4</v>
      </c>
      <c r="U65" s="48">
        <v>0</v>
      </c>
      <c r="V65" s="49">
        <v>51.433333</v>
      </c>
      <c r="W65" s="49">
        <v>0.003021</v>
      </c>
      <c r="X65" s="49">
        <v>0.015454</v>
      </c>
      <c r="Y65" s="49">
        <v>0.969329</v>
      </c>
      <c r="Z65" s="49">
        <v>0.3333333333333333</v>
      </c>
      <c r="AA65" s="49">
        <v>0</v>
      </c>
      <c r="AB65" s="71">
        <v>65</v>
      </c>
      <c r="AC65" s="71"/>
      <c r="AD65" s="72"/>
      <c r="AE65" s="78" t="s">
        <v>1116</v>
      </c>
      <c r="AF65" s="78">
        <v>2</v>
      </c>
      <c r="AG65" s="78">
        <v>990662</v>
      </c>
      <c r="AH65" s="78">
        <v>787606</v>
      </c>
      <c r="AI65" s="78">
        <v>70258</v>
      </c>
      <c r="AJ65" s="78"/>
      <c r="AK65" s="78" t="s">
        <v>1239</v>
      </c>
      <c r="AL65" s="78"/>
      <c r="AM65" s="83" t="s">
        <v>1436</v>
      </c>
      <c r="AN65" s="78"/>
      <c r="AO65" s="80">
        <v>40305.868472222224</v>
      </c>
      <c r="AP65" s="83" t="s">
        <v>1547</v>
      </c>
      <c r="AQ65" s="78" t="b">
        <v>0</v>
      </c>
      <c r="AR65" s="78" t="b">
        <v>0</v>
      </c>
      <c r="AS65" s="78" t="b">
        <v>1</v>
      </c>
      <c r="AT65" s="78"/>
      <c r="AU65" s="78">
        <v>3957</v>
      </c>
      <c r="AV65" s="83" t="s">
        <v>1613</v>
      </c>
      <c r="AW65" s="78" t="b">
        <v>1</v>
      </c>
      <c r="AX65" s="78" t="s">
        <v>1694</v>
      </c>
      <c r="AY65" s="83" t="s">
        <v>1757</v>
      </c>
      <c r="AZ65" s="78" t="s">
        <v>65</v>
      </c>
      <c r="BA65" s="78" t="str">
        <f>REPLACE(INDEX(GroupVertices[Group],MATCH(Vertices[[#This Row],[Vertex]],GroupVertices[Vertex],0)),1,1,"")</f>
        <v>1</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236</v>
      </c>
      <c r="C66" s="65"/>
      <c r="D66" s="65" t="s">
        <v>64</v>
      </c>
      <c r="E66" s="66">
        <v>162</v>
      </c>
      <c r="F66" s="68">
        <v>100</v>
      </c>
      <c r="G66" s="100" t="s">
        <v>591</v>
      </c>
      <c r="H66" s="65"/>
      <c r="I66" s="69" t="s">
        <v>236</v>
      </c>
      <c r="J66" s="70"/>
      <c r="K66" s="70"/>
      <c r="L66" s="69" t="s">
        <v>1881</v>
      </c>
      <c r="M66" s="73">
        <v>1</v>
      </c>
      <c r="N66" s="74">
        <v>9500.099609375</v>
      </c>
      <c r="O66" s="74">
        <v>4525.04443359375</v>
      </c>
      <c r="P66" s="75"/>
      <c r="Q66" s="76"/>
      <c r="R66" s="76"/>
      <c r="S66" s="86"/>
      <c r="T66" s="48">
        <v>0</v>
      </c>
      <c r="U66" s="48">
        <v>1</v>
      </c>
      <c r="V66" s="49">
        <v>0</v>
      </c>
      <c r="W66" s="49">
        <v>0.002193</v>
      </c>
      <c r="X66" s="49">
        <v>0.00097</v>
      </c>
      <c r="Y66" s="49">
        <v>0.493837</v>
      </c>
      <c r="Z66" s="49">
        <v>0</v>
      </c>
      <c r="AA66" s="49">
        <v>0</v>
      </c>
      <c r="AB66" s="71">
        <v>66</v>
      </c>
      <c r="AC66" s="71"/>
      <c r="AD66" s="72"/>
      <c r="AE66" s="78" t="s">
        <v>1117</v>
      </c>
      <c r="AF66" s="78">
        <v>1</v>
      </c>
      <c r="AG66" s="78">
        <v>2</v>
      </c>
      <c r="AH66" s="78">
        <v>2</v>
      </c>
      <c r="AI66" s="78">
        <v>0</v>
      </c>
      <c r="AJ66" s="78"/>
      <c r="AK66" s="78" t="s">
        <v>1240</v>
      </c>
      <c r="AL66" s="78"/>
      <c r="AM66" s="78"/>
      <c r="AN66" s="78"/>
      <c r="AO66" s="80">
        <v>43160.923993055556</v>
      </c>
      <c r="AP66" s="78"/>
      <c r="AQ66" s="78" t="b">
        <v>1</v>
      </c>
      <c r="AR66" s="78" t="b">
        <v>0</v>
      </c>
      <c r="AS66" s="78" t="b">
        <v>0</v>
      </c>
      <c r="AT66" s="78" t="s">
        <v>1607</v>
      </c>
      <c r="AU66" s="78">
        <v>0</v>
      </c>
      <c r="AV66" s="78"/>
      <c r="AW66" s="78" t="b">
        <v>0</v>
      </c>
      <c r="AX66" s="78" t="s">
        <v>1694</v>
      </c>
      <c r="AY66" s="83" t="s">
        <v>1758</v>
      </c>
      <c r="AZ66" s="78" t="s">
        <v>66</v>
      </c>
      <c r="BA66" s="78" t="str">
        <f>REPLACE(INDEX(GroupVertices[Group],MATCH(Vertices[[#This Row],[Vertex]],GroupVertices[Vertex],0)),1,1,"")</f>
        <v>5</v>
      </c>
      <c r="BB66" s="48" t="s">
        <v>459</v>
      </c>
      <c r="BC66" s="48" t="s">
        <v>459</v>
      </c>
      <c r="BD66" s="48" t="s">
        <v>484</v>
      </c>
      <c r="BE66" s="48" t="s">
        <v>484</v>
      </c>
      <c r="BF66" s="48" t="s">
        <v>504</v>
      </c>
      <c r="BG66" s="48" t="s">
        <v>504</v>
      </c>
      <c r="BH66" s="121" t="s">
        <v>2171</v>
      </c>
      <c r="BI66" s="121" t="s">
        <v>2171</v>
      </c>
      <c r="BJ66" s="121" t="s">
        <v>2269</v>
      </c>
      <c r="BK66" s="121" t="s">
        <v>2269</v>
      </c>
      <c r="BL66" s="121">
        <v>1</v>
      </c>
      <c r="BM66" s="124">
        <v>6.25</v>
      </c>
      <c r="BN66" s="121">
        <v>0</v>
      </c>
      <c r="BO66" s="124">
        <v>0</v>
      </c>
      <c r="BP66" s="121">
        <v>0</v>
      </c>
      <c r="BQ66" s="124">
        <v>0</v>
      </c>
      <c r="BR66" s="121">
        <v>15</v>
      </c>
      <c r="BS66" s="124">
        <v>93.75</v>
      </c>
      <c r="BT66" s="121">
        <v>16</v>
      </c>
      <c r="BU66" s="2"/>
      <c r="BV66" s="3"/>
      <c r="BW66" s="3"/>
      <c r="BX66" s="3"/>
      <c r="BY66" s="3"/>
    </row>
    <row r="67" spans="1:77" ht="41.45" customHeight="1">
      <c r="A67" s="64" t="s">
        <v>303</v>
      </c>
      <c r="C67" s="65"/>
      <c r="D67" s="65" t="s">
        <v>64</v>
      </c>
      <c r="E67" s="66">
        <v>165.72111723497466</v>
      </c>
      <c r="F67" s="68">
        <v>99.9981565909048</v>
      </c>
      <c r="G67" s="100" t="s">
        <v>1661</v>
      </c>
      <c r="H67" s="65"/>
      <c r="I67" s="69" t="s">
        <v>303</v>
      </c>
      <c r="J67" s="70"/>
      <c r="K67" s="70"/>
      <c r="L67" s="69" t="s">
        <v>1882</v>
      </c>
      <c r="M67" s="73">
        <v>1.6143468044628353</v>
      </c>
      <c r="N67" s="74">
        <v>9034.48828125</v>
      </c>
      <c r="O67" s="74">
        <v>6824.65625</v>
      </c>
      <c r="P67" s="75"/>
      <c r="Q67" s="76"/>
      <c r="R67" s="76"/>
      <c r="S67" s="86"/>
      <c r="T67" s="48">
        <v>13</v>
      </c>
      <c r="U67" s="48">
        <v>0</v>
      </c>
      <c r="V67" s="49">
        <v>2398</v>
      </c>
      <c r="W67" s="49">
        <v>0.002924</v>
      </c>
      <c r="X67" s="49">
        <v>0.009181</v>
      </c>
      <c r="Y67" s="49">
        <v>5.258691</v>
      </c>
      <c r="Z67" s="49">
        <v>0.00641025641025641</v>
      </c>
      <c r="AA67" s="49">
        <v>0</v>
      </c>
      <c r="AB67" s="71">
        <v>67</v>
      </c>
      <c r="AC67" s="71"/>
      <c r="AD67" s="72"/>
      <c r="AE67" s="78" t="s">
        <v>1118</v>
      </c>
      <c r="AF67" s="78">
        <v>4847</v>
      </c>
      <c r="AG67" s="78">
        <v>4401</v>
      </c>
      <c r="AH67" s="78">
        <v>2795</v>
      </c>
      <c r="AI67" s="78">
        <v>6016</v>
      </c>
      <c r="AJ67" s="78"/>
      <c r="AK67" s="78" t="s">
        <v>1241</v>
      </c>
      <c r="AL67" s="78" t="s">
        <v>1348</v>
      </c>
      <c r="AM67" s="83" t="s">
        <v>1437</v>
      </c>
      <c r="AN67" s="78"/>
      <c r="AO67" s="80">
        <v>42753.812997685185</v>
      </c>
      <c r="AP67" s="83" t="s">
        <v>1548</v>
      </c>
      <c r="AQ67" s="78" t="b">
        <v>0</v>
      </c>
      <c r="AR67" s="78" t="b">
        <v>0</v>
      </c>
      <c r="AS67" s="78" t="b">
        <v>0</v>
      </c>
      <c r="AT67" s="78"/>
      <c r="AU67" s="78">
        <v>116</v>
      </c>
      <c r="AV67" s="83" t="s">
        <v>1613</v>
      </c>
      <c r="AW67" s="78" t="b">
        <v>0</v>
      </c>
      <c r="AX67" s="78" t="s">
        <v>1694</v>
      </c>
      <c r="AY67" s="83" t="s">
        <v>1759</v>
      </c>
      <c r="AZ67" s="78" t="s">
        <v>65</v>
      </c>
      <c r="BA67" s="78" t="str">
        <f>REPLACE(INDEX(GroupVertices[Group],MATCH(Vertices[[#This Row],[Vertex]],GroupVertices[Vertex],0)),1,1,"")</f>
        <v>5</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237</v>
      </c>
      <c r="C68" s="65"/>
      <c r="D68" s="65" t="s">
        <v>64</v>
      </c>
      <c r="E68" s="66">
        <v>169.05481194355278</v>
      </c>
      <c r="F68" s="68">
        <v>99.99650510755762</v>
      </c>
      <c r="G68" s="100" t="s">
        <v>592</v>
      </c>
      <c r="H68" s="65"/>
      <c r="I68" s="69" t="s">
        <v>237</v>
      </c>
      <c r="J68" s="70"/>
      <c r="K68" s="70"/>
      <c r="L68" s="69" t="s">
        <v>1883</v>
      </c>
      <c r="M68" s="73">
        <v>2.164731154630608</v>
      </c>
      <c r="N68" s="74">
        <v>9463.021484375</v>
      </c>
      <c r="O68" s="74">
        <v>6914.37353515625</v>
      </c>
      <c r="P68" s="75"/>
      <c r="Q68" s="76"/>
      <c r="R68" s="76"/>
      <c r="S68" s="86"/>
      <c r="T68" s="48">
        <v>0</v>
      </c>
      <c r="U68" s="48">
        <v>1</v>
      </c>
      <c r="V68" s="49">
        <v>0</v>
      </c>
      <c r="W68" s="49">
        <v>0.002193</v>
      </c>
      <c r="X68" s="49">
        <v>0.00097</v>
      </c>
      <c r="Y68" s="49">
        <v>0.493837</v>
      </c>
      <c r="Z68" s="49">
        <v>0</v>
      </c>
      <c r="AA68" s="49">
        <v>0</v>
      </c>
      <c r="AB68" s="71">
        <v>68</v>
      </c>
      <c r="AC68" s="71"/>
      <c r="AD68" s="72"/>
      <c r="AE68" s="78" t="s">
        <v>1119</v>
      </c>
      <c r="AF68" s="78">
        <v>5297</v>
      </c>
      <c r="AG68" s="78">
        <v>8342</v>
      </c>
      <c r="AH68" s="78">
        <v>47096</v>
      </c>
      <c r="AI68" s="78">
        <v>2692</v>
      </c>
      <c r="AJ68" s="78"/>
      <c r="AK68" s="78" t="s">
        <v>1242</v>
      </c>
      <c r="AL68" s="78" t="s">
        <v>1349</v>
      </c>
      <c r="AM68" s="83" t="s">
        <v>1438</v>
      </c>
      <c r="AN68" s="78"/>
      <c r="AO68" s="80">
        <v>39723.17175925926</v>
      </c>
      <c r="AP68" s="83" t="s">
        <v>1549</v>
      </c>
      <c r="AQ68" s="78" t="b">
        <v>0</v>
      </c>
      <c r="AR68" s="78" t="b">
        <v>0</v>
      </c>
      <c r="AS68" s="78" t="b">
        <v>1</v>
      </c>
      <c r="AT68" s="78" t="s">
        <v>963</v>
      </c>
      <c r="AU68" s="78">
        <v>617</v>
      </c>
      <c r="AV68" s="83" t="s">
        <v>1612</v>
      </c>
      <c r="AW68" s="78" t="b">
        <v>0</v>
      </c>
      <c r="AX68" s="78" t="s">
        <v>1694</v>
      </c>
      <c r="AY68" s="83" t="s">
        <v>1760</v>
      </c>
      <c r="AZ68" s="78" t="s">
        <v>66</v>
      </c>
      <c r="BA68" s="78" t="str">
        <f>REPLACE(INDEX(GroupVertices[Group],MATCH(Vertices[[#This Row],[Vertex]],GroupVertices[Vertex],0)),1,1,"")</f>
        <v>5</v>
      </c>
      <c r="BB68" s="48" t="s">
        <v>459</v>
      </c>
      <c r="BC68" s="48" t="s">
        <v>459</v>
      </c>
      <c r="BD68" s="48" t="s">
        <v>484</v>
      </c>
      <c r="BE68" s="48" t="s">
        <v>484</v>
      </c>
      <c r="BF68" s="48" t="s">
        <v>504</v>
      </c>
      <c r="BG68" s="48" t="s">
        <v>504</v>
      </c>
      <c r="BH68" s="121" t="s">
        <v>2171</v>
      </c>
      <c r="BI68" s="121" t="s">
        <v>2171</v>
      </c>
      <c r="BJ68" s="121" t="s">
        <v>2269</v>
      </c>
      <c r="BK68" s="121" t="s">
        <v>2269</v>
      </c>
      <c r="BL68" s="121">
        <v>1</v>
      </c>
      <c r="BM68" s="124">
        <v>6.25</v>
      </c>
      <c r="BN68" s="121">
        <v>0</v>
      </c>
      <c r="BO68" s="124">
        <v>0</v>
      </c>
      <c r="BP68" s="121">
        <v>0</v>
      </c>
      <c r="BQ68" s="124">
        <v>0</v>
      </c>
      <c r="BR68" s="121">
        <v>15</v>
      </c>
      <c r="BS68" s="124">
        <v>93.75</v>
      </c>
      <c r="BT68" s="121">
        <v>16</v>
      </c>
      <c r="BU68" s="2"/>
      <c r="BV68" s="3"/>
      <c r="BW68" s="3"/>
      <c r="BX68" s="3"/>
      <c r="BY68" s="3"/>
    </row>
    <row r="69" spans="1:77" ht="41.45" customHeight="1">
      <c r="A69" s="64" t="s">
        <v>238</v>
      </c>
      <c r="C69" s="65"/>
      <c r="D69" s="65" t="s">
        <v>64</v>
      </c>
      <c r="E69" s="66">
        <v>163.0954414228898</v>
      </c>
      <c r="F69" s="68">
        <v>99.99945732785217</v>
      </c>
      <c r="G69" s="100" t="s">
        <v>593</v>
      </c>
      <c r="H69" s="65"/>
      <c r="I69" s="69" t="s">
        <v>238</v>
      </c>
      <c r="J69" s="70"/>
      <c r="K69" s="70"/>
      <c r="L69" s="69" t="s">
        <v>1884</v>
      </c>
      <c r="M69" s="73">
        <v>1.1808545377993571</v>
      </c>
      <c r="N69" s="74">
        <v>8741.6328125</v>
      </c>
      <c r="O69" s="74">
        <v>4265.595703125</v>
      </c>
      <c r="P69" s="75"/>
      <c r="Q69" s="76"/>
      <c r="R69" s="76"/>
      <c r="S69" s="86"/>
      <c r="T69" s="48">
        <v>0</v>
      </c>
      <c r="U69" s="48">
        <v>1</v>
      </c>
      <c r="V69" s="49">
        <v>0</v>
      </c>
      <c r="W69" s="49">
        <v>0.002193</v>
      </c>
      <c r="X69" s="49">
        <v>0.00097</v>
      </c>
      <c r="Y69" s="49">
        <v>0.493837</v>
      </c>
      <c r="Z69" s="49">
        <v>0</v>
      </c>
      <c r="AA69" s="49">
        <v>0</v>
      </c>
      <c r="AB69" s="71">
        <v>69</v>
      </c>
      <c r="AC69" s="71"/>
      <c r="AD69" s="72"/>
      <c r="AE69" s="78" t="s">
        <v>1120</v>
      </c>
      <c r="AF69" s="78">
        <v>1158</v>
      </c>
      <c r="AG69" s="78">
        <v>1297</v>
      </c>
      <c r="AH69" s="78">
        <v>3882</v>
      </c>
      <c r="AI69" s="78">
        <v>1281</v>
      </c>
      <c r="AJ69" s="78"/>
      <c r="AK69" s="78" t="s">
        <v>1243</v>
      </c>
      <c r="AL69" s="78" t="s">
        <v>1350</v>
      </c>
      <c r="AM69" s="83" t="s">
        <v>1439</v>
      </c>
      <c r="AN69" s="78"/>
      <c r="AO69" s="80">
        <v>41922.409212962964</v>
      </c>
      <c r="AP69" s="83" t="s">
        <v>1550</v>
      </c>
      <c r="AQ69" s="78" t="b">
        <v>0</v>
      </c>
      <c r="AR69" s="78" t="b">
        <v>0</v>
      </c>
      <c r="AS69" s="78" t="b">
        <v>1</v>
      </c>
      <c r="AT69" s="78" t="s">
        <v>963</v>
      </c>
      <c r="AU69" s="78">
        <v>603</v>
      </c>
      <c r="AV69" s="83" t="s">
        <v>1613</v>
      </c>
      <c r="AW69" s="78" t="b">
        <v>0</v>
      </c>
      <c r="AX69" s="78" t="s">
        <v>1694</v>
      </c>
      <c r="AY69" s="83" t="s">
        <v>1761</v>
      </c>
      <c r="AZ69" s="78" t="s">
        <v>66</v>
      </c>
      <c r="BA69" s="78" t="str">
        <f>REPLACE(INDEX(GroupVertices[Group],MATCH(Vertices[[#This Row],[Vertex]],GroupVertices[Vertex],0)),1,1,"")</f>
        <v>5</v>
      </c>
      <c r="BB69" s="48" t="s">
        <v>459</v>
      </c>
      <c r="BC69" s="48" t="s">
        <v>459</v>
      </c>
      <c r="BD69" s="48" t="s">
        <v>484</v>
      </c>
      <c r="BE69" s="48" t="s">
        <v>484</v>
      </c>
      <c r="BF69" s="48" t="s">
        <v>504</v>
      </c>
      <c r="BG69" s="48" t="s">
        <v>504</v>
      </c>
      <c r="BH69" s="121" t="s">
        <v>2171</v>
      </c>
      <c r="BI69" s="121" t="s">
        <v>2171</v>
      </c>
      <c r="BJ69" s="121" t="s">
        <v>2269</v>
      </c>
      <c r="BK69" s="121" t="s">
        <v>2269</v>
      </c>
      <c r="BL69" s="121">
        <v>1</v>
      </c>
      <c r="BM69" s="124">
        <v>6.25</v>
      </c>
      <c r="BN69" s="121">
        <v>0</v>
      </c>
      <c r="BO69" s="124">
        <v>0</v>
      </c>
      <c r="BP69" s="121">
        <v>0</v>
      </c>
      <c r="BQ69" s="124">
        <v>0</v>
      </c>
      <c r="BR69" s="121">
        <v>15</v>
      </c>
      <c r="BS69" s="124">
        <v>93.75</v>
      </c>
      <c r="BT69" s="121">
        <v>16</v>
      </c>
      <c r="BU69" s="2"/>
      <c r="BV69" s="3"/>
      <c r="BW69" s="3"/>
      <c r="BX69" s="3"/>
      <c r="BY69" s="3"/>
    </row>
    <row r="70" spans="1:77" ht="41.45" customHeight="1">
      <c r="A70" s="64" t="s">
        <v>239</v>
      </c>
      <c r="C70" s="65"/>
      <c r="D70" s="65" t="s">
        <v>64</v>
      </c>
      <c r="E70" s="66">
        <v>162.20978337673873</v>
      </c>
      <c r="F70" s="68">
        <v>99.9998960751408</v>
      </c>
      <c r="G70" s="100" t="s">
        <v>594</v>
      </c>
      <c r="H70" s="65"/>
      <c r="I70" s="69" t="s">
        <v>239</v>
      </c>
      <c r="J70" s="70"/>
      <c r="K70" s="70"/>
      <c r="L70" s="69" t="s">
        <v>1885</v>
      </c>
      <c r="M70" s="73">
        <v>1.03463469140868</v>
      </c>
      <c r="N70" s="74">
        <v>9804.087890625</v>
      </c>
      <c r="O70" s="74">
        <v>5884.9580078125</v>
      </c>
      <c r="P70" s="75"/>
      <c r="Q70" s="76"/>
      <c r="R70" s="76"/>
      <c r="S70" s="86"/>
      <c r="T70" s="48">
        <v>0</v>
      </c>
      <c r="U70" s="48">
        <v>1</v>
      </c>
      <c r="V70" s="49">
        <v>0</v>
      </c>
      <c r="W70" s="49">
        <v>0.002193</v>
      </c>
      <c r="X70" s="49">
        <v>0.00097</v>
      </c>
      <c r="Y70" s="49">
        <v>0.493837</v>
      </c>
      <c r="Z70" s="49">
        <v>0</v>
      </c>
      <c r="AA70" s="49">
        <v>0</v>
      </c>
      <c r="AB70" s="71">
        <v>70</v>
      </c>
      <c r="AC70" s="71"/>
      <c r="AD70" s="72"/>
      <c r="AE70" s="78" t="s">
        <v>1121</v>
      </c>
      <c r="AF70" s="78">
        <v>1155</v>
      </c>
      <c r="AG70" s="78">
        <v>250</v>
      </c>
      <c r="AH70" s="78">
        <v>703</v>
      </c>
      <c r="AI70" s="78">
        <v>1484</v>
      </c>
      <c r="AJ70" s="78"/>
      <c r="AK70" s="78" t="s">
        <v>1244</v>
      </c>
      <c r="AL70" s="78" t="s">
        <v>1351</v>
      </c>
      <c r="AM70" s="78"/>
      <c r="AN70" s="78"/>
      <c r="AO70" s="80">
        <v>39892.319444444445</v>
      </c>
      <c r="AP70" s="83" t="s">
        <v>1551</v>
      </c>
      <c r="AQ70" s="78" t="b">
        <v>0</v>
      </c>
      <c r="AR70" s="78" t="b">
        <v>0</v>
      </c>
      <c r="AS70" s="78" t="b">
        <v>0</v>
      </c>
      <c r="AT70" s="78" t="s">
        <v>963</v>
      </c>
      <c r="AU70" s="78">
        <v>0</v>
      </c>
      <c r="AV70" s="83" t="s">
        <v>1621</v>
      </c>
      <c r="AW70" s="78" t="b">
        <v>0</v>
      </c>
      <c r="AX70" s="78" t="s">
        <v>1694</v>
      </c>
      <c r="AY70" s="83" t="s">
        <v>1762</v>
      </c>
      <c r="AZ70" s="78" t="s">
        <v>66</v>
      </c>
      <c r="BA70" s="78" t="str">
        <f>REPLACE(INDEX(GroupVertices[Group],MATCH(Vertices[[#This Row],[Vertex]],GroupVertices[Vertex],0)),1,1,"")</f>
        <v>5</v>
      </c>
      <c r="BB70" s="48" t="s">
        <v>459</v>
      </c>
      <c r="BC70" s="48" t="s">
        <v>459</v>
      </c>
      <c r="BD70" s="48" t="s">
        <v>484</v>
      </c>
      <c r="BE70" s="48" t="s">
        <v>484</v>
      </c>
      <c r="BF70" s="48" t="s">
        <v>504</v>
      </c>
      <c r="BG70" s="48" t="s">
        <v>504</v>
      </c>
      <c r="BH70" s="121" t="s">
        <v>2171</v>
      </c>
      <c r="BI70" s="121" t="s">
        <v>2171</v>
      </c>
      <c r="BJ70" s="121" t="s">
        <v>2269</v>
      </c>
      <c r="BK70" s="121" t="s">
        <v>2269</v>
      </c>
      <c r="BL70" s="121">
        <v>1</v>
      </c>
      <c r="BM70" s="124">
        <v>6.25</v>
      </c>
      <c r="BN70" s="121">
        <v>0</v>
      </c>
      <c r="BO70" s="124">
        <v>0</v>
      </c>
      <c r="BP70" s="121">
        <v>0</v>
      </c>
      <c r="BQ70" s="124">
        <v>0</v>
      </c>
      <c r="BR70" s="121">
        <v>15</v>
      </c>
      <c r="BS70" s="124">
        <v>93.75</v>
      </c>
      <c r="BT70" s="121">
        <v>16</v>
      </c>
      <c r="BU70" s="2"/>
      <c r="BV70" s="3"/>
      <c r="BW70" s="3"/>
      <c r="BX70" s="3"/>
      <c r="BY70" s="3"/>
    </row>
    <row r="71" spans="1:77" ht="41.45" customHeight="1">
      <c r="A71" s="64" t="s">
        <v>266</v>
      </c>
      <c r="C71" s="65"/>
      <c r="D71" s="65" t="s">
        <v>64</v>
      </c>
      <c r="E71" s="66">
        <v>173.0356206973129</v>
      </c>
      <c r="F71" s="68">
        <v>99.99453304954397</v>
      </c>
      <c r="G71" s="100" t="s">
        <v>620</v>
      </c>
      <c r="H71" s="65"/>
      <c r="I71" s="69" t="s">
        <v>266</v>
      </c>
      <c r="J71" s="70"/>
      <c r="K71" s="70"/>
      <c r="L71" s="69" t="s">
        <v>1886</v>
      </c>
      <c r="M71" s="73">
        <v>2.8219523553130594</v>
      </c>
      <c r="N71" s="74">
        <v>4122.49169921875</v>
      </c>
      <c r="O71" s="74">
        <v>9441.369140625</v>
      </c>
      <c r="P71" s="75"/>
      <c r="Q71" s="76"/>
      <c r="R71" s="76"/>
      <c r="S71" s="86"/>
      <c r="T71" s="48">
        <v>2</v>
      </c>
      <c r="U71" s="48">
        <v>1</v>
      </c>
      <c r="V71" s="49">
        <v>3.066667</v>
      </c>
      <c r="W71" s="49">
        <v>0.002545</v>
      </c>
      <c r="X71" s="49">
        <v>0.012525</v>
      </c>
      <c r="Y71" s="49">
        <v>0.673659</v>
      </c>
      <c r="Z71" s="49">
        <v>0.16666666666666666</v>
      </c>
      <c r="AA71" s="49">
        <v>0</v>
      </c>
      <c r="AB71" s="71">
        <v>71</v>
      </c>
      <c r="AC71" s="71"/>
      <c r="AD71" s="72"/>
      <c r="AE71" s="78" t="s">
        <v>1122</v>
      </c>
      <c r="AF71" s="78">
        <v>11866</v>
      </c>
      <c r="AG71" s="78">
        <v>13048</v>
      </c>
      <c r="AH71" s="78">
        <v>52067</v>
      </c>
      <c r="AI71" s="78">
        <v>4148</v>
      </c>
      <c r="AJ71" s="78"/>
      <c r="AK71" s="78" t="s">
        <v>1245</v>
      </c>
      <c r="AL71" s="78" t="s">
        <v>1332</v>
      </c>
      <c r="AM71" s="83" t="s">
        <v>1440</v>
      </c>
      <c r="AN71" s="78"/>
      <c r="AO71" s="80">
        <v>39535.99107638889</v>
      </c>
      <c r="AP71" s="83" t="s">
        <v>1552</v>
      </c>
      <c r="AQ71" s="78" t="b">
        <v>0</v>
      </c>
      <c r="AR71" s="78" t="b">
        <v>0</v>
      </c>
      <c r="AS71" s="78" t="b">
        <v>1</v>
      </c>
      <c r="AT71" s="78" t="s">
        <v>963</v>
      </c>
      <c r="AU71" s="78">
        <v>909</v>
      </c>
      <c r="AV71" s="83" t="s">
        <v>1613</v>
      </c>
      <c r="AW71" s="78" t="b">
        <v>0</v>
      </c>
      <c r="AX71" s="78" t="s">
        <v>1694</v>
      </c>
      <c r="AY71" s="83" t="s">
        <v>1763</v>
      </c>
      <c r="AZ71" s="78" t="s">
        <v>66</v>
      </c>
      <c r="BA71" s="78" t="str">
        <f>REPLACE(INDEX(GroupVertices[Group],MATCH(Vertices[[#This Row],[Vertex]],GroupVertices[Vertex],0)),1,1,"")</f>
        <v>3</v>
      </c>
      <c r="BB71" s="48"/>
      <c r="BC71" s="48"/>
      <c r="BD71" s="48"/>
      <c r="BE71" s="48"/>
      <c r="BF71" s="48" t="s">
        <v>492</v>
      </c>
      <c r="BG71" s="48" t="s">
        <v>492</v>
      </c>
      <c r="BH71" s="121" t="s">
        <v>2404</v>
      </c>
      <c r="BI71" s="121" t="s">
        <v>2404</v>
      </c>
      <c r="BJ71" s="121" t="s">
        <v>2466</v>
      </c>
      <c r="BK71" s="121" t="s">
        <v>2466</v>
      </c>
      <c r="BL71" s="121">
        <v>1</v>
      </c>
      <c r="BM71" s="124">
        <v>4.166666666666667</v>
      </c>
      <c r="BN71" s="121">
        <v>0</v>
      </c>
      <c r="BO71" s="124">
        <v>0</v>
      </c>
      <c r="BP71" s="121">
        <v>0</v>
      </c>
      <c r="BQ71" s="124">
        <v>0</v>
      </c>
      <c r="BR71" s="121">
        <v>23</v>
      </c>
      <c r="BS71" s="124">
        <v>95.83333333333333</v>
      </c>
      <c r="BT71" s="121">
        <v>24</v>
      </c>
      <c r="BU71" s="2"/>
      <c r="BV71" s="3"/>
      <c r="BW71" s="3"/>
      <c r="BX71" s="3"/>
      <c r="BY71" s="3"/>
    </row>
    <row r="72" spans="1:77" ht="41.45" customHeight="1">
      <c r="A72" s="64" t="s">
        <v>267</v>
      </c>
      <c r="C72" s="65"/>
      <c r="D72" s="65" t="s">
        <v>64</v>
      </c>
      <c r="E72" s="66">
        <v>205.74490945430318</v>
      </c>
      <c r="F72" s="68">
        <v>99.97832915254614</v>
      </c>
      <c r="G72" s="100" t="s">
        <v>621</v>
      </c>
      <c r="H72" s="65"/>
      <c r="I72" s="69" t="s">
        <v>267</v>
      </c>
      <c r="J72" s="70"/>
      <c r="K72" s="70"/>
      <c r="L72" s="69" t="s">
        <v>1887</v>
      </c>
      <c r="M72" s="73">
        <v>8.222171094792238</v>
      </c>
      <c r="N72" s="74">
        <v>4749.732421875</v>
      </c>
      <c r="O72" s="74">
        <v>7046.14990234375</v>
      </c>
      <c r="P72" s="75"/>
      <c r="Q72" s="76"/>
      <c r="R72" s="76"/>
      <c r="S72" s="86"/>
      <c r="T72" s="48">
        <v>4</v>
      </c>
      <c r="U72" s="48">
        <v>4</v>
      </c>
      <c r="V72" s="49">
        <v>166.939487</v>
      </c>
      <c r="W72" s="49">
        <v>0.003236</v>
      </c>
      <c r="X72" s="49">
        <v>0.031868</v>
      </c>
      <c r="Y72" s="49">
        <v>1.450474</v>
      </c>
      <c r="Z72" s="49">
        <v>0.4523809523809524</v>
      </c>
      <c r="AA72" s="49">
        <v>0.14285714285714285</v>
      </c>
      <c r="AB72" s="71">
        <v>72</v>
      </c>
      <c r="AC72" s="71"/>
      <c r="AD72" s="72"/>
      <c r="AE72" s="78" t="s">
        <v>1123</v>
      </c>
      <c r="AF72" s="78">
        <v>30203</v>
      </c>
      <c r="AG72" s="78">
        <v>51716</v>
      </c>
      <c r="AH72" s="78">
        <v>114119</v>
      </c>
      <c r="AI72" s="78">
        <v>46726</v>
      </c>
      <c r="AJ72" s="78"/>
      <c r="AK72" s="78" t="s">
        <v>1246</v>
      </c>
      <c r="AL72" s="78" t="s">
        <v>1352</v>
      </c>
      <c r="AM72" s="83" t="s">
        <v>1441</v>
      </c>
      <c r="AN72" s="78"/>
      <c r="AO72" s="80">
        <v>39885.73616898148</v>
      </c>
      <c r="AP72" s="83" t="s">
        <v>1553</v>
      </c>
      <c r="AQ72" s="78" t="b">
        <v>0</v>
      </c>
      <c r="AR72" s="78" t="b">
        <v>0</v>
      </c>
      <c r="AS72" s="78" t="b">
        <v>1</v>
      </c>
      <c r="AT72" s="78" t="s">
        <v>963</v>
      </c>
      <c r="AU72" s="78">
        <v>4512</v>
      </c>
      <c r="AV72" s="83" t="s">
        <v>1620</v>
      </c>
      <c r="AW72" s="78" t="b">
        <v>1</v>
      </c>
      <c r="AX72" s="78" t="s">
        <v>1694</v>
      </c>
      <c r="AY72" s="83" t="s">
        <v>1764</v>
      </c>
      <c r="AZ72" s="78" t="s">
        <v>66</v>
      </c>
      <c r="BA72" s="78" t="str">
        <f>REPLACE(INDEX(GroupVertices[Group],MATCH(Vertices[[#This Row],[Vertex]],GroupVertices[Vertex],0)),1,1,"")</f>
        <v>3</v>
      </c>
      <c r="BB72" s="48"/>
      <c r="BC72" s="48"/>
      <c r="BD72" s="48"/>
      <c r="BE72" s="48"/>
      <c r="BF72" s="48" t="s">
        <v>2360</v>
      </c>
      <c r="BG72" s="48" t="s">
        <v>497</v>
      </c>
      <c r="BH72" s="121" t="s">
        <v>2405</v>
      </c>
      <c r="BI72" s="121" t="s">
        <v>2405</v>
      </c>
      <c r="BJ72" s="121" t="s">
        <v>2454</v>
      </c>
      <c r="BK72" s="121" t="s">
        <v>2454</v>
      </c>
      <c r="BL72" s="121">
        <v>0</v>
      </c>
      <c r="BM72" s="124">
        <v>0</v>
      </c>
      <c r="BN72" s="121">
        <v>0</v>
      </c>
      <c r="BO72" s="124">
        <v>0</v>
      </c>
      <c r="BP72" s="121">
        <v>0</v>
      </c>
      <c r="BQ72" s="124">
        <v>0</v>
      </c>
      <c r="BR72" s="121">
        <v>70</v>
      </c>
      <c r="BS72" s="124">
        <v>100</v>
      </c>
      <c r="BT72" s="121">
        <v>70</v>
      </c>
      <c r="BU72" s="2"/>
      <c r="BV72" s="3"/>
      <c r="BW72" s="3"/>
      <c r="BX72" s="3"/>
      <c r="BY72" s="3"/>
    </row>
    <row r="73" spans="1:77" ht="41.45" customHeight="1">
      <c r="A73" s="64" t="s">
        <v>304</v>
      </c>
      <c r="C73" s="65"/>
      <c r="D73" s="65" t="s">
        <v>64</v>
      </c>
      <c r="E73" s="66">
        <v>165.6356812629964</v>
      </c>
      <c r="F73" s="68">
        <v>99.9981989151418</v>
      </c>
      <c r="G73" s="100" t="s">
        <v>1662</v>
      </c>
      <c r="H73" s="65"/>
      <c r="I73" s="69" t="s">
        <v>304</v>
      </c>
      <c r="J73" s="70"/>
      <c r="K73" s="70"/>
      <c r="L73" s="69" t="s">
        <v>1888</v>
      </c>
      <c r="M73" s="73">
        <v>1.6002415470746227</v>
      </c>
      <c r="N73" s="74">
        <v>5424.916015625</v>
      </c>
      <c r="O73" s="74">
        <v>352.9058837890625</v>
      </c>
      <c r="P73" s="75"/>
      <c r="Q73" s="76"/>
      <c r="R73" s="76"/>
      <c r="S73" s="86"/>
      <c r="T73" s="48">
        <v>2</v>
      </c>
      <c r="U73" s="48">
        <v>0</v>
      </c>
      <c r="V73" s="49">
        <v>2.066667</v>
      </c>
      <c r="W73" s="49">
        <v>0.002513</v>
      </c>
      <c r="X73" s="49">
        <v>0.008758</v>
      </c>
      <c r="Y73" s="49">
        <v>0.504895</v>
      </c>
      <c r="Z73" s="49">
        <v>0</v>
      </c>
      <c r="AA73" s="49">
        <v>0</v>
      </c>
      <c r="AB73" s="71">
        <v>73</v>
      </c>
      <c r="AC73" s="71"/>
      <c r="AD73" s="72"/>
      <c r="AE73" s="78" t="s">
        <v>1124</v>
      </c>
      <c r="AF73" s="78">
        <v>1119</v>
      </c>
      <c r="AG73" s="78">
        <v>4300</v>
      </c>
      <c r="AH73" s="78">
        <v>32465</v>
      </c>
      <c r="AI73" s="78">
        <v>5438</v>
      </c>
      <c r="AJ73" s="78"/>
      <c r="AK73" s="78" t="s">
        <v>1247</v>
      </c>
      <c r="AL73" s="78" t="s">
        <v>1353</v>
      </c>
      <c r="AM73" s="83" t="s">
        <v>1442</v>
      </c>
      <c r="AN73" s="78"/>
      <c r="AO73" s="80">
        <v>39904.85532407407</v>
      </c>
      <c r="AP73" s="83" t="s">
        <v>1554</v>
      </c>
      <c r="AQ73" s="78" t="b">
        <v>0</v>
      </c>
      <c r="AR73" s="78" t="b">
        <v>0</v>
      </c>
      <c r="AS73" s="78" t="b">
        <v>1</v>
      </c>
      <c r="AT73" s="78"/>
      <c r="AU73" s="78">
        <v>855</v>
      </c>
      <c r="AV73" s="83" t="s">
        <v>1610</v>
      </c>
      <c r="AW73" s="78" t="b">
        <v>0</v>
      </c>
      <c r="AX73" s="78" t="s">
        <v>1694</v>
      </c>
      <c r="AY73" s="83" t="s">
        <v>1765</v>
      </c>
      <c r="AZ73" s="78" t="s">
        <v>65</v>
      </c>
      <c r="BA73" s="78" t="str">
        <f>REPLACE(INDEX(GroupVertices[Group],MATCH(Vertices[[#This Row],[Vertex]],GroupVertices[Vertex],0)),1,1,"")</f>
        <v>4</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305</v>
      </c>
      <c r="C74" s="65"/>
      <c r="D74" s="65" t="s">
        <v>64</v>
      </c>
      <c r="E74" s="66">
        <v>178.87487331677872</v>
      </c>
      <c r="F74" s="68">
        <v>99.99164033461234</v>
      </c>
      <c r="G74" s="100" t="s">
        <v>1663</v>
      </c>
      <c r="H74" s="65"/>
      <c r="I74" s="69" t="s">
        <v>305</v>
      </c>
      <c r="J74" s="70"/>
      <c r="K74" s="70"/>
      <c r="L74" s="69" t="s">
        <v>1889</v>
      </c>
      <c r="M74" s="73">
        <v>3.785997818192566</v>
      </c>
      <c r="N74" s="74">
        <v>6705.4931640625</v>
      </c>
      <c r="O74" s="74">
        <v>3189.16357421875</v>
      </c>
      <c r="P74" s="75"/>
      <c r="Q74" s="76"/>
      <c r="R74" s="76"/>
      <c r="S74" s="86"/>
      <c r="T74" s="48">
        <v>2</v>
      </c>
      <c r="U74" s="48">
        <v>0</v>
      </c>
      <c r="V74" s="49">
        <v>8.327273</v>
      </c>
      <c r="W74" s="49">
        <v>0.002513</v>
      </c>
      <c r="X74" s="49">
        <v>0.005954</v>
      </c>
      <c r="Y74" s="49">
        <v>0.551832</v>
      </c>
      <c r="Z74" s="49">
        <v>0</v>
      </c>
      <c r="AA74" s="49">
        <v>0</v>
      </c>
      <c r="AB74" s="71">
        <v>74</v>
      </c>
      <c r="AC74" s="71"/>
      <c r="AD74" s="72"/>
      <c r="AE74" s="78" t="s">
        <v>1125</v>
      </c>
      <c r="AF74" s="78">
        <v>17935</v>
      </c>
      <c r="AG74" s="78">
        <v>19951</v>
      </c>
      <c r="AH74" s="78">
        <v>29587</v>
      </c>
      <c r="AI74" s="78">
        <v>43463</v>
      </c>
      <c r="AJ74" s="78"/>
      <c r="AK74" s="78" t="s">
        <v>1248</v>
      </c>
      <c r="AL74" s="78" t="s">
        <v>1354</v>
      </c>
      <c r="AM74" s="83" t="s">
        <v>1443</v>
      </c>
      <c r="AN74" s="78"/>
      <c r="AO74" s="80">
        <v>40608.97957175926</v>
      </c>
      <c r="AP74" s="83" t="s">
        <v>1555</v>
      </c>
      <c r="AQ74" s="78" t="b">
        <v>0</v>
      </c>
      <c r="AR74" s="78" t="b">
        <v>0</v>
      </c>
      <c r="AS74" s="78" t="b">
        <v>1</v>
      </c>
      <c r="AT74" s="78"/>
      <c r="AU74" s="78">
        <v>879</v>
      </c>
      <c r="AV74" s="83" t="s">
        <v>1623</v>
      </c>
      <c r="AW74" s="78" t="b">
        <v>0</v>
      </c>
      <c r="AX74" s="78" t="s">
        <v>1694</v>
      </c>
      <c r="AY74" s="83" t="s">
        <v>1766</v>
      </c>
      <c r="AZ74" s="78" t="s">
        <v>65</v>
      </c>
      <c r="BA74" s="78" t="str">
        <f>REPLACE(INDEX(GroupVertices[Group],MATCH(Vertices[[#This Row],[Vertex]],GroupVertices[Vertex],0)),1,1,"")</f>
        <v>7</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306</v>
      </c>
      <c r="C75" s="65"/>
      <c r="D75" s="65" t="s">
        <v>64</v>
      </c>
      <c r="E75" s="66">
        <v>163.08698241576323</v>
      </c>
      <c r="F75" s="68">
        <v>99.9994615183707</v>
      </c>
      <c r="G75" s="100" t="s">
        <v>1664</v>
      </c>
      <c r="H75" s="65"/>
      <c r="I75" s="69" t="s">
        <v>306</v>
      </c>
      <c r="J75" s="70"/>
      <c r="K75" s="70"/>
      <c r="L75" s="69" t="s">
        <v>1890</v>
      </c>
      <c r="M75" s="73">
        <v>1.1794579776619103</v>
      </c>
      <c r="N75" s="74">
        <v>7712.029296875</v>
      </c>
      <c r="O75" s="74">
        <v>1917.3145751953125</v>
      </c>
      <c r="P75" s="75"/>
      <c r="Q75" s="76"/>
      <c r="R75" s="76"/>
      <c r="S75" s="86"/>
      <c r="T75" s="48">
        <v>3</v>
      </c>
      <c r="U75" s="48">
        <v>0</v>
      </c>
      <c r="V75" s="49">
        <v>8.327273</v>
      </c>
      <c r="W75" s="49">
        <v>0.002732</v>
      </c>
      <c r="X75" s="49">
        <v>0.009742</v>
      </c>
      <c r="Y75" s="49">
        <v>0.774026</v>
      </c>
      <c r="Z75" s="49">
        <v>0.3333333333333333</v>
      </c>
      <c r="AA75" s="49">
        <v>0</v>
      </c>
      <c r="AB75" s="71">
        <v>75</v>
      </c>
      <c r="AC75" s="71"/>
      <c r="AD75" s="72"/>
      <c r="AE75" s="78" t="s">
        <v>1126</v>
      </c>
      <c r="AF75" s="78">
        <v>384</v>
      </c>
      <c r="AG75" s="78">
        <v>1287</v>
      </c>
      <c r="AH75" s="78">
        <v>5634</v>
      </c>
      <c r="AI75" s="78">
        <v>5436</v>
      </c>
      <c r="AJ75" s="78"/>
      <c r="AK75" s="78" t="s">
        <v>1249</v>
      </c>
      <c r="AL75" s="78" t="s">
        <v>1355</v>
      </c>
      <c r="AM75" s="83" t="s">
        <v>1444</v>
      </c>
      <c r="AN75" s="78"/>
      <c r="AO75" s="80">
        <v>39660.66127314815</v>
      </c>
      <c r="AP75" s="83" t="s">
        <v>1556</v>
      </c>
      <c r="AQ75" s="78" t="b">
        <v>1</v>
      </c>
      <c r="AR75" s="78" t="b">
        <v>0</v>
      </c>
      <c r="AS75" s="78" t="b">
        <v>1</v>
      </c>
      <c r="AT75" s="78"/>
      <c r="AU75" s="78">
        <v>116</v>
      </c>
      <c r="AV75" s="83" t="s">
        <v>1613</v>
      </c>
      <c r="AW75" s="78" t="b">
        <v>0</v>
      </c>
      <c r="AX75" s="78" t="s">
        <v>1694</v>
      </c>
      <c r="AY75" s="83" t="s">
        <v>1767</v>
      </c>
      <c r="AZ75" s="78" t="s">
        <v>65</v>
      </c>
      <c r="BA75" s="78" t="str">
        <f>REPLACE(INDEX(GroupVertices[Group],MATCH(Vertices[[#This Row],[Vertex]],GroupVertices[Vertex],0)),1,1,"")</f>
        <v>7</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242</v>
      </c>
      <c r="C76" s="65"/>
      <c r="D76" s="65" t="s">
        <v>64</v>
      </c>
      <c r="E76" s="66">
        <v>162.17256374538186</v>
      </c>
      <c r="F76" s="68">
        <v>99.99991451342227</v>
      </c>
      <c r="G76" s="100" t="s">
        <v>596</v>
      </c>
      <c r="H76" s="65"/>
      <c r="I76" s="69" t="s">
        <v>242</v>
      </c>
      <c r="J76" s="70"/>
      <c r="K76" s="70"/>
      <c r="L76" s="69" t="s">
        <v>1891</v>
      </c>
      <c r="M76" s="73">
        <v>1.0284898268039142</v>
      </c>
      <c r="N76" s="74">
        <v>5059.61328125</v>
      </c>
      <c r="O76" s="74">
        <v>9344.470703125</v>
      </c>
      <c r="P76" s="75"/>
      <c r="Q76" s="76"/>
      <c r="R76" s="76"/>
      <c r="S76" s="86"/>
      <c r="T76" s="48">
        <v>5</v>
      </c>
      <c r="U76" s="48">
        <v>3</v>
      </c>
      <c r="V76" s="49">
        <v>191.288889</v>
      </c>
      <c r="W76" s="49">
        <v>0.002762</v>
      </c>
      <c r="X76" s="49">
        <v>0.023905</v>
      </c>
      <c r="Y76" s="49">
        <v>1.434755</v>
      </c>
      <c r="Z76" s="49">
        <v>0.3333333333333333</v>
      </c>
      <c r="AA76" s="49">
        <v>0</v>
      </c>
      <c r="AB76" s="71">
        <v>76</v>
      </c>
      <c r="AC76" s="71"/>
      <c r="AD76" s="72"/>
      <c r="AE76" s="78" t="s">
        <v>1127</v>
      </c>
      <c r="AF76" s="78">
        <v>248</v>
      </c>
      <c r="AG76" s="78">
        <v>206</v>
      </c>
      <c r="AH76" s="78">
        <v>1103</v>
      </c>
      <c r="AI76" s="78">
        <v>1083</v>
      </c>
      <c r="AJ76" s="78"/>
      <c r="AK76" s="78" t="s">
        <v>1250</v>
      </c>
      <c r="AL76" s="78" t="s">
        <v>1000</v>
      </c>
      <c r="AM76" s="83" t="s">
        <v>1445</v>
      </c>
      <c r="AN76" s="78"/>
      <c r="AO76" s="80">
        <v>41330.645949074074</v>
      </c>
      <c r="AP76" s="83" t="s">
        <v>1557</v>
      </c>
      <c r="AQ76" s="78" t="b">
        <v>1</v>
      </c>
      <c r="AR76" s="78" t="b">
        <v>0</v>
      </c>
      <c r="AS76" s="78" t="b">
        <v>0</v>
      </c>
      <c r="AT76" s="78" t="s">
        <v>963</v>
      </c>
      <c r="AU76" s="78">
        <v>17</v>
      </c>
      <c r="AV76" s="83" t="s">
        <v>1613</v>
      </c>
      <c r="AW76" s="78" t="b">
        <v>0</v>
      </c>
      <c r="AX76" s="78" t="s">
        <v>1694</v>
      </c>
      <c r="AY76" s="83" t="s">
        <v>1768</v>
      </c>
      <c r="AZ76" s="78" t="s">
        <v>66</v>
      </c>
      <c r="BA76" s="78" t="str">
        <f>REPLACE(INDEX(GroupVertices[Group],MATCH(Vertices[[#This Row],[Vertex]],GroupVertices[Vertex],0)),1,1,"")</f>
        <v>3</v>
      </c>
      <c r="BB76" s="48" t="s">
        <v>2335</v>
      </c>
      <c r="BC76" s="48" t="s">
        <v>2335</v>
      </c>
      <c r="BD76" s="48" t="s">
        <v>2344</v>
      </c>
      <c r="BE76" s="48" t="s">
        <v>2344</v>
      </c>
      <c r="BF76" s="48" t="s">
        <v>504</v>
      </c>
      <c r="BG76" s="48" t="s">
        <v>510</v>
      </c>
      <c r="BH76" s="121" t="s">
        <v>2406</v>
      </c>
      <c r="BI76" s="121" t="s">
        <v>2430</v>
      </c>
      <c r="BJ76" s="121" t="s">
        <v>2467</v>
      </c>
      <c r="BK76" s="121" t="s">
        <v>2467</v>
      </c>
      <c r="BL76" s="121">
        <v>1</v>
      </c>
      <c r="BM76" s="124">
        <v>1.2987012987012987</v>
      </c>
      <c r="BN76" s="121">
        <v>0</v>
      </c>
      <c r="BO76" s="124">
        <v>0</v>
      </c>
      <c r="BP76" s="121">
        <v>0</v>
      </c>
      <c r="BQ76" s="124">
        <v>0</v>
      </c>
      <c r="BR76" s="121">
        <v>76</v>
      </c>
      <c r="BS76" s="124">
        <v>98.7012987012987</v>
      </c>
      <c r="BT76" s="121">
        <v>77</v>
      </c>
      <c r="BU76" s="2"/>
      <c r="BV76" s="3"/>
      <c r="BW76" s="3"/>
      <c r="BX76" s="3"/>
      <c r="BY76" s="3"/>
    </row>
    <row r="77" spans="1:77" ht="41.45" customHeight="1">
      <c r="A77" s="64" t="s">
        <v>307</v>
      </c>
      <c r="C77" s="65"/>
      <c r="D77" s="65" t="s">
        <v>64</v>
      </c>
      <c r="E77" s="66">
        <v>177.83526134092423</v>
      </c>
      <c r="F77" s="68">
        <v>99.99215534933796</v>
      </c>
      <c r="G77" s="100" t="s">
        <v>1665</v>
      </c>
      <c r="H77" s="65"/>
      <c r="I77" s="69" t="s">
        <v>307</v>
      </c>
      <c r="J77" s="70"/>
      <c r="K77" s="70"/>
      <c r="L77" s="69" t="s">
        <v>1892</v>
      </c>
      <c r="M77" s="73">
        <v>3.6143605773003578</v>
      </c>
      <c r="N77" s="74">
        <v>2561.7939453125</v>
      </c>
      <c r="O77" s="74">
        <v>9548.2626953125</v>
      </c>
      <c r="P77" s="75"/>
      <c r="Q77" s="76"/>
      <c r="R77" s="76"/>
      <c r="S77" s="86"/>
      <c r="T77" s="48">
        <v>1</v>
      </c>
      <c r="U77" s="48">
        <v>0</v>
      </c>
      <c r="V77" s="49">
        <v>0</v>
      </c>
      <c r="W77" s="49">
        <v>0.002538</v>
      </c>
      <c r="X77" s="49">
        <v>0.003788</v>
      </c>
      <c r="Y77" s="49">
        <v>0.372194</v>
      </c>
      <c r="Z77" s="49">
        <v>0</v>
      </c>
      <c r="AA77" s="49">
        <v>0</v>
      </c>
      <c r="AB77" s="71">
        <v>77</v>
      </c>
      <c r="AC77" s="71"/>
      <c r="AD77" s="72"/>
      <c r="AE77" s="78" t="s">
        <v>1128</v>
      </c>
      <c r="AF77" s="78">
        <v>7405</v>
      </c>
      <c r="AG77" s="78">
        <v>18722</v>
      </c>
      <c r="AH77" s="78">
        <v>23839</v>
      </c>
      <c r="AI77" s="78">
        <v>26210</v>
      </c>
      <c r="AJ77" s="78"/>
      <c r="AK77" s="78" t="s">
        <v>1251</v>
      </c>
      <c r="AL77" s="78" t="s">
        <v>1356</v>
      </c>
      <c r="AM77" s="83" t="s">
        <v>1446</v>
      </c>
      <c r="AN77" s="78"/>
      <c r="AO77" s="80">
        <v>39882.97015046296</v>
      </c>
      <c r="AP77" s="83" t="s">
        <v>1558</v>
      </c>
      <c r="AQ77" s="78" t="b">
        <v>0</v>
      </c>
      <c r="AR77" s="78" t="b">
        <v>0</v>
      </c>
      <c r="AS77" s="78" t="b">
        <v>0</v>
      </c>
      <c r="AT77" s="78"/>
      <c r="AU77" s="78">
        <v>456</v>
      </c>
      <c r="AV77" s="83" t="s">
        <v>1613</v>
      </c>
      <c r="AW77" s="78" t="b">
        <v>0</v>
      </c>
      <c r="AX77" s="78" t="s">
        <v>1694</v>
      </c>
      <c r="AY77" s="83" t="s">
        <v>1769</v>
      </c>
      <c r="AZ77" s="78" t="s">
        <v>65</v>
      </c>
      <c r="BA77" s="78" t="str">
        <f>REPLACE(INDEX(GroupVertices[Group],MATCH(Vertices[[#This Row],[Vertex]],GroupVertices[Vertex],0)),1,1,"")</f>
        <v>1</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308</v>
      </c>
      <c r="C78" s="65"/>
      <c r="D78" s="65" t="s">
        <v>64</v>
      </c>
      <c r="E78" s="66">
        <v>171.56290755657844</v>
      </c>
      <c r="F78" s="68">
        <v>99.99526261881762</v>
      </c>
      <c r="G78" s="100" t="s">
        <v>1666</v>
      </c>
      <c r="H78" s="65"/>
      <c r="I78" s="69" t="s">
        <v>308</v>
      </c>
      <c r="J78" s="70"/>
      <c r="K78" s="70"/>
      <c r="L78" s="69" t="s">
        <v>1893</v>
      </c>
      <c r="M78" s="73">
        <v>2.578811235383576</v>
      </c>
      <c r="N78" s="74">
        <v>946.6331787109375</v>
      </c>
      <c r="O78" s="74">
        <v>9012.1142578125</v>
      </c>
      <c r="P78" s="75"/>
      <c r="Q78" s="76"/>
      <c r="R78" s="76"/>
      <c r="S78" s="86"/>
      <c r="T78" s="48">
        <v>1</v>
      </c>
      <c r="U78" s="48">
        <v>0</v>
      </c>
      <c r="V78" s="49">
        <v>0</v>
      </c>
      <c r="W78" s="49">
        <v>0.002538</v>
      </c>
      <c r="X78" s="49">
        <v>0.003788</v>
      </c>
      <c r="Y78" s="49">
        <v>0.372194</v>
      </c>
      <c r="Z78" s="49">
        <v>0</v>
      </c>
      <c r="AA78" s="49">
        <v>0</v>
      </c>
      <c r="AB78" s="71">
        <v>78</v>
      </c>
      <c r="AC78" s="71"/>
      <c r="AD78" s="72"/>
      <c r="AE78" s="78" t="s">
        <v>1129</v>
      </c>
      <c r="AF78" s="78">
        <v>3724</v>
      </c>
      <c r="AG78" s="78">
        <v>11307</v>
      </c>
      <c r="AH78" s="78">
        <v>49552</v>
      </c>
      <c r="AI78" s="78">
        <v>45515</v>
      </c>
      <c r="AJ78" s="78"/>
      <c r="AK78" s="78" t="s">
        <v>1252</v>
      </c>
      <c r="AL78" s="78" t="s">
        <v>1357</v>
      </c>
      <c r="AM78" s="83" t="s">
        <v>1447</v>
      </c>
      <c r="AN78" s="78"/>
      <c r="AO78" s="80">
        <v>40199.90844907407</v>
      </c>
      <c r="AP78" s="83" t="s">
        <v>1559</v>
      </c>
      <c r="AQ78" s="78" t="b">
        <v>0</v>
      </c>
      <c r="AR78" s="78" t="b">
        <v>0</v>
      </c>
      <c r="AS78" s="78" t="b">
        <v>1</v>
      </c>
      <c r="AT78" s="78"/>
      <c r="AU78" s="78">
        <v>1908</v>
      </c>
      <c r="AV78" s="83" t="s">
        <v>1625</v>
      </c>
      <c r="AW78" s="78" t="b">
        <v>0</v>
      </c>
      <c r="AX78" s="78" t="s">
        <v>1694</v>
      </c>
      <c r="AY78" s="83" t="s">
        <v>1770</v>
      </c>
      <c r="AZ78" s="78" t="s">
        <v>65</v>
      </c>
      <c r="BA78" s="78" t="str">
        <f>REPLACE(INDEX(GroupVertices[Group],MATCH(Vertices[[#This Row],[Vertex]],GroupVertices[Vertex],0)),1,1,"")</f>
        <v>1</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309</v>
      </c>
      <c r="C79" s="65"/>
      <c r="D79" s="65" t="s">
        <v>64</v>
      </c>
      <c r="E79" s="66">
        <v>164.36936789615004</v>
      </c>
      <c r="F79" s="68">
        <v>99.99882623576366</v>
      </c>
      <c r="G79" s="100" t="s">
        <v>1667</v>
      </c>
      <c r="H79" s="65"/>
      <c r="I79" s="69" t="s">
        <v>309</v>
      </c>
      <c r="J79" s="70"/>
      <c r="K79" s="70"/>
      <c r="L79" s="69" t="s">
        <v>1894</v>
      </c>
      <c r="M79" s="73">
        <v>1.391176494498841</v>
      </c>
      <c r="N79" s="74">
        <v>784.3116455078125</v>
      </c>
      <c r="O79" s="74">
        <v>8430.232421875</v>
      </c>
      <c r="P79" s="75"/>
      <c r="Q79" s="76"/>
      <c r="R79" s="76"/>
      <c r="S79" s="86"/>
      <c r="T79" s="48">
        <v>1</v>
      </c>
      <c r="U79" s="48">
        <v>0</v>
      </c>
      <c r="V79" s="49">
        <v>0</v>
      </c>
      <c r="W79" s="49">
        <v>0.002538</v>
      </c>
      <c r="X79" s="49">
        <v>0.003788</v>
      </c>
      <c r="Y79" s="49">
        <v>0.372194</v>
      </c>
      <c r="Z79" s="49">
        <v>0</v>
      </c>
      <c r="AA79" s="49">
        <v>0</v>
      </c>
      <c r="AB79" s="71">
        <v>79</v>
      </c>
      <c r="AC79" s="71"/>
      <c r="AD79" s="72"/>
      <c r="AE79" s="78" t="s">
        <v>1130</v>
      </c>
      <c r="AF79" s="78">
        <v>2323</v>
      </c>
      <c r="AG79" s="78">
        <v>2803</v>
      </c>
      <c r="AH79" s="78">
        <v>20971</v>
      </c>
      <c r="AI79" s="78">
        <v>190274</v>
      </c>
      <c r="AJ79" s="78"/>
      <c r="AK79" s="78" t="s">
        <v>1253</v>
      </c>
      <c r="AL79" s="78"/>
      <c r="AM79" s="83" t="s">
        <v>1448</v>
      </c>
      <c r="AN79" s="78"/>
      <c r="AO79" s="80">
        <v>43185.02321759259</v>
      </c>
      <c r="AP79" s="83" t="s">
        <v>1560</v>
      </c>
      <c r="AQ79" s="78" t="b">
        <v>1</v>
      </c>
      <c r="AR79" s="78" t="b">
        <v>0</v>
      </c>
      <c r="AS79" s="78" t="b">
        <v>0</v>
      </c>
      <c r="AT79" s="78"/>
      <c r="AU79" s="78">
        <v>7</v>
      </c>
      <c r="AV79" s="78"/>
      <c r="AW79" s="78" t="b">
        <v>0</v>
      </c>
      <c r="AX79" s="78" t="s">
        <v>1694</v>
      </c>
      <c r="AY79" s="83" t="s">
        <v>1771</v>
      </c>
      <c r="AZ79" s="78" t="s">
        <v>65</v>
      </c>
      <c r="BA79" s="78" t="str">
        <f>REPLACE(INDEX(GroupVertices[Group],MATCH(Vertices[[#This Row],[Vertex]],GroupVertices[Vertex],0)),1,1,"")</f>
        <v>1</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310</v>
      </c>
      <c r="C80" s="65"/>
      <c r="D80" s="65" t="s">
        <v>64</v>
      </c>
      <c r="E80" s="66">
        <v>401.9211273292552</v>
      </c>
      <c r="F80" s="68">
        <v>99.88114516143317</v>
      </c>
      <c r="G80" s="100" t="s">
        <v>1668</v>
      </c>
      <c r="H80" s="65"/>
      <c r="I80" s="69" t="s">
        <v>310</v>
      </c>
      <c r="J80" s="70"/>
      <c r="K80" s="70"/>
      <c r="L80" s="69" t="s">
        <v>1895</v>
      </c>
      <c r="M80" s="73">
        <v>40.610355866375315</v>
      </c>
      <c r="N80" s="74">
        <v>1695.8974609375</v>
      </c>
      <c r="O80" s="74">
        <v>9628.44921875</v>
      </c>
      <c r="P80" s="75"/>
      <c r="Q80" s="76"/>
      <c r="R80" s="76"/>
      <c r="S80" s="86"/>
      <c r="T80" s="48">
        <v>1</v>
      </c>
      <c r="U80" s="48">
        <v>0</v>
      </c>
      <c r="V80" s="49">
        <v>0</v>
      </c>
      <c r="W80" s="49">
        <v>0.002538</v>
      </c>
      <c r="X80" s="49">
        <v>0.003788</v>
      </c>
      <c r="Y80" s="49">
        <v>0.372194</v>
      </c>
      <c r="Z80" s="49">
        <v>0</v>
      </c>
      <c r="AA80" s="49">
        <v>0</v>
      </c>
      <c r="AB80" s="71">
        <v>80</v>
      </c>
      <c r="AC80" s="71"/>
      <c r="AD80" s="72"/>
      <c r="AE80" s="78" t="s">
        <v>1131</v>
      </c>
      <c r="AF80" s="78">
        <v>35902</v>
      </c>
      <c r="AG80" s="78">
        <v>283630</v>
      </c>
      <c r="AH80" s="78">
        <v>91760</v>
      </c>
      <c r="AI80" s="78">
        <v>15706</v>
      </c>
      <c r="AJ80" s="78"/>
      <c r="AK80" s="78" t="s">
        <v>1254</v>
      </c>
      <c r="AL80" s="78" t="s">
        <v>1358</v>
      </c>
      <c r="AM80" s="83" t="s">
        <v>1449</v>
      </c>
      <c r="AN80" s="78"/>
      <c r="AO80" s="80">
        <v>39801.52024305556</v>
      </c>
      <c r="AP80" s="83" t="s">
        <v>1561</v>
      </c>
      <c r="AQ80" s="78" t="b">
        <v>0</v>
      </c>
      <c r="AR80" s="78" t="b">
        <v>0</v>
      </c>
      <c r="AS80" s="78" t="b">
        <v>1</v>
      </c>
      <c r="AT80" s="78"/>
      <c r="AU80" s="78">
        <v>10650</v>
      </c>
      <c r="AV80" s="83" t="s">
        <v>1613</v>
      </c>
      <c r="AW80" s="78" t="b">
        <v>1</v>
      </c>
      <c r="AX80" s="78" t="s">
        <v>1694</v>
      </c>
      <c r="AY80" s="83" t="s">
        <v>1772</v>
      </c>
      <c r="AZ80" s="78" t="s">
        <v>65</v>
      </c>
      <c r="BA80" s="78" t="str">
        <f>REPLACE(INDEX(GroupVertices[Group],MATCH(Vertices[[#This Row],[Vertex]],GroupVertices[Vertex],0)),1,1,"")</f>
        <v>1</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311</v>
      </c>
      <c r="C81" s="65"/>
      <c r="D81" s="65" t="s">
        <v>64</v>
      </c>
      <c r="E81" s="66">
        <v>310.21618516948297</v>
      </c>
      <c r="F81" s="68">
        <v>99.92657499171744</v>
      </c>
      <c r="G81" s="100" t="s">
        <v>1669</v>
      </c>
      <c r="H81" s="65"/>
      <c r="I81" s="69" t="s">
        <v>311</v>
      </c>
      <c r="J81" s="70"/>
      <c r="K81" s="70"/>
      <c r="L81" s="69" t="s">
        <v>1896</v>
      </c>
      <c r="M81" s="73">
        <v>25.47010776030111</v>
      </c>
      <c r="N81" s="74">
        <v>600.3698120117188</v>
      </c>
      <c r="O81" s="74">
        <v>7874.49951171875</v>
      </c>
      <c r="P81" s="75"/>
      <c r="Q81" s="76"/>
      <c r="R81" s="76"/>
      <c r="S81" s="86"/>
      <c r="T81" s="48">
        <v>1</v>
      </c>
      <c r="U81" s="48">
        <v>0</v>
      </c>
      <c r="V81" s="49">
        <v>0</v>
      </c>
      <c r="W81" s="49">
        <v>0.002538</v>
      </c>
      <c r="X81" s="49">
        <v>0.003788</v>
      </c>
      <c r="Y81" s="49">
        <v>0.372194</v>
      </c>
      <c r="Z81" s="49">
        <v>0</v>
      </c>
      <c r="AA81" s="49">
        <v>0</v>
      </c>
      <c r="AB81" s="71">
        <v>81</v>
      </c>
      <c r="AC81" s="71"/>
      <c r="AD81" s="72"/>
      <c r="AE81" s="78" t="s">
        <v>1132</v>
      </c>
      <c r="AF81" s="78">
        <v>27155</v>
      </c>
      <c r="AG81" s="78">
        <v>175219</v>
      </c>
      <c r="AH81" s="78">
        <v>83289</v>
      </c>
      <c r="AI81" s="78">
        <v>444</v>
      </c>
      <c r="AJ81" s="78"/>
      <c r="AK81" s="78" t="s">
        <v>1255</v>
      </c>
      <c r="AL81" s="78" t="s">
        <v>1359</v>
      </c>
      <c r="AM81" s="83" t="s">
        <v>1450</v>
      </c>
      <c r="AN81" s="78"/>
      <c r="AO81" s="80">
        <v>39778.16048611111</v>
      </c>
      <c r="AP81" s="83" t="s">
        <v>1562</v>
      </c>
      <c r="AQ81" s="78" t="b">
        <v>0</v>
      </c>
      <c r="AR81" s="78" t="b">
        <v>0</v>
      </c>
      <c r="AS81" s="78" t="b">
        <v>0</v>
      </c>
      <c r="AT81" s="78"/>
      <c r="AU81" s="78">
        <v>11487</v>
      </c>
      <c r="AV81" s="83" t="s">
        <v>1624</v>
      </c>
      <c r="AW81" s="78" t="b">
        <v>1</v>
      </c>
      <c r="AX81" s="78" t="s">
        <v>1694</v>
      </c>
      <c r="AY81" s="83" t="s">
        <v>1773</v>
      </c>
      <c r="AZ81" s="78" t="s">
        <v>65</v>
      </c>
      <c r="BA81" s="78" t="str">
        <f>REPLACE(INDEX(GroupVertices[Group],MATCH(Vertices[[#This Row],[Vertex]],GroupVertices[Vertex],0)),1,1,"")</f>
        <v>1</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312</v>
      </c>
      <c r="C82" s="65"/>
      <c r="D82" s="65" t="s">
        <v>64</v>
      </c>
      <c r="E82" s="66">
        <v>222.98521187894937</v>
      </c>
      <c r="F82" s="68">
        <v>99.96978845675858</v>
      </c>
      <c r="G82" s="100" t="s">
        <v>1670</v>
      </c>
      <c r="H82" s="65"/>
      <c r="I82" s="69" t="s">
        <v>312</v>
      </c>
      <c r="J82" s="70"/>
      <c r="K82" s="70"/>
      <c r="L82" s="69" t="s">
        <v>1897</v>
      </c>
      <c r="M82" s="73">
        <v>11.068500310922506</v>
      </c>
      <c r="N82" s="74">
        <v>2126.8623046875</v>
      </c>
      <c r="O82" s="74">
        <v>9573.458984375</v>
      </c>
      <c r="P82" s="75"/>
      <c r="Q82" s="76"/>
      <c r="R82" s="76"/>
      <c r="S82" s="86"/>
      <c r="T82" s="48">
        <v>1</v>
      </c>
      <c r="U82" s="48">
        <v>0</v>
      </c>
      <c r="V82" s="49">
        <v>0</v>
      </c>
      <c r="W82" s="49">
        <v>0.002538</v>
      </c>
      <c r="X82" s="49">
        <v>0.003788</v>
      </c>
      <c r="Y82" s="49">
        <v>0.372194</v>
      </c>
      <c r="Z82" s="49">
        <v>0</v>
      </c>
      <c r="AA82" s="49">
        <v>0</v>
      </c>
      <c r="AB82" s="71">
        <v>82</v>
      </c>
      <c r="AC82" s="71"/>
      <c r="AD82" s="72"/>
      <c r="AE82" s="78" t="s">
        <v>1133</v>
      </c>
      <c r="AF82" s="78">
        <v>1545</v>
      </c>
      <c r="AG82" s="78">
        <v>72097</v>
      </c>
      <c r="AH82" s="78">
        <v>57157</v>
      </c>
      <c r="AI82" s="78">
        <v>2419</v>
      </c>
      <c r="AJ82" s="78"/>
      <c r="AK82" s="78" t="s">
        <v>1256</v>
      </c>
      <c r="AL82" s="78" t="s">
        <v>1360</v>
      </c>
      <c r="AM82" s="83" t="s">
        <v>1451</v>
      </c>
      <c r="AN82" s="78"/>
      <c r="AO82" s="80">
        <v>39875.8875462963</v>
      </c>
      <c r="AP82" s="83" t="s">
        <v>1563</v>
      </c>
      <c r="AQ82" s="78" t="b">
        <v>0</v>
      </c>
      <c r="AR82" s="78" t="b">
        <v>0</v>
      </c>
      <c r="AS82" s="78" t="b">
        <v>0</v>
      </c>
      <c r="AT82" s="78"/>
      <c r="AU82" s="78">
        <v>3926</v>
      </c>
      <c r="AV82" s="83" t="s">
        <v>1613</v>
      </c>
      <c r="AW82" s="78" t="b">
        <v>1</v>
      </c>
      <c r="AX82" s="78" t="s">
        <v>1694</v>
      </c>
      <c r="AY82" s="83" t="s">
        <v>1774</v>
      </c>
      <c r="AZ82" s="78" t="s">
        <v>65</v>
      </c>
      <c r="BA82" s="78" t="str">
        <f>REPLACE(INDEX(GroupVertices[Group],MATCH(Vertices[[#This Row],[Vertex]],GroupVertices[Vertex],0)),1,1,"")</f>
        <v>1</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313</v>
      </c>
      <c r="C83" s="65"/>
      <c r="D83" s="65" t="s">
        <v>64</v>
      </c>
      <c r="E83" s="66">
        <v>196.98306987261017</v>
      </c>
      <c r="F83" s="68">
        <v>99.98266969162505</v>
      </c>
      <c r="G83" s="100" t="s">
        <v>1671</v>
      </c>
      <c r="H83" s="65"/>
      <c r="I83" s="69" t="s">
        <v>313</v>
      </c>
      <c r="J83" s="70"/>
      <c r="K83" s="70"/>
      <c r="L83" s="69" t="s">
        <v>1898</v>
      </c>
      <c r="M83" s="73">
        <v>6.775614104424871</v>
      </c>
      <c r="N83" s="74">
        <v>1335.39892578125</v>
      </c>
      <c r="O83" s="74">
        <v>9284.8173828125</v>
      </c>
      <c r="P83" s="75"/>
      <c r="Q83" s="76"/>
      <c r="R83" s="76"/>
      <c r="S83" s="86"/>
      <c r="T83" s="48">
        <v>1</v>
      </c>
      <c r="U83" s="48">
        <v>0</v>
      </c>
      <c r="V83" s="49">
        <v>0</v>
      </c>
      <c r="W83" s="49">
        <v>0.002538</v>
      </c>
      <c r="X83" s="49">
        <v>0.003788</v>
      </c>
      <c r="Y83" s="49">
        <v>0.372194</v>
      </c>
      <c r="Z83" s="49">
        <v>0</v>
      </c>
      <c r="AA83" s="49">
        <v>0</v>
      </c>
      <c r="AB83" s="71">
        <v>83</v>
      </c>
      <c r="AC83" s="71"/>
      <c r="AD83" s="72"/>
      <c r="AE83" s="78" t="s">
        <v>1134</v>
      </c>
      <c r="AF83" s="78">
        <v>22038</v>
      </c>
      <c r="AG83" s="78">
        <v>41358</v>
      </c>
      <c r="AH83" s="78">
        <v>14817</v>
      </c>
      <c r="AI83" s="78">
        <v>15053</v>
      </c>
      <c r="AJ83" s="78"/>
      <c r="AK83" s="78" t="s">
        <v>1257</v>
      </c>
      <c r="AL83" s="78" t="s">
        <v>1350</v>
      </c>
      <c r="AM83" s="83" t="s">
        <v>1452</v>
      </c>
      <c r="AN83" s="78"/>
      <c r="AO83" s="80">
        <v>39598.71939814815</v>
      </c>
      <c r="AP83" s="83" t="s">
        <v>1564</v>
      </c>
      <c r="AQ83" s="78" t="b">
        <v>0</v>
      </c>
      <c r="AR83" s="78" t="b">
        <v>0</v>
      </c>
      <c r="AS83" s="78" t="b">
        <v>0</v>
      </c>
      <c r="AT83" s="78"/>
      <c r="AU83" s="78">
        <v>2555</v>
      </c>
      <c r="AV83" s="83" t="s">
        <v>1613</v>
      </c>
      <c r="AW83" s="78" t="b">
        <v>0</v>
      </c>
      <c r="AX83" s="78" t="s">
        <v>1694</v>
      </c>
      <c r="AY83" s="83" t="s">
        <v>1775</v>
      </c>
      <c r="AZ83" s="78" t="s">
        <v>65</v>
      </c>
      <c r="BA83" s="78" t="str">
        <f>REPLACE(INDEX(GroupVertices[Group],MATCH(Vertices[[#This Row],[Vertex]],GroupVertices[Vertex],0)),1,1,"")</f>
        <v>1</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241</v>
      </c>
      <c r="C84" s="65"/>
      <c r="D84" s="65" t="s">
        <v>64</v>
      </c>
      <c r="E84" s="66">
        <v>166.18382492479762</v>
      </c>
      <c r="F84" s="68">
        <v>99.99792736954197</v>
      </c>
      <c r="G84" s="100" t="s">
        <v>595</v>
      </c>
      <c r="H84" s="65"/>
      <c r="I84" s="69" t="s">
        <v>241</v>
      </c>
      <c r="J84" s="70"/>
      <c r="K84" s="70"/>
      <c r="L84" s="69" t="s">
        <v>1899</v>
      </c>
      <c r="M84" s="73">
        <v>1.6907386439811736</v>
      </c>
      <c r="N84" s="74">
        <v>9165.75</v>
      </c>
      <c r="O84" s="74">
        <v>2285.065673828125</v>
      </c>
      <c r="P84" s="75"/>
      <c r="Q84" s="76"/>
      <c r="R84" s="76"/>
      <c r="S84" s="86"/>
      <c r="T84" s="48">
        <v>1</v>
      </c>
      <c r="U84" s="48">
        <v>4</v>
      </c>
      <c r="V84" s="49">
        <v>466.84127</v>
      </c>
      <c r="W84" s="49">
        <v>0.002584</v>
      </c>
      <c r="X84" s="49">
        <v>0.008272</v>
      </c>
      <c r="Y84" s="49">
        <v>1.363872</v>
      </c>
      <c r="Z84" s="49">
        <v>0</v>
      </c>
      <c r="AA84" s="49">
        <v>0</v>
      </c>
      <c r="AB84" s="71">
        <v>84</v>
      </c>
      <c r="AC84" s="71"/>
      <c r="AD84" s="72"/>
      <c r="AE84" s="78" t="s">
        <v>1135</v>
      </c>
      <c r="AF84" s="78">
        <v>4274</v>
      </c>
      <c r="AG84" s="78">
        <v>4948</v>
      </c>
      <c r="AH84" s="78">
        <v>24753</v>
      </c>
      <c r="AI84" s="78">
        <v>13596</v>
      </c>
      <c r="AJ84" s="78"/>
      <c r="AK84" s="78" t="s">
        <v>1258</v>
      </c>
      <c r="AL84" s="78" t="s">
        <v>999</v>
      </c>
      <c r="AM84" s="83" t="s">
        <v>1453</v>
      </c>
      <c r="AN84" s="78"/>
      <c r="AO84" s="80">
        <v>40767.10013888889</v>
      </c>
      <c r="AP84" s="83" t="s">
        <v>1565</v>
      </c>
      <c r="AQ84" s="78" t="b">
        <v>0</v>
      </c>
      <c r="AR84" s="78" t="b">
        <v>0</v>
      </c>
      <c r="AS84" s="78" t="b">
        <v>1</v>
      </c>
      <c r="AT84" s="78" t="s">
        <v>963</v>
      </c>
      <c r="AU84" s="78">
        <v>619</v>
      </c>
      <c r="AV84" s="83" t="s">
        <v>1611</v>
      </c>
      <c r="AW84" s="78" t="b">
        <v>0</v>
      </c>
      <c r="AX84" s="78" t="s">
        <v>1694</v>
      </c>
      <c r="AY84" s="83" t="s">
        <v>1776</v>
      </c>
      <c r="AZ84" s="78" t="s">
        <v>66</v>
      </c>
      <c r="BA84" s="78" t="str">
        <f>REPLACE(INDEX(GroupVertices[Group],MATCH(Vertices[[#This Row],[Vertex]],GroupVertices[Vertex],0)),1,1,"")</f>
        <v>9</v>
      </c>
      <c r="BB84" s="48"/>
      <c r="BC84" s="48"/>
      <c r="BD84" s="48"/>
      <c r="BE84" s="48"/>
      <c r="BF84" s="48" t="s">
        <v>504</v>
      </c>
      <c r="BG84" s="48" t="s">
        <v>510</v>
      </c>
      <c r="BH84" s="121" t="s">
        <v>2407</v>
      </c>
      <c r="BI84" s="121" t="s">
        <v>2407</v>
      </c>
      <c r="BJ84" s="121" t="s">
        <v>2468</v>
      </c>
      <c r="BK84" s="121" t="s">
        <v>2468</v>
      </c>
      <c r="BL84" s="121">
        <v>1</v>
      </c>
      <c r="BM84" s="124">
        <v>2.4390243902439024</v>
      </c>
      <c r="BN84" s="121">
        <v>0</v>
      </c>
      <c r="BO84" s="124">
        <v>0</v>
      </c>
      <c r="BP84" s="121">
        <v>0</v>
      </c>
      <c r="BQ84" s="124">
        <v>0</v>
      </c>
      <c r="BR84" s="121">
        <v>40</v>
      </c>
      <c r="BS84" s="124">
        <v>97.5609756097561</v>
      </c>
      <c r="BT84" s="121">
        <v>41</v>
      </c>
      <c r="BU84" s="2"/>
      <c r="BV84" s="3"/>
      <c r="BW84" s="3"/>
      <c r="BX84" s="3"/>
      <c r="BY84" s="3"/>
    </row>
    <row r="85" spans="1:77" ht="41.45" customHeight="1">
      <c r="A85" s="64" t="s">
        <v>314</v>
      </c>
      <c r="C85" s="65"/>
      <c r="D85" s="65" t="s">
        <v>64</v>
      </c>
      <c r="E85" s="66">
        <v>163.57591302767852</v>
      </c>
      <c r="F85" s="68">
        <v>99.99921930640046</v>
      </c>
      <c r="G85" s="100" t="s">
        <v>1672</v>
      </c>
      <c r="H85" s="65"/>
      <c r="I85" s="69" t="s">
        <v>314</v>
      </c>
      <c r="J85" s="70"/>
      <c r="K85" s="70"/>
      <c r="L85" s="69" t="s">
        <v>1900</v>
      </c>
      <c r="M85" s="73">
        <v>1.2601791536063338</v>
      </c>
      <c r="N85" s="74">
        <v>9591.30859375</v>
      </c>
      <c r="O85" s="74">
        <v>3208.502685546875</v>
      </c>
      <c r="P85" s="75"/>
      <c r="Q85" s="76"/>
      <c r="R85" s="76"/>
      <c r="S85" s="86"/>
      <c r="T85" s="48">
        <v>1</v>
      </c>
      <c r="U85" s="48">
        <v>0</v>
      </c>
      <c r="V85" s="49">
        <v>0</v>
      </c>
      <c r="W85" s="49">
        <v>0.001996</v>
      </c>
      <c r="X85" s="49">
        <v>0.000874</v>
      </c>
      <c r="Y85" s="49">
        <v>0.381858</v>
      </c>
      <c r="Z85" s="49">
        <v>0</v>
      </c>
      <c r="AA85" s="49">
        <v>0</v>
      </c>
      <c r="AB85" s="71">
        <v>85</v>
      </c>
      <c r="AC85" s="71"/>
      <c r="AD85" s="72"/>
      <c r="AE85" s="78" t="s">
        <v>1136</v>
      </c>
      <c r="AF85" s="78">
        <v>2496</v>
      </c>
      <c r="AG85" s="78">
        <v>1865</v>
      </c>
      <c r="AH85" s="78">
        <v>4693</v>
      </c>
      <c r="AI85" s="78">
        <v>1468</v>
      </c>
      <c r="AJ85" s="78"/>
      <c r="AK85" s="78" t="s">
        <v>1259</v>
      </c>
      <c r="AL85" s="78" t="s">
        <v>1361</v>
      </c>
      <c r="AM85" s="83" t="s">
        <v>1454</v>
      </c>
      <c r="AN85" s="78"/>
      <c r="AO85" s="80">
        <v>41411.138333333336</v>
      </c>
      <c r="AP85" s="83" t="s">
        <v>1566</v>
      </c>
      <c r="AQ85" s="78" t="b">
        <v>0</v>
      </c>
      <c r="AR85" s="78" t="b">
        <v>0</v>
      </c>
      <c r="AS85" s="78" t="b">
        <v>1</v>
      </c>
      <c r="AT85" s="78"/>
      <c r="AU85" s="78">
        <v>239</v>
      </c>
      <c r="AV85" s="83" t="s">
        <v>1612</v>
      </c>
      <c r="AW85" s="78" t="b">
        <v>0</v>
      </c>
      <c r="AX85" s="78" t="s">
        <v>1694</v>
      </c>
      <c r="AY85" s="83" t="s">
        <v>1777</v>
      </c>
      <c r="AZ85" s="78" t="s">
        <v>65</v>
      </c>
      <c r="BA85" s="78" t="str">
        <f>REPLACE(INDEX(GroupVertices[Group],MATCH(Vertices[[#This Row],[Vertex]],GroupVertices[Vertex],0)),1,1,"")</f>
        <v>9</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315</v>
      </c>
      <c r="C86" s="65"/>
      <c r="D86" s="65" t="s">
        <v>64</v>
      </c>
      <c r="E86" s="66">
        <v>163.37458865806633</v>
      </c>
      <c r="F86" s="68">
        <v>99.99931904074114</v>
      </c>
      <c r="G86" s="100" t="s">
        <v>1673</v>
      </c>
      <c r="H86" s="65"/>
      <c r="I86" s="69" t="s">
        <v>315</v>
      </c>
      <c r="J86" s="70"/>
      <c r="K86" s="70"/>
      <c r="L86" s="69" t="s">
        <v>1901</v>
      </c>
      <c r="M86" s="73">
        <v>1.2269410223351005</v>
      </c>
      <c r="N86" s="74">
        <v>9165.75</v>
      </c>
      <c r="O86" s="74">
        <v>3208.502685546875</v>
      </c>
      <c r="P86" s="75"/>
      <c r="Q86" s="76"/>
      <c r="R86" s="76"/>
      <c r="S86" s="86"/>
      <c r="T86" s="48">
        <v>1</v>
      </c>
      <c r="U86" s="48">
        <v>0</v>
      </c>
      <c r="V86" s="49">
        <v>0</v>
      </c>
      <c r="W86" s="49">
        <v>0.001996</v>
      </c>
      <c r="X86" s="49">
        <v>0.000874</v>
      </c>
      <c r="Y86" s="49">
        <v>0.381858</v>
      </c>
      <c r="Z86" s="49">
        <v>0</v>
      </c>
      <c r="AA86" s="49">
        <v>0</v>
      </c>
      <c r="AB86" s="71">
        <v>86</v>
      </c>
      <c r="AC86" s="71"/>
      <c r="AD86" s="72"/>
      <c r="AE86" s="78" t="s">
        <v>1137</v>
      </c>
      <c r="AF86" s="78">
        <v>1433</v>
      </c>
      <c r="AG86" s="78">
        <v>1627</v>
      </c>
      <c r="AH86" s="78">
        <v>3615</v>
      </c>
      <c r="AI86" s="78">
        <v>3517</v>
      </c>
      <c r="AJ86" s="78"/>
      <c r="AK86" s="78" t="s">
        <v>1260</v>
      </c>
      <c r="AL86" s="78" t="s">
        <v>999</v>
      </c>
      <c r="AM86" s="83" t="s">
        <v>1455</v>
      </c>
      <c r="AN86" s="78"/>
      <c r="AO86" s="80">
        <v>40276.065625</v>
      </c>
      <c r="AP86" s="83" t="s">
        <v>1567</v>
      </c>
      <c r="AQ86" s="78" t="b">
        <v>0</v>
      </c>
      <c r="AR86" s="78" t="b">
        <v>0</v>
      </c>
      <c r="AS86" s="78" t="b">
        <v>1</v>
      </c>
      <c r="AT86" s="78"/>
      <c r="AU86" s="78">
        <v>180</v>
      </c>
      <c r="AV86" s="83" t="s">
        <v>1618</v>
      </c>
      <c r="AW86" s="78" t="b">
        <v>0</v>
      </c>
      <c r="AX86" s="78" t="s">
        <v>1694</v>
      </c>
      <c r="AY86" s="83" t="s">
        <v>1778</v>
      </c>
      <c r="AZ86" s="78" t="s">
        <v>65</v>
      </c>
      <c r="BA86" s="78" t="str">
        <f>REPLACE(INDEX(GroupVertices[Group],MATCH(Vertices[[#This Row],[Vertex]],GroupVertices[Vertex],0)),1,1,"")</f>
        <v>9</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259</v>
      </c>
      <c r="C87" s="65"/>
      <c r="D87" s="65" t="s">
        <v>64</v>
      </c>
      <c r="E87" s="66">
        <v>268.4100801485878</v>
      </c>
      <c r="F87" s="68">
        <v>99.94728537232743</v>
      </c>
      <c r="G87" s="100" t="s">
        <v>611</v>
      </c>
      <c r="H87" s="65"/>
      <c r="I87" s="69" t="s">
        <v>259</v>
      </c>
      <c r="J87" s="70"/>
      <c r="K87" s="70"/>
      <c r="L87" s="69" t="s">
        <v>1902</v>
      </c>
      <c r="M87" s="73">
        <v>18.56802824901167</v>
      </c>
      <c r="N87" s="74">
        <v>1336.1243896484375</v>
      </c>
      <c r="O87" s="74">
        <v>6509.37255859375</v>
      </c>
      <c r="P87" s="75"/>
      <c r="Q87" s="76"/>
      <c r="R87" s="76"/>
      <c r="S87" s="86"/>
      <c r="T87" s="48">
        <v>7</v>
      </c>
      <c r="U87" s="48">
        <v>3</v>
      </c>
      <c r="V87" s="49">
        <v>515.993939</v>
      </c>
      <c r="W87" s="49">
        <v>0.003021</v>
      </c>
      <c r="X87" s="49">
        <v>0.018188</v>
      </c>
      <c r="Y87" s="49">
        <v>1.981638</v>
      </c>
      <c r="Z87" s="49">
        <v>0.11904761904761904</v>
      </c>
      <c r="AA87" s="49">
        <v>0.14285714285714285</v>
      </c>
      <c r="AB87" s="71">
        <v>87</v>
      </c>
      <c r="AC87" s="71"/>
      <c r="AD87" s="72"/>
      <c r="AE87" s="78" t="s">
        <v>1138</v>
      </c>
      <c r="AF87" s="78">
        <v>57429</v>
      </c>
      <c r="AG87" s="78">
        <v>125797</v>
      </c>
      <c r="AH87" s="78">
        <v>177146</v>
      </c>
      <c r="AI87" s="78">
        <v>136295</v>
      </c>
      <c r="AJ87" s="78"/>
      <c r="AK87" s="78" t="s">
        <v>1261</v>
      </c>
      <c r="AL87" s="78" t="s">
        <v>1362</v>
      </c>
      <c r="AM87" s="83" t="s">
        <v>1456</v>
      </c>
      <c r="AN87" s="78"/>
      <c r="AO87" s="80">
        <v>41101.96475694444</v>
      </c>
      <c r="AP87" s="83" t="s">
        <v>1568</v>
      </c>
      <c r="AQ87" s="78" t="b">
        <v>0</v>
      </c>
      <c r="AR87" s="78" t="b">
        <v>0</v>
      </c>
      <c r="AS87" s="78" t="b">
        <v>1</v>
      </c>
      <c r="AT87" s="78" t="s">
        <v>963</v>
      </c>
      <c r="AU87" s="78">
        <v>8131</v>
      </c>
      <c r="AV87" s="83" t="s">
        <v>1613</v>
      </c>
      <c r="AW87" s="78" t="b">
        <v>1</v>
      </c>
      <c r="AX87" s="78" t="s">
        <v>1694</v>
      </c>
      <c r="AY87" s="83" t="s">
        <v>1779</v>
      </c>
      <c r="AZ87" s="78" t="s">
        <v>66</v>
      </c>
      <c r="BA87" s="78" t="str">
        <f>REPLACE(INDEX(GroupVertices[Group],MATCH(Vertices[[#This Row],[Vertex]],GroupVertices[Vertex],0)),1,1,"")</f>
        <v>1</v>
      </c>
      <c r="BB87" s="48" t="s">
        <v>479</v>
      </c>
      <c r="BC87" s="48" t="s">
        <v>479</v>
      </c>
      <c r="BD87" s="48" t="s">
        <v>490</v>
      </c>
      <c r="BE87" s="48" t="s">
        <v>490</v>
      </c>
      <c r="BF87" s="48" t="s">
        <v>510</v>
      </c>
      <c r="BG87" s="48" t="s">
        <v>510</v>
      </c>
      <c r="BH87" s="121" t="s">
        <v>2408</v>
      </c>
      <c r="BI87" s="121" t="s">
        <v>2431</v>
      </c>
      <c r="BJ87" s="121" t="s">
        <v>2469</v>
      </c>
      <c r="BK87" s="121" t="s">
        <v>2469</v>
      </c>
      <c r="BL87" s="121">
        <v>6</v>
      </c>
      <c r="BM87" s="124">
        <v>6.0606060606060606</v>
      </c>
      <c r="BN87" s="121">
        <v>0</v>
      </c>
      <c r="BO87" s="124">
        <v>0</v>
      </c>
      <c r="BP87" s="121">
        <v>0</v>
      </c>
      <c r="BQ87" s="124">
        <v>0</v>
      </c>
      <c r="BR87" s="121">
        <v>93</v>
      </c>
      <c r="BS87" s="124">
        <v>93.93939393939394</v>
      </c>
      <c r="BT87" s="121">
        <v>99</v>
      </c>
      <c r="BU87" s="2"/>
      <c r="BV87" s="3"/>
      <c r="BW87" s="3"/>
      <c r="BX87" s="3"/>
      <c r="BY87" s="3"/>
    </row>
    <row r="88" spans="1:77" ht="41.45" customHeight="1">
      <c r="A88" s="64" t="s">
        <v>243</v>
      </c>
      <c r="C88" s="65"/>
      <c r="D88" s="65" t="s">
        <v>64</v>
      </c>
      <c r="E88" s="66">
        <v>166.7539620051279</v>
      </c>
      <c r="F88" s="68">
        <v>99.99764492859399</v>
      </c>
      <c r="G88" s="100" t="s">
        <v>597</v>
      </c>
      <c r="H88" s="65"/>
      <c r="I88" s="69" t="s">
        <v>243</v>
      </c>
      <c r="J88" s="70"/>
      <c r="K88" s="70"/>
      <c r="L88" s="69" t="s">
        <v>1903</v>
      </c>
      <c r="M88" s="73">
        <v>1.784866797245086</v>
      </c>
      <c r="N88" s="74">
        <v>9764.0673828125</v>
      </c>
      <c r="O88" s="74">
        <v>8140.302734375</v>
      </c>
      <c r="P88" s="75"/>
      <c r="Q88" s="76"/>
      <c r="R88" s="76"/>
      <c r="S88" s="86"/>
      <c r="T88" s="48">
        <v>0</v>
      </c>
      <c r="U88" s="48">
        <v>1</v>
      </c>
      <c r="V88" s="49">
        <v>0</v>
      </c>
      <c r="W88" s="49">
        <v>0.002193</v>
      </c>
      <c r="X88" s="49">
        <v>0.00097</v>
      </c>
      <c r="Y88" s="49">
        <v>0.493837</v>
      </c>
      <c r="Z88" s="49">
        <v>0</v>
      </c>
      <c r="AA88" s="49">
        <v>0</v>
      </c>
      <c r="AB88" s="71">
        <v>88</v>
      </c>
      <c r="AC88" s="71"/>
      <c r="AD88" s="72"/>
      <c r="AE88" s="78" t="s">
        <v>1139</v>
      </c>
      <c r="AF88" s="78">
        <v>924</v>
      </c>
      <c r="AG88" s="78">
        <v>5622</v>
      </c>
      <c r="AH88" s="78">
        <v>55577</v>
      </c>
      <c r="AI88" s="78">
        <v>13138</v>
      </c>
      <c r="AJ88" s="78"/>
      <c r="AK88" s="78" t="s">
        <v>1262</v>
      </c>
      <c r="AL88" s="78" t="s">
        <v>1363</v>
      </c>
      <c r="AM88" s="83" t="s">
        <v>1457</v>
      </c>
      <c r="AN88" s="78"/>
      <c r="AO88" s="80">
        <v>39734.56868055555</v>
      </c>
      <c r="AP88" s="83" t="s">
        <v>1569</v>
      </c>
      <c r="AQ88" s="78" t="b">
        <v>0</v>
      </c>
      <c r="AR88" s="78" t="b">
        <v>0</v>
      </c>
      <c r="AS88" s="78" t="b">
        <v>1</v>
      </c>
      <c r="AT88" s="78" t="s">
        <v>963</v>
      </c>
      <c r="AU88" s="78">
        <v>465</v>
      </c>
      <c r="AV88" s="83" t="s">
        <v>1620</v>
      </c>
      <c r="AW88" s="78" t="b">
        <v>0</v>
      </c>
      <c r="AX88" s="78" t="s">
        <v>1694</v>
      </c>
      <c r="AY88" s="83" t="s">
        <v>1780</v>
      </c>
      <c r="AZ88" s="78" t="s">
        <v>66</v>
      </c>
      <c r="BA88" s="78" t="str">
        <f>REPLACE(INDEX(GroupVertices[Group],MATCH(Vertices[[#This Row],[Vertex]],GroupVertices[Vertex],0)),1,1,"")</f>
        <v>5</v>
      </c>
      <c r="BB88" s="48" t="s">
        <v>459</v>
      </c>
      <c r="BC88" s="48" t="s">
        <v>459</v>
      </c>
      <c r="BD88" s="48" t="s">
        <v>484</v>
      </c>
      <c r="BE88" s="48" t="s">
        <v>484</v>
      </c>
      <c r="BF88" s="48" t="s">
        <v>504</v>
      </c>
      <c r="BG88" s="48" t="s">
        <v>504</v>
      </c>
      <c r="BH88" s="121" t="s">
        <v>2171</v>
      </c>
      <c r="BI88" s="121" t="s">
        <v>2171</v>
      </c>
      <c r="BJ88" s="121" t="s">
        <v>2269</v>
      </c>
      <c r="BK88" s="121" t="s">
        <v>2269</v>
      </c>
      <c r="BL88" s="121">
        <v>1</v>
      </c>
      <c r="BM88" s="124">
        <v>6.25</v>
      </c>
      <c r="BN88" s="121">
        <v>0</v>
      </c>
      <c r="BO88" s="124">
        <v>0</v>
      </c>
      <c r="BP88" s="121">
        <v>0</v>
      </c>
      <c r="BQ88" s="124">
        <v>0</v>
      </c>
      <c r="BR88" s="121">
        <v>15</v>
      </c>
      <c r="BS88" s="124">
        <v>93.75</v>
      </c>
      <c r="BT88" s="121">
        <v>16</v>
      </c>
      <c r="BU88" s="2"/>
      <c r="BV88" s="3"/>
      <c r="BW88" s="3"/>
      <c r="BX88" s="3"/>
      <c r="BY88" s="3"/>
    </row>
    <row r="89" spans="1:77" ht="41.45" customHeight="1">
      <c r="A89" s="64" t="s">
        <v>244</v>
      </c>
      <c r="C89" s="65"/>
      <c r="D89" s="65" t="s">
        <v>64</v>
      </c>
      <c r="E89" s="66">
        <v>162.46101588839764</v>
      </c>
      <c r="F89" s="68">
        <v>99.99977161674087</v>
      </c>
      <c r="G89" s="100" t="s">
        <v>598</v>
      </c>
      <c r="H89" s="65"/>
      <c r="I89" s="69" t="s">
        <v>244</v>
      </c>
      <c r="J89" s="70"/>
      <c r="K89" s="70"/>
      <c r="L89" s="69" t="s">
        <v>1904</v>
      </c>
      <c r="M89" s="73">
        <v>1.0761125274908492</v>
      </c>
      <c r="N89" s="74">
        <v>194.9122772216797</v>
      </c>
      <c r="O89" s="74">
        <v>5768.427734375</v>
      </c>
      <c r="P89" s="75"/>
      <c r="Q89" s="76"/>
      <c r="R89" s="76"/>
      <c r="S89" s="86"/>
      <c r="T89" s="48">
        <v>0</v>
      </c>
      <c r="U89" s="48">
        <v>1</v>
      </c>
      <c r="V89" s="49">
        <v>0</v>
      </c>
      <c r="W89" s="49">
        <v>0.002247</v>
      </c>
      <c r="X89" s="49">
        <v>0.001921</v>
      </c>
      <c r="Y89" s="49">
        <v>0.360549</v>
      </c>
      <c r="Z89" s="49">
        <v>0</v>
      </c>
      <c r="AA89" s="49">
        <v>0</v>
      </c>
      <c r="AB89" s="71">
        <v>89</v>
      </c>
      <c r="AC89" s="71"/>
      <c r="AD89" s="72"/>
      <c r="AE89" s="78" t="s">
        <v>1140</v>
      </c>
      <c r="AF89" s="78">
        <v>179</v>
      </c>
      <c r="AG89" s="78">
        <v>547</v>
      </c>
      <c r="AH89" s="78">
        <v>5290</v>
      </c>
      <c r="AI89" s="78">
        <v>4513</v>
      </c>
      <c r="AJ89" s="78"/>
      <c r="AK89" s="78" t="s">
        <v>1263</v>
      </c>
      <c r="AL89" s="78" t="s">
        <v>1364</v>
      </c>
      <c r="AM89" s="83" t="s">
        <v>1458</v>
      </c>
      <c r="AN89" s="78"/>
      <c r="AO89" s="80">
        <v>43023.83629629629</v>
      </c>
      <c r="AP89" s="83" t="s">
        <v>1570</v>
      </c>
      <c r="AQ89" s="78" t="b">
        <v>0</v>
      </c>
      <c r="AR89" s="78" t="b">
        <v>0</v>
      </c>
      <c r="AS89" s="78" t="b">
        <v>1</v>
      </c>
      <c r="AT89" s="78" t="s">
        <v>963</v>
      </c>
      <c r="AU89" s="78">
        <v>5</v>
      </c>
      <c r="AV89" s="83" t="s">
        <v>1613</v>
      </c>
      <c r="AW89" s="78" t="b">
        <v>0</v>
      </c>
      <c r="AX89" s="78" t="s">
        <v>1694</v>
      </c>
      <c r="AY89" s="83" t="s">
        <v>1781</v>
      </c>
      <c r="AZ89" s="78" t="s">
        <v>66</v>
      </c>
      <c r="BA89" s="78" t="str">
        <f>REPLACE(INDEX(GroupVertices[Group],MATCH(Vertices[[#This Row],[Vertex]],GroupVertices[Vertex],0)),1,1,"")</f>
        <v>1</v>
      </c>
      <c r="BB89" s="48"/>
      <c r="BC89" s="48"/>
      <c r="BD89" s="48"/>
      <c r="BE89" s="48"/>
      <c r="BF89" s="48" t="s">
        <v>510</v>
      </c>
      <c r="BG89" s="48" t="s">
        <v>510</v>
      </c>
      <c r="BH89" s="121" t="s">
        <v>2407</v>
      </c>
      <c r="BI89" s="121" t="s">
        <v>2407</v>
      </c>
      <c r="BJ89" s="121" t="s">
        <v>2468</v>
      </c>
      <c r="BK89" s="121" t="s">
        <v>2468</v>
      </c>
      <c r="BL89" s="121">
        <v>0</v>
      </c>
      <c r="BM89" s="124">
        <v>0</v>
      </c>
      <c r="BN89" s="121">
        <v>0</v>
      </c>
      <c r="BO89" s="124">
        <v>0</v>
      </c>
      <c r="BP89" s="121">
        <v>0</v>
      </c>
      <c r="BQ89" s="124">
        <v>0</v>
      </c>
      <c r="BR89" s="121">
        <v>26</v>
      </c>
      <c r="BS89" s="124">
        <v>100</v>
      </c>
      <c r="BT89" s="121">
        <v>26</v>
      </c>
      <c r="BU89" s="2"/>
      <c r="BV89" s="3"/>
      <c r="BW89" s="3"/>
      <c r="BX89" s="3"/>
      <c r="BY89" s="3"/>
    </row>
    <row r="90" spans="1:77" ht="41.45" customHeight="1">
      <c r="A90" s="64" t="s">
        <v>245</v>
      </c>
      <c r="C90" s="65"/>
      <c r="D90" s="65" t="s">
        <v>64</v>
      </c>
      <c r="E90" s="66">
        <v>162.7147861021945</v>
      </c>
      <c r="F90" s="68">
        <v>99.99964590118539</v>
      </c>
      <c r="G90" s="100" t="s">
        <v>599</v>
      </c>
      <c r="H90" s="65"/>
      <c r="I90" s="69" t="s">
        <v>245</v>
      </c>
      <c r="J90" s="70"/>
      <c r="K90" s="70"/>
      <c r="L90" s="69" t="s">
        <v>1905</v>
      </c>
      <c r="M90" s="73">
        <v>1.1180093316142523</v>
      </c>
      <c r="N90" s="74">
        <v>8322.75390625</v>
      </c>
      <c r="O90" s="74">
        <v>6650.9130859375</v>
      </c>
      <c r="P90" s="75"/>
      <c r="Q90" s="76"/>
      <c r="R90" s="76"/>
      <c r="S90" s="86"/>
      <c r="T90" s="48">
        <v>0</v>
      </c>
      <c r="U90" s="48">
        <v>1</v>
      </c>
      <c r="V90" s="49">
        <v>0</v>
      </c>
      <c r="W90" s="49">
        <v>0.002193</v>
      </c>
      <c r="X90" s="49">
        <v>0.00097</v>
      </c>
      <c r="Y90" s="49">
        <v>0.493837</v>
      </c>
      <c r="Z90" s="49">
        <v>0</v>
      </c>
      <c r="AA90" s="49">
        <v>0</v>
      </c>
      <c r="AB90" s="71">
        <v>90</v>
      </c>
      <c r="AC90" s="71"/>
      <c r="AD90" s="72"/>
      <c r="AE90" s="78" t="s">
        <v>1141</v>
      </c>
      <c r="AF90" s="78">
        <v>751</v>
      </c>
      <c r="AG90" s="78">
        <v>847</v>
      </c>
      <c r="AH90" s="78">
        <v>6491</v>
      </c>
      <c r="AI90" s="78">
        <v>560</v>
      </c>
      <c r="AJ90" s="78"/>
      <c r="AK90" s="78" t="s">
        <v>1264</v>
      </c>
      <c r="AL90" s="78"/>
      <c r="AM90" s="83" t="s">
        <v>1459</v>
      </c>
      <c r="AN90" s="78"/>
      <c r="AO90" s="80">
        <v>41172.99047453704</v>
      </c>
      <c r="AP90" s="83" t="s">
        <v>1571</v>
      </c>
      <c r="AQ90" s="78" t="b">
        <v>1</v>
      </c>
      <c r="AR90" s="78" t="b">
        <v>0</v>
      </c>
      <c r="AS90" s="78" t="b">
        <v>1</v>
      </c>
      <c r="AT90" s="78" t="s">
        <v>963</v>
      </c>
      <c r="AU90" s="78">
        <v>24</v>
      </c>
      <c r="AV90" s="83" t="s">
        <v>1613</v>
      </c>
      <c r="AW90" s="78" t="b">
        <v>0</v>
      </c>
      <c r="AX90" s="78" t="s">
        <v>1694</v>
      </c>
      <c r="AY90" s="83" t="s">
        <v>1782</v>
      </c>
      <c r="AZ90" s="78" t="s">
        <v>66</v>
      </c>
      <c r="BA90" s="78" t="str">
        <f>REPLACE(INDEX(GroupVertices[Group],MATCH(Vertices[[#This Row],[Vertex]],GroupVertices[Vertex],0)),1,1,"")</f>
        <v>5</v>
      </c>
      <c r="BB90" s="48" t="s">
        <v>459</v>
      </c>
      <c r="BC90" s="48" t="s">
        <v>459</v>
      </c>
      <c r="BD90" s="48" t="s">
        <v>484</v>
      </c>
      <c r="BE90" s="48" t="s">
        <v>484</v>
      </c>
      <c r="BF90" s="48" t="s">
        <v>504</v>
      </c>
      <c r="BG90" s="48" t="s">
        <v>504</v>
      </c>
      <c r="BH90" s="121" t="s">
        <v>2171</v>
      </c>
      <c r="BI90" s="121" t="s">
        <v>2171</v>
      </c>
      <c r="BJ90" s="121" t="s">
        <v>2269</v>
      </c>
      <c r="BK90" s="121" t="s">
        <v>2269</v>
      </c>
      <c r="BL90" s="121">
        <v>1</v>
      </c>
      <c r="BM90" s="124">
        <v>6.25</v>
      </c>
      <c r="BN90" s="121">
        <v>0</v>
      </c>
      <c r="BO90" s="124">
        <v>0</v>
      </c>
      <c r="BP90" s="121">
        <v>0</v>
      </c>
      <c r="BQ90" s="124">
        <v>0</v>
      </c>
      <c r="BR90" s="121">
        <v>15</v>
      </c>
      <c r="BS90" s="124">
        <v>93.75</v>
      </c>
      <c r="BT90" s="121">
        <v>16</v>
      </c>
      <c r="BU90" s="2"/>
      <c r="BV90" s="3"/>
      <c r="BW90" s="3"/>
      <c r="BX90" s="3"/>
      <c r="BY90" s="3"/>
    </row>
    <row r="91" spans="1:77" ht="41.45" customHeight="1">
      <c r="A91" s="64" t="s">
        <v>246</v>
      </c>
      <c r="C91" s="65"/>
      <c r="D91" s="65" t="s">
        <v>64</v>
      </c>
      <c r="E91" s="66">
        <v>162.00169180142532</v>
      </c>
      <c r="F91" s="68">
        <v>99.9999991618963</v>
      </c>
      <c r="G91" s="100" t="s">
        <v>600</v>
      </c>
      <c r="H91" s="65"/>
      <c r="I91" s="69" t="s">
        <v>246</v>
      </c>
      <c r="J91" s="70"/>
      <c r="K91" s="70"/>
      <c r="L91" s="69" t="s">
        <v>1906</v>
      </c>
      <c r="M91" s="73">
        <v>1.0002793120274893</v>
      </c>
      <c r="N91" s="74">
        <v>9032.7314453125</v>
      </c>
      <c r="O91" s="74">
        <v>9646.09375</v>
      </c>
      <c r="P91" s="75"/>
      <c r="Q91" s="76"/>
      <c r="R91" s="76"/>
      <c r="S91" s="86"/>
      <c r="T91" s="48">
        <v>0</v>
      </c>
      <c r="U91" s="48">
        <v>1</v>
      </c>
      <c r="V91" s="49">
        <v>0</v>
      </c>
      <c r="W91" s="49">
        <v>0.002193</v>
      </c>
      <c r="X91" s="49">
        <v>0.00097</v>
      </c>
      <c r="Y91" s="49">
        <v>0.493837</v>
      </c>
      <c r="Z91" s="49">
        <v>0</v>
      </c>
      <c r="AA91" s="49">
        <v>0</v>
      </c>
      <c r="AB91" s="71">
        <v>91</v>
      </c>
      <c r="AC91" s="71"/>
      <c r="AD91" s="72"/>
      <c r="AE91" s="78" t="s">
        <v>1142</v>
      </c>
      <c r="AF91" s="78">
        <v>21</v>
      </c>
      <c r="AG91" s="78">
        <v>4</v>
      </c>
      <c r="AH91" s="78">
        <v>28</v>
      </c>
      <c r="AI91" s="78">
        <v>0</v>
      </c>
      <c r="AJ91" s="78"/>
      <c r="AK91" s="78"/>
      <c r="AL91" s="78"/>
      <c r="AM91" s="78"/>
      <c r="AN91" s="78"/>
      <c r="AO91" s="80">
        <v>42356.95128472222</v>
      </c>
      <c r="AP91" s="83" t="s">
        <v>1572</v>
      </c>
      <c r="AQ91" s="78" t="b">
        <v>1</v>
      </c>
      <c r="AR91" s="78" t="b">
        <v>0</v>
      </c>
      <c r="AS91" s="78" t="b">
        <v>0</v>
      </c>
      <c r="AT91" s="78" t="s">
        <v>1608</v>
      </c>
      <c r="AU91" s="78">
        <v>0</v>
      </c>
      <c r="AV91" s="78"/>
      <c r="AW91" s="78" t="b">
        <v>0</v>
      </c>
      <c r="AX91" s="78" t="s">
        <v>1694</v>
      </c>
      <c r="AY91" s="83" t="s">
        <v>1783</v>
      </c>
      <c r="AZ91" s="78" t="s">
        <v>66</v>
      </c>
      <c r="BA91" s="78" t="str">
        <f>REPLACE(INDEX(GroupVertices[Group],MATCH(Vertices[[#This Row],[Vertex]],GroupVertices[Vertex],0)),1,1,"")</f>
        <v>5</v>
      </c>
      <c r="BB91" s="48" t="s">
        <v>459</v>
      </c>
      <c r="BC91" s="48" t="s">
        <v>459</v>
      </c>
      <c r="BD91" s="48" t="s">
        <v>484</v>
      </c>
      <c r="BE91" s="48" t="s">
        <v>484</v>
      </c>
      <c r="BF91" s="48" t="s">
        <v>504</v>
      </c>
      <c r="BG91" s="48" t="s">
        <v>504</v>
      </c>
      <c r="BH91" s="121" t="s">
        <v>2171</v>
      </c>
      <c r="BI91" s="121" t="s">
        <v>2171</v>
      </c>
      <c r="BJ91" s="121" t="s">
        <v>2269</v>
      </c>
      <c r="BK91" s="121" t="s">
        <v>2269</v>
      </c>
      <c r="BL91" s="121">
        <v>1</v>
      </c>
      <c r="BM91" s="124">
        <v>6.25</v>
      </c>
      <c r="BN91" s="121">
        <v>0</v>
      </c>
      <c r="BO91" s="124">
        <v>0</v>
      </c>
      <c r="BP91" s="121">
        <v>0</v>
      </c>
      <c r="BQ91" s="124">
        <v>0</v>
      </c>
      <c r="BR91" s="121">
        <v>15</v>
      </c>
      <c r="BS91" s="124">
        <v>93.75</v>
      </c>
      <c r="BT91" s="121">
        <v>16</v>
      </c>
      <c r="BU91" s="2"/>
      <c r="BV91" s="3"/>
      <c r="BW91" s="3"/>
      <c r="BX91" s="3"/>
      <c r="BY91" s="3"/>
    </row>
    <row r="92" spans="1:77" ht="41.45" customHeight="1">
      <c r="A92" s="64" t="s">
        <v>247</v>
      </c>
      <c r="C92" s="65"/>
      <c r="D92" s="65" t="s">
        <v>64</v>
      </c>
      <c r="E92" s="66">
        <v>162.00507540427594</v>
      </c>
      <c r="F92" s="68">
        <v>99.9999974856889</v>
      </c>
      <c r="G92" s="100" t="s">
        <v>601</v>
      </c>
      <c r="H92" s="65"/>
      <c r="I92" s="69" t="s">
        <v>247</v>
      </c>
      <c r="J92" s="70"/>
      <c r="K92" s="70"/>
      <c r="L92" s="69" t="s">
        <v>1907</v>
      </c>
      <c r="M92" s="73">
        <v>1.000837936082468</v>
      </c>
      <c r="N92" s="74">
        <v>8409.8876953125</v>
      </c>
      <c r="O92" s="74">
        <v>8098.6435546875</v>
      </c>
      <c r="P92" s="75"/>
      <c r="Q92" s="76"/>
      <c r="R92" s="76"/>
      <c r="S92" s="86"/>
      <c r="T92" s="48">
        <v>0</v>
      </c>
      <c r="U92" s="48">
        <v>1</v>
      </c>
      <c r="V92" s="49">
        <v>0</v>
      </c>
      <c r="W92" s="49">
        <v>0.002193</v>
      </c>
      <c r="X92" s="49">
        <v>0.00097</v>
      </c>
      <c r="Y92" s="49">
        <v>0.493837</v>
      </c>
      <c r="Z92" s="49">
        <v>0</v>
      </c>
      <c r="AA92" s="49">
        <v>0</v>
      </c>
      <c r="AB92" s="71">
        <v>92</v>
      </c>
      <c r="AC92" s="71"/>
      <c r="AD92" s="72"/>
      <c r="AE92" s="78" t="s">
        <v>1143</v>
      </c>
      <c r="AF92" s="78">
        <v>38</v>
      </c>
      <c r="AG92" s="78">
        <v>8</v>
      </c>
      <c r="AH92" s="78">
        <v>35</v>
      </c>
      <c r="AI92" s="78">
        <v>5</v>
      </c>
      <c r="AJ92" s="78"/>
      <c r="AK92" s="78" t="s">
        <v>1265</v>
      </c>
      <c r="AL92" s="78"/>
      <c r="AM92" s="83" t="s">
        <v>1460</v>
      </c>
      <c r="AN92" s="78"/>
      <c r="AO92" s="80">
        <v>43087.755636574075</v>
      </c>
      <c r="AP92" s="83" t="s">
        <v>1573</v>
      </c>
      <c r="AQ92" s="78" t="b">
        <v>1</v>
      </c>
      <c r="AR92" s="78" t="b">
        <v>0</v>
      </c>
      <c r="AS92" s="78" t="b">
        <v>0</v>
      </c>
      <c r="AT92" s="78" t="s">
        <v>963</v>
      </c>
      <c r="AU92" s="78">
        <v>0</v>
      </c>
      <c r="AV92" s="78"/>
      <c r="AW92" s="78" t="b">
        <v>0</v>
      </c>
      <c r="AX92" s="78" t="s">
        <v>1694</v>
      </c>
      <c r="AY92" s="83" t="s">
        <v>1784</v>
      </c>
      <c r="AZ92" s="78" t="s">
        <v>66</v>
      </c>
      <c r="BA92" s="78" t="str">
        <f>REPLACE(INDEX(GroupVertices[Group],MATCH(Vertices[[#This Row],[Vertex]],GroupVertices[Vertex],0)),1,1,"")</f>
        <v>5</v>
      </c>
      <c r="BB92" s="48" t="s">
        <v>459</v>
      </c>
      <c r="BC92" s="48" t="s">
        <v>459</v>
      </c>
      <c r="BD92" s="48" t="s">
        <v>484</v>
      </c>
      <c r="BE92" s="48" t="s">
        <v>484</v>
      </c>
      <c r="BF92" s="48" t="s">
        <v>504</v>
      </c>
      <c r="BG92" s="48" t="s">
        <v>504</v>
      </c>
      <c r="BH92" s="121" t="s">
        <v>2171</v>
      </c>
      <c r="BI92" s="121" t="s">
        <v>2171</v>
      </c>
      <c r="BJ92" s="121" t="s">
        <v>2269</v>
      </c>
      <c r="BK92" s="121" t="s">
        <v>2269</v>
      </c>
      <c r="BL92" s="121">
        <v>1</v>
      </c>
      <c r="BM92" s="124">
        <v>6.25</v>
      </c>
      <c r="BN92" s="121">
        <v>0</v>
      </c>
      <c r="BO92" s="124">
        <v>0</v>
      </c>
      <c r="BP92" s="121">
        <v>0</v>
      </c>
      <c r="BQ92" s="124">
        <v>0</v>
      </c>
      <c r="BR92" s="121">
        <v>15</v>
      </c>
      <c r="BS92" s="124">
        <v>93.75</v>
      </c>
      <c r="BT92" s="121">
        <v>16</v>
      </c>
      <c r="BU92" s="2"/>
      <c r="BV92" s="3"/>
      <c r="BW92" s="3"/>
      <c r="BX92" s="3"/>
      <c r="BY92" s="3"/>
    </row>
    <row r="93" spans="1:77" ht="41.45" customHeight="1">
      <c r="A93" s="64" t="s">
        <v>248</v>
      </c>
      <c r="C93" s="65"/>
      <c r="D93" s="65" t="s">
        <v>64</v>
      </c>
      <c r="E93" s="66">
        <v>163.8931257949246</v>
      </c>
      <c r="F93" s="68">
        <v>99.9990621619561</v>
      </c>
      <c r="G93" s="100" t="s">
        <v>602</v>
      </c>
      <c r="H93" s="65"/>
      <c r="I93" s="69" t="s">
        <v>248</v>
      </c>
      <c r="J93" s="70"/>
      <c r="K93" s="70"/>
      <c r="L93" s="69" t="s">
        <v>1908</v>
      </c>
      <c r="M93" s="73">
        <v>1.3125501587605877</v>
      </c>
      <c r="N93" s="74">
        <v>8455.2763671875</v>
      </c>
      <c r="O93" s="74">
        <v>5255.77880859375</v>
      </c>
      <c r="P93" s="75"/>
      <c r="Q93" s="76"/>
      <c r="R93" s="76"/>
      <c r="S93" s="86"/>
      <c r="T93" s="48">
        <v>0</v>
      </c>
      <c r="U93" s="48">
        <v>1</v>
      </c>
      <c r="V93" s="49">
        <v>0</v>
      </c>
      <c r="W93" s="49">
        <v>0.002193</v>
      </c>
      <c r="X93" s="49">
        <v>0.00097</v>
      </c>
      <c r="Y93" s="49">
        <v>0.493837</v>
      </c>
      <c r="Z93" s="49">
        <v>0</v>
      </c>
      <c r="AA93" s="49">
        <v>0</v>
      </c>
      <c r="AB93" s="71">
        <v>93</v>
      </c>
      <c r="AC93" s="71"/>
      <c r="AD93" s="72"/>
      <c r="AE93" s="78" t="s">
        <v>1144</v>
      </c>
      <c r="AF93" s="78">
        <v>1810</v>
      </c>
      <c r="AG93" s="78">
        <v>2240</v>
      </c>
      <c r="AH93" s="78">
        <v>5040</v>
      </c>
      <c r="AI93" s="78">
        <v>4070</v>
      </c>
      <c r="AJ93" s="78"/>
      <c r="AK93" s="78" t="s">
        <v>1266</v>
      </c>
      <c r="AL93" s="78" t="s">
        <v>1365</v>
      </c>
      <c r="AM93" s="78"/>
      <c r="AN93" s="78"/>
      <c r="AO93" s="80">
        <v>41885.13265046296</v>
      </c>
      <c r="AP93" s="83" t="s">
        <v>1574</v>
      </c>
      <c r="AQ93" s="78" t="b">
        <v>0</v>
      </c>
      <c r="AR93" s="78" t="b">
        <v>0</v>
      </c>
      <c r="AS93" s="78" t="b">
        <v>1</v>
      </c>
      <c r="AT93" s="78" t="s">
        <v>1609</v>
      </c>
      <c r="AU93" s="78">
        <v>351</v>
      </c>
      <c r="AV93" s="83" t="s">
        <v>1613</v>
      </c>
      <c r="AW93" s="78" t="b">
        <v>0</v>
      </c>
      <c r="AX93" s="78" t="s">
        <v>1694</v>
      </c>
      <c r="AY93" s="83" t="s">
        <v>1785</v>
      </c>
      <c r="AZ93" s="78" t="s">
        <v>66</v>
      </c>
      <c r="BA93" s="78" t="str">
        <f>REPLACE(INDEX(GroupVertices[Group],MATCH(Vertices[[#This Row],[Vertex]],GroupVertices[Vertex],0)),1,1,"")</f>
        <v>5</v>
      </c>
      <c r="BB93" s="48" t="s">
        <v>459</v>
      </c>
      <c r="BC93" s="48" t="s">
        <v>459</v>
      </c>
      <c r="BD93" s="48" t="s">
        <v>484</v>
      </c>
      <c r="BE93" s="48" t="s">
        <v>484</v>
      </c>
      <c r="BF93" s="48" t="s">
        <v>504</v>
      </c>
      <c r="BG93" s="48" t="s">
        <v>504</v>
      </c>
      <c r="BH93" s="121" t="s">
        <v>2171</v>
      </c>
      <c r="BI93" s="121" t="s">
        <v>2171</v>
      </c>
      <c r="BJ93" s="121" t="s">
        <v>2269</v>
      </c>
      <c r="BK93" s="121" t="s">
        <v>2269</v>
      </c>
      <c r="BL93" s="121">
        <v>1</v>
      </c>
      <c r="BM93" s="124">
        <v>6.25</v>
      </c>
      <c r="BN93" s="121">
        <v>0</v>
      </c>
      <c r="BO93" s="124">
        <v>0</v>
      </c>
      <c r="BP93" s="121">
        <v>0</v>
      </c>
      <c r="BQ93" s="124">
        <v>0</v>
      </c>
      <c r="BR93" s="121">
        <v>15</v>
      </c>
      <c r="BS93" s="124">
        <v>93.75</v>
      </c>
      <c r="BT93" s="121">
        <v>16</v>
      </c>
      <c r="BU93" s="2"/>
      <c r="BV93" s="3"/>
      <c r="BW93" s="3"/>
      <c r="BX93" s="3"/>
      <c r="BY93" s="3"/>
    </row>
    <row r="94" spans="1:77" ht="41.45" customHeight="1">
      <c r="A94" s="64" t="s">
        <v>249</v>
      </c>
      <c r="C94" s="65"/>
      <c r="D94" s="65" t="s">
        <v>64</v>
      </c>
      <c r="E94" s="66">
        <v>167.2868794541013</v>
      </c>
      <c r="F94" s="68">
        <v>99.99738092592747</v>
      </c>
      <c r="G94" s="100" t="s">
        <v>603</v>
      </c>
      <c r="H94" s="65"/>
      <c r="I94" s="69" t="s">
        <v>249</v>
      </c>
      <c r="J94" s="70"/>
      <c r="K94" s="70"/>
      <c r="L94" s="69" t="s">
        <v>1909</v>
      </c>
      <c r="M94" s="73">
        <v>1.8728500859042327</v>
      </c>
      <c r="N94" s="74">
        <v>1270.1666259765625</v>
      </c>
      <c r="O94" s="74">
        <v>5409.26953125</v>
      </c>
      <c r="P94" s="75"/>
      <c r="Q94" s="76"/>
      <c r="R94" s="76"/>
      <c r="S94" s="86"/>
      <c r="T94" s="48">
        <v>0</v>
      </c>
      <c r="U94" s="48">
        <v>2</v>
      </c>
      <c r="V94" s="49">
        <v>0</v>
      </c>
      <c r="W94" s="49">
        <v>0.002809</v>
      </c>
      <c r="X94" s="49">
        <v>0.009113</v>
      </c>
      <c r="Y94" s="49">
        <v>0.558046</v>
      </c>
      <c r="Z94" s="49">
        <v>1</v>
      </c>
      <c r="AA94" s="49">
        <v>0</v>
      </c>
      <c r="AB94" s="71">
        <v>94</v>
      </c>
      <c r="AC94" s="71"/>
      <c r="AD94" s="72"/>
      <c r="AE94" s="78" t="s">
        <v>1145</v>
      </c>
      <c r="AF94" s="78">
        <v>5829</v>
      </c>
      <c r="AG94" s="78">
        <v>6252</v>
      </c>
      <c r="AH94" s="78">
        <v>8947</v>
      </c>
      <c r="AI94" s="78">
        <v>3267</v>
      </c>
      <c r="AJ94" s="78"/>
      <c r="AK94" s="78" t="s">
        <v>1267</v>
      </c>
      <c r="AL94" s="78" t="s">
        <v>1300</v>
      </c>
      <c r="AM94" s="83" t="s">
        <v>1461</v>
      </c>
      <c r="AN94" s="78"/>
      <c r="AO94" s="80">
        <v>39665.56979166667</v>
      </c>
      <c r="AP94" s="83" t="s">
        <v>1575</v>
      </c>
      <c r="AQ94" s="78" t="b">
        <v>0</v>
      </c>
      <c r="AR94" s="78" t="b">
        <v>0</v>
      </c>
      <c r="AS94" s="78" t="b">
        <v>1</v>
      </c>
      <c r="AT94" s="78" t="s">
        <v>963</v>
      </c>
      <c r="AU94" s="78">
        <v>476</v>
      </c>
      <c r="AV94" s="83" t="s">
        <v>1617</v>
      </c>
      <c r="AW94" s="78" t="b">
        <v>0</v>
      </c>
      <c r="AX94" s="78" t="s">
        <v>1694</v>
      </c>
      <c r="AY94" s="83" t="s">
        <v>1786</v>
      </c>
      <c r="AZ94" s="78" t="s">
        <v>66</v>
      </c>
      <c r="BA94" s="78" t="str">
        <f>REPLACE(INDEX(GroupVertices[Group],MATCH(Vertices[[#This Row],[Vertex]],GroupVertices[Vertex],0)),1,1,"")</f>
        <v>1</v>
      </c>
      <c r="BB94" s="48"/>
      <c r="BC94" s="48"/>
      <c r="BD94" s="48"/>
      <c r="BE94" s="48"/>
      <c r="BF94" s="48" t="s">
        <v>504</v>
      </c>
      <c r="BG94" s="48" t="s">
        <v>510</v>
      </c>
      <c r="BH94" s="121" t="s">
        <v>2407</v>
      </c>
      <c r="BI94" s="121" t="s">
        <v>2407</v>
      </c>
      <c r="BJ94" s="121" t="s">
        <v>2468</v>
      </c>
      <c r="BK94" s="121" t="s">
        <v>2468</v>
      </c>
      <c r="BL94" s="121">
        <v>0</v>
      </c>
      <c r="BM94" s="124">
        <v>0</v>
      </c>
      <c r="BN94" s="121">
        <v>0</v>
      </c>
      <c r="BO94" s="124">
        <v>0</v>
      </c>
      <c r="BP94" s="121">
        <v>0</v>
      </c>
      <c r="BQ94" s="124">
        <v>0</v>
      </c>
      <c r="BR94" s="121">
        <v>52</v>
      </c>
      <c r="BS94" s="124">
        <v>100</v>
      </c>
      <c r="BT94" s="121">
        <v>52</v>
      </c>
      <c r="BU94" s="2"/>
      <c r="BV94" s="3"/>
      <c r="BW94" s="3"/>
      <c r="BX94" s="3"/>
      <c r="BY94" s="3"/>
    </row>
    <row r="95" spans="1:77" ht="41.45" customHeight="1">
      <c r="A95" s="64" t="s">
        <v>250</v>
      </c>
      <c r="C95" s="65"/>
      <c r="D95" s="65" t="s">
        <v>64</v>
      </c>
      <c r="E95" s="66">
        <v>177.1094785294652</v>
      </c>
      <c r="F95" s="68">
        <v>99.99251489582664</v>
      </c>
      <c r="G95" s="100" t="s">
        <v>604</v>
      </c>
      <c r="H95" s="65"/>
      <c r="I95" s="69" t="s">
        <v>250</v>
      </c>
      <c r="J95" s="70"/>
      <c r="K95" s="70"/>
      <c r="L95" s="69" t="s">
        <v>1910</v>
      </c>
      <c r="M95" s="73">
        <v>3.494535717507425</v>
      </c>
      <c r="N95" s="74">
        <v>3082.214111328125</v>
      </c>
      <c r="O95" s="74">
        <v>3459.8984375</v>
      </c>
      <c r="P95" s="75"/>
      <c r="Q95" s="76"/>
      <c r="R95" s="76"/>
      <c r="S95" s="86"/>
      <c r="T95" s="48">
        <v>0</v>
      </c>
      <c r="U95" s="48">
        <v>2</v>
      </c>
      <c r="V95" s="49">
        <v>228</v>
      </c>
      <c r="W95" s="49">
        <v>0.001437</v>
      </c>
      <c r="X95" s="49">
        <v>2E-06</v>
      </c>
      <c r="Y95" s="49">
        <v>1.018379</v>
      </c>
      <c r="Z95" s="49">
        <v>0</v>
      </c>
      <c r="AA95" s="49">
        <v>0</v>
      </c>
      <c r="AB95" s="71">
        <v>95</v>
      </c>
      <c r="AC95" s="71"/>
      <c r="AD95" s="72"/>
      <c r="AE95" s="78" t="s">
        <v>1146</v>
      </c>
      <c r="AF95" s="78">
        <v>1126</v>
      </c>
      <c r="AG95" s="78">
        <v>17864</v>
      </c>
      <c r="AH95" s="78">
        <v>55886</v>
      </c>
      <c r="AI95" s="78">
        <v>5538</v>
      </c>
      <c r="AJ95" s="78"/>
      <c r="AK95" s="78" t="s">
        <v>1268</v>
      </c>
      <c r="AL95" s="78" t="s">
        <v>1366</v>
      </c>
      <c r="AM95" s="83" t="s">
        <v>1462</v>
      </c>
      <c r="AN95" s="78"/>
      <c r="AO95" s="80">
        <v>40574.82528935185</v>
      </c>
      <c r="AP95" s="78"/>
      <c r="AQ95" s="78" t="b">
        <v>0</v>
      </c>
      <c r="AR95" s="78" t="b">
        <v>0</v>
      </c>
      <c r="AS95" s="78" t="b">
        <v>0</v>
      </c>
      <c r="AT95" s="78" t="s">
        <v>963</v>
      </c>
      <c r="AU95" s="78">
        <v>348</v>
      </c>
      <c r="AV95" s="83" t="s">
        <v>1624</v>
      </c>
      <c r="AW95" s="78" t="b">
        <v>0</v>
      </c>
      <c r="AX95" s="78" t="s">
        <v>1694</v>
      </c>
      <c r="AY95" s="83" t="s">
        <v>1787</v>
      </c>
      <c r="AZ95" s="78" t="s">
        <v>66</v>
      </c>
      <c r="BA95" s="78" t="str">
        <f>REPLACE(INDEX(GroupVertices[Group],MATCH(Vertices[[#This Row],[Vertex]],GroupVertices[Vertex],0)),1,1,"")</f>
        <v>2</v>
      </c>
      <c r="BB95" s="48" t="s">
        <v>460</v>
      </c>
      <c r="BC95" s="48" t="s">
        <v>460</v>
      </c>
      <c r="BD95" s="48" t="s">
        <v>484</v>
      </c>
      <c r="BE95" s="48" t="s">
        <v>484</v>
      </c>
      <c r="BF95" s="48" t="s">
        <v>504</v>
      </c>
      <c r="BG95" s="48" t="s">
        <v>504</v>
      </c>
      <c r="BH95" s="121" t="s">
        <v>2409</v>
      </c>
      <c r="BI95" s="121" t="s">
        <v>2409</v>
      </c>
      <c r="BJ95" s="121" t="s">
        <v>2470</v>
      </c>
      <c r="BK95" s="121" t="s">
        <v>2470</v>
      </c>
      <c r="BL95" s="121">
        <v>1</v>
      </c>
      <c r="BM95" s="124">
        <v>6.666666666666667</v>
      </c>
      <c r="BN95" s="121">
        <v>0</v>
      </c>
      <c r="BO95" s="124">
        <v>0</v>
      </c>
      <c r="BP95" s="121">
        <v>0</v>
      </c>
      <c r="BQ95" s="124">
        <v>0</v>
      </c>
      <c r="BR95" s="121">
        <v>14</v>
      </c>
      <c r="BS95" s="124">
        <v>93.33333333333333</v>
      </c>
      <c r="BT95" s="121">
        <v>15</v>
      </c>
      <c r="BU95" s="2"/>
      <c r="BV95" s="3"/>
      <c r="BW95" s="3"/>
      <c r="BX95" s="3"/>
      <c r="BY95" s="3"/>
    </row>
    <row r="96" spans="1:77" ht="41.45" customHeight="1">
      <c r="A96" s="64" t="s">
        <v>316</v>
      </c>
      <c r="C96" s="65"/>
      <c r="D96" s="65" t="s">
        <v>64</v>
      </c>
      <c r="E96" s="66">
        <v>162.4077241435003</v>
      </c>
      <c r="F96" s="68">
        <v>99.99979801700752</v>
      </c>
      <c r="G96" s="100" t="s">
        <v>1674</v>
      </c>
      <c r="H96" s="65"/>
      <c r="I96" s="69" t="s">
        <v>316</v>
      </c>
      <c r="J96" s="70"/>
      <c r="K96" s="70"/>
      <c r="L96" s="69" t="s">
        <v>1911</v>
      </c>
      <c r="M96" s="73">
        <v>1.0673141986249344</v>
      </c>
      <c r="N96" s="74">
        <v>3401.08056640625</v>
      </c>
      <c r="O96" s="74">
        <v>4199.580078125</v>
      </c>
      <c r="P96" s="75"/>
      <c r="Q96" s="76"/>
      <c r="R96" s="76"/>
      <c r="S96" s="86"/>
      <c r="T96" s="48">
        <v>1</v>
      </c>
      <c r="U96" s="48">
        <v>0</v>
      </c>
      <c r="V96" s="49">
        <v>0</v>
      </c>
      <c r="W96" s="49">
        <v>0.001235</v>
      </c>
      <c r="X96" s="49">
        <v>0</v>
      </c>
      <c r="Y96" s="49">
        <v>0.582811</v>
      </c>
      <c r="Z96" s="49">
        <v>0</v>
      </c>
      <c r="AA96" s="49">
        <v>0</v>
      </c>
      <c r="AB96" s="71">
        <v>96</v>
      </c>
      <c r="AC96" s="71"/>
      <c r="AD96" s="72"/>
      <c r="AE96" s="78" t="s">
        <v>1147</v>
      </c>
      <c r="AF96" s="78">
        <v>1981</v>
      </c>
      <c r="AG96" s="78">
        <v>484</v>
      </c>
      <c r="AH96" s="78">
        <v>989</v>
      </c>
      <c r="AI96" s="78">
        <v>43</v>
      </c>
      <c r="AJ96" s="78"/>
      <c r="AK96" s="78" t="s">
        <v>1269</v>
      </c>
      <c r="AL96" s="78" t="s">
        <v>1314</v>
      </c>
      <c r="AM96" s="83" t="s">
        <v>1463</v>
      </c>
      <c r="AN96" s="78"/>
      <c r="AO96" s="80">
        <v>39820.897893518515</v>
      </c>
      <c r="AP96" s="83" t="s">
        <v>1576</v>
      </c>
      <c r="AQ96" s="78" t="b">
        <v>0</v>
      </c>
      <c r="AR96" s="78" t="b">
        <v>0</v>
      </c>
      <c r="AS96" s="78" t="b">
        <v>0</v>
      </c>
      <c r="AT96" s="78"/>
      <c r="AU96" s="78">
        <v>3</v>
      </c>
      <c r="AV96" s="83" t="s">
        <v>1613</v>
      </c>
      <c r="AW96" s="78" t="b">
        <v>0</v>
      </c>
      <c r="AX96" s="78" t="s">
        <v>1694</v>
      </c>
      <c r="AY96" s="83" t="s">
        <v>1788</v>
      </c>
      <c r="AZ96" s="78" t="s">
        <v>65</v>
      </c>
      <c r="BA96" s="78" t="str">
        <f>REPLACE(INDEX(GroupVertices[Group],MATCH(Vertices[[#This Row],[Vertex]],GroupVertices[Vertex],0)),1,1,"")</f>
        <v>2</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251</v>
      </c>
      <c r="C97" s="65"/>
      <c r="D97" s="65" t="s">
        <v>64</v>
      </c>
      <c r="E97" s="66">
        <v>162.01438031211515</v>
      </c>
      <c r="F97" s="68">
        <v>99.99999287611853</v>
      </c>
      <c r="G97" s="100" t="s">
        <v>605</v>
      </c>
      <c r="H97" s="65"/>
      <c r="I97" s="69" t="s">
        <v>251</v>
      </c>
      <c r="J97" s="70"/>
      <c r="K97" s="70"/>
      <c r="L97" s="69" t="s">
        <v>1912</v>
      </c>
      <c r="M97" s="73">
        <v>1.0023741522336596</v>
      </c>
      <c r="N97" s="74">
        <v>9123.5927734375</v>
      </c>
      <c r="O97" s="74">
        <v>4023.126953125</v>
      </c>
      <c r="P97" s="75"/>
      <c r="Q97" s="76"/>
      <c r="R97" s="76"/>
      <c r="S97" s="86"/>
      <c r="T97" s="48">
        <v>0</v>
      </c>
      <c r="U97" s="48">
        <v>1</v>
      </c>
      <c r="V97" s="49">
        <v>0</v>
      </c>
      <c r="W97" s="49">
        <v>0.002193</v>
      </c>
      <c r="X97" s="49">
        <v>0.00097</v>
      </c>
      <c r="Y97" s="49">
        <v>0.493837</v>
      </c>
      <c r="Z97" s="49">
        <v>0</v>
      </c>
      <c r="AA97" s="49">
        <v>0</v>
      </c>
      <c r="AB97" s="71">
        <v>97</v>
      </c>
      <c r="AC97" s="71"/>
      <c r="AD97" s="72"/>
      <c r="AE97" s="78" t="s">
        <v>1148</v>
      </c>
      <c r="AF97" s="78">
        <v>7</v>
      </c>
      <c r="AG97" s="78">
        <v>19</v>
      </c>
      <c r="AH97" s="78">
        <v>203</v>
      </c>
      <c r="AI97" s="78">
        <v>24</v>
      </c>
      <c r="AJ97" s="78"/>
      <c r="AK97" s="78" t="s">
        <v>1270</v>
      </c>
      <c r="AL97" s="78" t="s">
        <v>1367</v>
      </c>
      <c r="AM97" s="83" t="s">
        <v>1464</v>
      </c>
      <c r="AN97" s="78"/>
      <c r="AO97" s="80">
        <v>43462.847604166665</v>
      </c>
      <c r="AP97" s="83" t="s">
        <v>1577</v>
      </c>
      <c r="AQ97" s="78" t="b">
        <v>0</v>
      </c>
      <c r="AR97" s="78" t="b">
        <v>0</v>
      </c>
      <c r="AS97" s="78" t="b">
        <v>0</v>
      </c>
      <c r="AT97" s="78" t="s">
        <v>963</v>
      </c>
      <c r="AU97" s="78">
        <v>0</v>
      </c>
      <c r="AV97" s="83" t="s">
        <v>1613</v>
      </c>
      <c r="AW97" s="78" t="b">
        <v>0</v>
      </c>
      <c r="AX97" s="78" t="s">
        <v>1694</v>
      </c>
      <c r="AY97" s="83" t="s">
        <v>1789</v>
      </c>
      <c r="AZ97" s="78" t="s">
        <v>66</v>
      </c>
      <c r="BA97" s="78" t="str">
        <f>REPLACE(INDEX(GroupVertices[Group],MATCH(Vertices[[#This Row],[Vertex]],GroupVertices[Vertex],0)),1,1,"")</f>
        <v>5</v>
      </c>
      <c r="BB97" s="48" t="s">
        <v>459</v>
      </c>
      <c r="BC97" s="48" t="s">
        <v>459</v>
      </c>
      <c r="BD97" s="48" t="s">
        <v>484</v>
      </c>
      <c r="BE97" s="48" t="s">
        <v>484</v>
      </c>
      <c r="BF97" s="48" t="s">
        <v>511</v>
      </c>
      <c r="BG97" s="48" t="s">
        <v>511</v>
      </c>
      <c r="BH97" s="121" t="s">
        <v>2171</v>
      </c>
      <c r="BI97" s="121" t="s">
        <v>2171</v>
      </c>
      <c r="BJ97" s="121" t="s">
        <v>2269</v>
      </c>
      <c r="BK97" s="121" t="s">
        <v>2269</v>
      </c>
      <c r="BL97" s="121">
        <v>1</v>
      </c>
      <c r="BM97" s="124">
        <v>5</v>
      </c>
      <c r="BN97" s="121">
        <v>0</v>
      </c>
      <c r="BO97" s="124">
        <v>0</v>
      </c>
      <c r="BP97" s="121">
        <v>0</v>
      </c>
      <c r="BQ97" s="124">
        <v>0</v>
      </c>
      <c r="BR97" s="121">
        <v>19</v>
      </c>
      <c r="BS97" s="124">
        <v>95</v>
      </c>
      <c r="BT97" s="121">
        <v>20</v>
      </c>
      <c r="BU97" s="2"/>
      <c r="BV97" s="3"/>
      <c r="BW97" s="3"/>
      <c r="BX97" s="3"/>
      <c r="BY97" s="3"/>
    </row>
    <row r="98" spans="1:77" ht="41.45" customHeight="1">
      <c r="A98" s="64" t="s">
        <v>252</v>
      </c>
      <c r="C98" s="65"/>
      <c r="D98" s="65" t="s">
        <v>64</v>
      </c>
      <c r="E98" s="66">
        <v>163.46932953788382</v>
      </c>
      <c r="F98" s="68">
        <v>99.99927210693376</v>
      </c>
      <c r="G98" s="100" t="s">
        <v>606</v>
      </c>
      <c r="H98" s="65"/>
      <c r="I98" s="69" t="s">
        <v>252</v>
      </c>
      <c r="J98" s="70"/>
      <c r="K98" s="70"/>
      <c r="L98" s="69" t="s">
        <v>1913</v>
      </c>
      <c r="M98" s="73">
        <v>1.2425824958745044</v>
      </c>
      <c r="N98" s="74">
        <v>5363.37353515625</v>
      </c>
      <c r="O98" s="74">
        <v>5034.79052734375</v>
      </c>
      <c r="P98" s="75"/>
      <c r="Q98" s="76"/>
      <c r="R98" s="76"/>
      <c r="S98" s="86"/>
      <c r="T98" s="48">
        <v>1</v>
      </c>
      <c r="U98" s="48">
        <v>2</v>
      </c>
      <c r="V98" s="49">
        <v>0</v>
      </c>
      <c r="W98" s="49">
        <v>0.002445</v>
      </c>
      <c r="X98" s="49">
        <v>0.006423</v>
      </c>
      <c r="Y98" s="49">
        <v>0.531641</v>
      </c>
      <c r="Z98" s="49">
        <v>1</v>
      </c>
      <c r="AA98" s="49">
        <v>0.5</v>
      </c>
      <c r="AB98" s="71">
        <v>98</v>
      </c>
      <c r="AC98" s="71"/>
      <c r="AD98" s="72"/>
      <c r="AE98" s="78" t="s">
        <v>1149</v>
      </c>
      <c r="AF98" s="78">
        <v>1539</v>
      </c>
      <c r="AG98" s="78">
        <v>1739</v>
      </c>
      <c r="AH98" s="78">
        <v>616</v>
      </c>
      <c r="AI98" s="78">
        <v>907</v>
      </c>
      <c r="AJ98" s="78"/>
      <c r="AK98" s="78" t="s">
        <v>1271</v>
      </c>
      <c r="AL98" s="78" t="s">
        <v>1368</v>
      </c>
      <c r="AM98" s="83" t="s">
        <v>1465</v>
      </c>
      <c r="AN98" s="78"/>
      <c r="AO98" s="80">
        <v>42066.0253125</v>
      </c>
      <c r="AP98" s="83" t="s">
        <v>1578</v>
      </c>
      <c r="AQ98" s="78" t="b">
        <v>0</v>
      </c>
      <c r="AR98" s="78" t="b">
        <v>0</v>
      </c>
      <c r="AS98" s="78" t="b">
        <v>0</v>
      </c>
      <c r="AT98" s="78" t="s">
        <v>963</v>
      </c>
      <c r="AU98" s="78">
        <v>45</v>
      </c>
      <c r="AV98" s="83" t="s">
        <v>1613</v>
      </c>
      <c r="AW98" s="78" t="b">
        <v>0</v>
      </c>
      <c r="AX98" s="78" t="s">
        <v>1694</v>
      </c>
      <c r="AY98" s="83" t="s">
        <v>1790</v>
      </c>
      <c r="AZ98" s="78" t="s">
        <v>66</v>
      </c>
      <c r="BA98" s="78" t="str">
        <f>REPLACE(INDEX(GroupVertices[Group],MATCH(Vertices[[#This Row],[Vertex]],GroupVertices[Vertex],0)),1,1,"")</f>
        <v>3</v>
      </c>
      <c r="BB98" s="48"/>
      <c r="BC98" s="48"/>
      <c r="BD98" s="48"/>
      <c r="BE98" s="48"/>
      <c r="BF98" s="48" t="s">
        <v>512</v>
      </c>
      <c r="BG98" s="48" t="s">
        <v>512</v>
      </c>
      <c r="BH98" s="121" t="s">
        <v>2410</v>
      </c>
      <c r="BI98" s="121" t="s">
        <v>2410</v>
      </c>
      <c r="BJ98" s="121" t="s">
        <v>2471</v>
      </c>
      <c r="BK98" s="121" t="s">
        <v>2471</v>
      </c>
      <c r="BL98" s="121">
        <v>1</v>
      </c>
      <c r="BM98" s="124">
        <v>5</v>
      </c>
      <c r="BN98" s="121">
        <v>0</v>
      </c>
      <c r="BO98" s="124">
        <v>0</v>
      </c>
      <c r="BP98" s="121">
        <v>0</v>
      </c>
      <c r="BQ98" s="124">
        <v>0</v>
      </c>
      <c r="BR98" s="121">
        <v>19</v>
      </c>
      <c r="BS98" s="124">
        <v>95</v>
      </c>
      <c r="BT98" s="121">
        <v>20</v>
      </c>
      <c r="BU98" s="2"/>
      <c r="BV98" s="3"/>
      <c r="BW98" s="3"/>
      <c r="BX98" s="3"/>
      <c r="BY98" s="3"/>
    </row>
    <row r="99" spans="1:77" ht="41.45" customHeight="1">
      <c r="A99" s="64" t="s">
        <v>254</v>
      </c>
      <c r="C99" s="65"/>
      <c r="D99" s="65" t="s">
        <v>64</v>
      </c>
      <c r="E99" s="66">
        <v>163.0159267559001</v>
      </c>
      <c r="F99" s="68">
        <v>99.99949671872622</v>
      </c>
      <c r="G99" s="100" t="s">
        <v>607</v>
      </c>
      <c r="H99" s="65"/>
      <c r="I99" s="69" t="s">
        <v>254</v>
      </c>
      <c r="J99" s="70"/>
      <c r="K99" s="70"/>
      <c r="L99" s="69" t="s">
        <v>1914</v>
      </c>
      <c r="M99" s="73">
        <v>1.1677268725073573</v>
      </c>
      <c r="N99" s="74">
        <v>5721.5947265625</v>
      </c>
      <c r="O99" s="74">
        <v>5421.58935546875</v>
      </c>
      <c r="P99" s="75"/>
      <c r="Q99" s="76"/>
      <c r="R99" s="76"/>
      <c r="S99" s="86"/>
      <c r="T99" s="48">
        <v>3</v>
      </c>
      <c r="U99" s="48">
        <v>1</v>
      </c>
      <c r="V99" s="49">
        <v>1</v>
      </c>
      <c r="W99" s="49">
        <v>0.002451</v>
      </c>
      <c r="X99" s="49">
        <v>0.009604</v>
      </c>
      <c r="Y99" s="49">
        <v>0.725599</v>
      </c>
      <c r="Z99" s="49">
        <v>0.6666666666666666</v>
      </c>
      <c r="AA99" s="49">
        <v>0.3333333333333333</v>
      </c>
      <c r="AB99" s="71">
        <v>99</v>
      </c>
      <c r="AC99" s="71"/>
      <c r="AD99" s="72"/>
      <c r="AE99" s="78" t="s">
        <v>1150</v>
      </c>
      <c r="AF99" s="78">
        <v>2597</v>
      </c>
      <c r="AG99" s="78">
        <v>1203</v>
      </c>
      <c r="AH99" s="78">
        <v>4193</v>
      </c>
      <c r="AI99" s="78">
        <v>8361</v>
      </c>
      <c r="AJ99" s="78"/>
      <c r="AK99" s="78" t="s">
        <v>1272</v>
      </c>
      <c r="AL99" s="78" t="s">
        <v>1369</v>
      </c>
      <c r="AM99" s="83" t="s">
        <v>1466</v>
      </c>
      <c r="AN99" s="78"/>
      <c r="AO99" s="80">
        <v>40637.252488425926</v>
      </c>
      <c r="AP99" s="83" t="s">
        <v>1579</v>
      </c>
      <c r="AQ99" s="78" t="b">
        <v>0</v>
      </c>
      <c r="AR99" s="78" t="b">
        <v>0</v>
      </c>
      <c r="AS99" s="78" t="b">
        <v>1</v>
      </c>
      <c r="AT99" s="78" t="s">
        <v>963</v>
      </c>
      <c r="AU99" s="78">
        <v>43</v>
      </c>
      <c r="AV99" s="83" t="s">
        <v>1620</v>
      </c>
      <c r="AW99" s="78" t="b">
        <v>0</v>
      </c>
      <c r="AX99" s="78" t="s">
        <v>1694</v>
      </c>
      <c r="AY99" s="83" t="s">
        <v>1791</v>
      </c>
      <c r="AZ99" s="78" t="s">
        <v>66</v>
      </c>
      <c r="BA99" s="78" t="str">
        <f>REPLACE(INDEX(GroupVertices[Group],MATCH(Vertices[[#This Row],[Vertex]],GroupVertices[Vertex],0)),1,1,"")</f>
        <v>3</v>
      </c>
      <c r="BB99" s="48"/>
      <c r="BC99" s="48"/>
      <c r="BD99" s="48"/>
      <c r="BE99" s="48"/>
      <c r="BF99" s="48" t="s">
        <v>512</v>
      </c>
      <c r="BG99" s="48" t="s">
        <v>512</v>
      </c>
      <c r="BH99" s="121" t="s">
        <v>2410</v>
      </c>
      <c r="BI99" s="121" t="s">
        <v>2410</v>
      </c>
      <c r="BJ99" s="121" t="s">
        <v>2471</v>
      </c>
      <c r="BK99" s="121" t="s">
        <v>2471</v>
      </c>
      <c r="BL99" s="121">
        <v>1</v>
      </c>
      <c r="BM99" s="124">
        <v>5</v>
      </c>
      <c r="BN99" s="121">
        <v>0</v>
      </c>
      <c r="BO99" s="124">
        <v>0</v>
      </c>
      <c r="BP99" s="121">
        <v>0</v>
      </c>
      <c r="BQ99" s="124">
        <v>0</v>
      </c>
      <c r="BR99" s="121">
        <v>19</v>
      </c>
      <c r="BS99" s="124">
        <v>95</v>
      </c>
      <c r="BT99" s="121">
        <v>20</v>
      </c>
      <c r="BU99" s="2"/>
      <c r="BV99" s="3"/>
      <c r="BW99" s="3"/>
      <c r="BX99" s="3"/>
      <c r="BY99" s="3"/>
    </row>
    <row r="100" spans="1:77" ht="41.45" customHeight="1">
      <c r="A100" s="64" t="s">
        <v>317</v>
      </c>
      <c r="C100" s="65"/>
      <c r="D100" s="65" t="s">
        <v>64</v>
      </c>
      <c r="E100" s="66">
        <v>163.0819070114873</v>
      </c>
      <c r="F100" s="68">
        <v>99.9994640326818</v>
      </c>
      <c r="G100" s="100" t="s">
        <v>1675</v>
      </c>
      <c r="H100" s="65"/>
      <c r="I100" s="69" t="s">
        <v>317</v>
      </c>
      <c r="J100" s="70"/>
      <c r="K100" s="70"/>
      <c r="L100" s="69" t="s">
        <v>1915</v>
      </c>
      <c r="M100" s="73">
        <v>1.1786200415794421</v>
      </c>
      <c r="N100" s="74">
        <v>6013.18603515625</v>
      </c>
      <c r="O100" s="74">
        <v>9646.09375</v>
      </c>
      <c r="P100" s="75"/>
      <c r="Q100" s="76"/>
      <c r="R100" s="76"/>
      <c r="S100" s="86"/>
      <c r="T100" s="48">
        <v>1</v>
      </c>
      <c r="U100" s="48">
        <v>0</v>
      </c>
      <c r="V100" s="49">
        <v>0</v>
      </c>
      <c r="W100" s="49">
        <v>0.002439</v>
      </c>
      <c r="X100" s="49">
        <v>0.005409</v>
      </c>
      <c r="Y100" s="49">
        <v>0.326055</v>
      </c>
      <c r="Z100" s="49">
        <v>0</v>
      </c>
      <c r="AA100" s="49">
        <v>0</v>
      </c>
      <c r="AB100" s="71">
        <v>100</v>
      </c>
      <c r="AC100" s="71"/>
      <c r="AD100" s="72"/>
      <c r="AE100" s="78" t="s">
        <v>1151</v>
      </c>
      <c r="AF100" s="78">
        <v>629</v>
      </c>
      <c r="AG100" s="78">
        <v>1281</v>
      </c>
      <c r="AH100" s="78">
        <v>16402</v>
      </c>
      <c r="AI100" s="78">
        <v>5734</v>
      </c>
      <c r="AJ100" s="78"/>
      <c r="AK100" s="78" t="s">
        <v>1273</v>
      </c>
      <c r="AL100" s="78" t="s">
        <v>1368</v>
      </c>
      <c r="AM100" s="83" t="s">
        <v>1467</v>
      </c>
      <c r="AN100" s="78"/>
      <c r="AO100" s="80">
        <v>41761.941157407404</v>
      </c>
      <c r="AP100" s="83" t="s">
        <v>1580</v>
      </c>
      <c r="AQ100" s="78" t="b">
        <v>1</v>
      </c>
      <c r="AR100" s="78" t="b">
        <v>0</v>
      </c>
      <c r="AS100" s="78" t="b">
        <v>0</v>
      </c>
      <c r="AT100" s="78"/>
      <c r="AU100" s="78">
        <v>133</v>
      </c>
      <c r="AV100" s="83" t="s">
        <v>1613</v>
      </c>
      <c r="AW100" s="78" t="b">
        <v>0</v>
      </c>
      <c r="AX100" s="78" t="s">
        <v>1694</v>
      </c>
      <c r="AY100" s="83" t="s">
        <v>1792</v>
      </c>
      <c r="AZ100" s="78" t="s">
        <v>65</v>
      </c>
      <c r="BA100" s="78" t="str">
        <f>REPLACE(INDEX(GroupVertices[Group],MATCH(Vertices[[#This Row],[Vertex]],GroupVertices[Vertex],0)),1,1,"")</f>
        <v>3</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318</v>
      </c>
      <c r="C101" s="65"/>
      <c r="D101" s="65" t="s">
        <v>64</v>
      </c>
      <c r="E101" s="66">
        <v>1000</v>
      </c>
      <c r="F101" s="68">
        <v>70</v>
      </c>
      <c r="G101" s="100" t="s">
        <v>1676</v>
      </c>
      <c r="H101" s="65"/>
      <c r="I101" s="69" t="s">
        <v>318</v>
      </c>
      <c r="J101" s="70"/>
      <c r="K101" s="70"/>
      <c r="L101" s="69" t="s">
        <v>1916</v>
      </c>
      <c r="M101" s="73">
        <v>9999</v>
      </c>
      <c r="N101" s="74">
        <v>6458.09375</v>
      </c>
      <c r="O101" s="74">
        <v>7993.16015625</v>
      </c>
      <c r="P101" s="75"/>
      <c r="Q101" s="76"/>
      <c r="R101" s="76"/>
      <c r="S101" s="86"/>
      <c r="T101" s="48">
        <v>1</v>
      </c>
      <c r="U101" s="48">
        <v>0</v>
      </c>
      <c r="V101" s="49">
        <v>0</v>
      </c>
      <c r="W101" s="49">
        <v>0.002439</v>
      </c>
      <c r="X101" s="49">
        <v>0.005409</v>
      </c>
      <c r="Y101" s="49">
        <v>0.326055</v>
      </c>
      <c r="Z101" s="49">
        <v>0</v>
      </c>
      <c r="AA101" s="49">
        <v>0</v>
      </c>
      <c r="AB101" s="71">
        <v>101</v>
      </c>
      <c r="AC101" s="71"/>
      <c r="AD101" s="72"/>
      <c r="AE101" s="78" t="s">
        <v>1152</v>
      </c>
      <c r="AF101" s="78">
        <v>1034</v>
      </c>
      <c r="AG101" s="78">
        <v>71590188</v>
      </c>
      <c r="AH101" s="78">
        <v>23428</v>
      </c>
      <c r="AI101" s="78">
        <v>2454</v>
      </c>
      <c r="AJ101" s="78"/>
      <c r="AK101" s="78" t="s">
        <v>1274</v>
      </c>
      <c r="AL101" s="78" t="s">
        <v>1370</v>
      </c>
      <c r="AM101" s="83" t="s">
        <v>1468</v>
      </c>
      <c r="AN101" s="78"/>
      <c r="AO101" s="80">
        <v>39399.90539351852</v>
      </c>
      <c r="AP101" s="83" t="s">
        <v>1581</v>
      </c>
      <c r="AQ101" s="78" t="b">
        <v>0</v>
      </c>
      <c r="AR101" s="78" t="b">
        <v>0</v>
      </c>
      <c r="AS101" s="78" t="b">
        <v>0</v>
      </c>
      <c r="AT101" s="78"/>
      <c r="AU101" s="78">
        <v>81976</v>
      </c>
      <c r="AV101" s="83" t="s">
        <v>1612</v>
      </c>
      <c r="AW101" s="78" t="b">
        <v>1</v>
      </c>
      <c r="AX101" s="78" t="s">
        <v>1694</v>
      </c>
      <c r="AY101" s="83" t="s">
        <v>1793</v>
      </c>
      <c r="AZ101" s="78" t="s">
        <v>65</v>
      </c>
      <c r="BA101" s="78" t="str">
        <f>REPLACE(INDEX(GroupVertices[Group],MATCH(Vertices[[#This Row],[Vertex]],GroupVertices[Vertex],0)),1,1,"")</f>
        <v>3</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319</v>
      </c>
      <c r="C102" s="65"/>
      <c r="D102" s="65" t="s">
        <v>64</v>
      </c>
      <c r="E102" s="66">
        <v>1000</v>
      </c>
      <c r="F102" s="68">
        <v>84.70191500829458</v>
      </c>
      <c r="G102" s="100" t="s">
        <v>1677</v>
      </c>
      <c r="H102" s="65"/>
      <c r="I102" s="69" t="s">
        <v>319</v>
      </c>
      <c r="J102" s="70"/>
      <c r="K102" s="70"/>
      <c r="L102" s="69" t="s">
        <v>1917</v>
      </c>
      <c r="M102" s="73">
        <v>5099.341791569029</v>
      </c>
      <c r="N102" s="74">
        <v>8327.0869140625</v>
      </c>
      <c r="O102" s="74">
        <v>3670.22119140625</v>
      </c>
      <c r="P102" s="75"/>
      <c r="Q102" s="76"/>
      <c r="R102" s="76"/>
      <c r="S102" s="86"/>
      <c r="T102" s="48">
        <v>1</v>
      </c>
      <c r="U102" s="48">
        <v>0</v>
      </c>
      <c r="V102" s="49">
        <v>0</v>
      </c>
      <c r="W102" s="49">
        <v>0.142857</v>
      </c>
      <c r="X102" s="49">
        <v>0</v>
      </c>
      <c r="Y102" s="49">
        <v>0.595236</v>
      </c>
      <c r="Z102" s="49">
        <v>0</v>
      </c>
      <c r="AA102" s="49">
        <v>0</v>
      </c>
      <c r="AB102" s="71">
        <v>102</v>
      </c>
      <c r="AC102" s="71"/>
      <c r="AD102" s="72"/>
      <c r="AE102" s="78" t="s">
        <v>1153</v>
      </c>
      <c r="AF102" s="78">
        <v>38</v>
      </c>
      <c r="AG102" s="78">
        <v>36506427</v>
      </c>
      <c r="AH102" s="78">
        <v>12458</v>
      </c>
      <c r="AI102" s="78">
        <v>217</v>
      </c>
      <c r="AJ102" s="78"/>
      <c r="AK102" s="78" t="s">
        <v>1275</v>
      </c>
      <c r="AL102" s="78"/>
      <c r="AM102" s="83" t="s">
        <v>1469</v>
      </c>
      <c r="AN102" s="78"/>
      <c r="AO102" s="80">
        <v>40409.841099537036</v>
      </c>
      <c r="AP102" s="83" t="s">
        <v>1582</v>
      </c>
      <c r="AQ102" s="78" t="b">
        <v>0</v>
      </c>
      <c r="AR102" s="78" t="b">
        <v>0</v>
      </c>
      <c r="AS102" s="78" t="b">
        <v>1</v>
      </c>
      <c r="AT102" s="78"/>
      <c r="AU102" s="78">
        <v>33342</v>
      </c>
      <c r="AV102" s="83" t="s">
        <v>1613</v>
      </c>
      <c r="AW102" s="78" t="b">
        <v>1</v>
      </c>
      <c r="AX102" s="78" t="s">
        <v>1694</v>
      </c>
      <c r="AY102" s="83" t="s">
        <v>1794</v>
      </c>
      <c r="AZ102" s="78" t="s">
        <v>65</v>
      </c>
      <c r="BA102" s="78" t="str">
        <f>REPLACE(INDEX(GroupVertices[Group],MATCH(Vertices[[#This Row],[Vertex]],GroupVertices[Vertex],0)),1,1,"")</f>
        <v>8</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320</v>
      </c>
      <c r="C103" s="65"/>
      <c r="D103" s="65" t="s">
        <v>64</v>
      </c>
      <c r="E103" s="66">
        <v>177.32941271475582</v>
      </c>
      <c r="F103" s="68">
        <v>99.99240594234523</v>
      </c>
      <c r="G103" s="100" t="s">
        <v>1678</v>
      </c>
      <c r="H103" s="65"/>
      <c r="I103" s="69" t="s">
        <v>320</v>
      </c>
      <c r="J103" s="70"/>
      <c r="K103" s="70"/>
      <c r="L103" s="69" t="s">
        <v>1918</v>
      </c>
      <c r="M103" s="73">
        <v>3.530846281081041</v>
      </c>
      <c r="N103" s="74">
        <v>7906.94140625</v>
      </c>
      <c r="O103" s="74">
        <v>1990.4661865234375</v>
      </c>
      <c r="P103" s="75"/>
      <c r="Q103" s="76"/>
      <c r="R103" s="76"/>
      <c r="S103" s="86"/>
      <c r="T103" s="48">
        <v>1</v>
      </c>
      <c r="U103" s="48">
        <v>0</v>
      </c>
      <c r="V103" s="49">
        <v>0</v>
      </c>
      <c r="W103" s="49">
        <v>0.142857</v>
      </c>
      <c r="X103" s="49">
        <v>0</v>
      </c>
      <c r="Y103" s="49">
        <v>0.595236</v>
      </c>
      <c r="Z103" s="49">
        <v>0</v>
      </c>
      <c r="AA103" s="49">
        <v>0</v>
      </c>
      <c r="AB103" s="71">
        <v>103</v>
      </c>
      <c r="AC103" s="71"/>
      <c r="AD103" s="72"/>
      <c r="AE103" s="78" t="s">
        <v>1154</v>
      </c>
      <c r="AF103" s="78">
        <v>11781</v>
      </c>
      <c r="AG103" s="78">
        <v>18124</v>
      </c>
      <c r="AH103" s="78">
        <v>60758</v>
      </c>
      <c r="AI103" s="78">
        <v>27159</v>
      </c>
      <c r="AJ103" s="78"/>
      <c r="AK103" s="78" t="s">
        <v>1276</v>
      </c>
      <c r="AL103" s="78" t="s">
        <v>986</v>
      </c>
      <c r="AM103" s="83" t="s">
        <v>1470</v>
      </c>
      <c r="AN103" s="78"/>
      <c r="AO103" s="80">
        <v>39522.853530092594</v>
      </c>
      <c r="AP103" s="83" t="s">
        <v>1583</v>
      </c>
      <c r="AQ103" s="78" t="b">
        <v>0</v>
      </c>
      <c r="AR103" s="78" t="b">
        <v>0</v>
      </c>
      <c r="AS103" s="78" t="b">
        <v>1</v>
      </c>
      <c r="AT103" s="78"/>
      <c r="AU103" s="78">
        <v>1158</v>
      </c>
      <c r="AV103" s="83" t="s">
        <v>1613</v>
      </c>
      <c r="AW103" s="78" t="b">
        <v>1</v>
      </c>
      <c r="AX103" s="78" t="s">
        <v>1694</v>
      </c>
      <c r="AY103" s="83" t="s">
        <v>1795</v>
      </c>
      <c r="AZ103" s="78" t="s">
        <v>65</v>
      </c>
      <c r="BA103" s="78" t="str">
        <f>REPLACE(INDEX(GroupVertices[Group],MATCH(Vertices[[#This Row],[Vertex]],GroupVertices[Vertex],0)),1,1,"")</f>
        <v>8</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321</v>
      </c>
      <c r="C104" s="65"/>
      <c r="D104" s="65" t="s">
        <v>64</v>
      </c>
      <c r="E104" s="66">
        <v>162.24615710738297</v>
      </c>
      <c r="F104" s="68">
        <v>99.99987805591118</v>
      </c>
      <c r="G104" s="100" t="s">
        <v>1679</v>
      </c>
      <c r="H104" s="65"/>
      <c r="I104" s="69" t="s">
        <v>321</v>
      </c>
      <c r="J104" s="70"/>
      <c r="K104" s="70"/>
      <c r="L104" s="69" t="s">
        <v>1919</v>
      </c>
      <c r="M104" s="73">
        <v>1.040639899999701</v>
      </c>
      <c r="N104" s="74">
        <v>1954.09814453125</v>
      </c>
      <c r="O104" s="74">
        <v>4552.48583984375</v>
      </c>
      <c r="P104" s="75"/>
      <c r="Q104" s="76"/>
      <c r="R104" s="76"/>
      <c r="S104" s="86"/>
      <c r="T104" s="48">
        <v>1</v>
      </c>
      <c r="U104" s="48">
        <v>0</v>
      </c>
      <c r="V104" s="49">
        <v>0</v>
      </c>
      <c r="W104" s="49">
        <v>0.00274</v>
      </c>
      <c r="X104" s="49">
        <v>0.007192</v>
      </c>
      <c r="Y104" s="49">
        <v>0.347497</v>
      </c>
      <c r="Z104" s="49">
        <v>0</v>
      </c>
      <c r="AA104" s="49">
        <v>0</v>
      </c>
      <c r="AB104" s="71">
        <v>104</v>
      </c>
      <c r="AC104" s="71"/>
      <c r="AD104" s="72"/>
      <c r="AE104" s="78" t="s">
        <v>1155</v>
      </c>
      <c r="AF104" s="78">
        <v>560</v>
      </c>
      <c r="AG104" s="78">
        <v>293</v>
      </c>
      <c r="AH104" s="78">
        <v>423</v>
      </c>
      <c r="AI104" s="78">
        <v>900</v>
      </c>
      <c r="AJ104" s="78"/>
      <c r="AK104" s="78" t="s">
        <v>1277</v>
      </c>
      <c r="AL104" s="78" t="s">
        <v>999</v>
      </c>
      <c r="AM104" s="83" t="s">
        <v>1471</v>
      </c>
      <c r="AN104" s="78"/>
      <c r="AO104" s="80">
        <v>43516.893125</v>
      </c>
      <c r="AP104" s="83" t="s">
        <v>1584</v>
      </c>
      <c r="AQ104" s="78" t="b">
        <v>0</v>
      </c>
      <c r="AR104" s="78" t="b">
        <v>0</v>
      </c>
      <c r="AS104" s="78" t="b">
        <v>0</v>
      </c>
      <c r="AT104" s="78"/>
      <c r="AU104" s="78">
        <v>8</v>
      </c>
      <c r="AV104" s="83" t="s">
        <v>1613</v>
      </c>
      <c r="AW104" s="78" t="b">
        <v>0</v>
      </c>
      <c r="AX104" s="78" t="s">
        <v>1694</v>
      </c>
      <c r="AY104" s="83" t="s">
        <v>1796</v>
      </c>
      <c r="AZ104" s="78" t="s">
        <v>65</v>
      </c>
      <c r="BA104" s="78" t="str">
        <f>REPLACE(INDEX(GroupVertices[Group],MATCH(Vertices[[#This Row],[Vertex]],GroupVertices[Vertex],0)),1,1,"")</f>
        <v>1</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258</v>
      </c>
      <c r="C105" s="65"/>
      <c r="D105" s="65" t="s">
        <v>64</v>
      </c>
      <c r="E105" s="66">
        <v>163.51500817636727</v>
      </c>
      <c r="F105" s="68">
        <v>99.99924947813378</v>
      </c>
      <c r="G105" s="100" t="s">
        <v>610</v>
      </c>
      <c r="H105" s="65"/>
      <c r="I105" s="69" t="s">
        <v>258</v>
      </c>
      <c r="J105" s="70"/>
      <c r="K105" s="70"/>
      <c r="L105" s="69" t="s">
        <v>1920</v>
      </c>
      <c r="M105" s="73">
        <v>1.250123920616717</v>
      </c>
      <c r="N105" s="74">
        <v>3276.546875</v>
      </c>
      <c r="O105" s="74">
        <v>5951.4140625</v>
      </c>
      <c r="P105" s="75"/>
      <c r="Q105" s="76"/>
      <c r="R105" s="76"/>
      <c r="S105" s="86"/>
      <c r="T105" s="48">
        <v>3</v>
      </c>
      <c r="U105" s="48">
        <v>6</v>
      </c>
      <c r="V105" s="49">
        <v>42.965079</v>
      </c>
      <c r="W105" s="49">
        <v>0.003058</v>
      </c>
      <c r="X105" s="49">
        <v>0.024344</v>
      </c>
      <c r="Y105" s="49">
        <v>1.263266</v>
      </c>
      <c r="Z105" s="49">
        <v>0.4</v>
      </c>
      <c r="AA105" s="49">
        <v>0.5</v>
      </c>
      <c r="AB105" s="71">
        <v>105</v>
      </c>
      <c r="AC105" s="71"/>
      <c r="AD105" s="72"/>
      <c r="AE105" s="78" t="s">
        <v>1156</v>
      </c>
      <c r="AF105" s="78">
        <v>1780</v>
      </c>
      <c r="AG105" s="78">
        <v>1793</v>
      </c>
      <c r="AH105" s="78">
        <v>4739</v>
      </c>
      <c r="AI105" s="78">
        <v>15069</v>
      </c>
      <c r="AJ105" s="78"/>
      <c r="AK105" s="78" t="s">
        <v>1278</v>
      </c>
      <c r="AL105" s="78" t="s">
        <v>1371</v>
      </c>
      <c r="AM105" s="83" t="s">
        <v>1472</v>
      </c>
      <c r="AN105" s="78"/>
      <c r="AO105" s="80">
        <v>43067.8872337963</v>
      </c>
      <c r="AP105" s="83" t="s">
        <v>1585</v>
      </c>
      <c r="AQ105" s="78" t="b">
        <v>0</v>
      </c>
      <c r="AR105" s="78" t="b">
        <v>0</v>
      </c>
      <c r="AS105" s="78" t="b">
        <v>1</v>
      </c>
      <c r="AT105" s="78" t="s">
        <v>963</v>
      </c>
      <c r="AU105" s="78">
        <v>59</v>
      </c>
      <c r="AV105" s="83" t="s">
        <v>1613</v>
      </c>
      <c r="AW105" s="78" t="b">
        <v>0</v>
      </c>
      <c r="AX105" s="78" t="s">
        <v>1694</v>
      </c>
      <c r="AY105" s="83" t="s">
        <v>1797</v>
      </c>
      <c r="AZ105" s="78" t="s">
        <v>66</v>
      </c>
      <c r="BA105" s="78" t="str">
        <f>REPLACE(INDEX(GroupVertices[Group],MATCH(Vertices[[#This Row],[Vertex]],GroupVertices[Vertex],0)),1,1,"")</f>
        <v>1</v>
      </c>
      <c r="BB105" s="48"/>
      <c r="BC105" s="48"/>
      <c r="BD105" s="48"/>
      <c r="BE105" s="48"/>
      <c r="BF105" s="48" t="s">
        <v>504</v>
      </c>
      <c r="BG105" s="48" t="s">
        <v>510</v>
      </c>
      <c r="BH105" s="121" t="s">
        <v>2411</v>
      </c>
      <c r="BI105" s="121" t="s">
        <v>2432</v>
      </c>
      <c r="BJ105" s="121" t="s">
        <v>2472</v>
      </c>
      <c r="BK105" s="121" t="s">
        <v>2485</v>
      </c>
      <c r="BL105" s="121">
        <v>3</v>
      </c>
      <c r="BM105" s="124">
        <v>2.459016393442623</v>
      </c>
      <c r="BN105" s="121">
        <v>0</v>
      </c>
      <c r="BO105" s="124">
        <v>0</v>
      </c>
      <c r="BP105" s="121">
        <v>0</v>
      </c>
      <c r="BQ105" s="124">
        <v>0</v>
      </c>
      <c r="BR105" s="121">
        <v>119</v>
      </c>
      <c r="BS105" s="124">
        <v>97.54098360655738</v>
      </c>
      <c r="BT105" s="121">
        <v>122</v>
      </c>
      <c r="BU105" s="2"/>
      <c r="BV105" s="3"/>
      <c r="BW105" s="3"/>
      <c r="BX105" s="3"/>
      <c r="BY105" s="3"/>
    </row>
    <row r="106" spans="1:77" ht="41.45" customHeight="1">
      <c r="A106" s="64" t="s">
        <v>322</v>
      </c>
      <c r="C106" s="65"/>
      <c r="D106" s="65" t="s">
        <v>64</v>
      </c>
      <c r="E106" s="66">
        <v>168.38908808269235</v>
      </c>
      <c r="F106" s="68">
        <v>99.99683490136483</v>
      </c>
      <c r="G106" s="100" t="s">
        <v>1680</v>
      </c>
      <c r="H106" s="65"/>
      <c r="I106" s="69" t="s">
        <v>322</v>
      </c>
      <c r="J106" s="70"/>
      <c r="K106" s="70"/>
      <c r="L106" s="69" t="s">
        <v>1921</v>
      </c>
      <c r="M106" s="73">
        <v>2.054821871813547</v>
      </c>
      <c r="N106" s="74">
        <v>3399.162109375</v>
      </c>
      <c r="O106" s="74">
        <v>5466.96484375</v>
      </c>
      <c r="P106" s="75"/>
      <c r="Q106" s="76"/>
      <c r="R106" s="76"/>
      <c r="S106" s="86"/>
      <c r="T106" s="48">
        <v>2</v>
      </c>
      <c r="U106" s="48">
        <v>0</v>
      </c>
      <c r="V106" s="49">
        <v>0</v>
      </c>
      <c r="W106" s="49">
        <v>0.002755</v>
      </c>
      <c r="X106" s="49">
        <v>0.009764</v>
      </c>
      <c r="Y106" s="49">
        <v>0.52646</v>
      </c>
      <c r="Z106" s="49">
        <v>1</v>
      </c>
      <c r="AA106" s="49">
        <v>0</v>
      </c>
      <c r="AB106" s="71">
        <v>106</v>
      </c>
      <c r="AC106" s="71"/>
      <c r="AD106" s="72"/>
      <c r="AE106" s="78" t="s">
        <v>1157</v>
      </c>
      <c r="AF106" s="78">
        <v>140</v>
      </c>
      <c r="AG106" s="78">
        <v>7555</v>
      </c>
      <c r="AH106" s="78">
        <v>38</v>
      </c>
      <c r="AI106" s="78">
        <v>362</v>
      </c>
      <c r="AJ106" s="78"/>
      <c r="AK106" s="78" t="s">
        <v>1279</v>
      </c>
      <c r="AL106" s="78" t="s">
        <v>1372</v>
      </c>
      <c r="AM106" s="83" t="s">
        <v>1473</v>
      </c>
      <c r="AN106" s="78"/>
      <c r="AO106" s="80">
        <v>38814.77805555556</v>
      </c>
      <c r="AP106" s="83" t="s">
        <v>1586</v>
      </c>
      <c r="AQ106" s="78" t="b">
        <v>0</v>
      </c>
      <c r="AR106" s="78" t="b">
        <v>0</v>
      </c>
      <c r="AS106" s="78" t="b">
        <v>0</v>
      </c>
      <c r="AT106" s="78"/>
      <c r="AU106" s="78">
        <v>597</v>
      </c>
      <c r="AV106" s="83" t="s">
        <v>1610</v>
      </c>
      <c r="AW106" s="78" t="b">
        <v>0</v>
      </c>
      <c r="AX106" s="78" t="s">
        <v>1694</v>
      </c>
      <c r="AY106" s="83" t="s">
        <v>1798</v>
      </c>
      <c r="AZ106" s="78" t="s">
        <v>65</v>
      </c>
      <c r="BA106" s="78" t="str">
        <f>REPLACE(INDEX(GroupVertices[Group],MATCH(Vertices[[#This Row],[Vertex]],GroupVertices[Vertex],0)),1,1,"")</f>
        <v>1</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323</v>
      </c>
      <c r="C107" s="65"/>
      <c r="D107" s="65" t="s">
        <v>64</v>
      </c>
      <c r="E107" s="66">
        <v>200.10951890658754</v>
      </c>
      <c r="F107" s="68">
        <v>99.98112087598152</v>
      </c>
      <c r="G107" s="100" t="s">
        <v>1681</v>
      </c>
      <c r="H107" s="65"/>
      <c r="I107" s="69" t="s">
        <v>323</v>
      </c>
      <c r="J107" s="70"/>
      <c r="K107" s="70"/>
      <c r="L107" s="69" t="s">
        <v>1922</v>
      </c>
      <c r="M107" s="73">
        <v>7.291782731225199</v>
      </c>
      <c r="N107" s="74">
        <v>1705.60302734375</v>
      </c>
      <c r="O107" s="74">
        <v>7126.04638671875</v>
      </c>
      <c r="P107" s="75"/>
      <c r="Q107" s="76"/>
      <c r="R107" s="76"/>
      <c r="S107" s="86"/>
      <c r="T107" s="48">
        <v>2</v>
      </c>
      <c r="U107" s="48">
        <v>0</v>
      </c>
      <c r="V107" s="49">
        <v>0</v>
      </c>
      <c r="W107" s="49">
        <v>0.002882</v>
      </c>
      <c r="X107" s="49">
        <v>0.01098</v>
      </c>
      <c r="Y107" s="49">
        <v>0.569691</v>
      </c>
      <c r="Z107" s="49">
        <v>1</v>
      </c>
      <c r="AA107" s="49">
        <v>0</v>
      </c>
      <c r="AB107" s="71">
        <v>107</v>
      </c>
      <c r="AC107" s="71"/>
      <c r="AD107" s="72"/>
      <c r="AE107" s="78" t="s">
        <v>1158</v>
      </c>
      <c r="AF107" s="78">
        <v>2741</v>
      </c>
      <c r="AG107" s="78">
        <v>45054</v>
      </c>
      <c r="AH107" s="78">
        <v>199965</v>
      </c>
      <c r="AI107" s="78">
        <v>345508</v>
      </c>
      <c r="AJ107" s="78"/>
      <c r="AK107" s="78" t="s">
        <v>1280</v>
      </c>
      <c r="AL107" s="78" t="s">
        <v>1306</v>
      </c>
      <c r="AM107" s="83" t="s">
        <v>1474</v>
      </c>
      <c r="AN107" s="78"/>
      <c r="AO107" s="80">
        <v>39924.95731481481</v>
      </c>
      <c r="AP107" s="83" t="s">
        <v>1587</v>
      </c>
      <c r="AQ107" s="78" t="b">
        <v>0</v>
      </c>
      <c r="AR107" s="78" t="b">
        <v>0</v>
      </c>
      <c r="AS107" s="78" t="b">
        <v>1</v>
      </c>
      <c r="AT107" s="78"/>
      <c r="AU107" s="78">
        <v>3710</v>
      </c>
      <c r="AV107" s="83" t="s">
        <v>1612</v>
      </c>
      <c r="AW107" s="78" t="b">
        <v>1</v>
      </c>
      <c r="AX107" s="78" t="s">
        <v>1694</v>
      </c>
      <c r="AY107" s="83" t="s">
        <v>1799</v>
      </c>
      <c r="AZ107" s="78" t="s">
        <v>65</v>
      </c>
      <c r="BA107" s="78" t="str">
        <f>REPLACE(INDEX(GroupVertices[Group],MATCH(Vertices[[#This Row],[Vertex]],GroupVertices[Vertex],0)),1,1,"")</f>
        <v>1</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324</v>
      </c>
      <c r="C108" s="65"/>
      <c r="D108" s="65" t="s">
        <v>64</v>
      </c>
      <c r="E108" s="66">
        <v>1000</v>
      </c>
      <c r="F108" s="68">
        <v>93.58917799151968</v>
      </c>
      <c r="G108" s="100" t="s">
        <v>1682</v>
      </c>
      <c r="H108" s="65"/>
      <c r="I108" s="69" t="s">
        <v>324</v>
      </c>
      <c r="J108" s="70"/>
      <c r="K108" s="70"/>
      <c r="L108" s="69" t="s">
        <v>1923</v>
      </c>
      <c r="M108" s="73">
        <v>2137.513281359543</v>
      </c>
      <c r="N108" s="74">
        <v>2987.63623046875</v>
      </c>
      <c r="O108" s="74">
        <v>5064.6484375</v>
      </c>
      <c r="P108" s="75"/>
      <c r="Q108" s="76"/>
      <c r="R108" s="76"/>
      <c r="S108" s="86"/>
      <c r="T108" s="48">
        <v>1</v>
      </c>
      <c r="U108" s="48">
        <v>0</v>
      </c>
      <c r="V108" s="49">
        <v>0</v>
      </c>
      <c r="W108" s="49">
        <v>0.00274</v>
      </c>
      <c r="X108" s="49">
        <v>0.007192</v>
      </c>
      <c r="Y108" s="49">
        <v>0.347497</v>
      </c>
      <c r="Z108" s="49">
        <v>0</v>
      </c>
      <c r="AA108" s="49">
        <v>0</v>
      </c>
      <c r="AB108" s="71">
        <v>108</v>
      </c>
      <c r="AC108" s="71"/>
      <c r="AD108" s="72"/>
      <c r="AE108" s="78" t="s">
        <v>1159</v>
      </c>
      <c r="AF108" s="78">
        <v>1066</v>
      </c>
      <c r="AG108" s="78">
        <v>15298400</v>
      </c>
      <c r="AH108" s="78">
        <v>8761</v>
      </c>
      <c r="AI108" s="78">
        <v>9360</v>
      </c>
      <c r="AJ108" s="78"/>
      <c r="AK108" s="78" t="s">
        <v>1281</v>
      </c>
      <c r="AL108" s="78"/>
      <c r="AM108" s="78"/>
      <c r="AN108" s="78"/>
      <c r="AO108" s="80">
        <v>42203.037627314814</v>
      </c>
      <c r="AP108" s="83" t="s">
        <v>1588</v>
      </c>
      <c r="AQ108" s="78" t="b">
        <v>1</v>
      </c>
      <c r="AR108" s="78" t="b">
        <v>0</v>
      </c>
      <c r="AS108" s="78" t="b">
        <v>1</v>
      </c>
      <c r="AT108" s="78"/>
      <c r="AU108" s="78">
        <v>2343</v>
      </c>
      <c r="AV108" s="83" t="s">
        <v>1613</v>
      </c>
      <c r="AW108" s="78" t="b">
        <v>1</v>
      </c>
      <c r="AX108" s="78" t="s">
        <v>1694</v>
      </c>
      <c r="AY108" s="83" t="s">
        <v>1800</v>
      </c>
      <c r="AZ108" s="78" t="s">
        <v>65</v>
      </c>
      <c r="BA108" s="78" t="str">
        <f>REPLACE(INDEX(GroupVertices[Group],MATCH(Vertices[[#This Row],[Vertex]],GroupVertices[Vertex],0)),1,1,"")</f>
        <v>1</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325</v>
      </c>
      <c r="C109" s="65"/>
      <c r="D109" s="65" t="s">
        <v>64</v>
      </c>
      <c r="E109" s="66">
        <v>162.01776391496577</v>
      </c>
      <c r="F109" s="68">
        <v>99.99999119991112</v>
      </c>
      <c r="G109" s="100" t="s">
        <v>1643</v>
      </c>
      <c r="H109" s="65"/>
      <c r="I109" s="69" t="s">
        <v>325</v>
      </c>
      <c r="J109" s="70"/>
      <c r="K109" s="70"/>
      <c r="L109" s="69" t="s">
        <v>1924</v>
      </c>
      <c r="M109" s="73">
        <v>1.0029327762886382</v>
      </c>
      <c r="N109" s="74">
        <v>3615.691650390625</v>
      </c>
      <c r="O109" s="74">
        <v>7007.60400390625</v>
      </c>
      <c r="P109" s="75"/>
      <c r="Q109" s="76"/>
      <c r="R109" s="76"/>
      <c r="S109" s="86"/>
      <c r="T109" s="48">
        <v>1</v>
      </c>
      <c r="U109" s="48">
        <v>0</v>
      </c>
      <c r="V109" s="49">
        <v>0</v>
      </c>
      <c r="W109" s="49">
        <v>0.00274</v>
      </c>
      <c r="X109" s="49">
        <v>0.007192</v>
      </c>
      <c r="Y109" s="49">
        <v>0.347497</v>
      </c>
      <c r="Z109" s="49">
        <v>0</v>
      </c>
      <c r="AA109" s="49">
        <v>0</v>
      </c>
      <c r="AB109" s="71">
        <v>109</v>
      </c>
      <c r="AC109" s="71"/>
      <c r="AD109" s="72"/>
      <c r="AE109" s="78" t="s">
        <v>1160</v>
      </c>
      <c r="AF109" s="78">
        <v>28</v>
      </c>
      <c r="AG109" s="78">
        <v>23</v>
      </c>
      <c r="AH109" s="78">
        <v>12</v>
      </c>
      <c r="AI109" s="78">
        <v>22</v>
      </c>
      <c r="AJ109" s="78"/>
      <c r="AK109" s="78" t="s">
        <v>1282</v>
      </c>
      <c r="AL109" s="78" t="s">
        <v>1373</v>
      </c>
      <c r="AM109" s="83" t="s">
        <v>1475</v>
      </c>
      <c r="AN109" s="78"/>
      <c r="AO109" s="80">
        <v>43628.65646990741</v>
      </c>
      <c r="AP109" s="83" t="s">
        <v>1589</v>
      </c>
      <c r="AQ109" s="78" t="b">
        <v>1</v>
      </c>
      <c r="AR109" s="78" t="b">
        <v>1</v>
      </c>
      <c r="AS109" s="78" t="b">
        <v>0</v>
      </c>
      <c r="AT109" s="78"/>
      <c r="AU109" s="78">
        <v>0</v>
      </c>
      <c r="AV109" s="78"/>
      <c r="AW109" s="78" t="b">
        <v>0</v>
      </c>
      <c r="AX109" s="78" t="s">
        <v>1694</v>
      </c>
      <c r="AY109" s="83" t="s">
        <v>1801</v>
      </c>
      <c r="AZ109" s="78" t="s">
        <v>65</v>
      </c>
      <c r="BA109" s="78" t="str">
        <f>REPLACE(INDEX(GroupVertices[Group],MATCH(Vertices[[#This Row],[Vertex]],GroupVertices[Vertex],0)),1,1,"")</f>
        <v>1</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326</v>
      </c>
      <c r="C110" s="65"/>
      <c r="D110" s="65" t="s">
        <v>64</v>
      </c>
      <c r="E110" s="66">
        <v>166.17367411624573</v>
      </c>
      <c r="F110" s="68">
        <v>99.99793239816418</v>
      </c>
      <c r="G110" s="100" t="s">
        <v>1683</v>
      </c>
      <c r="H110" s="65"/>
      <c r="I110" s="69" t="s">
        <v>326</v>
      </c>
      <c r="J110" s="70"/>
      <c r="K110" s="70"/>
      <c r="L110" s="69" t="s">
        <v>1925</v>
      </c>
      <c r="M110" s="73">
        <v>1.6890627718162374</v>
      </c>
      <c r="N110" s="74">
        <v>2573.823486328125</v>
      </c>
      <c r="O110" s="74">
        <v>7560.21337890625</v>
      </c>
      <c r="P110" s="75"/>
      <c r="Q110" s="76"/>
      <c r="R110" s="76"/>
      <c r="S110" s="86"/>
      <c r="T110" s="48">
        <v>2</v>
      </c>
      <c r="U110" s="48">
        <v>0</v>
      </c>
      <c r="V110" s="49">
        <v>0</v>
      </c>
      <c r="W110" s="49">
        <v>0.002882</v>
      </c>
      <c r="X110" s="49">
        <v>0.01098</v>
      </c>
      <c r="Y110" s="49">
        <v>0.569691</v>
      </c>
      <c r="Z110" s="49">
        <v>1</v>
      </c>
      <c r="AA110" s="49">
        <v>0</v>
      </c>
      <c r="AB110" s="71">
        <v>110</v>
      </c>
      <c r="AC110" s="71"/>
      <c r="AD110" s="72"/>
      <c r="AE110" s="78" t="s">
        <v>1161</v>
      </c>
      <c r="AF110" s="78">
        <v>4871</v>
      </c>
      <c r="AG110" s="78">
        <v>4936</v>
      </c>
      <c r="AH110" s="78">
        <v>8725</v>
      </c>
      <c r="AI110" s="78">
        <v>24512</v>
      </c>
      <c r="AJ110" s="78"/>
      <c r="AK110" s="78" t="s">
        <v>1283</v>
      </c>
      <c r="AL110" s="78" t="s">
        <v>1374</v>
      </c>
      <c r="AM110" s="83" t="s">
        <v>1476</v>
      </c>
      <c r="AN110" s="78"/>
      <c r="AO110" s="80">
        <v>43126.415601851855</v>
      </c>
      <c r="AP110" s="83" t="s">
        <v>1590</v>
      </c>
      <c r="AQ110" s="78" t="b">
        <v>0</v>
      </c>
      <c r="AR110" s="78" t="b">
        <v>0</v>
      </c>
      <c r="AS110" s="78" t="b">
        <v>0</v>
      </c>
      <c r="AT110" s="78"/>
      <c r="AU110" s="78">
        <v>21</v>
      </c>
      <c r="AV110" s="83" t="s">
        <v>1613</v>
      </c>
      <c r="AW110" s="78" t="b">
        <v>0</v>
      </c>
      <c r="AX110" s="78" t="s">
        <v>1694</v>
      </c>
      <c r="AY110" s="83" t="s">
        <v>1802</v>
      </c>
      <c r="AZ110" s="78" t="s">
        <v>65</v>
      </c>
      <c r="BA110" s="78" t="str">
        <f>REPLACE(INDEX(GroupVertices[Group],MATCH(Vertices[[#This Row],[Vertex]],GroupVertices[Vertex],0)),1,1,"")</f>
        <v>1</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327</v>
      </c>
      <c r="C111" s="65"/>
      <c r="D111" s="65" t="s">
        <v>64</v>
      </c>
      <c r="E111" s="66">
        <v>164.10460097308865</v>
      </c>
      <c r="F111" s="68">
        <v>99.99895739899321</v>
      </c>
      <c r="G111" s="100" t="s">
        <v>1684</v>
      </c>
      <c r="H111" s="65"/>
      <c r="I111" s="69" t="s">
        <v>327</v>
      </c>
      <c r="J111" s="70"/>
      <c r="K111" s="70"/>
      <c r="L111" s="69" t="s">
        <v>1926</v>
      </c>
      <c r="M111" s="73">
        <v>1.347464162196757</v>
      </c>
      <c r="N111" s="74">
        <v>2881.602294921875</v>
      </c>
      <c r="O111" s="74">
        <v>7773.4794921875</v>
      </c>
      <c r="P111" s="75"/>
      <c r="Q111" s="76"/>
      <c r="R111" s="76"/>
      <c r="S111" s="86"/>
      <c r="T111" s="48">
        <v>2</v>
      </c>
      <c r="U111" s="48">
        <v>0</v>
      </c>
      <c r="V111" s="49">
        <v>0</v>
      </c>
      <c r="W111" s="49">
        <v>0.002882</v>
      </c>
      <c r="X111" s="49">
        <v>0.01098</v>
      </c>
      <c r="Y111" s="49">
        <v>0.569691</v>
      </c>
      <c r="Z111" s="49">
        <v>1</v>
      </c>
      <c r="AA111" s="49">
        <v>0</v>
      </c>
      <c r="AB111" s="71">
        <v>111</v>
      </c>
      <c r="AC111" s="71"/>
      <c r="AD111" s="72"/>
      <c r="AE111" s="78" t="s">
        <v>1162</v>
      </c>
      <c r="AF111" s="78">
        <v>1976</v>
      </c>
      <c r="AG111" s="78">
        <v>2490</v>
      </c>
      <c r="AH111" s="78">
        <v>6027</v>
      </c>
      <c r="AI111" s="78">
        <v>9376</v>
      </c>
      <c r="AJ111" s="78"/>
      <c r="AK111" s="78" t="s">
        <v>1284</v>
      </c>
      <c r="AL111" s="78" t="s">
        <v>1375</v>
      </c>
      <c r="AM111" s="78"/>
      <c r="AN111" s="78"/>
      <c r="AO111" s="80">
        <v>41206.530648148146</v>
      </c>
      <c r="AP111" s="83" t="s">
        <v>1591</v>
      </c>
      <c r="AQ111" s="78" t="b">
        <v>0</v>
      </c>
      <c r="AR111" s="78" t="b">
        <v>0</v>
      </c>
      <c r="AS111" s="78" t="b">
        <v>1</v>
      </c>
      <c r="AT111" s="78"/>
      <c r="AU111" s="78">
        <v>80</v>
      </c>
      <c r="AV111" s="83" t="s">
        <v>1613</v>
      </c>
      <c r="AW111" s="78" t="b">
        <v>0</v>
      </c>
      <c r="AX111" s="78" t="s">
        <v>1694</v>
      </c>
      <c r="AY111" s="83" t="s">
        <v>1803</v>
      </c>
      <c r="AZ111" s="78" t="s">
        <v>65</v>
      </c>
      <c r="BA111" s="78" t="str">
        <f>REPLACE(INDEX(GroupVertices[Group],MATCH(Vertices[[#This Row],[Vertex]],GroupVertices[Vertex],0)),1,1,"")</f>
        <v>1</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328</v>
      </c>
      <c r="C112" s="65"/>
      <c r="D112" s="65" t="s">
        <v>64</v>
      </c>
      <c r="E112" s="66">
        <v>167.149843538651</v>
      </c>
      <c r="F112" s="68">
        <v>99.99744881232743</v>
      </c>
      <c r="G112" s="100" t="s">
        <v>1685</v>
      </c>
      <c r="H112" s="65"/>
      <c r="I112" s="69" t="s">
        <v>328</v>
      </c>
      <c r="J112" s="70"/>
      <c r="K112" s="70"/>
      <c r="L112" s="69" t="s">
        <v>1927</v>
      </c>
      <c r="M112" s="73">
        <v>1.850225811677595</v>
      </c>
      <c r="N112" s="74">
        <v>2183.474853515625</v>
      </c>
      <c r="O112" s="74">
        <v>7288.88232421875</v>
      </c>
      <c r="P112" s="75"/>
      <c r="Q112" s="76"/>
      <c r="R112" s="76"/>
      <c r="S112" s="86"/>
      <c r="T112" s="48">
        <v>2</v>
      </c>
      <c r="U112" s="48">
        <v>0</v>
      </c>
      <c r="V112" s="49">
        <v>0</v>
      </c>
      <c r="W112" s="49">
        <v>0.002882</v>
      </c>
      <c r="X112" s="49">
        <v>0.01098</v>
      </c>
      <c r="Y112" s="49">
        <v>0.569691</v>
      </c>
      <c r="Z112" s="49">
        <v>1</v>
      </c>
      <c r="AA112" s="49">
        <v>0</v>
      </c>
      <c r="AB112" s="71">
        <v>112</v>
      </c>
      <c r="AC112" s="71"/>
      <c r="AD112" s="72"/>
      <c r="AE112" s="78" t="s">
        <v>1163</v>
      </c>
      <c r="AF112" s="78">
        <v>3113</v>
      </c>
      <c r="AG112" s="78">
        <v>6090</v>
      </c>
      <c r="AH112" s="78">
        <v>11851</v>
      </c>
      <c r="AI112" s="78">
        <v>17588</v>
      </c>
      <c r="AJ112" s="78"/>
      <c r="AK112" s="78" t="s">
        <v>1285</v>
      </c>
      <c r="AL112" s="78" t="s">
        <v>1373</v>
      </c>
      <c r="AM112" s="83" t="s">
        <v>1477</v>
      </c>
      <c r="AN112" s="78"/>
      <c r="AO112" s="80">
        <v>39981.48605324074</v>
      </c>
      <c r="AP112" s="83" t="s">
        <v>1592</v>
      </c>
      <c r="AQ112" s="78" t="b">
        <v>0</v>
      </c>
      <c r="AR112" s="78" t="b">
        <v>0</v>
      </c>
      <c r="AS112" s="78" t="b">
        <v>1</v>
      </c>
      <c r="AT112" s="78"/>
      <c r="AU112" s="78">
        <v>827</v>
      </c>
      <c r="AV112" s="83" t="s">
        <v>1613</v>
      </c>
      <c r="AW112" s="78" t="b">
        <v>0</v>
      </c>
      <c r="AX112" s="78" t="s">
        <v>1694</v>
      </c>
      <c r="AY112" s="83" t="s">
        <v>1804</v>
      </c>
      <c r="AZ112" s="78" t="s">
        <v>65</v>
      </c>
      <c r="BA112" s="78" t="str">
        <f>REPLACE(INDEX(GroupVertices[Group],MATCH(Vertices[[#This Row],[Vertex]],GroupVertices[Vertex],0)),1,1,"")</f>
        <v>1</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260</v>
      </c>
      <c r="C113" s="65"/>
      <c r="D113" s="65" t="s">
        <v>64</v>
      </c>
      <c r="E113" s="66">
        <v>162.14803262471483</v>
      </c>
      <c r="F113" s="68">
        <v>99.99992666592597</v>
      </c>
      <c r="G113" s="100" t="s">
        <v>614</v>
      </c>
      <c r="H113" s="65"/>
      <c r="I113" s="69" t="s">
        <v>260</v>
      </c>
      <c r="J113" s="70"/>
      <c r="K113" s="70"/>
      <c r="L113" s="69" t="s">
        <v>1928</v>
      </c>
      <c r="M113" s="73">
        <v>1.0244398024053185</v>
      </c>
      <c r="N113" s="74">
        <v>8661.3505859375</v>
      </c>
      <c r="O113" s="74">
        <v>9221.865234375</v>
      </c>
      <c r="P113" s="75"/>
      <c r="Q113" s="76"/>
      <c r="R113" s="76"/>
      <c r="S113" s="86"/>
      <c r="T113" s="48">
        <v>1</v>
      </c>
      <c r="U113" s="48">
        <v>1</v>
      </c>
      <c r="V113" s="49">
        <v>0</v>
      </c>
      <c r="W113" s="49">
        <v>0.002833</v>
      </c>
      <c r="X113" s="49">
        <v>0.008162</v>
      </c>
      <c r="Y113" s="49">
        <v>0.691334</v>
      </c>
      <c r="Z113" s="49">
        <v>0.5</v>
      </c>
      <c r="AA113" s="49">
        <v>0</v>
      </c>
      <c r="AB113" s="71">
        <v>113</v>
      </c>
      <c r="AC113" s="71"/>
      <c r="AD113" s="72"/>
      <c r="AE113" s="78" t="s">
        <v>1164</v>
      </c>
      <c r="AF113" s="78">
        <v>836</v>
      </c>
      <c r="AG113" s="78">
        <v>177</v>
      </c>
      <c r="AH113" s="78">
        <v>994</v>
      </c>
      <c r="AI113" s="78">
        <v>426</v>
      </c>
      <c r="AJ113" s="78"/>
      <c r="AK113" s="78" t="s">
        <v>1286</v>
      </c>
      <c r="AL113" s="78"/>
      <c r="AM113" s="78"/>
      <c r="AN113" s="78"/>
      <c r="AO113" s="80">
        <v>40158.4765625</v>
      </c>
      <c r="AP113" s="83" t="s">
        <v>1593</v>
      </c>
      <c r="AQ113" s="78" t="b">
        <v>0</v>
      </c>
      <c r="AR113" s="78" t="b">
        <v>0</v>
      </c>
      <c r="AS113" s="78" t="b">
        <v>0</v>
      </c>
      <c r="AT113" s="78" t="s">
        <v>963</v>
      </c>
      <c r="AU113" s="78">
        <v>0</v>
      </c>
      <c r="AV113" s="83" t="s">
        <v>1610</v>
      </c>
      <c r="AW113" s="78" t="b">
        <v>0</v>
      </c>
      <c r="AX113" s="78" t="s">
        <v>1694</v>
      </c>
      <c r="AY113" s="83" t="s">
        <v>1805</v>
      </c>
      <c r="AZ113" s="78" t="s">
        <v>66</v>
      </c>
      <c r="BA113" s="78" t="str">
        <f>REPLACE(INDEX(GroupVertices[Group],MATCH(Vertices[[#This Row],[Vertex]],GroupVertices[Vertex],0)),1,1,"")</f>
        <v>5</v>
      </c>
      <c r="BB113" s="48" t="s">
        <v>459</v>
      </c>
      <c r="BC113" s="48" t="s">
        <v>459</v>
      </c>
      <c r="BD113" s="48" t="s">
        <v>484</v>
      </c>
      <c r="BE113" s="48" t="s">
        <v>484</v>
      </c>
      <c r="BF113" s="48" t="s">
        <v>504</v>
      </c>
      <c r="BG113" s="48" t="s">
        <v>504</v>
      </c>
      <c r="BH113" s="121" t="s">
        <v>2171</v>
      </c>
      <c r="BI113" s="121" t="s">
        <v>2171</v>
      </c>
      <c r="BJ113" s="121" t="s">
        <v>2269</v>
      </c>
      <c r="BK113" s="121" t="s">
        <v>2269</v>
      </c>
      <c r="BL113" s="121">
        <v>1</v>
      </c>
      <c r="BM113" s="124">
        <v>6.25</v>
      </c>
      <c r="BN113" s="121">
        <v>0</v>
      </c>
      <c r="BO113" s="124">
        <v>0</v>
      </c>
      <c r="BP113" s="121">
        <v>0</v>
      </c>
      <c r="BQ113" s="124">
        <v>0</v>
      </c>
      <c r="BR113" s="121">
        <v>15</v>
      </c>
      <c r="BS113" s="124">
        <v>93.75</v>
      </c>
      <c r="BT113" s="121">
        <v>16</v>
      </c>
      <c r="BU113" s="2"/>
      <c r="BV113" s="3"/>
      <c r="BW113" s="3"/>
      <c r="BX113" s="3"/>
      <c r="BY113" s="3"/>
    </row>
    <row r="114" spans="1:77" ht="41.45" customHeight="1">
      <c r="A114" s="64" t="s">
        <v>261</v>
      </c>
      <c r="C114" s="65"/>
      <c r="D114" s="65" t="s">
        <v>64</v>
      </c>
      <c r="E114" s="66">
        <v>168.04311469121595</v>
      </c>
      <c r="F114" s="68">
        <v>99.99700629357214</v>
      </c>
      <c r="G114" s="100" t="s">
        <v>616</v>
      </c>
      <c r="H114" s="65"/>
      <c r="I114" s="69" t="s">
        <v>261</v>
      </c>
      <c r="J114" s="70"/>
      <c r="K114" s="70"/>
      <c r="L114" s="69" t="s">
        <v>1929</v>
      </c>
      <c r="M114" s="73">
        <v>1.9977025621919742</v>
      </c>
      <c r="N114" s="74">
        <v>8758.05859375</v>
      </c>
      <c r="O114" s="74">
        <v>2032.660888671875</v>
      </c>
      <c r="P114" s="75"/>
      <c r="Q114" s="76"/>
      <c r="R114" s="76"/>
      <c r="S114" s="86"/>
      <c r="T114" s="48">
        <v>1</v>
      </c>
      <c r="U114" s="48">
        <v>1</v>
      </c>
      <c r="V114" s="49">
        <v>0</v>
      </c>
      <c r="W114" s="49">
        <v>0.142857</v>
      </c>
      <c r="X114" s="49">
        <v>0</v>
      </c>
      <c r="Y114" s="49">
        <v>0.595236</v>
      </c>
      <c r="Z114" s="49">
        <v>0</v>
      </c>
      <c r="AA114" s="49">
        <v>1</v>
      </c>
      <c r="AB114" s="71">
        <v>114</v>
      </c>
      <c r="AC114" s="71"/>
      <c r="AD114" s="72"/>
      <c r="AE114" s="78" t="s">
        <v>1165</v>
      </c>
      <c r="AF114" s="78">
        <v>5815</v>
      </c>
      <c r="AG114" s="78">
        <v>7146</v>
      </c>
      <c r="AH114" s="78">
        <v>75688</v>
      </c>
      <c r="AI114" s="78">
        <v>53674</v>
      </c>
      <c r="AJ114" s="78"/>
      <c r="AK114" s="78" t="s">
        <v>1287</v>
      </c>
      <c r="AL114" s="78" t="s">
        <v>1376</v>
      </c>
      <c r="AM114" s="83" t="s">
        <v>1478</v>
      </c>
      <c r="AN114" s="78"/>
      <c r="AO114" s="80">
        <v>39641.81387731482</v>
      </c>
      <c r="AP114" s="83" t="s">
        <v>1594</v>
      </c>
      <c r="AQ114" s="78" t="b">
        <v>0</v>
      </c>
      <c r="AR114" s="78" t="b">
        <v>0</v>
      </c>
      <c r="AS114" s="78" t="b">
        <v>0</v>
      </c>
      <c r="AT114" s="78" t="s">
        <v>963</v>
      </c>
      <c r="AU114" s="78">
        <v>781</v>
      </c>
      <c r="AV114" s="83" t="s">
        <v>1620</v>
      </c>
      <c r="AW114" s="78" t="b">
        <v>1</v>
      </c>
      <c r="AX114" s="78" t="s">
        <v>1694</v>
      </c>
      <c r="AY114" s="83" t="s">
        <v>1806</v>
      </c>
      <c r="AZ114" s="78" t="s">
        <v>66</v>
      </c>
      <c r="BA114" s="78" t="str">
        <f>REPLACE(INDEX(GroupVertices[Group],MATCH(Vertices[[#This Row],[Vertex]],GroupVertices[Vertex],0)),1,1,"")</f>
        <v>8</v>
      </c>
      <c r="BB114" s="48"/>
      <c r="BC114" s="48"/>
      <c r="BD114" s="48"/>
      <c r="BE114" s="48"/>
      <c r="BF114" s="48"/>
      <c r="BG114" s="48"/>
      <c r="BH114" s="121" t="s">
        <v>2412</v>
      </c>
      <c r="BI114" s="121" t="s">
        <v>2412</v>
      </c>
      <c r="BJ114" s="121" t="s">
        <v>2473</v>
      </c>
      <c r="BK114" s="121" t="s">
        <v>2473</v>
      </c>
      <c r="BL114" s="121">
        <v>0</v>
      </c>
      <c r="BM114" s="124">
        <v>0</v>
      </c>
      <c r="BN114" s="121">
        <v>0</v>
      </c>
      <c r="BO114" s="124">
        <v>0</v>
      </c>
      <c r="BP114" s="121">
        <v>0</v>
      </c>
      <c r="BQ114" s="124">
        <v>0</v>
      </c>
      <c r="BR114" s="121">
        <v>26</v>
      </c>
      <c r="BS114" s="124">
        <v>100</v>
      </c>
      <c r="BT114" s="121">
        <v>26</v>
      </c>
      <c r="BU114" s="2"/>
      <c r="BV114" s="3"/>
      <c r="BW114" s="3"/>
      <c r="BX114" s="3"/>
      <c r="BY114" s="3"/>
    </row>
    <row r="115" spans="1:77" ht="41.45" customHeight="1">
      <c r="A115" s="64" t="s">
        <v>262</v>
      </c>
      <c r="C115" s="65"/>
      <c r="D115" s="65" t="s">
        <v>64</v>
      </c>
      <c r="E115" s="66">
        <v>162.25123251165888</v>
      </c>
      <c r="F115" s="68">
        <v>99.99987554160008</v>
      </c>
      <c r="G115" s="100" t="s">
        <v>617</v>
      </c>
      <c r="H115" s="65"/>
      <c r="I115" s="69" t="s">
        <v>262</v>
      </c>
      <c r="J115" s="70"/>
      <c r="K115" s="70"/>
      <c r="L115" s="69" t="s">
        <v>1930</v>
      </c>
      <c r="M115" s="73">
        <v>1.041477836082169</v>
      </c>
      <c r="N115" s="74">
        <v>9421.0908203125</v>
      </c>
      <c r="O115" s="74">
        <v>9323.65234375</v>
      </c>
      <c r="P115" s="75"/>
      <c r="Q115" s="76"/>
      <c r="R115" s="76"/>
      <c r="S115" s="86"/>
      <c r="T115" s="48">
        <v>0</v>
      </c>
      <c r="U115" s="48">
        <v>1</v>
      </c>
      <c r="V115" s="49">
        <v>0</v>
      </c>
      <c r="W115" s="49">
        <v>0.002193</v>
      </c>
      <c r="X115" s="49">
        <v>0.00097</v>
      </c>
      <c r="Y115" s="49">
        <v>0.493837</v>
      </c>
      <c r="Z115" s="49">
        <v>0</v>
      </c>
      <c r="AA115" s="49">
        <v>0</v>
      </c>
      <c r="AB115" s="71">
        <v>115</v>
      </c>
      <c r="AC115" s="71"/>
      <c r="AD115" s="72"/>
      <c r="AE115" s="78" t="s">
        <v>1166</v>
      </c>
      <c r="AF115" s="78">
        <v>402</v>
      </c>
      <c r="AG115" s="78">
        <v>299</v>
      </c>
      <c r="AH115" s="78">
        <v>999</v>
      </c>
      <c r="AI115" s="78">
        <v>176</v>
      </c>
      <c r="AJ115" s="78"/>
      <c r="AK115" s="78" t="s">
        <v>1288</v>
      </c>
      <c r="AL115" s="78" t="s">
        <v>1377</v>
      </c>
      <c r="AM115" s="83" t="s">
        <v>1479</v>
      </c>
      <c r="AN115" s="78"/>
      <c r="AO115" s="80">
        <v>41965.396782407406</v>
      </c>
      <c r="AP115" s="83" t="s">
        <v>1595</v>
      </c>
      <c r="AQ115" s="78" t="b">
        <v>0</v>
      </c>
      <c r="AR115" s="78" t="b">
        <v>0</v>
      </c>
      <c r="AS115" s="78" t="b">
        <v>1</v>
      </c>
      <c r="AT115" s="78" t="s">
        <v>963</v>
      </c>
      <c r="AU115" s="78">
        <v>17</v>
      </c>
      <c r="AV115" s="83" t="s">
        <v>1610</v>
      </c>
      <c r="AW115" s="78" t="b">
        <v>0</v>
      </c>
      <c r="AX115" s="78" t="s">
        <v>1694</v>
      </c>
      <c r="AY115" s="83" t="s">
        <v>1807</v>
      </c>
      <c r="AZ115" s="78" t="s">
        <v>66</v>
      </c>
      <c r="BA115" s="78" t="str">
        <f>REPLACE(INDEX(GroupVertices[Group],MATCH(Vertices[[#This Row],[Vertex]],GroupVertices[Vertex],0)),1,1,"")</f>
        <v>5</v>
      </c>
      <c r="BB115" s="48" t="s">
        <v>459</v>
      </c>
      <c r="BC115" s="48" t="s">
        <v>459</v>
      </c>
      <c r="BD115" s="48" t="s">
        <v>484</v>
      </c>
      <c r="BE115" s="48" t="s">
        <v>484</v>
      </c>
      <c r="BF115" s="48" t="s">
        <v>504</v>
      </c>
      <c r="BG115" s="48" t="s">
        <v>504</v>
      </c>
      <c r="BH115" s="121" t="s">
        <v>2171</v>
      </c>
      <c r="BI115" s="121" t="s">
        <v>2171</v>
      </c>
      <c r="BJ115" s="121" t="s">
        <v>2269</v>
      </c>
      <c r="BK115" s="121" t="s">
        <v>2269</v>
      </c>
      <c r="BL115" s="121">
        <v>1</v>
      </c>
      <c r="BM115" s="124">
        <v>6.25</v>
      </c>
      <c r="BN115" s="121">
        <v>0</v>
      </c>
      <c r="BO115" s="124">
        <v>0</v>
      </c>
      <c r="BP115" s="121">
        <v>0</v>
      </c>
      <c r="BQ115" s="124">
        <v>0</v>
      </c>
      <c r="BR115" s="121">
        <v>15</v>
      </c>
      <c r="BS115" s="124">
        <v>93.75</v>
      </c>
      <c r="BT115" s="121">
        <v>16</v>
      </c>
      <c r="BU115" s="2"/>
      <c r="BV115" s="3"/>
      <c r="BW115" s="3"/>
      <c r="BX115" s="3"/>
      <c r="BY115" s="3"/>
    </row>
    <row r="116" spans="1:77" ht="41.45" customHeight="1">
      <c r="A116" s="64" t="s">
        <v>263</v>
      </c>
      <c r="C116" s="65"/>
      <c r="D116" s="65" t="s">
        <v>64</v>
      </c>
      <c r="E116" s="66">
        <v>164.26447620778066</v>
      </c>
      <c r="F116" s="68">
        <v>99.99887819819325</v>
      </c>
      <c r="G116" s="100" t="s">
        <v>622</v>
      </c>
      <c r="H116" s="65"/>
      <c r="I116" s="69" t="s">
        <v>263</v>
      </c>
      <c r="J116" s="70"/>
      <c r="K116" s="70"/>
      <c r="L116" s="69" t="s">
        <v>1931</v>
      </c>
      <c r="M116" s="73">
        <v>1.3738591487945009</v>
      </c>
      <c r="N116" s="74">
        <v>4768.07568359375</v>
      </c>
      <c r="O116" s="74">
        <v>8025.943359375</v>
      </c>
      <c r="P116" s="75"/>
      <c r="Q116" s="76"/>
      <c r="R116" s="76"/>
      <c r="S116" s="86"/>
      <c r="T116" s="48">
        <v>3</v>
      </c>
      <c r="U116" s="48">
        <v>16</v>
      </c>
      <c r="V116" s="49">
        <v>769.785045</v>
      </c>
      <c r="W116" s="49">
        <v>0.003226</v>
      </c>
      <c r="X116" s="49">
        <v>0.041829</v>
      </c>
      <c r="Y116" s="49">
        <v>3.256203</v>
      </c>
      <c r="Z116" s="49">
        <v>0.12083333333333333</v>
      </c>
      <c r="AA116" s="49">
        <v>0.1875</v>
      </c>
      <c r="AB116" s="71">
        <v>116</v>
      </c>
      <c r="AC116" s="71"/>
      <c r="AD116" s="72"/>
      <c r="AE116" s="78" t="s">
        <v>1167</v>
      </c>
      <c r="AF116" s="78">
        <v>1862</v>
      </c>
      <c r="AG116" s="78">
        <v>2679</v>
      </c>
      <c r="AH116" s="78">
        <v>12430</v>
      </c>
      <c r="AI116" s="78">
        <v>9546</v>
      </c>
      <c r="AJ116" s="78"/>
      <c r="AK116" s="78" t="s">
        <v>1289</v>
      </c>
      <c r="AL116" s="78" t="s">
        <v>986</v>
      </c>
      <c r="AM116" s="83" t="s">
        <v>1397</v>
      </c>
      <c r="AN116" s="78"/>
      <c r="AO116" s="80">
        <v>42287.95496527778</v>
      </c>
      <c r="AP116" s="83" t="s">
        <v>1596</v>
      </c>
      <c r="AQ116" s="78" t="b">
        <v>1</v>
      </c>
      <c r="AR116" s="78" t="b">
        <v>0</v>
      </c>
      <c r="AS116" s="78" t="b">
        <v>0</v>
      </c>
      <c r="AT116" s="78" t="s">
        <v>963</v>
      </c>
      <c r="AU116" s="78">
        <v>953</v>
      </c>
      <c r="AV116" s="83" t="s">
        <v>1613</v>
      </c>
      <c r="AW116" s="78" t="b">
        <v>0</v>
      </c>
      <c r="AX116" s="78" t="s">
        <v>1694</v>
      </c>
      <c r="AY116" s="83" t="s">
        <v>1808</v>
      </c>
      <c r="AZ116" s="78" t="s">
        <v>66</v>
      </c>
      <c r="BA116" s="78" t="str">
        <f>REPLACE(INDEX(GroupVertices[Group],MATCH(Vertices[[#This Row],[Vertex]],GroupVertices[Vertex],0)),1,1,"")</f>
        <v>3</v>
      </c>
      <c r="BB116" s="48" t="s">
        <v>2336</v>
      </c>
      <c r="BC116" s="48" t="s">
        <v>2336</v>
      </c>
      <c r="BD116" s="48" t="s">
        <v>2345</v>
      </c>
      <c r="BE116" s="48" t="s">
        <v>2345</v>
      </c>
      <c r="BF116" s="48" t="s">
        <v>2360</v>
      </c>
      <c r="BG116" s="48" t="s">
        <v>497</v>
      </c>
      <c r="BH116" s="121" t="s">
        <v>2413</v>
      </c>
      <c r="BI116" s="121" t="s">
        <v>2433</v>
      </c>
      <c r="BJ116" s="121" t="s">
        <v>2474</v>
      </c>
      <c r="BK116" s="121" t="s">
        <v>2486</v>
      </c>
      <c r="BL116" s="121">
        <v>1</v>
      </c>
      <c r="BM116" s="124">
        <v>1.0204081632653061</v>
      </c>
      <c r="BN116" s="121">
        <v>0</v>
      </c>
      <c r="BO116" s="124">
        <v>0</v>
      </c>
      <c r="BP116" s="121">
        <v>0</v>
      </c>
      <c r="BQ116" s="124">
        <v>0</v>
      </c>
      <c r="BR116" s="121">
        <v>97</v>
      </c>
      <c r="BS116" s="124">
        <v>98.9795918367347</v>
      </c>
      <c r="BT116" s="121">
        <v>98</v>
      </c>
      <c r="BU116" s="2"/>
      <c r="BV116" s="3"/>
      <c r="BW116" s="3"/>
      <c r="BX116" s="3"/>
      <c r="BY116" s="3"/>
    </row>
    <row r="117" spans="1:77" ht="41.45" customHeight="1">
      <c r="A117" s="64" t="s">
        <v>271</v>
      </c>
      <c r="C117" s="65"/>
      <c r="D117" s="65" t="s">
        <v>64</v>
      </c>
      <c r="E117" s="66">
        <v>163.88297498637272</v>
      </c>
      <c r="F117" s="68">
        <v>99.99906719057833</v>
      </c>
      <c r="G117" s="100" t="s">
        <v>1686</v>
      </c>
      <c r="H117" s="65"/>
      <c r="I117" s="69" t="s">
        <v>271</v>
      </c>
      <c r="J117" s="70"/>
      <c r="K117" s="70"/>
      <c r="L117" s="69" t="s">
        <v>1932</v>
      </c>
      <c r="M117" s="73">
        <v>1.3108742865956515</v>
      </c>
      <c r="N117" s="74">
        <v>4732.39404296875</v>
      </c>
      <c r="O117" s="74">
        <v>9133.095703125</v>
      </c>
      <c r="P117" s="75"/>
      <c r="Q117" s="76"/>
      <c r="R117" s="76"/>
      <c r="S117" s="86"/>
      <c r="T117" s="48">
        <v>10</v>
      </c>
      <c r="U117" s="48">
        <v>1</v>
      </c>
      <c r="V117" s="49">
        <v>358.136862</v>
      </c>
      <c r="W117" s="49">
        <v>0.003205</v>
      </c>
      <c r="X117" s="49">
        <v>0.035667</v>
      </c>
      <c r="Y117" s="49">
        <v>1.985456</v>
      </c>
      <c r="Z117" s="49">
        <v>0.3055555555555556</v>
      </c>
      <c r="AA117" s="49">
        <v>0</v>
      </c>
      <c r="AB117" s="71">
        <v>117</v>
      </c>
      <c r="AC117" s="71"/>
      <c r="AD117" s="72"/>
      <c r="AE117" s="78" t="s">
        <v>1168</v>
      </c>
      <c r="AF117" s="78">
        <v>1413</v>
      </c>
      <c r="AG117" s="78">
        <v>2228</v>
      </c>
      <c r="AH117" s="78">
        <v>12562</v>
      </c>
      <c r="AI117" s="78">
        <v>4963</v>
      </c>
      <c r="AJ117" s="78"/>
      <c r="AK117" s="78" t="s">
        <v>1290</v>
      </c>
      <c r="AL117" s="78" t="s">
        <v>1378</v>
      </c>
      <c r="AM117" s="83" t="s">
        <v>1480</v>
      </c>
      <c r="AN117" s="78"/>
      <c r="AO117" s="80">
        <v>40404.25570601852</v>
      </c>
      <c r="AP117" s="83" t="s">
        <v>1597</v>
      </c>
      <c r="AQ117" s="78" t="b">
        <v>0</v>
      </c>
      <c r="AR117" s="78" t="b">
        <v>0</v>
      </c>
      <c r="AS117" s="78" t="b">
        <v>1</v>
      </c>
      <c r="AT117" s="78" t="s">
        <v>963</v>
      </c>
      <c r="AU117" s="78">
        <v>554</v>
      </c>
      <c r="AV117" s="83" t="s">
        <v>1613</v>
      </c>
      <c r="AW117" s="78" t="b">
        <v>0</v>
      </c>
      <c r="AX117" s="78" t="s">
        <v>1694</v>
      </c>
      <c r="AY117" s="83" t="s">
        <v>1809</v>
      </c>
      <c r="AZ117" s="78" t="s">
        <v>66</v>
      </c>
      <c r="BA117" s="78" t="str">
        <f>REPLACE(INDEX(GroupVertices[Group],MATCH(Vertices[[#This Row],[Vertex]],GroupVertices[Vertex],0)),1,1,"")</f>
        <v>3</v>
      </c>
      <c r="BB117" s="48" t="s">
        <v>2337</v>
      </c>
      <c r="BC117" s="48" t="s">
        <v>2337</v>
      </c>
      <c r="BD117" s="48" t="s">
        <v>2346</v>
      </c>
      <c r="BE117" s="48" t="s">
        <v>2346</v>
      </c>
      <c r="BF117" s="48" t="s">
        <v>504</v>
      </c>
      <c r="BG117" s="48" t="s">
        <v>504</v>
      </c>
      <c r="BH117" s="121" t="s">
        <v>2414</v>
      </c>
      <c r="BI117" s="121" t="s">
        <v>2434</v>
      </c>
      <c r="BJ117" s="121" t="s">
        <v>2475</v>
      </c>
      <c r="BK117" s="121" t="s">
        <v>2475</v>
      </c>
      <c r="BL117" s="121">
        <v>3</v>
      </c>
      <c r="BM117" s="124">
        <v>5.172413793103448</v>
      </c>
      <c r="BN117" s="121">
        <v>0</v>
      </c>
      <c r="BO117" s="124">
        <v>0</v>
      </c>
      <c r="BP117" s="121">
        <v>0</v>
      </c>
      <c r="BQ117" s="124">
        <v>0</v>
      </c>
      <c r="BR117" s="121">
        <v>55</v>
      </c>
      <c r="BS117" s="124">
        <v>94.82758620689656</v>
      </c>
      <c r="BT117" s="121">
        <v>58</v>
      </c>
      <c r="BU117" s="2"/>
      <c r="BV117" s="3"/>
      <c r="BW117" s="3"/>
      <c r="BX117" s="3"/>
      <c r="BY117" s="3"/>
    </row>
    <row r="118" spans="1:77" ht="41.45" customHeight="1">
      <c r="A118" s="64" t="s">
        <v>268</v>
      </c>
      <c r="C118" s="65"/>
      <c r="D118" s="65" t="s">
        <v>64</v>
      </c>
      <c r="E118" s="66">
        <v>174.81454989602892</v>
      </c>
      <c r="F118" s="68">
        <v>99.99365178350004</v>
      </c>
      <c r="G118" s="100" t="s">
        <v>1687</v>
      </c>
      <c r="H118" s="65"/>
      <c r="I118" s="69" t="s">
        <v>268</v>
      </c>
      <c r="J118" s="70"/>
      <c r="K118" s="70"/>
      <c r="L118" s="69" t="s">
        <v>1933</v>
      </c>
      <c r="M118" s="73">
        <v>3.1156489522181157</v>
      </c>
      <c r="N118" s="74">
        <v>3664.350830078125</v>
      </c>
      <c r="O118" s="74">
        <v>352.9058837890625</v>
      </c>
      <c r="P118" s="75"/>
      <c r="Q118" s="76"/>
      <c r="R118" s="76"/>
      <c r="S118" s="86"/>
      <c r="T118" s="48">
        <v>3</v>
      </c>
      <c r="U118" s="48">
        <v>1</v>
      </c>
      <c r="V118" s="49">
        <v>2171.935931</v>
      </c>
      <c r="W118" s="49">
        <v>0.00303</v>
      </c>
      <c r="X118" s="49">
        <v>0.008146</v>
      </c>
      <c r="Y118" s="49">
        <v>0.899861</v>
      </c>
      <c r="Z118" s="49">
        <v>0</v>
      </c>
      <c r="AA118" s="49">
        <v>0</v>
      </c>
      <c r="AB118" s="71">
        <v>118</v>
      </c>
      <c r="AC118" s="71"/>
      <c r="AD118" s="72"/>
      <c r="AE118" s="78" t="s">
        <v>1169</v>
      </c>
      <c r="AF118" s="78">
        <v>15569</v>
      </c>
      <c r="AG118" s="78">
        <v>15151</v>
      </c>
      <c r="AH118" s="78">
        <v>19366</v>
      </c>
      <c r="AI118" s="78">
        <v>10130</v>
      </c>
      <c r="AJ118" s="78"/>
      <c r="AK118" s="78" t="s">
        <v>1291</v>
      </c>
      <c r="AL118" s="78" t="s">
        <v>1300</v>
      </c>
      <c r="AM118" s="83" t="s">
        <v>1481</v>
      </c>
      <c r="AN118" s="78"/>
      <c r="AO118" s="80">
        <v>39369.85802083334</v>
      </c>
      <c r="AP118" s="83" t="s">
        <v>1598</v>
      </c>
      <c r="AQ118" s="78" t="b">
        <v>0</v>
      </c>
      <c r="AR118" s="78" t="b">
        <v>0</v>
      </c>
      <c r="AS118" s="78" t="b">
        <v>1</v>
      </c>
      <c r="AT118" s="78" t="s">
        <v>963</v>
      </c>
      <c r="AU118" s="78">
        <v>970</v>
      </c>
      <c r="AV118" s="83" t="s">
        <v>1613</v>
      </c>
      <c r="AW118" s="78" t="b">
        <v>0</v>
      </c>
      <c r="AX118" s="78" t="s">
        <v>1694</v>
      </c>
      <c r="AY118" s="83" t="s">
        <v>1810</v>
      </c>
      <c r="AZ118" s="78" t="s">
        <v>66</v>
      </c>
      <c r="BA118" s="78" t="str">
        <f>REPLACE(INDEX(GroupVertices[Group],MATCH(Vertices[[#This Row],[Vertex]],GroupVertices[Vertex],0)),1,1,"")</f>
        <v>2</v>
      </c>
      <c r="BB118" s="48"/>
      <c r="BC118" s="48"/>
      <c r="BD118" s="48"/>
      <c r="BE118" s="48"/>
      <c r="BF118" s="48" t="s">
        <v>492</v>
      </c>
      <c r="BG118" s="48" t="s">
        <v>492</v>
      </c>
      <c r="BH118" s="121" t="s">
        <v>2415</v>
      </c>
      <c r="BI118" s="121" t="s">
        <v>2415</v>
      </c>
      <c r="BJ118" s="121" t="s">
        <v>2476</v>
      </c>
      <c r="BK118" s="121" t="s">
        <v>2476</v>
      </c>
      <c r="BL118" s="121">
        <v>3</v>
      </c>
      <c r="BM118" s="124">
        <v>15</v>
      </c>
      <c r="BN118" s="121">
        <v>0</v>
      </c>
      <c r="BO118" s="124">
        <v>0</v>
      </c>
      <c r="BP118" s="121">
        <v>0</v>
      </c>
      <c r="BQ118" s="124">
        <v>0</v>
      </c>
      <c r="BR118" s="121">
        <v>17</v>
      </c>
      <c r="BS118" s="124">
        <v>85</v>
      </c>
      <c r="BT118" s="121">
        <v>20</v>
      </c>
      <c r="BU118" s="2"/>
      <c r="BV118" s="3"/>
      <c r="BW118" s="3"/>
      <c r="BX118" s="3"/>
      <c r="BY118" s="3"/>
    </row>
    <row r="119" spans="1:77" ht="41.45" customHeight="1">
      <c r="A119" s="64" t="s">
        <v>329</v>
      </c>
      <c r="C119" s="65"/>
      <c r="D119" s="65" t="s">
        <v>64</v>
      </c>
      <c r="E119" s="66">
        <v>179.12525992772495</v>
      </c>
      <c r="F119" s="68">
        <v>99.99151629526428</v>
      </c>
      <c r="G119" s="100" t="s">
        <v>1688</v>
      </c>
      <c r="H119" s="65"/>
      <c r="I119" s="69" t="s">
        <v>329</v>
      </c>
      <c r="J119" s="70"/>
      <c r="K119" s="70"/>
      <c r="L119" s="69" t="s">
        <v>1934</v>
      </c>
      <c r="M119" s="73">
        <v>3.8273359982609905</v>
      </c>
      <c r="N119" s="74">
        <v>3859.26318359375</v>
      </c>
      <c r="O119" s="74">
        <v>7564.51220703125</v>
      </c>
      <c r="P119" s="75"/>
      <c r="Q119" s="76"/>
      <c r="R119" s="76"/>
      <c r="S119" s="86"/>
      <c r="T119" s="48">
        <v>1</v>
      </c>
      <c r="U119" s="48">
        <v>0</v>
      </c>
      <c r="V119" s="49">
        <v>0</v>
      </c>
      <c r="W119" s="49">
        <v>0.002358</v>
      </c>
      <c r="X119" s="49">
        <v>0.004419</v>
      </c>
      <c r="Y119" s="49">
        <v>0.322986</v>
      </c>
      <c r="Z119" s="49">
        <v>0</v>
      </c>
      <c r="AA119" s="49">
        <v>0</v>
      </c>
      <c r="AB119" s="71">
        <v>119</v>
      </c>
      <c r="AC119" s="71"/>
      <c r="AD119" s="72"/>
      <c r="AE119" s="78" t="s">
        <v>1170</v>
      </c>
      <c r="AF119" s="78">
        <v>702</v>
      </c>
      <c r="AG119" s="78">
        <v>20247</v>
      </c>
      <c r="AH119" s="78">
        <v>12221</v>
      </c>
      <c r="AI119" s="78">
        <v>1360</v>
      </c>
      <c r="AJ119" s="78"/>
      <c r="AK119" s="78" t="s">
        <v>1292</v>
      </c>
      <c r="AL119" s="78" t="s">
        <v>1379</v>
      </c>
      <c r="AM119" s="78"/>
      <c r="AN119" s="78"/>
      <c r="AO119" s="80">
        <v>39164.25299768519</v>
      </c>
      <c r="AP119" s="83" t="s">
        <v>1599</v>
      </c>
      <c r="AQ119" s="78" t="b">
        <v>0</v>
      </c>
      <c r="AR119" s="78" t="b">
        <v>0</v>
      </c>
      <c r="AS119" s="78" t="b">
        <v>0</v>
      </c>
      <c r="AT119" s="78"/>
      <c r="AU119" s="78">
        <v>233</v>
      </c>
      <c r="AV119" s="83" t="s">
        <v>1612</v>
      </c>
      <c r="AW119" s="78" t="b">
        <v>0</v>
      </c>
      <c r="AX119" s="78" t="s">
        <v>1694</v>
      </c>
      <c r="AY119" s="83" t="s">
        <v>1811</v>
      </c>
      <c r="AZ119" s="78" t="s">
        <v>65</v>
      </c>
      <c r="BA119" s="78" t="str">
        <f>REPLACE(INDEX(GroupVertices[Group],MATCH(Vertices[[#This Row],[Vertex]],GroupVertices[Vertex],0)),1,1,"")</f>
        <v>3</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330</v>
      </c>
      <c r="C120" s="65"/>
      <c r="D120" s="65" t="s">
        <v>64</v>
      </c>
      <c r="E120" s="66">
        <v>162.0693638584378</v>
      </c>
      <c r="F120" s="68">
        <v>99.99996563774816</v>
      </c>
      <c r="G120" s="100" t="s">
        <v>1689</v>
      </c>
      <c r="H120" s="65"/>
      <c r="I120" s="69" t="s">
        <v>330</v>
      </c>
      <c r="J120" s="70"/>
      <c r="K120" s="70"/>
      <c r="L120" s="69" t="s">
        <v>1935</v>
      </c>
      <c r="M120" s="73">
        <v>1.0114517931270635</v>
      </c>
      <c r="N120" s="74">
        <v>5397.015625</v>
      </c>
      <c r="O120" s="74">
        <v>9594.99609375</v>
      </c>
      <c r="P120" s="75"/>
      <c r="Q120" s="76"/>
      <c r="R120" s="76"/>
      <c r="S120" s="86"/>
      <c r="T120" s="48">
        <v>2</v>
      </c>
      <c r="U120" s="48">
        <v>0</v>
      </c>
      <c r="V120" s="49">
        <v>0</v>
      </c>
      <c r="W120" s="49">
        <v>0.002519</v>
      </c>
      <c r="X120" s="49">
        <v>0.009827</v>
      </c>
      <c r="Y120" s="49">
        <v>0.499041</v>
      </c>
      <c r="Z120" s="49">
        <v>1</v>
      </c>
      <c r="AA120" s="49">
        <v>0</v>
      </c>
      <c r="AB120" s="71">
        <v>120</v>
      </c>
      <c r="AC120" s="71"/>
      <c r="AD120" s="72"/>
      <c r="AE120" s="78" t="s">
        <v>1171</v>
      </c>
      <c r="AF120" s="78">
        <v>2</v>
      </c>
      <c r="AG120" s="78">
        <v>84</v>
      </c>
      <c r="AH120" s="78">
        <v>465</v>
      </c>
      <c r="AI120" s="78">
        <v>382</v>
      </c>
      <c r="AJ120" s="78"/>
      <c r="AK120" s="78" t="s">
        <v>1293</v>
      </c>
      <c r="AL120" s="78"/>
      <c r="AM120" s="83" t="s">
        <v>1482</v>
      </c>
      <c r="AN120" s="78"/>
      <c r="AO120" s="80">
        <v>43336.877858796295</v>
      </c>
      <c r="AP120" s="83" t="s">
        <v>1600</v>
      </c>
      <c r="AQ120" s="78" t="b">
        <v>0</v>
      </c>
      <c r="AR120" s="78" t="b">
        <v>0</v>
      </c>
      <c r="AS120" s="78" t="b">
        <v>0</v>
      </c>
      <c r="AT120" s="78"/>
      <c r="AU120" s="78">
        <v>6</v>
      </c>
      <c r="AV120" s="83" t="s">
        <v>1613</v>
      </c>
      <c r="AW120" s="78" t="b">
        <v>0</v>
      </c>
      <c r="AX120" s="78" t="s">
        <v>1694</v>
      </c>
      <c r="AY120" s="83" t="s">
        <v>1812</v>
      </c>
      <c r="AZ120" s="78" t="s">
        <v>65</v>
      </c>
      <c r="BA120" s="78" t="str">
        <f>REPLACE(INDEX(GroupVertices[Group],MATCH(Vertices[[#This Row],[Vertex]],GroupVertices[Vertex],0)),1,1,"")</f>
        <v>3</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331</v>
      </c>
      <c r="C121" s="65"/>
      <c r="D121" s="65" t="s">
        <v>64</v>
      </c>
      <c r="E121" s="66">
        <v>171.0536753275594</v>
      </c>
      <c r="F121" s="68">
        <v>99.99551488803228</v>
      </c>
      <c r="G121" s="100" t="s">
        <v>1690</v>
      </c>
      <c r="H121" s="65"/>
      <c r="I121" s="69" t="s">
        <v>331</v>
      </c>
      <c r="J121" s="70"/>
      <c r="K121" s="70"/>
      <c r="L121" s="69" t="s">
        <v>1936</v>
      </c>
      <c r="M121" s="73">
        <v>2.494738315109281</v>
      </c>
      <c r="N121" s="74">
        <v>4602.66796875</v>
      </c>
      <c r="O121" s="74">
        <v>6190.51318359375</v>
      </c>
      <c r="P121" s="75"/>
      <c r="Q121" s="76"/>
      <c r="R121" s="76"/>
      <c r="S121" s="86"/>
      <c r="T121" s="48">
        <v>2</v>
      </c>
      <c r="U121" s="48">
        <v>0</v>
      </c>
      <c r="V121" s="49">
        <v>0</v>
      </c>
      <c r="W121" s="49">
        <v>0.002519</v>
      </c>
      <c r="X121" s="49">
        <v>0.009827</v>
      </c>
      <c r="Y121" s="49">
        <v>0.499041</v>
      </c>
      <c r="Z121" s="49">
        <v>1</v>
      </c>
      <c r="AA121" s="49">
        <v>0</v>
      </c>
      <c r="AB121" s="71">
        <v>121</v>
      </c>
      <c r="AC121" s="71"/>
      <c r="AD121" s="72"/>
      <c r="AE121" s="78" t="s">
        <v>1172</v>
      </c>
      <c r="AF121" s="78">
        <v>8350</v>
      </c>
      <c r="AG121" s="78">
        <v>10705</v>
      </c>
      <c r="AH121" s="78">
        <v>46863</v>
      </c>
      <c r="AI121" s="78">
        <v>50524</v>
      </c>
      <c r="AJ121" s="78"/>
      <c r="AK121" s="78" t="s">
        <v>1294</v>
      </c>
      <c r="AL121" s="78" t="s">
        <v>1380</v>
      </c>
      <c r="AM121" s="83" t="s">
        <v>1483</v>
      </c>
      <c r="AN121" s="78"/>
      <c r="AO121" s="80">
        <v>40646.583715277775</v>
      </c>
      <c r="AP121" s="83" t="s">
        <v>1601</v>
      </c>
      <c r="AQ121" s="78" t="b">
        <v>1</v>
      </c>
      <c r="AR121" s="78" t="b">
        <v>0</v>
      </c>
      <c r="AS121" s="78" t="b">
        <v>1</v>
      </c>
      <c r="AT121" s="78"/>
      <c r="AU121" s="78">
        <v>903</v>
      </c>
      <c r="AV121" s="83" t="s">
        <v>1613</v>
      </c>
      <c r="AW121" s="78" t="b">
        <v>0</v>
      </c>
      <c r="AX121" s="78" t="s">
        <v>1694</v>
      </c>
      <c r="AY121" s="83" t="s">
        <v>1813</v>
      </c>
      <c r="AZ121" s="78" t="s">
        <v>65</v>
      </c>
      <c r="BA121" s="78" t="str">
        <f>REPLACE(INDEX(GroupVertices[Group],MATCH(Vertices[[#This Row],[Vertex]],GroupVertices[Vertex],0)),1,1,"")</f>
        <v>3</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270</v>
      </c>
      <c r="C122" s="65"/>
      <c r="D122" s="65" t="s">
        <v>64</v>
      </c>
      <c r="E122" s="66">
        <v>170.21792542345509</v>
      </c>
      <c r="F122" s="68">
        <v>99.99592891126166</v>
      </c>
      <c r="G122" s="100" t="s">
        <v>624</v>
      </c>
      <c r="H122" s="65"/>
      <c r="I122" s="69" t="s">
        <v>270</v>
      </c>
      <c r="J122" s="70"/>
      <c r="K122" s="70"/>
      <c r="L122" s="69" t="s">
        <v>1937</v>
      </c>
      <c r="M122" s="73">
        <v>2.3567581735295393</v>
      </c>
      <c r="N122" s="74">
        <v>7141.1220703125</v>
      </c>
      <c r="O122" s="74">
        <v>2053.713134765625</v>
      </c>
      <c r="P122" s="75"/>
      <c r="Q122" s="76"/>
      <c r="R122" s="76"/>
      <c r="S122" s="86"/>
      <c r="T122" s="48">
        <v>0</v>
      </c>
      <c r="U122" s="48">
        <v>9</v>
      </c>
      <c r="V122" s="49">
        <v>751.333333</v>
      </c>
      <c r="W122" s="49">
        <v>0.002882</v>
      </c>
      <c r="X122" s="49">
        <v>0.015287</v>
      </c>
      <c r="Y122" s="49">
        <v>2.328587</v>
      </c>
      <c r="Z122" s="49">
        <v>0.06944444444444445</v>
      </c>
      <c r="AA122" s="49">
        <v>0</v>
      </c>
      <c r="AB122" s="71">
        <v>122</v>
      </c>
      <c r="AC122" s="71"/>
      <c r="AD122" s="72"/>
      <c r="AE122" s="78" t="s">
        <v>1173</v>
      </c>
      <c r="AF122" s="78">
        <v>4781</v>
      </c>
      <c r="AG122" s="78">
        <v>9717</v>
      </c>
      <c r="AH122" s="78">
        <v>27459</v>
      </c>
      <c r="AI122" s="78">
        <v>13916</v>
      </c>
      <c r="AJ122" s="78"/>
      <c r="AK122" s="78" t="s">
        <v>1295</v>
      </c>
      <c r="AL122" s="78" t="s">
        <v>1381</v>
      </c>
      <c r="AM122" s="83" t="s">
        <v>1484</v>
      </c>
      <c r="AN122" s="78"/>
      <c r="AO122" s="80">
        <v>39442.63451388889</v>
      </c>
      <c r="AP122" s="83" t="s">
        <v>1602</v>
      </c>
      <c r="AQ122" s="78" t="b">
        <v>0</v>
      </c>
      <c r="AR122" s="78" t="b">
        <v>0</v>
      </c>
      <c r="AS122" s="78" t="b">
        <v>1</v>
      </c>
      <c r="AT122" s="78" t="s">
        <v>963</v>
      </c>
      <c r="AU122" s="78">
        <v>1117</v>
      </c>
      <c r="AV122" s="83" t="s">
        <v>1623</v>
      </c>
      <c r="AW122" s="78" t="b">
        <v>0</v>
      </c>
      <c r="AX122" s="78" t="s">
        <v>1694</v>
      </c>
      <c r="AY122" s="83" t="s">
        <v>1814</v>
      </c>
      <c r="AZ122" s="78" t="s">
        <v>66</v>
      </c>
      <c r="BA122" s="78" t="str">
        <f>REPLACE(INDEX(GroupVertices[Group],MATCH(Vertices[[#This Row],[Vertex]],GroupVertices[Vertex],0)),1,1,"")</f>
        <v>7</v>
      </c>
      <c r="BB122" s="48"/>
      <c r="BC122" s="48"/>
      <c r="BD122" s="48"/>
      <c r="BE122" s="48"/>
      <c r="BF122" s="48" t="s">
        <v>2105</v>
      </c>
      <c r="BG122" s="48" t="s">
        <v>2371</v>
      </c>
      <c r="BH122" s="121" t="s">
        <v>2416</v>
      </c>
      <c r="BI122" s="121" t="s">
        <v>2435</v>
      </c>
      <c r="BJ122" s="121" t="s">
        <v>2477</v>
      </c>
      <c r="BK122" s="121" t="s">
        <v>2477</v>
      </c>
      <c r="BL122" s="121">
        <v>2</v>
      </c>
      <c r="BM122" s="124">
        <v>1.7241379310344827</v>
      </c>
      <c r="BN122" s="121">
        <v>1</v>
      </c>
      <c r="BO122" s="124">
        <v>0.8620689655172413</v>
      </c>
      <c r="BP122" s="121">
        <v>0</v>
      </c>
      <c r="BQ122" s="124">
        <v>0</v>
      </c>
      <c r="BR122" s="121">
        <v>113</v>
      </c>
      <c r="BS122" s="124">
        <v>97.41379310344827</v>
      </c>
      <c r="BT122" s="121">
        <v>116</v>
      </c>
      <c r="BU122" s="2"/>
      <c r="BV122" s="3"/>
      <c r="BW122" s="3"/>
      <c r="BX122" s="3"/>
      <c r="BY122" s="3"/>
    </row>
    <row r="123" spans="1:77" ht="41.45" customHeight="1">
      <c r="A123" s="64" t="s">
        <v>332</v>
      </c>
      <c r="C123" s="65"/>
      <c r="D123" s="65" t="s">
        <v>64</v>
      </c>
      <c r="E123" s="66">
        <v>191.9719540508348</v>
      </c>
      <c r="F123" s="68">
        <v>99.98515215479395</v>
      </c>
      <c r="G123" s="100" t="s">
        <v>1691</v>
      </c>
      <c r="H123" s="65"/>
      <c r="I123" s="69" t="s">
        <v>332</v>
      </c>
      <c r="J123" s="70"/>
      <c r="K123" s="70"/>
      <c r="L123" s="69" t="s">
        <v>1938</v>
      </c>
      <c r="M123" s="73">
        <v>5.948291879001404</v>
      </c>
      <c r="N123" s="74">
        <v>7275.07861328125</v>
      </c>
      <c r="O123" s="74">
        <v>352.9058837890625</v>
      </c>
      <c r="P123" s="75"/>
      <c r="Q123" s="76"/>
      <c r="R123" s="76"/>
      <c r="S123" s="86"/>
      <c r="T123" s="48">
        <v>1</v>
      </c>
      <c r="U123" s="48">
        <v>0</v>
      </c>
      <c r="V123" s="49">
        <v>0</v>
      </c>
      <c r="W123" s="49">
        <v>0.002169</v>
      </c>
      <c r="X123" s="49">
        <v>0.001615</v>
      </c>
      <c r="Y123" s="49">
        <v>0.369922</v>
      </c>
      <c r="Z123" s="49">
        <v>0</v>
      </c>
      <c r="AA123" s="49">
        <v>0</v>
      </c>
      <c r="AB123" s="71">
        <v>123</v>
      </c>
      <c r="AC123" s="71"/>
      <c r="AD123" s="72"/>
      <c r="AE123" s="78" t="s">
        <v>1174</v>
      </c>
      <c r="AF123" s="78">
        <v>391</v>
      </c>
      <c r="AG123" s="78">
        <v>35434</v>
      </c>
      <c r="AH123" s="78">
        <v>17206</v>
      </c>
      <c r="AI123" s="78">
        <v>50119</v>
      </c>
      <c r="AJ123" s="78"/>
      <c r="AK123" s="78" t="s">
        <v>1296</v>
      </c>
      <c r="AL123" s="78"/>
      <c r="AM123" s="83" t="s">
        <v>1485</v>
      </c>
      <c r="AN123" s="78"/>
      <c r="AO123" s="80">
        <v>41541.61802083333</v>
      </c>
      <c r="AP123" s="83" t="s">
        <v>1603</v>
      </c>
      <c r="AQ123" s="78" t="b">
        <v>1</v>
      </c>
      <c r="AR123" s="78" t="b">
        <v>0</v>
      </c>
      <c r="AS123" s="78" t="b">
        <v>0</v>
      </c>
      <c r="AT123" s="78"/>
      <c r="AU123" s="78">
        <v>290</v>
      </c>
      <c r="AV123" s="83" t="s">
        <v>1613</v>
      </c>
      <c r="AW123" s="78" t="b">
        <v>1</v>
      </c>
      <c r="AX123" s="78" t="s">
        <v>1694</v>
      </c>
      <c r="AY123" s="83" t="s">
        <v>1815</v>
      </c>
      <c r="AZ123" s="78" t="s">
        <v>65</v>
      </c>
      <c r="BA123" s="78" t="str">
        <f>REPLACE(INDEX(GroupVertices[Group],MATCH(Vertices[[#This Row],[Vertex]],GroupVertices[Vertex],0)),1,1,"")</f>
        <v>7</v>
      </c>
      <c r="BB123" s="48"/>
      <c r="BC123" s="48"/>
      <c r="BD123" s="48"/>
      <c r="BE123" s="48"/>
      <c r="BF123" s="48"/>
      <c r="BG123" s="48"/>
      <c r="BH123" s="48"/>
      <c r="BI123" s="48"/>
      <c r="BJ123" s="48"/>
      <c r="BK123" s="48"/>
      <c r="BL123" s="48"/>
      <c r="BM123" s="49"/>
      <c r="BN123" s="48"/>
      <c r="BO123" s="49"/>
      <c r="BP123" s="48"/>
      <c r="BQ123" s="49"/>
      <c r="BR123" s="48"/>
      <c r="BS123" s="49"/>
      <c r="BT123" s="48"/>
      <c r="BU123" s="2"/>
      <c r="BV123" s="3"/>
      <c r="BW123" s="3"/>
      <c r="BX123" s="3"/>
      <c r="BY123" s="3"/>
    </row>
    <row r="124" spans="1:77" ht="41.45" customHeight="1">
      <c r="A124" s="64" t="s">
        <v>333</v>
      </c>
      <c r="C124" s="65"/>
      <c r="D124" s="65" t="s">
        <v>64</v>
      </c>
      <c r="E124" s="66">
        <v>164.4302727474613</v>
      </c>
      <c r="F124" s="68">
        <v>99.99879606403034</v>
      </c>
      <c r="G124" s="100" t="s">
        <v>1692</v>
      </c>
      <c r="H124" s="65"/>
      <c r="I124" s="69" t="s">
        <v>333</v>
      </c>
      <c r="J124" s="70"/>
      <c r="K124" s="70"/>
      <c r="L124" s="69" t="s">
        <v>1939</v>
      </c>
      <c r="M124" s="73">
        <v>1.4012317274884576</v>
      </c>
      <c r="N124" s="74">
        <v>7360.00634765625</v>
      </c>
      <c r="O124" s="74">
        <v>3670.22119140625</v>
      </c>
      <c r="P124" s="75"/>
      <c r="Q124" s="76"/>
      <c r="R124" s="76"/>
      <c r="S124" s="86"/>
      <c r="T124" s="48">
        <v>1</v>
      </c>
      <c r="U124" s="48">
        <v>0</v>
      </c>
      <c r="V124" s="49">
        <v>0</v>
      </c>
      <c r="W124" s="49">
        <v>0.002169</v>
      </c>
      <c r="X124" s="49">
        <v>0.001615</v>
      </c>
      <c r="Y124" s="49">
        <v>0.369922</v>
      </c>
      <c r="Z124" s="49">
        <v>0</v>
      </c>
      <c r="AA124" s="49">
        <v>0</v>
      </c>
      <c r="AB124" s="71">
        <v>124</v>
      </c>
      <c r="AC124" s="71"/>
      <c r="AD124" s="72"/>
      <c r="AE124" s="78" t="s">
        <v>1175</v>
      </c>
      <c r="AF124" s="78">
        <v>3998</v>
      </c>
      <c r="AG124" s="78">
        <v>2875</v>
      </c>
      <c r="AH124" s="78">
        <v>766</v>
      </c>
      <c r="AI124" s="78">
        <v>2490</v>
      </c>
      <c r="AJ124" s="78"/>
      <c r="AK124" s="78" t="s">
        <v>1297</v>
      </c>
      <c r="AL124" s="78" t="s">
        <v>1354</v>
      </c>
      <c r="AM124" s="83" t="s">
        <v>1486</v>
      </c>
      <c r="AN124" s="78"/>
      <c r="AO124" s="80">
        <v>43045.802777777775</v>
      </c>
      <c r="AP124" s="83" t="s">
        <v>1604</v>
      </c>
      <c r="AQ124" s="78" t="b">
        <v>0</v>
      </c>
      <c r="AR124" s="78" t="b">
        <v>0</v>
      </c>
      <c r="AS124" s="78" t="b">
        <v>1</v>
      </c>
      <c r="AT124" s="78"/>
      <c r="AU124" s="78">
        <v>11</v>
      </c>
      <c r="AV124" s="83" t="s">
        <v>1613</v>
      </c>
      <c r="AW124" s="78" t="b">
        <v>0</v>
      </c>
      <c r="AX124" s="78" t="s">
        <v>1694</v>
      </c>
      <c r="AY124" s="83" t="s">
        <v>1816</v>
      </c>
      <c r="AZ124" s="78" t="s">
        <v>65</v>
      </c>
      <c r="BA124" s="78" t="str">
        <f>REPLACE(INDEX(GroupVertices[Group],MATCH(Vertices[[#This Row],[Vertex]],GroupVertices[Vertex],0)),1,1,"")</f>
        <v>7</v>
      </c>
      <c r="BB124" s="48"/>
      <c r="BC124" s="48"/>
      <c r="BD124" s="48"/>
      <c r="BE124" s="48"/>
      <c r="BF124" s="48"/>
      <c r="BG124" s="48"/>
      <c r="BH124" s="48"/>
      <c r="BI124" s="48"/>
      <c r="BJ124" s="48"/>
      <c r="BK124" s="48"/>
      <c r="BL124" s="48"/>
      <c r="BM124" s="49"/>
      <c r="BN124" s="48"/>
      <c r="BO124" s="49"/>
      <c r="BP124" s="48"/>
      <c r="BQ124" s="49"/>
      <c r="BR124" s="48"/>
      <c r="BS124" s="49"/>
      <c r="BT124" s="48"/>
      <c r="BU124" s="2"/>
      <c r="BV124" s="3"/>
      <c r="BW124" s="3"/>
      <c r="BX124" s="3"/>
      <c r="BY124" s="3"/>
    </row>
    <row r="125" spans="1:77" ht="41.45" customHeight="1">
      <c r="A125" s="87" t="s">
        <v>334</v>
      </c>
      <c r="C125" s="88"/>
      <c r="D125" s="88" t="s">
        <v>64</v>
      </c>
      <c r="E125" s="89">
        <v>800.5078513314356</v>
      </c>
      <c r="F125" s="90">
        <v>99.68368876706089</v>
      </c>
      <c r="G125" s="101" t="s">
        <v>1693</v>
      </c>
      <c r="H125" s="88"/>
      <c r="I125" s="91" t="s">
        <v>334</v>
      </c>
      <c r="J125" s="92"/>
      <c r="K125" s="92"/>
      <c r="L125" s="91" t="s">
        <v>1940</v>
      </c>
      <c r="M125" s="93">
        <v>106.41599023083974</v>
      </c>
      <c r="N125" s="94">
        <v>6653.005859375</v>
      </c>
      <c r="O125" s="94">
        <v>1138.9456787109375</v>
      </c>
      <c r="P125" s="95"/>
      <c r="Q125" s="96"/>
      <c r="R125" s="96"/>
      <c r="S125" s="97"/>
      <c r="T125" s="48">
        <v>1</v>
      </c>
      <c r="U125" s="48">
        <v>0</v>
      </c>
      <c r="V125" s="49">
        <v>0</v>
      </c>
      <c r="W125" s="49">
        <v>0.002169</v>
      </c>
      <c r="X125" s="49">
        <v>0.001615</v>
      </c>
      <c r="Y125" s="49">
        <v>0.369922</v>
      </c>
      <c r="Z125" s="49">
        <v>0</v>
      </c>
      <c r="AA125" s="49">
        <v>0</v>
      </c>
      <c r="AB125" s="98">
        <v>125</v>
      </c>
      <c r="AC125" s="98"/>
      <c r="AD125" s="99"/>
      <c r="AE125" s="78" t="s">
        <v>1176</v>
      </c>
      <c r="AF125" s="78">
        <v>3235</v>
      </c>
      <c r="AG125" s="78">
        <v>754828</v>
      </c>
      <c r="AH125" s="78">
        <v>41805</v>
      </c>
      <c r="AI125" s="78">
        <v>6200</v>
      </c>
      <c r="AJ125" s="78"/>
      <c r="AK125" s="78" t="s">
        <v>1298</v>
      </c>
      <c r="AL125" s="78" t="s">
        <v>1382</v>
      </c>
      <c r="AM125" s="83" t="s">
        <v>1487</v>
      </c>
      <c r="AN125" s="78"/>
      <c r="AO125" s="80">
        <v>39923.84380787037</v>
      </c>
      <c r="AP125" s="83" t="s">
        <v>1605</v>
      </c>
      <c r="AQ125" s="78" t="b">
        <v>0</v>
      </c>
      <c r="AR125" s="78" t="b">
        <v>0</v>
      </c>
      <c r="AS125" s="78" t="b">
        <v>1</v>
      </c>
      <c r="AT125" s="78"/>
      <c r="AU125" s="78">
        <v>2919</v>
      </c>
      <c r="AV125" s="83" t="s">
        <v>1613</v>
      </c>
      <c r="AW125" s="78" t="b">
        <v>1</v>
      </c>
      <c r="AX125" s="78" t="s">
        <v>1694</v>
      </c>
      <c r="AY125" s="83" t="s">
        <v>1817</v>
      </c>
      <c r="AZ125" s="78" t="s">
        <v>65</v>
      </c>
      <c r="BA125" s="78" t="str">
        <f>REPLACE(INDEX(GroupVertices[Group],MATCH(Vertices[[#This Row],[Vertex]],GroupVertices[Vertex],0)),1,1,"")</f>
        <v>7</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5"/>
    <dataValidation allowBlank="1" showInputMessage="1" promptTitle="Vertex Tooltip" prompt="Enter optional text that will pop up when the mouse is hovered over the vertex." errorTitle="Invalid Vertex Image Key" sqref="L3:L12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5"/>
    <dataValidation allowBlank="1" showInputMessage="1" promptTitle="Vertex Label Fill Color" prompt="To select an optional fill color for the Label shape, right-click and select Select Color on the right-click menu." sqref="J3:J125"/>
    <dataValidation allowBlank="1" showInputMessage="1" promptTitle="Vertex Image File" prompt="Enter the path to an image file.  Hover over the column header for examples." errorTitle="Invalid Vertex Image Key" sqref="G3:G125"/>
    <dataValidation allowBlank="1" showInputMessage="1" promptTitle="Vertex Color" prompt="To select an optional vertex color, right-click and select Select Color on the right-click menu." sqref="C3:C125"/>
    <dataValidation allowBlank="1" showInputMessage="1" promptTitle="Vertex Opacity" prompt="Enter an optional vertex opacity between 0 (transparent) and 100 (opaque)." errorTitle="Invalid Vertex Opacity" error="The optional vertex opacity must be a whole number between 0 and 10." sqref="F3:F125"/>
    <dataValidation type="list" allowBlank="1" showInputMessage="1" showErrorMessage="1" promptTitle="Vertex Shape" prompt="Select an optional vertex shape." errorTitle="Invalid Vertex Shape" error="You have entered an invalid vertex shape.  Try selecting from the drop-down list instead." sqref="D3:D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5">
      <formula1>ValidVertexLabelPositions</formula1>
    </dataValidation>
    <dataValidation allowBlank="1" showInputMessage="1" showErrorMessage="1" promptTitle="Vertex Name" prompt="Enter the name of the vertex." sqref="A3:A125"/>
  </dataValidations>
  <hyperlinks>
    <hyperlink ref="AM3" r:id="rId1" display="https://t.co/5Pn1K6rhk1"/>
    <hyperlink ref="AM4" r:id="rId2" display="https://t.co/N1Rv3VVYX3"/>
    <hyperlink ref="AM5" r:id="rId3" display="https://t.co/HzzyXa0AWS"/>
    <hyperlink ref="AM6" r:id="rId4" display="https://t.co/Uvl4HPLrTQ"/>
    <hyperlink ref="AM7" r:id="rId5" display="https://t.co/wXuGkQxKjb"/>
    <hyperlink ref="AM8" r:id="rId6" display="https://t.co/yq5rVISuDo"/>
    <hyperlink ref="AM9" r:id="rId7" display="https://t.co/muyLFUIq6P"/>
    <hyperlink ref="AM10" r:id="rId8" display="https://t.co/BXMTBgSRHk"/>
    <hyperlink ref="AM11" r:id="rId9" display="https://t.co/kAEPp47FMC"/>
    <hyperlink ref="AM13" r:id="rId10" display="https://t.co/udmnyQRE8W"/>
    <hyperlink ref="AM14" r:id="rId11" display="https://t.co/2Aax1VTWrn"/>
    <hyperlink ref="AM15" r:id="rId12" display="https://t.co/WNLZZUJTm0"/>
    <hyperlink ref="AM16" r:id="rId13" display="https://t.co/5Xv2dTCY9t"/>
    <hyperlink ref="AM17" r:id="rId14" display="https://t.co/Z7mDmIL8pb"/>
    <hyperlink ref="AM18" r:id="rId15" display="https://t.co/qwcOtgCh8P"/>
    <hyperlink ref="AM19" r:id="rId16" display="https://t.co/FyPSFaOWno"/>
    <hyperlink ref="AM20" r:id="rId17" display="https://t.co/vWBno8mc4F"/>
    <hyperlink ref="AM21" r:id="rId18" display="https://t.co/CiyZnkhchp"/>
    <hyperlink ref="AM22" r:id="rId19" display="https://t.co/5sopy0U1zA"/>
    <hyperlink ref="AM23" r:id="rId20" display="https://t.co/0KG5u8ucY3"/>
    <hyperlink ref="AM25" r:id="rId21" display="https://t.co/ZBEH19oHnT"/>
    <hyperlink ref="AM26" r:id="rId22" display="https://t.co/RxKggUdNyC"/>
    <hyperlink ref="AM29" r:id="rId23" display="https://t.co/ngYczUitvG"/>
    <hyperlink ref="AM30" r:id="rId24" display="https://t.co/mXi1kcFSRB"/>
    <hyperlink ref="AM31" r:id="rId25" display="https://t.co/jv965iDyJN"/>
    <hyperlink ref="AM32" r:id="rId26" display="https://t.co/IZXqG1xI8V"/>
    <hyperlink ref="AM33" r:id="rId27" display="https://t.co/CLt0MZFb4S"/>
    <hyperlink ref="AM35" r:id="rId28" display="https://t.co/nkdZJYq3ey"/>
    <hyperlink ref="AM36" r:id="rId29" display="https://t.co/McsohDaR7G"/>
    <hyperlink ref="AM37" r:id="rId30" display="https://t.co/rLYBIgqQeo"/>
    <hyperlink ref="AM38" r:id="rId31" display="https://t.co/9UuSGWPY0C"/>
    <hyperlink ref="AM39" r:id="rId32" display="https://t.co/j62ETQ1gdS"/>
    <hyperlink ref="AM41" r:id="rId33" display="https://t.co/RkZFAlOIOE"/>
    <hyperlink ref="AM42" r:id="rId34" display="https://t.co/R0p6ssRWlZ"/>
    <hyperlink ref="AM43" r:id="rId35" display="http://t.co/t60NLFhF0f"/>
    <hyperlink ref="AM44" r:id="rId36" display="https://t.co/o862G438BX"/>
    <hyperlink ref="AM45" r:id="rId37" display="https://t.co/dZ3vgHR4yD"/>
    <hyperlink ref="AM46" r:id="rId38" display="https://t.co/e8MsMfz2GF"/>
    <hyperlink ref="AM47" r:id="rId39" display="https://t.co/S0bdAssEhR"/>
    <hyperlink ref="AM48" r:id="rId40" display="https://t.co/QM5WZbMx1J"/>
    <hyperlink ref="AM49" r:id="rId41" display="https://t.co/3IwKCyjD1o"/>
    <hyperlink ref="AM50" r:id="rId42" display="https://t.co/Iu7bRmryfc"/>
    <hyperlink ref="AM51" r:id="rId43" display="https://t.co/RxKggUdNyC"/>
    <hyperlink ref="AM53" r:id="rId44" display="https://t.co/M2NsXhSoKz"/>
    <hyperlink ref="AM54" r:id="rId45" display="https://t.co/5JAgnhADWC"/>
    <hyperlink ref="AM55" r:id="rId46" display="http://t.co/4rCI0mVEhj"/>
    <hyperlink ref="AM57" r:id="rId47" display="https://t.co/esvSdB0VSd"/>
    <hyperlink ref="AM58" r:id="rId48" display="https://t.co/2gZufSeItx"/>
    <hyperlink ref="AM59" r:id="rId49" display="https://t.co/Oaeqp32FDf"/>
    <hyperlink ref="AM60" r:id="rId50" display="https://t.co/TeU2Kd4DeD"/>
    <hyperlink ref="AM61" r:id="rId51" display="https://t.co/jtbc2OlAub"/>
    <hyperlink ref="AM62" r:id="rId52" display="https://t.co/0nZSbPP9aR"/>
    <hyperlink ref="AM63" r:id="rId53" display="https://t.co/WQCnXzPySQ"/>
    <hyperlink ref="AM64" r:id="rId54" display="https://t.co/eX29f5Mmzd"/>
    <hyperlink ref="AM65" r:id="rId55" display="https://t.co/gwYyme8h3r"/>
    <hyperlink ref="AM67" r:id="rId56" display="https://t.co/RQh3Eqay91"/>
    <hyperlink ref="AM68" r:id="rId57" display="https://t.co/ajBuL9ca4d"/>
    <hyperlink ref="AM69" r:id="rId58" display="https://t.co/7xpDEO8h4C"/>
    <hyperlink ref="AM71" r:id="rId59" display="https://t.co/oUDmwcv4sy"/>
    <hyperlink ref="AM72" r:id="rId60" display="https://t.co/fgHMaTIPbB"/>
    <hyperlink ref="AM73" r:id="rId61" display="https://t.co/WabHA6mckg"/>
    <hyperlink ref="AM74" r:id="rId62" display="https://t.co/dLblNiL8Yx"/>
    <hyperlink ref="AM75" r:id="rId63" display="https://t.co/3AXtZstzUh"/>
    <hyperlink ref="AM76" r:id="rId64" display="https://t.co/4nD4yTmGEB"/>
    <hyperlink ref="AM77" r:id="rId65" display="https://t.co/hKc3NvJBZR"/>
    <hyperlink ref="AM78" r:id="rId66" display="http://t.co/AYIVsJpEeV"/>
    <hyperlink ref="AM79" r:id="rId67" display="https://t.co/9pabuAS6AI"/>
    <hyperlink ref="AM80" r:id="rId68" display="https://t.co/zObPSRjcKN"/>
    <hyperlink ref="AM81" r:id="rId69" display="https://t.co/LzR96Tgxr9"/>
    <hyperlink ref="AM82" r:id="rId70" display="https://t.co/vixFntrt13"/>
    <hyperlink ref="AM83" r:id="rId71" display="http://t.co/naKDAcu1py"/>
    <hyperlink ref="AM84" r:id="rId72" display="https://t.co/PNjdKb7f3K"/>
    <hyperlink ref="AM85" r:id="rId73" display="https://t.co/3IwIyt2sfT"/>
    <hyperlink ref="AM86" r:id="rId74" display="https://t.co/PNjdKaPDFa"/>
    <hyperlink ref="AM87" r:id="rId75" display="https://t.co/7P8387v04I"/>
    <hyperlink ref="AM88" r:id="rId76" display="https://t.co/Q9bAoqcflo"/>
    <hyperlink ref="AM89" r:id="rId77" display="https://t.co/joIgESCkzd"/>
    <hyperlink ref="AM90" r:id="rId78" display="http://t.co/lQ5pAbBeP1"/>
    <hyperlink ref="AM92" r:id="rId79" display="https://t.co/J9bNIx4lHO"/>
    <hyperlink ref="AM94" r:id="rId80" display="https://t.co/yjine8YxIY"/>
    <hyperlink ref="AM95" r:id="rId81" display="https://t.co/kTaBZ62AKf"/>
    <hyperlink ref="AM96" r:id="rId82" display="https://t.co/Vb14p2r4Uy"/>
    <hyperlink ref="AM97" r:id="rId83" display="https://t.co/VNck8iYP7H"/>
    <hyperlink ref="AM98" r:id="rId84" display="https://t.co/vjJxYYmHi0"/>
    <hyperlink ref="AM99" r:id="rId85" display="https://t.co/mTGQuSu6vs"/>
    <hyperlink ref="AM100" r:id="rId86" display="https://t.co/lHnG3g0so9"/>
    <hyperlink ref="AM101" r:id="rId87" display="https://t.co/F3fLcfn45H"/>
    <hyperlink ref="AM102" r:id="rId88" display="https://t.co/OQR3Kbbcdw"/>
    <hyperlink ref="AM103" r:id="rId89" display="https://t.co/mkMMDhvnWt"/>
    <hyperlink ref="AM104" r:id="rId90" display="https://t.co/I4ipimFImT"/>
    <hyperlink ref="AM105" r:id="rId91" display="https://t.co/v0irpIdFu3"/>
    <hyperlink ref="AM106" r:id="rId92" display="https://t.co/JVyDSOocsA"/>
    <hyperlink ref="AM107" r:id="rId93" display="https://t.co/BzvUfFYFmG"/>
    <hyperlink ref="AM109" r:id="rId94" display="https://t.co/I3rkGiN7fV"/>
    <hyperlink ref="AM110" r:id="rId95" display="https://t.co/esrvNPbKXw"/>
    <hyperlink ref="AM112" r:id="rId96" display="https://t.co/i4D2prJRUw"/>
    <hyperlink ref="AM114" r:id="rId97" display="https://t.co/bOBbZCDP2F"/>
    <hyperlink ref="AM115" r:id="rId98" display="http://t.co/2obGONqCnG"/>
    <hyperlink ref="AM116" r:id="rId99" display="https://t.co/qwcOtgCh8P"/>
    <hyperlink ref="AM117" r:id="rId100" display="https://t.co/AVOFNckCpU"/>
    <hyperlink ref="AM118" r:id="rId101" display="https://t.co/ampt78ByK3"/>
    <hyperlink ref="AM120" r:id="rId102" display="https://t.co/4Bmv1EqObU"/>
    <hyperlink ref="AM121" r:id="rId103" display="https://t.co/lyF6e1kqGa"/>
    <hyperlink ref="AM122" r:id="rId104" display="https://t.co/jvNvIeVQwg"/>
    <hyperlink ref="AM123" r:id="rId105" display="http://t.co/NxEczzhsk7"/>
    <hyperlink ref="AM124" r:id="rId106" display="https://t.co/V9JL5p5i6b"/>
    <hyperlink ref="AM125" r:id="rId107" display="https://t.co/Iz4mmsRT7G"/>
    <hyperlink ref="AP3" r:id="rId108" display="https://pbs.twimg.com/profile_banners/16656547/1555467646"/>
    <hyperlink ref="AP5" r:id="rId109" display="https://pbs.twimg.com/profile_banners/116060961/1546208158"/>
    <hyperlink ref="AP6" r:id="rId110" display="https://pbs.twimg.com/profile_banners/16012475/1560534232"/>
    <hyperlink ref="AP7" r:id="rId111" display="https://pbs.twimg.com/profile_banners/15518172/1557966730"/>
    <hyperlink ref="AP8" r:id="rId112" display="https://pbs.twimg.com/profile_banners/272794452/1489278203"/>
    <hyperlink ref="AP9" r:id="rId113" display="https://pbs.twimg.com/profile_banners/18300375/1560547970"/>
    <hyperlink ref="AP10" r:id="rId114" display="https://pbs.twimg.com/profile_banners/859771153321259009/1526588492"/>
    <hyperlink ref="AP11" r:id="rId115" display="https://pbs.twimg.com/profile_banners/22969424/1521327532"/>
    <hyperlink ref="AP12" r:id="rId116" display="https://pbs.twimg.com/profile_banners/24957625/1555727916"/>
    <hyperlink ref="AP13" r:id="rId117" display="https://pbs.twimg.com/profile_banners/26554000/1546196763"/>
    <hyperlink ref="AP14" r:id="rId118" display="https://pbs.twimg.com/profile_banners/779406900097974272/1525275531"/>
    <hyperlink ref="AP15" r:id="rId119" display="https://pbs.twimg.com/profile_banners/284241195/1554832703"/>
    <hyperlink ref="AP16" r:id="rId120" display="https://pbs.twimg.com/profile_banners/1308645990/1483995874"/>
    <hyperlink ref="AP17" r:id="rId121" display="https://pbs.twimg.com/profile_banners/837622203298562048/1524490432"/>
    <hyperlink ref="AP18" r:id="rId122" display="https://pbs.twimg.com/profile_banners/797816052/1500342277"/>
    <hyperlink ref="AP19" r:id="rId123" display="https://pbs.twimg.com/profile_banners/1357819080/1558880229"/>
    <hyperlink ref="AP20" r:id="rId124" display="https://pbs.twimg.com/profile_banners/2154802629/1522832456"/>
    <hyperlink ref="AP21" r:id="rId125" display="https://pbs.twimg.com/profile_banners/771007619360231424/1560366730"/>
    <hyperlink ref="AP22" r:id="rId126" display="https://pbs.twimg.com/profile_banners/54977849/1531721781"/>
    <hyperlink ref="AP23" r:id="rId127" display="https://pbs.twimg.com/profile_banners/213698076/1552159797"/>
    <hyperlink ref="AP24" r:id="rId128" display="https://pbs.twimg.com/profile_banners/2717945611/1554339143"/>
    <hyperlink ref="AP25" r:id="rId129" display="https://pbs.twimg.com/profile_banners/943156513215881216/1556681496"/>
    <hyperlink ref="AP26" r:id="rId130" display="https://pbs.twimg.com/profile_banners/730292627480956928/1546658136"/>
    <hyperlink ref="AP27" r:id="rId131" display="https://pbs.twimg.com/profile_banners/3028347113/1553451049"/>
    <hyperlink ref="AP28" r:id="rId132" display="https://pbs.twimg.com/profile_banners/76945925/1557081973"/>
    <hyperlink ref="AP29" r:id="rId133" display="https://pbs.twimg.com/profile_banners/20721950/1491794795"/>
    <hyperlink ref="AP30" r:id="rId134" display="https://pbs.twimg.com/profile_banners/1008539649994870785/1531873511"/>
    <hyperlink ref="AP31" r:id="rId135" display="https://pbs.twimg.com/profile_banners/1149410389/1560276154"/>
    <hyperlink ref="AP32" r:id="rId136" display="https://pbs.twimg.com/profile_banners/16975700/1544923733"/>
    <hyperlink ref="AP33" r:id="rId137" display="https://pbs.twimg.com/profile_banners/29777312/1551394747"/>
    <hyperlink ref="AP35" r:id="rId138" display="https://pbs.twimg.com/profile_banners/555144458/1548428110"/>
    <hyperlink ref="AP36" r:id="rId139" display="https://pbs.twimg.com/profile_banners/71414799/1544836893"/>
    <hyperlink ref="AP37" r:id="rId140" display="https://pbs.twimg.com/profile_banners/478878156/1529649392"/>
    <hyperlink ref="AP38" r:id="rId141" display="https://pbs.twimg.com/profile_banners/43606613/1458995043"/>
    <hyperlink ref="AP39" r:id="rId142" display="https://pbs.twimg.com/profile_banners/944287250/1559914699"/>
    <hyperlink ref="AP41" r:id="rId143" display="https://pbs.twimg.com/profile_banners/733375141707689984/1533613079"/>
    <hyperlink ref="AP42" r:id="rId144" display="https://pbs.twimg.com/profile_banners/967638438466867201/1527372324"/>
    <hyperlink ref="AP43" r:id="rId145" display="https://pbs.twimg.com/profile_banners/14807469/1479783508"/>
    <hyperlink ref="AP44" r:id="rId146" display="https://pbs.twimg.com/profile_banners/1450457142/1515996703"/>
    <hyperlink ref="AP45" r:id="rId147" display="https://pbs.twimg.com/profile_banners/2594998567/1553465194"/>
    <hyperlink ref="AP46" r:id="rId148" display="https://pbs.twimg.com/profile_banners/912822982996844544/1506534443"/>
    <hyperlink ref="AP47" r:id="rId149" display="https://pbs.twimg.com/profile_banners/16782725/1538565351"/>
    <hyperlink ref="AP48" r:id="rId150" display="https://pbs.twimg.com/profile_banners/90656891/1514562375"/>
    <hyperlink ref="AP49" r:id="rId151" display="https://pbs.twimg.com/profile_banners/14903290/1516388302"/>
    <hyperlink ref="AP50" r:id="rId152" display="https://pbs.twimg.com/profile_banners/19003754/1542124517"/>
    <hyperlink ref="AP51" r:id="rId153" display="https://pbs.twimg.com/profile_banners/819400526571991044/1486184284"/>
    <hyperlink ref="AP52" r:id="rId154" display="https://pbs.twimg.com/profile_banners/118723116/1444075450"/>
    <hyperlink ref="AP53" r:id="rId155" display="https://pbs.twimg.com/profile_banners/1037112108675198977/1559105600"/>
    <hyperlink ref="AP54" r:id="rId156" display="https://pbs.twimg.com/profile_banners/17475560/1553579711"/>
    <hyperlink ref="AP55" r:id="rId157" display="https://pbs.twimg.com/profile_banners/476578068/1397557612"/>
    <hyperlink ref="AP56" r:id="rId158" display="https://pbs.twimg.com/profile_banners/10939532/1508899782"/>
    <hyperlink ref="AP57" r:id="rId159" display="https://pbs.twimg.com/profile_banners/277595902/1540758238"/>
    <hyperlink ref="AP58" r:id="rId160" display="https://pbs.twimg.com/profile_banners/3988196303/1559698786"/>
    <hyperlink ref="AP59" r:id="rId161" display="https://pbs.twimg.com/profile_banners/14164297/1485550174"/>
    <hyperlink ref="AP60" r:id="rId162" display="https://pbs.twimg.com/profile_banners/1020186186587942912/1548875801"/>
    <hyperlink ref="AP61" r:id="rId163" display="https://pbs.twimg.com/profile_banners/16819799/1554870645"/>
    <hyperlink ref="AP62" r:id="rId164" display="https://pbs.twimg.com/profile_banners/768483163538493440/1520078603"/>
    <hyperlink ref="AP63" r:id="rId165" display="https://pbs.twimg.com/profile_banners/191706777/1400820658"/>
    <hyperlink ref="AP64" r:id="rId166" display="https://pbs.twimg.com/profile_banners/23311533/1519381586"/>
    <hyperlink ref="AP65" r:id="rId167" display="https://pbs.twimg.com/profile_banners/141341662/1559963156"/>
    <hyperlink ref="AP67" r:id="rId168" display="https://pbs.twimg.com/profile_banners/821802014585880577/1547225120"/>
    <hyperlink ref="AP68" r:id="rId169" display="https://pbs.twimg.com/profile_banners/16555291/1549548922"/>
    <hyperlink ref="AP69" r:id="rId170" display="https://pbs.twimg.com/profile_banners/2850092011/1503924483"/>
    <hyperlink ref="AP70" r:id="rId171" display="https://pbs.twimg.com/profile_banners/25476308/1546333364"/>
    <hyperlink ref="AP71" r:id="rId172" display="https://pbs.twimg.com/profile_banners/14247987/1559342467"/>
    <hyperlink ref="AP72" r:id="rId173" display="https://pbs.twimg.com/profile_banners/24212627/1504668451"/>
    <hyperlink ref="AP73" r:id="rId174" display="https://pbs.twimg.com/profile_banners/28188070/1553534897"/>
    <hyperlink ref="AP74" r:id="rId175" display="https://pbs.twimg.com/profile_banners/261907125/1482377286"/>
    <hyperlink ref="AP75" r:id="rId176" display="https://pbs.twimg.com/profile_banners/15676278/1559349070"/>
    <hyperlink ref="AP76" r:id="rId177" display="https://pbs.twimg.com/profile_banners/1219041140/1531316656"/>
    <hyperlink ref="AP77" r:id="rId178" display="https://pbs.twimg.com/profile_banners/23678902/1549391197"/>
    <hyperlink ref="AP78" r:id="rId179" display="https://pbs.twimg.com/profile_banners/107217315/1398199264"/>
    <hyperlink ref="AP79" r:id="rId180" display="https://pbs.twimg.com/profile_banners/978067368185417730/1526390997"/>
    <hyperlink ref="AP80" r:id="rId181" display="https://pbs.twimg.com/profile_banners/18240655/1546873538"/>
    <hyperlink ref="AP81" r:id="rId182" display="https://pbs.twimg.com/profile_banners/17641457/1398301818"/>
    <hyperlink ref="AP82" r:id="rId183" display="https://pbs.twimg.com/profile_banners/22681340/1401209965"/>
    <hyperlink ref="AP83" r:id="rId184" display="https://pbs.twimg.com/profile_banners/14956264/1433262619"/>
    <hyperlink ref="AP84" r:id="rId185" display="https://pbs.twimg.com/profile_banners/353439433/1560366891"/>
    <hyperlink ref="AP85" r:id="rId186" display="https://pbs.twimg.com/profile_banners/1434611485/1492813669"/>
    <hyperlink ref="AP86" r:id="rId187" display="https://pbs.twimg.com/profile_banners/130695712/1554677820"/>
    <hyperlink ref="AP87" r:id="rId188" display="https://pbs.twimg.com/profile_banners/633287684/1551909335"/>
    <hyperlink ref="AP88" r:id="rId189" display="https://pbs.twimg.com/profile_banners/16720788/1555019009"/>
    <hyperlink ref="AP89" r:id="rId190" display="https://pbs.twimg.com/profile_banners/919655180118917121/1560591258"/>
    <hyperlink ref="AP90" r:id="rId191" display="https://pbs.twimg.com/profile_banners/836578956/1460947073"/>
    <hyperlink ref="AP91" r:id="rId192" display="https://pbs.twimg.com/profile_banners/4529227037/1557178860"/>
    <hyperlink ref="AP92" r:id="rId193" display="https://pbs.twimg.com/profile_banners/942818773840596992/1520185730"/>
    <hyperlink ref="AP93" r:id="rId194" display="https://pbs.twimg.com/profile_banners/2760061012/1534150945"/>
    <hyperlink ref="AP94" r:id="rId195" display="https://pbs.twimg.com/profile_banners/15735963/1405552048"/>
    <hyperlink ref="AP96" r:id="rId196" display="https://pbs.twimg.com/profile_banners/18739759/1542901022"/>
    <hyperlink ref="AP97" r:id="rId197" display="https://pbs.twimg.com/profile_banners/1078747550646263808/1550865655"/>
    <hyperlink ref="AP98" r:id="rId198" display="https://pbs.twimg.com/profile_banners/3066450501/1455228532"/>
    <hyperlink ref="AP99" r:id="rId199" display="https://pbs.twimg.com/profile_banners/276846389/1348781404"/>
    <hyperlink ref="AP100" r:id="rId200" display="https://pbs.twimg.com/profile_banners/2524204414/1508498182"/>
    <hyperlink ref="AP101" r:id="rId201" display="https://pbs.twimg.com/profile_banners/10228272/1559404730"/>
    <hyperlink ref="AP102" r:id="rId202" display="https://pbs.twimg.com/profile_banners/180505807/1462974771"/>
    <hyperlink ref="AP103" r:id="rId203" display="https://pbs.twimg.com/profile_banners/14154401/1559713109"/>
    <hyperlink ref="AP104" r:id="rId204" display="https://pbs.twimg.com/profile_banners/1098332993662390282/1551807971"/>
    <hyperlink ref="AP105" r:id="rId205" display="https://pbs.twimg.com/profile_banners/935618706465472512/1553547470"/>
    <hyperlink ref="AP106" r:id="rId206" display="https://pbs.twimg.com/profile_banners/92/1548893471"/>
    <hyperlink ref="AP107" r:id="rId207" display="https://pbs.twimg.com/profile_banners/34079088/1559599059"/>
    <hyperlink ref="AP108" r:id="rId208" display="https://pbs.twimg.com/profile_banners/3282859598/1529880203"/>
    <hyperlink ref="AP109" r:id="rId209" display="https://pbs.twimg.com/profile_banners/1138834672660733955/1560354817"/>
    <hyperlink ref="AP110" r:id="rId210" display="https://pbs.twimg.com/profile_banners/956828678129930240/1549463713"/>
    <hyperlink ref="AP111" r:id="rId211" display="https://pbs.twimg.com/profile_banners/901761787/1551374905"/>
    <hyperlink ref="AP112" r:id="rId212" display="https://pbs.twimg.com/profile_banners/47932920/1549465278"/>
    <hyperlink ref="AP113" r:id="rId213" display="https://pbs.twimg.com/profile_banners/96108170/1527037435"/>
    <hyperlink ref="AP114" r:id="rId214" display="https://pbs.twimg.com/profile_banners/15407158/1558801040"/>
    <hyperlink ref="AP115" r:id="rId215" display="https://pbs.twimg.com/profile_banners/2906902050/1540886590"/>
    <hyperlink ref="AP116" r:id="rId216" display="https://pbs.twimg.com/profile_banners/3922336281/1500381075"/>
    <hyperlink ref="AP117" r:id="rId217" display="https://pbs.twimg.com/profile_banners/178236715/1405967575"/>
    <hyperlink ref="AP118" r:id="rId218" display="https://pbs.twimg.com/profile_banners/9442882/1388790836"/>
    <hyperlink ref="AP119" r:id="rId219" display="https://pbs.twimg.com/profile_banners/1983121/1524431477"/>
    <hyperlink ref="AP120" r:id="rId220" display="https://pbs.twimg.com/profile_banners/1033097647526166528/1549543364"/>
    <hyperlink ref="AP121" r:id="rId221" display="https://pbs.twimg.com/profile_banners/281546383/1559751656"/>
    <hyperlink ref="AP122" r:id="rId222" display="https://pbs.twimg.com/profile_banners/11535092/1558882757"/>
    <hyperlink ref="AP123" r:id="rId223" display="https://pbs.twimg.com/profile_banners/1900686864/1508264611"/>
    <hyperlink ref="AP124" r:id="rId224" display="https://pbs.twimg.com/profile_banners/927615568189931520/1523918201"/>
    <hyperlink ref="AP125" r:id="rId225" display="https://pbs.twimg.com/profile_banners/33645850/1558820740"/>
    <hyperlink ref="AV3" r:id="rId226" display="http://abs.twimg.com/images/themes/theme15/bg.png"/>
    <hyperlink ref="AV5" r:id="rId227" display="http://abs.twimg.com/images/themes/theme3/bg.gif"/>
    <hyperlink ref="AV6" r:id="rId228" display="http://abs.twimg.com/images/themes/theme14/bg.gif"/>
    <hyperlink ref="AV7" r:id="rId229" display="http://abs.twimg.com/images/themes/theme1/bg.png"/>
    <hyperlink ref="AV8" r:id="rId230" display="http://abs.twimg.com/images/themes/theme1/bg.png"/>
    <hyperlink ref="AV9" r:id="rId231" display="http://abs.twimg.com/images/themes/theme4/bg.gif"/>
    <hyperlink ref="AV11" r:id="rId232" display="http://abs.twimg.com/images/themes/theme7/bg.gif"/>
    <hyperlink ref="AV12" r:id="rId233" display="http://abs.twimg.com/images/themes/theme19/bg.gif"/>
    <hyperlink ref="AV13" r:id="rId234" display="http://abs.twimg.com/images/themes/theme4/bg.gif"/>
    <hyperlink ref="AV14" r:id="rId235" display="http://abs.twimg.com/images/themes/theme1/bg.png"/>
    <hyperlink ref="AV15" r:id="rId236" display="http://abs.twimg.com/images/themes/theme16/bg.gif"/>
    <hyperlink ref="AV16" r:id="rId237" display="http://abs.twimg.com/images/themes/theme17/bg.gif"/>
    <hyperlink ref="AV17" r:id="rId238" display="http://abs.twimg.com/images/themes/theme1/bg.png"/>
    <hyperlink ref="AV18" r:id="rId239" display="http://abs.twimg.com/images/themes/theme1/bg.png"/>
    <hyperlink ref="AV19" r:id="rId240" display="http://abs.twimg.com/images/themes/theme1/bg.png"/>
    <hyperlink ref="AV20" r:id="rId241" display="http://abs.twimg.com/images/themes/theme11/bg.gif"/>
    <hyperlink ref="AV22" r:id="rId242" display="http://abs.twimg.com/images/themes/theme1/bg.png"/>
    <hyperlink ref="AV23" r:id="rId243" display="http://abs.twimg.com/images/themes/theme1/bg.png"/>
    <hyperlink ref="AV24" r:id="rId244" display="http://abs.twimg.com/images/themes/theme14/bg.gif"/>
    <hyperlink ref="AV27" r:id="rId245" display="http://abs.twimg.com/images/themes/theme1/bg.png"/>
    <hyperlink ref="AV28" r:id="rId246" display="http://abs.twimg.com/images/themes/theme14/bg.gif"/>
    <hyperlink ref="AV29" r:id="rId247" display="http://abs.twimg.com/images/themes/theme11/bg.gif"/>
    <hyperlink ref="AV31" r:id="rId248" display="http://abs.twimg.com/images/themes/theme1/bg.png"/>
    <hyperlink ref="AV32" r:id="rId249" display="http://abs.twimg.com/images/themes/theme9/bg.gif"/>
    <hyperlink ref="AV33" r:id="rId250" display="http://abs.twimg.com/images/themes/theme7/bg.gif"/>
    <hyperlink ref="AV34" r:id="rId251" display="http://abs.twimg.com/images/themes/theme1/bg.png"/>
    <hyperlink ref="AV35" r:id="rId252" display="http://abs.twimg.com/images/themes/theme14/bg.gif"/>
    <hyperlink ref="AV36" r:id="rId253" display="http://abs.twimg.com/images/themes/theme17/bg.gif"/>
    <hyperlink ref="AV37" r:id="rId254" display="http://abs.twimg.com/images/themes/theme10/bg.gif"/>
    <hyperlink ref="AV38" r:id="rId255" display="http://abs.twimg.com/images/themes/theme1/bg.png"/>
    <hyperlink ref="AV39" r:id="rId256" display="http://abs.twimg.com/images/themes/theme1/bg.png"/>
    <hyperlink ref="AV40" r:id="rId257" display="http://abs.twimg.com/images/themes/theme1/bg.png"/>
    <hyperlink ref="AV41" r:id="rId258" display="http://abs.twimg.com/images/themes/theme1/bg.png"/>
    <hyperlink ref="AV42" r:id="rId259" display="http://abs.twimg.com/images/themes/theme1/bg.png"/>
    <hyperlink ref="AV43" r:id="rId260" display="http://abs.twimg.com/images/themes/theme1/bg.png"/>
    <hyperlink ref="AV44" r:id="rId261" display="http://abs.twimg.com/images/themes/theme1/bg.png"/>
    <hyperlink ref="AV45" r:id="rId262" display="http://abs.twimg.com/images/themes/theme1/bg.png"/>
    <hyperlink ref="AV47" r:id="rId263" display="http://abs.twimg.com/images/themes/theme4/bg.gif"/>
    <hyperlink ref="AV48" r:id="rId264" display="http://abs.twimg.com/images/themes/theme1/bg.png"/>
    <hyperlink ref="AV49" r:id="rId265" display="http://abs.twimg.com/images/themes/theme6/bg.gif"/>
    <hyperlink ref="AV50" r:id="rId266" display="http://abs.twimg.com/images/themes/theme1/bg.png"/>
    <hyperlink ref="AV51" r:id="rId267" display="http://abs.twimg.com/images/themes/theme1/bg.png"/>
    <hyperlink ref="AV52" r:id="rId268" display="http://abs.twimg.com/images/themes/theme1/bg.png"/>
    <hyperlink ref="AV53" r:id="rId269" display="http://abs.twimg.com/images/themes/theme1/bg.png"/>
    <hyperlink ref="AV54" r:id="rId270" display="http://abs.twimg.com/images/themes/theme11/bg.gif"/>
    <hyperlink ref="AV55" r:id="rId271" display="http://abs.twimg.com/images/themes/theme9/bg.gif"/>
    <hyperlink ref="AV56" r:id="rId272" display="http://abs.twimg.com/images/themes/theme13/bg.gif"/>
    <hyperlink ref="AV57" r:id="rId273" display="http://abs.twimg.com/images/themes/theme14/bg.gif"/>
    <hyperlink ref="AV58" r:id="rId274" display="http://abs.twimg.com/images/themes/theme1/bg.png"/>
    <hyperlink ref="AV59" r:id="rId275" display="http://abs.twimg.com/images/themes/theme14/bg.gif"/>
    <hyperlink ref="AV61" r:id="rId276" display="http://abs.twimg.com/images/themes/theme14/bg.gif"/>
    <hyperlink ref="AV63" r:id="rId277" display="http://abs.twimg.com/images/themes/theme5/bg.gif"/>
    <hyperlink ref="AV64" r:id="rId278" display="http://abs.twimg.com/images/themes/theme17/bg.gif"/>
    <hyperlink ref="AV65" r:id="rId279" display="http://abs.twimg.com/images/themes/theme1/bg.png"/>
    <hyperlink ref="AV67" r:id="rId280" display="http://abs.twimg.com/images/themes/theme1/bg.png"/>
    <hyperlink ref="AV68" r:id="rId281" display="http://abs.twimg.com/images/themes/theme14/bg.gif"/>
    <hyperlink ref="AV69" r:id="rId282" display="http://abs.twimg.com/images/themes/theme1/bg.png"/>
    <hyperlink ref="AV70" r:id="rId283" display="http://abs.twimg.com/images/themes/theme10/bg.gif"/>
    <hyperlink ref="AV71" r:id="rId284" display="http://abs.twimg.com/images/themes/theme1/bg.png"/>
    <hyperlink ref="AV72" r:id="rId285" display="http://abs.twimg.com/images/themes/theme9/bg.gif"/>
    <hyperlink ref="AV73" r:id="rId286" display="http://abs.twimg.com/images/themes/theme15/bg.png"/>
    <hyperlink ref="AV74" r:id="rId287" display="http://abs.twimg.com/images/themes/theme13/bg.gif"/>
    <hyperlink ref="AV75" r:id="rId288" display="http://abs.twimg.com/images/themes/theme1/bg.png"/>
    <hyperlink ref="AV76" r:id="rId289" display="http://abs.twimg.com/images/themes/theme1/bg.png"/>
    <hyperlink ref="AV77" r:id="rId290" display="http://abs.twimg.com/images/themes/theme1/bg.png"/>
    <hyperlink ref="AV78" r:id="rId291" display="http://abs.twimg.com/images/themes/theme2/bg.gif"/>
    <hyperlink ref="AV80" r:id="rId292" display="http://abs.twimg.com/images/themes/theme1/bg.png"/>
    <hyperlink ref="AV81" r:id="rId293" display="http://abs.twimg.com/images/themes/theme5/bg.gif"/>
    <hyperlink ref="AV82" r:id="rId294" display="http://abs.twimg.com/images/themes/theme1/bg.png"/>
    <hyperlink ref="AV83" r:id="rId295" display="http://abs.twimg.com/images/themes/theme1/bg.png"/>
    <hyperlink ref="AV84" r:id="rId296" display="http://abs.twimg.com/images/themes/theme3/bg.gif"/>
    <hyperlink ref="AV85" r:id="rId297" display="http://abs.twimg.com/images/themes/theme14/bg.gif"/>
    <hyperlink ref="AV86" r:id="rId298" display="http://abs.twimg.com/images/themes/theme17/bg.gif"/>
    <hyperlink ref="AV87" r:id="rId299" display="http://abs.twimg.com/images/themes/theme1/bg.png"/>
    <hyperlink ref="AV88" r:id="rId300" display="http://abs.twimg.com/images/themes/theme9/bg.gif"/>
    <hyperlink ref="AV89" r:id="rId301" display="http://abs.twimg.com/images/themes/theme1/bg.png"/>
    <hyperlink ref="AV90" r:id="rId302" display="http://abs.twimg.com/images/themes/theme1/bg.png"/>
    <hyperlink ref="AV93" r:id="rId303" display="http://abs.twimg.com/images/themes/theme1/bg.png"/>
    <hyperlink ref="AV94" r:id="rId304" display="http://abs.twimg.com/images/themes/theme16/bg.gif"/>
    <hyperlink ref="AV95" r:id="rId305" display="http://abs.twimg.com/images/themes/theme5/bg.gif"/>
    <hyperlink ref="AV96" r:id="rId306" display="http://abs.twimg.com/images/themes/theme1/bg.png"/>
    <hyperlink ref="AV97" r:id="rId307" display="http://abs.twimg.com/images/themes/theme1/bg.png"/>
    <hyperlink ref="AV98" r:id="rId308" display="http://abs.twimg.com/images/themes/theme1/bg.png"/>
    <hyperlink ref="AV99" r:id="rId309" display="http://abs.twimg.com/images/themes/theme9/bg.gif"/>
    <hyperlink ref="AV100" r:id="rId310" display="http://abs.twimg.com/images/themes/theme1/bg.png"/>
    <hyperlink ref="AV101" r:id="rId311" display="http://abs.twimg.com/images/themes/theme14/bg.gif"/>
    <hyperlink ref="AV102" r:id="rId312" display="http://abs.twimg.com/images/themes/theme1/bg.png"/>
    <hyperlink ref="AV103" r:id="rId313" display="http://abs.twimg.com/images/themes/theme1/bg.png"/>
    <hyperlink ref="AV104" r:id="rId314" display="http://abs.twimg.com/images/themes/theme1/bg.png"/>
    <hyperlink ref="AV105" r:id="rId315" display="http://abs.twimg.com/images/themes/theme1/bg.png"/>
    <hyperlink ref="AV106" r:id="rId316" display="http://abs.twimg.com/images/themes/theme15/bg.png"/>
    <hyperlink ref="AV107" r:id="rId317" display="http://abs.twimg.com/images/themes/theme14/bg.gif"/>
    <hyperlink ref="AV108" r:id="rId318" display="http://abs.twimg.com/images/themes/theme1/bg.png"/>
    <hyperlink ref="AV110" r:id="rId319" display="http://abs.twimg.com/images/themes/theme1/bg.png"/>
    <hyperlink ref="AV111" r:id="rId320" display="http://abs.twimg.com/images/themes/theme1/bg.png"/>
    <hyperlink ref="AV112" r:id="rId321" display="http://abs.twimg.com/images/themes/theme1/bg.png"/>
    <hyperlink ref="AV113" r:id="rId322" display="http://abs.twimg.com/images/themes/theme15/bg.png"/>
    <hyperlink ref="AV114" r:id="rId323" display="http://abs.twimg.com/images/themes/theme9/bg.gif"/>
    <hyperlink ref="AV115" r:id="rId324" display="http://abs.twimg.com/images/themes/theme15/bg.png"/>
    <hyperlink ref="AV116" r:id="rId325" display="http://abs.twimg.com/images/themes/theme1/bg.png"/>
    <hyperlink ref="AV117" r:id="rId326" display="http://abs.twimg.com/images/themes/theme1/bg.png"/>
    <hyperlink ref="AV118" r:id="rId327" display="http://abs.twimg.com/images/themes/theme1/bg.png"/>
    <hyperlink ref="AV119" r:id="rId328" display="http://abs.twimg.com/images/themes/theme14/bg.gif"/>
    <hyperlink ref="AV120" r:id="rId329" display="http://abs.twimg.com/images/themes/theme1/bg.png"/>
    <hyperlink ref="AV121" r:id="rId330" display="http://abs.twimg.com/images/themes/theme1/bg.png"/>
    <hyperlink ref="AV122" r:id="rId331" display="http://abs.twimg.com/images/themes/theme13/bg.gif"/>
    <hyperlink ref="AV123" r:id="rId332" display="http://abs.twimg.com/images/themes/theme1/bg.png"/>
    <hyperlink ref="AV124" r:id="rId333" display="http://abs.twimg.com/images/themes/theme1/bg.png"/>
    <hyperlink ref="AV125" r:id="rId334" display="http://abs.twimg.com/images/themes/theme1/bg.png"/>
    <hyperlink ref="G3" r:id="rId335" display="http://pbs.twimg.com/profile_images/1139312294926671872/tJJIVtMq_normal.jpg"/>
    <hyperlink ref="G4" r:id="rId336" display="http://pbs.twimg.com/profile_images/838926579308855298/j2n6LVQm_normal.jpg"/>
    <hyperlink ref="G5" r:id="rId337" display="http://pbs.twimg.com/profile_images/1083110628015919104/pOpzARfj_normal.jpg"/>
    <hyperlink ref="G6" r:id="rId338" display="http://pbs.twimg.com/profile_images/1057735386934493184/BXk8gVuy_normal.jpg"/>
    <hyperlink ref="G7" r:id="rId339" display="http://pbs.twimg.com/profile_images/1128639458914365441/GNFtZNI1_normal.jpg"/>
    <hyperlink ref="G8" r:id="rId340" display="http://pbs.twimg.com/profile_images/840250016279203849/P7eutVwF_normal.jpg"/>
    <hyperlink ref="G9" r:id="rId341" display="http://pbs.twimg.com/profile_images/1139310725657055232/H8btnWlU_normal.png"/>
    <hyperlink ref="G10" r:id="rId342" display="http://pbs.twimg.com/profile_images/878517414471897088/4UzVqIN1_normal.jpg"/>
    <hyperlink ref="G11" r:id="rId343" display="http://pbs.twimg.com/profile_images/948330691376267264/ochIqk1C_normal.jpg"/>
    <hyperlink ref="G12" r:id="rId344" display="http://pbs.twimg.com/profile_images/1136262933439287299/tvyCEltM_normal.jpg"/>
    <hyperlink ref="G13" r:id="rId345" display="http://pbs.twimg.com/profile_images/1058052233739157504/269-TfB6_normal.jpg"/>
    <hyperlink ref="G14" r:id="rId346" display="http://pbs.twimg.com/profile_images/971864579679465473/mJ06_Uqt_normal.jpg"/>
    <hyperlink ref="G15" r:id="rId347" display="http://pbs.twimg.com/profile_images/1113449485206556672/SRH0tKqB_normal.jpg"/>
    <hyperlink ref="G16" r:id="rId348" display="http://pbs.twimg.com/profile_images/1042482560960540672/-G8gythg_normal.jpg"/>
    <hyperlink ref="G17" r:id="rId349" display="http://pbs.twimg.com/profile_images/1083003197508280320/nU-FO-ON_normal.jpg"/>
    <hyperlink ref="G18" r:id="rId350" display="http://pbs.twimg.com/profile_images/1025606843035525120/lu4dnb0Q_normal.jpg"/>
    <hyperlink ref="G19" r:id="rId351" display="http://pbs.twimg.com/profile_images/1126867117809328128/f3oTX7Y1_normal.jpg"/>
    <hyperlink ref="G20" r:id="rId352" display="http://pbs.twimg.com/profile_images/1097637144808415232/_XAhGP8t_normal.jpg"/>
    <hyperlink ref="G21" r:id="rId353" display="http://pbs.twimg.com/profile_images/1138886860447649792/cwUSCwuR_normal.png"/>
    <hyperlink ref="G22" r:id="rId354" display="http://pbs.twimg.com/profile_images/991043512954245127/O2Et8QTV_normal.jpg"/>
    <hyperlink ref="G23" r:id="rId355" display="http://pbs.twimg.com/profile_images/1099521964408897536/LagM2SXx_normal.jpg"/>
    <hyperlink ref="G24" r:id="rId356" display="http://pbs.twimg.com/profile_images/1103289567875088384/iei8q22y_normal.jpg"/>
    <hyperlink ref="G25" r:id="rId357" display="http://pbs.twimg.com/profile_images/1059662506833063937/9MfSPaNv_normal.jpg"/>
    <hyperlink ref="G26" r:id="rId358" display="http://pbs.twimg.com/profile_images/1081343530470002688/qjTcphcW_normal.jpg"/>
    <hyperlink ref="G27" r:id="rId359" display="http://pbs.twimg.com/profile_images/1058117486393073664/ctedXcgl_normal.jpg"/>
    <hyperlink ref="G28" r:id="rId360" display="http://pbs.twimg.com/profile_images/1050386195866365953/OXuCSob0_normal.jpg"/>
    <hyperlink ref="G29" r:id="rId361" display="http://pbs.twimg.com/profile_images/1025221438767226880/D8WjKFCn_normal.jpg"/>
    <hyperlink ref="G30" r:id="rId362" display="http://pbs.twimg.com/profile_images/1012884213568364545/4llG8-tk_normal.jpg"/>
    <hyperlink ref="G31" r:id="rId363" display="http://pbs.twimg.com/profile_images/970126979960844290/L2gYs2OR_normal.jpg"/>
    <hyperlink ref="G32" r:id="rId364" display="http://pbs.twimg.com/profile_images/860598421249433600/ikvCC6F4_normal.jpg"/>
    <hyperlink ref="G33" r:id="rId365" display="http://pbs.twimg.com/profile_images/1101231707137531904/7iBVqVYr_normal.png"/>
    <hyperlink ref="G34" r:id="rId366" display="http://abs.twimg.com/sticky/default_profile_images/default_profile_normal.png"/>
    <hyperlink ref="G35" r:id="rId367" display="http://pbs.twimg.com/profile_images/1006550346607529989/kBO8p1CX_normal.jpg"/>
    <hyperlink ref="G36" r:id="rId368" display="http://pbs.twimg.com/profile_images/1046651617943072768/WIKtGvoL_normal.jpg"/>
    <hyperlink ref="G37" r:id="rId369" display="http://pbs.twimg.com/profile_images/2396887716/duzg1gvssmmeuucs9yx2_normal.jpeg"/>
    <hyperlink ref="G38" r:id="rId370" display="http://pbs.twimg.com/profile_images/713702978440601601/of_6jI2N_normal.jpg"/>
    <hyperlink ref="G39" r:id="rId371" display="http://pbs.twimg.com/profile_images/1136990771394072576/mrS6J9lL_normal.jpg"/>
    <hyperlink ref="G40" r:id="rId372" display="http://pbs.twimg.com/profile_images/1039966314960437248/yKL_4LvX_normal.jpg"/>
    <hyperlink ref="G41" r:id="rId373" display="http://pbs.twimg.com/profile_images/939910218204446723/6H_t9Ct1_normal.jpg"/>
    <hyperlink ref="G42" r:id="rId374" display="http://pbs.twimg.com/profile_images/1000496900246720512/W6rwh86H_normal.jpg"/>
    <hyperlink ref="G43" r:id="rId375" display="http://pbs.twimg.com/profile_images/740040709227446272/xnTeLU4t_normal.jpg"/>
    <hyperlink ref="G44" r:id="rId376" display="http://pbs.twimg.com/profile_images/952742210935468034/_orDHt24_normal.jpg"/>
    <hyperlink ref="G45" r:id="rId377" display="http://pbs.twimg.com/profile_images/1105653002151518208/q3NDQJfx_normal.jpg"/>
    <hyperlink ref="G46" r:id="rId378" display="http://pbs.twimg.com/profile_images/1034758490454216706/-NyHEWSE_normal.jpg"/>
    <hyperlink ref="G47" r:id="rId379" display="http://pbs.twimg.com/profile_images/1058429319888941057/uH-r9Edx_normal.jpg"/>
    <hyperlink ref="G48" r:id="rId380" display="http://pbs.twimg.com/profile_images/875723218505609216/0gcnvCcP_normal.jpg"/>
    <hyperlink ref="G49" r:id="rId381" display="http://pbs.twimg.com/profile_images/954245408141660160/FAiM82Mh_normal.jpg"/>
    <hyperlink ref="G50" r:id="rId382" display="http://pbs.twimg.com/profile_images/1083417055108452357/k2MIoesS_normal.jpg"/>
    <hyperlink ref="G51" r:id="rId383" display="http://pbs.twimg.com/profile_images/847838196750704642/PnwB1zM8_normal.jpg"/>
    <hyperlink ref="G52" r:id="rId384" display="http://pbs.twimg.com/profile_images/703715161899544577/g5afrXz0_normal.jpg"/>
    <hyperlink ref="G53" r:id="rId385" display="http://pbs.twimg.com/profile_images/1133778097742835712/8QQFA01k_normal.jpg"/>
    <hyperlink ref="G54" r:id="rId386" display="http://pbs.twimg.com/profile_images/1128891235404374016/6YUUtpPy_normal.png"/>
    <hyperlink ref="G55" r:id="rId387" display="http://pbs.twimg.com/profile_images/581442556841435136/-W5fJVW3_normal.png"/>
    <hyperlink ref="G56" r:id="rId388" display="http://pbs.twimg.com/profile_images/674994985448693760/nMmsPBvR_normal.jpg"/>
    <hyperlink ref="G57" r:id="rId389" display="http://pbs.twimg.com/profile_images/1121754197932892161/dZAIgZ68_normal.png"/>
    <hyperlink ref="G58" r:id="rId390" display="http://pbs.twimg.com/profile_images/994319408947449856/ScQPPPOP_normal.jpg"/>
    <hyperlink ref="G59" r:id="rId391" display="http://pbs.twimg.com/profile_images/971518376076984320/eQdX_nIQ_normal.jpg"/>
    <hyperlink ref="G60" r:id="rId392" display="http://pbs.twimg.com/profile_images/1040378468452581376/3pKEJJwN_normal.jpg"/>
    <hyperlink ref="G61" r:id="rId393" display="http://pbs.twimg.com/profile_images/1033441214186450945/Iza4zixz_normal.jpg"/>
    <hyperlink ref="G62" r:id="rId394" display="http://pbs.twimg.com/profile_images/1077564303929237504/uBsKb1B0_normal.jpg"/>
    <hyperlink ref="G63" r:id="rId395" display="http://pbs.twimg.com/profile_images/475132681634578432/HUFUWMRA_normal.jpeg"/>
    <hyperlink ref="G64" r:id="rId396" display="http://pbs.twimg.com/profile_images/996819536241463296/zU6_AwVg_normal.jpg"/>
    <hyperlink ref="G65" r:id="rId397" display="http://pbs.twimg.com/profile_images/1136603462773248000/WItC2vts_normal.jpg"/>
    <hyperlink ref="G66" r:id="rId398" display="http://pbs.twimg.com/profile_images/973590135366352896/F1GLwzGY_normal.jpg"/>
    <hyperlink ref="G67" r:id="rId399" display="http://pbs.twimg.com/profile_images/1057784982742040576/bz48hFu2_normal.jpg"/>
    <hyperlink ref="G68" r:id="rId400" display="http://pbs.twimg.com/profile_images/1138833025456902146/3wivKYAG_normal.png"/>
    <hyperlink ref="G69" r:id="rId401" display="http://pbs.twimg.com/profile_images/887731913351323648/yt1KfmAR_normal.jpg"/>
    <hyperlink ref="G70" r:id="rId402" display="http://pbs.twimg.com/profile_images/1080747966451699713/gNSAfqO-_normal.jpg"/>
    <hyperlink ref="G71" r:id="rId403" display="http://pbs.twimg.com/profile_images/981878483453403137/czL8DQ5D_normal.jpg"/>
    <hyperlink ref="G72" r:id="rId404" display="http://pbs.twimg.com/profile_images/1110642023126716418/Ckj2ngbk_normal.png"/>
    <hyperlink ref="G73" r:id="rId405" display="http://pbs.twimg.com/profile_images/1014996593697701888/OknKZhEt_normal.jpg"/>
    <hyperlink ref="G74" r:id="rId406" display="http://pbs.twimg.com/profile_images/816786861251117056/bdMpqgmA_normal.jpg"/>
    <hyperlink ref="G75" r:id="rId407" display="http://pbs.twimg.com/profile_images/1127995230303739904/IHE_1lMX_normal.png"/>
    <hyperlink ref="G76" r:id="rId408" display="http://pbs.twimg.com/profile_images/1128837357376086018/zPmYk2EC_normal.jpg"/>
    <hyperlink ref="G77" r:id="rId409" display="http://pbs.twimg.com/profile_images/887019368009400320/dww2arZT_normal.jpg"/>
    <hyperlink ref="G78" r:id="rId410" display="http://pbs.twimg.com/profile_images/646709637/lj_main_normal.jpg"/>
    <hyperlink ref="G79" r:id="rId411" display="http://pbs.twimg.com/profile_images/978319961763581953/ZFWT5QZO_normal.jpg"/>
    <hyperlink ref="G80" r:id="rId412" display="http://pbs.twimg.com/profile_images/2372988200/cudltvccob8x3kysv6rg_normal.jpeg"/>
    <hyperlink ref="G81" r:id="rId413" display="http://pbs.twimg.com/profile_images/1058837624314449920/UG58FrJ4_normal.jpg"/>
    <hyperlink ref="G82" r:id="rId414" display="http://pbs.twimg.com/profile_images/474052133034029056/cEh2OAUX_normal.png"/>
    <hyperlink ref="G83" r:id="rId415" display="http://pbs.twimg.com/profile_images/850267821158277121/_Gz7G5uU_normal.jpg"/>
    <hyperlink ref="G84" r:id="rId416" display="http://pbs.twimg.com/profile_images/1094464519429152768/Jr6Rr-Ak_normal.jpg"/>
    <hyperlink ref="G85" r:id="rId417" display="http://pbs.twimg.com/profile_images/791700103094345728/szJMgCHt_normal.jpg"/>
    <hyperlink ref="G86" r:id="rId418" display="http://pbs.twimg.com/profile_images/1083122000787324929/_2qVRHlE_normal.jpg"/>
    <hyperlink ref="G87" r:id="rId419" display="http://pbs.twimg.com/profile_images/1139234438414340096/ISJjpsoM_normal.jpg"/>
    <hyperlink ref="G88" r:id="rId420" display="http://pbs.twimg.com/profile_images/940894788592848897/lpBLkrRI_normal.jpg"/>
    <hyperlink ref="G89" r:id="rId421" display="http://pbs.twimg.com/profile_images/1139826569524985856/cxfRWuzp_normal.jpg"/>
    <hyperlink ref="G90" r:id="rId422" display="http://pbs.twimg.com/profile_images/1013694897524760576/IIv_-XaA_normal.jpg"/>
    <hyperlink ref="G91" r:id="rId423" display="http://pbs.twimg.com/profile_images/1125515809131040776/SnvLNfiy_normal.jpg"/>
    <hyperlink ref="G92" r:id="rId424" display="http://pbs.twimg.com/profile_images/970354596790128640/btubzsrY_normal.jpg"/>
    <hyperlink ref="G93" r:id="rId425" display="http://pbs.twimg.com/profile_images/1137681661494038528/BhwUEJHw_normal.jpg"/>
    <hyperlink ref="G94" r:id="rId426" display="http://pbs.twimg.com/profile_images/811960116282916865/BFjZIFT2_normal.jpg"/>
    <hyperlink ref="G95" r:id="rId427" display="http://pbs.twimg.com/profile_images/1042161328377552896/Ml2UezfH_normal.jpg"/>
    <hyperlink ref="G96" r:id="rId428" display="http://pbs.twimg.com/profile_images/1065630318223343619/zi0M7R6g_normal.jpg"/>
    <hyperlink ref="G97" r:id="rId429" display="http://pbs.twimg.com/profile_images/1091836546624307201/-1C0ynnz_normal.jpg"/>
    <hyperlink ref="G98" r:id="rId430" display="http://pbs.twimg.com/profile_images/697905166012514308/uYRFoS3B_normal.jpg"/>
    <hyperlink ref="G99" r:id="rId431" display="http://pbs.twimg.com/profile_images/1058758929080090624/vGTztI3x_normal.jpg"/>
    <hyperlink ref="G100" r:id="rId432" display="http://pbs.twimg.com/profile_images/985561229212160000/b9KpKYmj_normal.jpg"/>
    <hyperlink ref="G101" r:id="rId433" display="http://pbs.twimg.com/profile_images/1134851965744078848/LyhYiCIb_normal.png"/>
    <hyperlink ref="G102" r:id="rId434" display="http://pbs.twimg.com/profile_images/1126625068564402176/VV114FWs_normal.png"/>
    <hyperlink ref="G103" r:id="rId435" display="http://pbs.twimg.com/profile_images/517167672174182401/AI5Jcljx_normal.jpeg"/>
    <hyperlink ref="G104" r:id="rId436" display="http://pbs.twimg.com/profile_images/1098333588100124679/ESnoYMOr_normal.png"/>
    <hyperlink ref="G105" r:id="rId437" display="http://pbs.twimg.com/profile_images/989639492234428416/Yiwyg799_normal.jpg"/>
    <hyperlink ref="G106" r:id="rId438" display="http://pbs.twimg.com/profile_images/1124019426481905664/OpzOzfmd_normal.png"/>
    <hyperlink ref="G107" r:id="rId439" display="http://pbs.twimg.com/profile_images/1136131979127205888/uzLzTUzl_normal.jpg"/>
    <hyperlink ref="G108" r:id="rId440" display="http://pbs.twimg.com/profile_images/1104106979788763138/lFxnLjkv_normal.png"/>
    <hyperlink ref="G109" r:id="rId441" display="http://abs.twimg.com/sticky/default_profile_images/default_profile_normal.png"/>
    <hyperlink ref="G110" r:id="rId442" display="http://pbs.twimg.com/profile_images/1075795184280047618/Jt1rX3dO_normal.jpg"/>
    <hyperlink ref="G111" r:id="rId443" display="http://pbs.twimg.com/profile_images/1136570559750389760/yXk2E1Db_normal.jpg"/>
    <hyperlink ref="G112" r:id="rId444" display="http://pbs.twimg.com/profile_images/1093156301956435968/speqW5J__normal.jpg"/>
    <hyperlink ref="G113" r:id="rId445" display="http://pbs.twimg.com/profile_images/981424372127760386/rAARkxjZ_normal.jpg"/>
    <hyperlink ref="G114" r:id="rId446" display="http://pbs.twimg.com/profile_images/1132497598068215809/aM-nzTdK_normal.jpg"/>
    <hyperlink ref="G115" r:id="rId447" display="http://pbs.twimg.com/profile_images/895495258045161476/zBy-_5Gc_normal.jpg"/>
    <hyperlink ref="G116" r:id="rId448" display="http://pbs.twimg.com/profile_images/652987583513784324/-w6pN0iC_normal.png"/>
    <hyperlink ref="G117" r:id="rId449" display="http://pbs.twimg.com/profile_images/1137044117144387586/1q_EbioD_normal.jpg"/>
    <hyperlink ref="G118" r:id="rId450" display="http://pbs.twimg.com/profile_images/1110160513651085315/WI3_FKgY_normal.png"/>
    <hyperlink ref="G119" r:id="rId451" display="http://pbs.twimg.com/profile_images/893897292289236992/i6n4LTwG_normal.jpg"/>
    <hyperlink ref="G120" r:id="rId452" display="http://pbs.twimg.com/profile_images/1072609146409807873/2mzQ_3MV_normal.jpg"/>
    <hyperlink ref="G121" r:id="rId453" display="http://pbs.twimg.com/profile_images/635789669410672640/2ScYTkdx_normal.png"/>
    <hyperlink ref="G122" r:id="rId454" display="http://pbs.twimg.com/profile_images/1099317486833479686/PgQNes_b_normal.jpg"/>
    <hyperlink ref="G123" r:id="rId455" display="http://pbs.twimg.com/profile_images/464490483297705984/W0AMWC1A_normal.jpeg"/>
    <hyperlink ref="G124" r:id="rId456" display="http://pbs.twimg.com/profile_images/1024097940288106496/ok20LZ15_normal.jpg"/>
    <hyperlink ref="G125" r:id="rId457" display="http://pbs.twimg.com/profile_images/674321950815092738/-HU7IH6f_normal.png"/>
    <hyperlink ref="AY3" r:id="rId458" display="https://twitter.com/keeganlanier"/>
    <hyperlink ref="AY4" r:id="rId459" display="https://twitter.com/50states100days"/>
    <hyperlink ref="AY5" r:id="rId460" display="https://twitter.com/chrisstrub"/>
    <hyperlink ref="AY6" r:id="rId461" display="https://twitter.com/vickioneill"/>
    <hyperlink ref="AY7" r:id="rId462" display="https://twitter.com/ryanfoland"/>
    <hyperlink ref="AY8" r:id="rId463" display="https://twitter.com/chevd80"/>
    <hyperlink ref="AY9" r:id="rId464" display="https://twitter.com/keithkeller"/>
    <hyperlink ref="AY10" r:id="rId465" display="https://twitter.com/sfaulknerpando"/>
    <hyperlink ref="AY11" r:id="rId466" display="https://twitter.com/sageandsavvy"/>
    <hyperlink ref="AY12" r:id="rId467" display="https://twitter.com/mz_rocko"/>
    <hyperlink ref="AY13" r:id="rId468" display="https://twitter.com/rebekahradice"/>
    <hyperlink ref="AY14" r:id="rId469" display="https://twitter.com/southbaysome"/>
    <hyperlink ref="AY15" r:id="rId470" display="https://twitter.com/winniesun"/>
    <hyperlink ref="AY16" r:id="rId471" display="https://twitter.com/zalkab"/>
    <hyperlink ref="AY17" r:id="rId472" display="https://twitter.com/missclaricelin"/>
    <hyperlink ref="AY18" r:id="rId473" display="https://twitter.com/irossbrand"/>
    <hyperlink ref="AY19" r:id="rId474" display="https://twitter.com/virtuosoassist"/>
    <hyperlink ref="AY20" r:id="rId475" display="https://twitter.com/aiaddysonzhang"/>
    <hyperlink ref="AY21" r:id="rId476" display="https://twitter.com/genepetrovlmc"/>
    <hyperlink ref="AY22" r:id="rId477" display="https://twitter.com/jessikaphillips"/>
    <hyperlink ref="AY23" r:id="rId478" display="https://twitter.com/breepalm"/>
    <hyperlink ref="AY24" r:id="rId479" display="https://twitter.com/findtroy"/>
    <hyperlink ref="AY25" r:id="rId480" display="https://twitter.com/wefillthefridge"/>
    <hyperlink ref="AY26" r:id="rId481" display="https://twitter.com/rosswoods10"/>
    <hyperlink ref="AY27" r:id="rId482" display="https://twitter.com/cgritmon"/>
    <hyperlink ref="AY28" r:id="rId483" display="https://twitter.com/bizpaul"/>
    <hyperlink ref="AY29" r:id="rId484" display="https://twitter.com/bellas_pets"/>
    <hyperlink ref="AY30" r:id="rId485" display="https://twitter.com/smaofwv"/>
    <hyperlink ref="AY31" r:id="rId486" display="https://twitter.com/sarabinwv"/>
    <hyperlink ref="AY32" r:id="rId487" display="https://twitter.com/bradfriedman"/>
    <hyperlink ref="AY33" r:id="rId488" display="https://twitter.com/bbirkmeyer"/>
    <hyperlink ref="AY34" r:id="rId489" display="https://twitter.com/jennstrends"/>
    <hyperlink ref="AY35" r:id="rId490" display="https://twitter.com/livewithtiffany"/>
    <hyperlink ref="AY36" r:id="rId491" display="https://twitter.com/keepupwmrsjones"/>
    <hyperlink ref="AY37" r:id="rId492" display="https://twitter.com/karenyankovich"/>
    <hyperlink ref="AY38" r:id="rId493" display="https://twitter.com/franconegot"/>
    <hyperlink ref="AY39" r:id="rId494" display="https://twitter.com/mllnnlmotivator"/>
    <hyperlink ref="AY40" r:id="rId495" display="https://twitter.com/markj_ohnson"/>
    <hyperlink ref="AY41" r:id="rId496" display="https://twitter.com/fuhsionmktg"/>
    <hyperlink ref="AY42" r:id="rId497" display="https://twitter.com/thedebmethod"/>
    <hyperlink ref="AY43" r:id="rId498" display="https://twitter.com/writeononline"/>
    <hyperlink ref="AY44" r:id="rId499" display="https://twitter.com/goalchat"/>
    <hyperlink ref="AY45" r:id="rId500" display="https://twitter.com/tischleramy"/>
    <hyperlink ref="AY46" r:id="rId501" display="https://twitter.com/_mariamarchewka"/>
    <hyperlink ref="AY47" r:id="rId502" display="https://twitter.com/sohnsocialmedia"/>
    <hyperlink ref="AY48" r:id="rId503" display="https://twitter.com/bkennedycse"/>
    <hyperlink ref="AY49" r:id="rId504" display="https://twitter.com/heystephanie"/>
    <hyperlink ref="AY50" r:id="rId505" display="https://twitter.com/robertoblake"/>
    <hyperlink ref="AY51" r:id="rId506" display="https://twitter.com/digitalstoryco"/>
    <hyperlink ref="AY52" r:id="rId507" display="https://twitter.com/thinkbluepr"/>
    <hyperlink ref="AY53" r:id="rId508" display="https://twitter.com/khetrific"/>
    <hyperlink ref="AY54" r:id="rId509" display="https://twitter.com/sabrinacadini"/>
    <hyperlink ref="AY55" r:id="rId510" display="https://twitter.com/s_narmadhaa"/>
    <hyperlink ref="AY56" r:id="rId511" display="https://twitter.com/darcydeleon"/>
    <hyperlink ref="AY57" r:id="rId512" display="https://twitter.com/albermoire"/>
    <hyperlink ref="AY58" r:id="rId513" display="https://twitter.com/b2the7"/>
    <hyperlink ref="AY59" r:id="rId514" display="https://twitter.com/madalynsklar"/>
    <hyperlink ref="AY60" r:id="rId515" display="https://twitter.com/streamyardapp"/>
    <hyperlink ref="AY61" r:id="rId516" display="https://twitter.com/d_scott"/>
    <hyperlink ref="AY62" r:id="rId517" display="https://twitter.com/mariamakane65"/>
    <hyperlink ref="AY63" r:id="rId518" display="https://twitter.com/judi_fox"/>
    <hyperlink ref="AY64" r:id="rId519" display="https://twitter.com/theathwareing"/>
    <hyperlink ref="AY65" r:id="rId520" display="https://twitter.com/chipotletweets"/>
    <hyperlink ref="AY66" r:id="rId521" display="https://twitter.com/alyona_cherny"/>
    <hyperlink ref="AY67" r:id="rId522" display="https://twitter.com/wave_video"/>
    <hyperlink ref="AY68" r:id="rId523" display="https://twitter.com/markilemons"/>
    <hyperlink ref="AY69" r:id="rId524" display="https://twitter.com/cmoconfessor"/>
    <hyperlink ref="AY70" r:id="rId525" display="https://twitter.com/juicebys"/>
    <hyperlink ref="AY71" r:id="rId526" display="https://twitter.com/mike_gingerich"/>
    <hyperlink ref="AY72" r:id="rId527" display="https://twitter.com/mike_allton"/>
    <hyperlink ref="AY73" r:id="rId528" display="https://twitter.com/stellar247"/>
    <hyperlink ref="AY74" r:id="rId529" display="https://twitter.com/miavossonthego"/>
    <hyperlink ref="AY75" r:id="rId530" display="https://twitter.com/demianross"/>
    <hyperlink ref="AY76" r:id="rId531" display="https://twitter.com/marc_bowker"/>
    <hyperlink ref="AY77" r:id="rId532" display="https://twitter.com/bentleyu"/>
    <hyperlink ref="AY78" r:id="rId533" display="https://twitter.com/sferika"/>
    <hyperlink ref="AY79" r:id="rId534" display="https://twitter.com/hiphopcbus"/>
    <hyperlink ref="AY80" r:id="rId535" display="https://twitter.com/cmicontent"/>
    <hyperlink ref="AY81" r:id="rId536" display="https://twitter.com/markwschaefer"/>
    <hyperlink ref="AY82" r:id="rId537" display="https://twitter.com/paper_li"/>
    <hyperlink ref="AY83" r:id="rId538" display="https://twitter.com/annhandley"/>
    <hyperlink ref="AY84" r:id="rId539" display="https://twitter.com/jencoleict"/>
    <hyperlink ref="AY85" r:id="rId540" display="https://twitter.com/socialchadvisor"/>
    <hyperlink ref="AY86" r:id="rId541" display="https://twitter.com/socialjewelsict"/>
    <hyperlink ref="AY87" r:id="rId542" display="https://twitter.com/isocialfanz"/>
    <hyperlink ref="AY88" r:id="rId543" display="https://twitter.com/adspedia"/>
    <hyperlink ref="AY89" r:id="rId544" display="https://twitter.com/christhames35"/>
    <hyperlink ref="AY90" r:id="rId545" display="https://twitter.com/jyhoward1066"/>
    <hyperlink ref="AY91" r:id="rId546" display="https://twitter.com/nohaibr00675453"/>
    <hyperlink ref="AY92" r:id="rId547" display="https://twitter.com/cadex_ltd"/>
    <hyperlink ref="AY93" r:id="rId548" display="https://twitter.com/marrodriguez175"/>
    <hyperlink ref="AY94" r:id="rId549" display="https://twitter.com/kendraramirez"/>
    <hyperlink ref="AY95" r:id="rId550" display="https://twitter.com/beautybubble"/>
    <hyperlink ref="AY96" r:id="rId551" display="https://twitter.com/iamdeanreynolds"/>
    <hyperlink ref="AY97" r:id="rId552" display="https://twitter.com/keepitsimplebiz"/>
    <hyperlink ref="AY98" r:id="rId553" display="https://twitter.com/podcastma"/>
    <hyperlink ref="AY99" r:id="rId554" display="https://twitter.com/dnortonfilms"/>
    <hyperlink ref="AY100" r:id="rId555" display="https://twitter.com/superjoepardo"/>
    <hyperlink ref="AY101" r:id="rId556" display="https://twitter.com/youtube"/>
    <hyperlink ref="AY102" r:id="rId557" display="https://twitter.com/instagram"/>
    <hyperlink ref="AY103" r:id="rId558" display="https://twitter.com/mariaduron"/>
    <hyperlink ref="AY104" r:id="rId559" display="https://twitter.com/quicc_app"/>
    <hyperlink ref="AY105" r:id="rId560" display="https://twitter.com/tonydoesads"/>
    <hyperlink ref="AY106" r:id="rId561" display="https://twitter.com/mike"/>
    <hyperlink ref="AY107" r:id="rId562" display="https://twitter.com/carlosgil83"/>
    <hyperlink ref="AY108" r:id="rId563" display="https://twitter.com/twittervideo"/>
    <hyperlink ref="AY109" r:id="rId564" display="https://twitter.com/liameasthope5rv"/>
    <hyperlink ref="AY110" r:id="rId565" display="https://twitter.com/squideovideo"/>
    <hyperlink ref="AY111" r:id="rId566" display="https://twitter.com/jgarecruitment"/>
    <hyperlink ref="AY112" r:id="rId567" display="https://twitter.com/5rvdigital"/>
    <hyperlink ref="AY113" r:id="rId568" display="https://twitter.com/mbaileyancajas"/>
    <hyperlink ref="AY114" r:id="rId569" display="https://twitter.com/mr_mcfly"/>
    <hyperlink ref="AY115" r:id="rId570" display="https://twitter.com/social_media_an"/>
    <hyperlink ref="AY116" r:id="rId571" display="https://twitter.com/livestreamuni"/>
    <hyperlink ref="AY117" r:id="rId572" display="https://twitter.com/nowmg"/>
    <hyperlink ref="AY118" r:id="rId573" display="https://twitter.com/nowsourcing"/>
    <hyperlink ref="AY119" r:id="rId574" display="https://twitter.com/you"/>
    <hyperlink ref="AY120" r:id="rId575" display="https://twitter.com/bloggingbrute"/>
    <hyperlink ref="AY121" r:id="rId576" display="https://twitter.com/agorapulse"/>
    <hyperlink ref="AY122" r:id="rId577" display="https://twitter.com/lisamloeffler"/>
    <hyperlink ref="AY123" r:id="rId578" display="https://twitter.com/enterprise"/>
    <hyperlink ref="AY124" r:id="rId579" display="https://twitter.com/phytorite"/>
    <hyperlink ref="AY125" r:id="rId580" display="https://twitter.com/nissanusa"/>
  </hyperlinks>
  <printOptions/>
  <pageMargins left="0.7" right="0.7" top="0.75" bottom="0.75" header="0.3" footer="0.3"/>
  <pageSetup horizontalDpi="600" verticalDpi="600" orientation="portrait" r:id="rId585"/>
  <drawing r:id="rId584"/>
  <legacyDrawing r:id="rId582"/>
  <tableParts>
    <tablePart r:id="rId58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2037</v>
      </c>
      <c r="Z2" s="13" t="s">
        <v>2054</v>
      </c>
      <c r="AA2" s="13" t="s">
        <v>2100</v>
      </c>
      <c r="AB2" s="13" t="s">
        <v>2166</v>
      </c>
      <c r="AC2" s="13" t="s">
        <v>2264</v>
      </c>
      <c r="AD2" s="13" t="s">
        <v>2295</v>
      </c>
      <c r="AE2" s="13" t="s">
        <v>2300</v>
      </c>
      <c r="AF2" s="13" t="s">
        <v>2320</v>
      </c>
      <c r="AG2" s="118" t="s">
        <v>2736</v>
      </c>
      <c r="AH2" s="118" t="s">
        <v>2737</v>
      </c>
      <c r="AI2" s="118" t="s">
        <v>2738</v>
      </c>
      <c r="AJ2" s="118" t="s">
        <v>2739</v>
      </c>
      <c r="AK2" s="118" t="s">
        <v>2740</v>
      </c>
      <c r="AL2" s="118" t="s">
        <v>2741</v>
      </c>
      <c r="AM2" s="118" t="s">
        <v>2742</v>
      </c>
      <c r="AN2" s="118" t="s">
        <v>2743</v>
      </c>
      <c r="AO2" s="118" t="s">
        <v>2746</v>
      </c>
    </row>
    <row r="3" spans="1:41" ht="15">
      <c r="A3" s="87" t="s">
        <v>1980</v>
      </c>
      <c r="B3" s="65" t="s">
        <v>1990</v>
      </c>
      <c r="C3" s="65" t="s">
        <v>56</v>
      </c>
      <c r="D3" s="104"/>
      <c r="E3" s="103"/>
      <c r="F3" s="105" t="s">
        <v>2754</v>
      </c>
      <c r="G3" s="106"/>
      <c r="H3" s="106"/>
      <c r="I3" s="107">
        <v>3</v>
      </c>
      <c r="J3" s="108"/>
      <c r="K3" s="48">
        <v>26</v>
      </c>
      <c r="L3" s="48">
        <v>32</v>
      </c>
      <c r="M3" s="48">
        <v>28</v>
      </c>
      <c r="N3" s="48">
        <v>60</v>
      </c>
      <c r="O3" s="48">
        <v>7</v>
      </c>
      <c r="P3" s="49">
        <v>0.08823529411764706</v>
      </c>
      <c r="Q3" s="49">
        <v>0.16216216216216217</v>
      </c>
      <c r="R3" s="48">
        <v>1</v>
      </c>
      <c r="S3" s="48">
        <v>0</v>
      </c>
      <c r="T3" s="48">
        <v>26</v>
      </c>
      <c r="U3" s="48">
        <v>60</v>
      </c>
      <c r="V3" s="48">
        <v>3</v>
      </c>
      <c r="W3" s="49">
        <v>2.118343</v>
      </c>
      <c r="X3" s="49">
        <v>0.05692307692307692</v>
      </c>
      <c r="Y3" s="78" t="s">
        <v>2038</v>
      </c>
      <c r="Z3" s="78" t="s">
        <v>2055</v>
      </c>
      <c r="AA3" s="78" t="s">
        <v>2101</v>
      </c>
      <c r="AB3" s="84" t="s">
        <v>2167</v>
      </c>
      <c r="AC3" s="84" t="s">
        <v>2265</v>
      </c>
      <c r="AD3" s="84" t="s">
        <v>2296</v>
      </c>
      <c r="AE3" s="84" t="s">
        <v>2301</v>
      </c>
      <c r="AF3" s="84" t="s">
        <v>2321</v>
      </c>
      <c r="AG3" s="121">
        <v>46</v>
      </c>
      <c r="AH3" s="124">
        <v>3.928266438941076</v>
      </c>
      <c r="AI3" s="121">
        <v>8</v>
      </c>
      <c r="AJ3" s="124">
        <v>0.6831767719897524</v>
      </c>
      <c r="AK3" s="121">
        <v>0</v>
      </c>
      <c r="AL3" s="124">
        <v>0</v>
      </c>
      <c r="AM3" s="121">
        <v>1117</v>
      </c>
      <c r="AN3" s="124">
        <v>95.38855678906917</v>
      </c>
      <c r="AO3" s="121">
        <v>1171</v>
      </c>
    </row>
    <row r="4" spans="1:41" ht="15">
      <c r="A4" s="87" t="s">
        <v>1981</v>
      </c>
      <c r="B4" s="65" t="s">
        <v>1991</v>
      </c>
      <c r="C4" s="65" t="s">
        <v>56</v>
      </c>
      <c r="D4" s="110"/>
      <c r="E4" s="109"/>
      <c r="F4" s="111" t="s">
        <v>2755</v>
      </c>
      <c r="G4" s="112"/>
      <c r="H4" s="112"/>
      <c r="I4" s="113">
        <v>4</v>
      </c>
      <c r="J4" s="114"/>
      <c r="K4" s="48">
        <v>20</v>
      </c>
      <c r="L4" s="48">
        <v>26</v>
      </c>
      <c r="M4" s="48">
        <v>2</v>
      </c>
      <c r="N4" s="48">
        <v>28</v>
      </c>
      <c r="O4" s="48">
        <v>2</v>
      </c>
      <c r="P4" s="49">
        <v>0.041666666666666664</v>
      </c>
      <c r="Q4" s="49">
        <v>0.08</v>
      </c>
      <c r="R4" s="48">
        <v>1</v>
      </c>
      <c r="S4" s="48">
        <v>0</v>
      </c>
      <c r="T4" s="48">
        <v>20</v>
      </c>
      <c r="U4" s="48">
        <v>28</v>
      </c>
      <c r="V4" s="48">
        <v>5</v>
      </c>
      <c r="W4" s="49">
        <v>2.19</v>
      </c>
      <c r="X4" s="49">
        <v>0.06578947368421052</v>
      </c>
      <c r="Y4" s="78" t="s">
        <v>2039</v>
      </c>
      <c r="Z4" s="78" t="s">
        <v>480</v>
      </c>
      <c r="AA4" s="78" t="s">
        <v>2102</v>
      </c>
      <c r="AB4" s="84" t="s">
        <v>2168</v>
      </c>
      <c r="AC4" s="84" t="s">
        <v>2266</v>
      </c>
      <c r="AD4" s="84" t="s">
        <v>2297</v>
      </c>
      <c r="AE4" s="84" t="s">
        <v>2302</v>
      </c>
      <c r="AF4" s="84" t="s">
        <v>2322</v>
      </c>
      <c r="AG4" s="121">
        <v>12</v>
      </c>
      <c r="AH4" s="124">
        <v>5.911330049261084</v>
      </c>
      <c r="AI4" s="121">
        <v>0</v>
      </c>
      <c r="AJ4" s="124">
        <v>0</v>
      </c>
      <c r="AK4" s="121">
        <v>0</v>
      </c>
      <c r="AL4" s="124">
        <v>0</v>
      </c>
      <c r="AM4" s="121">
        <v>191</v>
      </c>
      <c r="AN4" s="124">
        <v>94.08866995073892</v>
      </c>
      <c r="AO4" s="121">
        <v>203</v>
      </c>
    </row>
    <row r="5" spans="1:41" ht="15">
      <c r="A5" s="87" t="s">
        <v>1982</v>
      </c>
      <c r="B5" s="65" t="s">
        <v>1992</v>
      </c>
      <c r="C5" s="65" t="s">
        <v>56</v>
      </c>
      <c r="D5" s="110"/>
      <c r="E5" s="109"/>
      <c r="F5" s="111" t="s">
        <v>2756</v>
      </c>
      <c r="G5" s="112"/>
      <c r="H5" s="112"/>
      <c r="I5" s="113">
        <v>5</v>
      </c>
      <c r="J5" s="114"/>
      <c r="K5" s="48">
        <v>18</v>
      </c>
      <c r="L5" s="48">
        <v>32</v>
      </c>
      <c r="M5" s="48">
        <v>24</v>
      </c>
      <c r="N5" s="48">
        <v>56</v>
      </c>
      <c r="O5" s="48">
        <v>6</v>
      </c>
      <c r="P5" s="49">
        <v>0.14705882352941177</v>
      </c>
      <c r="Q5" s="49">
        <v>0.2564102564102564</v>
      </c>
      <c r="R5" s="48">
        <v>1</v>
      </c>
      <c r="S5" s="48">
        <v>0</v>
      </c>
      <c r="T5" s="48">
        <v>18</v>
      </c>
      <c r="U5" s="48">
        <v>56</v>
      </c>
      <c r="V5" s="48">
        <v>3</v>
      </c>
      <c r="W5" s="49">
        <v>1.765432</v>
      </c>
      <c r="X5" s="49">
        <v>0.12745098039215685</v>
      </c>
      <c r="Y5" s="78" t="s">
        <v>2040</v>
      </c>
      <c r="Z5" s="78" t="s">
        <v>2056</v>
      </c>
      <c r="AA5" s="78" t="s">
        <v>2103</v>
      </c>
      <c r="AB5" s="84" t="s">
        <v>2169</v>
      </c>
      <c r="AC5" s="84" t="s">
        <v>2267</v>
      </c>
      <c r="AD5" s="84" t="s">
        <v>241</v>
      </c>
      <c r="AE5" s="84" t="s">
        <v>2303</v>
      </c>
      <c r="AF5" s="84" t="s">
        <v>2323</v>
      </c>
      <c r="AG5" s="121">
        <v>15</v>
      </c>
      <c r="AH5" s="124">
        <v>2.0491803278688523</v>
      </c>
      <c r="AI5" s="121">
        <v>0</v>
      </c>
      <c r="AJ5" s="124">
        <v>0</v>
      </c>
      <c r="AK5" s="121">
        <v>0</v>
      </c>
      <c r="AL5" s="124">
        <v>0</v>
      </c>
      <c r="AM5" s="121">
        <v>717</v>
      </c>
      <c r="AN5" s="124">
        <v>97.95081967213115</v>
      </c>
      <c r="AO5" s="121">
        <v>732</v>
      </c>
    </row>
    <row r="6" spans="1:41" ht="15">
      <c r="A6" s="87" t="s">
        <v>1983</v>
      </c>
      <c r="B6" s="65" t="s">
        <v>1993</v>
      </c>
      <c r="C6" s="65" t="s">
        <v>56</v>
      </c>
      <c r="D6" s="110"/>
      <c r="E6" s="109"/>
      <c r="F6" s="111" t="s">
        <v>2757</v>
      </c>
      <c r="G6" s="112"/>
      <c r="H6" s="112"/>
      <c r="I6" s="113">
        <v>6</v>
      </c>
      <c r="J6" s="114"/>
      <c r="K6" s="48">
        <v>17</v>
      </c>
      <c r="L6" s="48">
        <v>24</v>
      </c>
      <c r="M6" s="48">
        <v>27</v>
      </c>
      <c r="N6" s="48">
        <v>51</v>
      </c>
      <c r="O6" s="48">
        <v>2</v>
      </c>
      <c r="P6" s="49">
        <v>0.2222222222222222</v>
      </c>
      <c r="Q6" s="49">
        <v>0.36363636363636365</v>
      </c>
      <c r="R6" s="48">
        <v>1</v>
      </c>
      <c r="S6" s="48">
        <v>0</v>
      </c>
      <c r="T6" s="48">
        <v>17</v>
      </c>
      <c r="U6" s="48">
        <v>51</v>
      </c>
      <c r="V6" s="48">
        <v>4</v>
      </c>
      <c r="W6" s="49">
        <v>2.117647</v>
      </c>
      <c r="X6" s="49">
        <v>0.1213235294117647</v>
      </c>
      <c r="Y6" s="78" t="s">
        <v>2041</v>
      </c>
      <c r="Z6" s="78" t="s">
        <v>2057</v>
      </c>
      <c r="AA6" s="78" t="s">
        <v>2104</v>
      </c>
      <c r="AB6" s="84" t="s">
        <v>2170</v>
      </c>
      <c r="AC6" s="84" t="s">
        <v>2268</v>
      </c>
      <c r="AD6" s="84" t="s">
        <v>2298</v>
      </c>
      <c r="AE6" s="84" t="s">
        <v>2304</v>
      </c>
      <c r="AF6" s="84" t="s">
        <v>2324</v>
      </c>
      <c r="AG6" s="121">
        <v>24</v>
      </c>
      <c r="AH6" s="124">
        <v>3.088803088803089</v>
      </c>
      <c r="AI6" s="121">
        <v>4</v>
      </c>
      <c r="AJ6" s="124">
        <v>0.5148005148005148</v>
      </c>
      <c r="AK6" s="121">
        <v>0</v>
      </c>
      <c r="AL6" s="124">
        <v>0</v>
      </c>
      <c r="AM6" s="121">
        <v>749</v>
      </c>
      <c r="AN6" s="124">
        <v>96.3963963963964</v>
      </c>
      <c r="AO6" s="121">
        <v>777</v>
      </c>
    </row>
    <row r="7" spans="1:41" ht="15">
      <c r="A7" s="87" t="s">
        <v>1984</v>
      </c>
      <c r="B7" s="65" t="s">
        <v>1994</v>
      </c>
      <c r="C7" s="65" t="s">
        <v>56</v>
      </c>
      <c r="D7" s="110"/>
      <c r="E7" s="109"/>
      <c r="F7" s="111" t="s">
        <v>2758</v>
      </c>
      <c r="G7" s="112"/>
      <c r="H7" s="112"/>
      <c r="I7" s="113">
        <v>7</v>
      </c>
      <c r="J7" s="114"/>
      <c r="K7" s="48">
        <v>13</v>
      </c>
      <c r="L7" s="48">
        <v>12</v>
      </c>
      <c r="M7" s="48">
        <v>0</v>
      </c>
      <c r="N7" s="48">
        <v>12</v>
      </c>
      <c r="O7" s="48">
        <v>0</v>
      </c>
      <c r="P7" s="49">
        <v>0</v>
      </c>
      <c r="Q7" s="49">
        <v>0</v>
      </c>
      <c r="R7" s="48">
        <v>1</v>
      </c>
      <c r="S7" s="48">
        <v>0</v>
      </c>
      <c r="T7" s="48">
        <v>13</v>
      </c>
      <c r="U7" s="48">
        <v>12</v>
      </c>
      <c r="V7" s="48">
        <v>2</v>
      </c>
      <c r="W7" s="49">
        <v>1.704142</v>
      </c>
      <c r="X7" s="49">
        <v>0.07692307692307693</v>
      </c>
      <c r="Y7" s="78" t="s">
        <v>459</v>
      </c>
      <c r="Z7" s="78" t="s">
        <v>484</v>
      </c>
      <c r="AA7" s="78" t="s">
        <v>511</v>
      </c>
      <c r="AB7" s="84" t="s">
        <v>2171</v>
      </c>
      <c r="AC7" s="84" t="s">
        <v>2269</v>
      </c>
      <c r="AD7" s="84"/>
      <c r="AE7" s="84" t="s">
        <v>303</v>
      </c>
      <c r="AF7" s="84" t="s">
        <v>2325</v>
      </c>
      <c r="AG7" s="121">
        <v>12</v>
      </c>
      <c r="AH7" s="124">
        <v>6.122448979591836</v>
      </c>
      <c r="AI7" s="121">
        <v>0</v>
      </c>
      <c r="AJ7" s="124">
        <v>0</v>
      </c>
      <c r="AK7" s="121">
        <v>0</v>
      </c>
      <c r="AL7" s="124">
        <v>0</v>
      </c>
      <c r="AM7" s="121">
        <v>184</v>
      </c>
      <c r="AN7" s="124">
        <v>93.87755102040816</v>
      </c>
      <c r="AO7" s="121">
        <v>196</v>
      </c>
    </row>
    <row r="8" spans="1:41" ht="15">
      <c r="A8" s="87" t="s">
        <v>1985</v>
      </c>
      <c r="B8" s="65" t="s">
        <v>1995</v>
      </c>
      <c r="C8" s="65" t="s">
        <v>56</v>
      </c>
      <c r="D8" s="110"/>
      <c r="E8" s="109"/>
      <c r="F8" s="111" t="s">
        <v>2759</v>
      </c>
      <c r="G8" s="112"/>
      <c r="H8" s="112"/>
      <c r="I8" s="113">
        <v>8</v>
      </c>
      <c r="J8" s="114"/>
      <c r="K8" s="48">
        <v>13</v>
      </c>
      <c r="L8" s="48">
        <v>0</v>
      </c>
      <c r="M8" s="48">
        <v>48</v>
      </c>
      <c r="N8" s="48">
        <v>48</v>
      </c>
      <c r="O8" s="48">
        <v>0</v>
      </c>
      <c r="P8" s="49">
        <v>0.043478260869565216</v>
      </c>
      <c r="Q8" s="49">
        <v>0.08333333333333333</v>
      </c>
      <c r="R8" s="48">
        <v>1</v>
      </c>
      <c r="S8" s="48">
        <v>0</v>
      </c>
      <c r="T8" s="48">
        <v>13</v>
      </c>
      <c r="U8" s="48">
        <v>48</v>
      </c>
      <c r="V8" s="48">
        <v>2</v>
      </c>
      <c r="W8" s="49">
        <v>1.573964</v>
      </c>
      <c r="X8" s="49">
        <v>0.15384615384615385</v>
      </c>
      <c r="Y8" s="78"/>
      <c r="Z8" s="78"/>
      <c r="AA8" s="78" t="s">
        <v>492</v>
      </c>
      <c r="AB8" s="84" t="s">
        <v>2172</v>
      </c>
      <c r="AC8" s="84" t="s">
        <v>2270</v>
      </c>
      <c r="AD8" s="84" t="s">
        <v>2299</v>
      </c>
      <c r="AE8" s="84" t="s">
        <v>2305</v>
      </c>
      <c r="AF8" s="84" t="s">
        <v>2326</v>
      </c>
      <c r="AG8" s="121">
        <v>6</v>
      </c>
      <c r="AH8" s="124">
        <v>5.172413793103448</v>
      </c>
      <c r="AI8" s="121">
        <v>0</v>
      </c>
      <c r="AJ8" s="124">
        <v>0</v>
      </c>
      <c r="AK8" s="121">
        <v>0</v>
      </c>
      <c r="AL8" s="124">
        <v>0</v>
      </c>
      <c r="AM8" s="121">
        <v>110</v>
      </c>
      <c r="AN8" s="124">
        <v>94.82758620689656</v>
      </c>
      <c r="AO8" s="121">
        <v>116</v>
      </c>
    </row>
    <row r="9" spans="1:41" ht="15">
      <c r="A9" s="87" t="s">
        <v>1986</v>
      </c>
      <c r="B9" s="65" t="s">
        <v>1996</v>
      </c>
      <c r="C9" s="65" t="s">
        <v>56</v>
      </c>
      <c r="D9" s="110"/>
      <c r="E9" s="109"/>
      <c r="F9" s="111" t="s">
        <v>2760</v>
      </c>
      <c r="G9" s="112"/>
      <c r="H9" s="112"/>
      <c r="I9" s="113">
        <v>9</v>
      </c>
      <c r="J9" s="114"/>
      <c r="K9" s="48">
        <v>6</v>
      </c>
      <c r="L9" s="48">
        <v>4</v>
      </c>
      <c r="M9" s="48">
        <v>2</v>
      </c>
      <c r="N9" s="48">
        <v>6</v>
      </c>
      <c r="O9" s="48">
        <v>0</v>
      </c>
      <c r="P9" s="49">
        <v>0</v>
      </c>
      <c r="Q9" s="49">
        <v>0</v>
      </c>
      <c r="R9" s="48">
        <v>1</v>
      </c>
      <c r="S9" s="48">
        <v>0</v>
      </c>
      <c r="T9" s="48">
        <v>6</v>
      </c>
      <c r="U9" s="48">
        <v>6</v>
      </c>
      <c r="V9" s="48">
        <v>2</v>
      </c>
      <c r="W9" s="49">
        <v>1.388889</v>
      </c>
      <c r="X9" s="49">
        <v>0.16666666666666666</v>
      </c>
      <c r="Y9" s="78"/>
      <c r="Z9" s="78"/>
      <c r="AA9" s="78" t="s">
        <v>2105</v>
      </c>
      <c r="AB9" s="84" t="s">
        <v>2173</v>
      </c>
      <c r="AC9" s="84" t="s">
        <v>940</v>
      </c>
      <c r="AD9" s="84" t="s">
        <v>305</v>
      </c>
      <c r="AE9" s="84" t="s">
        <v>2306</v>
      </c>
      <c r="AF9" s="84" t="s">
        <v>2327</v>
      </c>
      <c r="AG9" s="121">
        <v>2</v>
      </c>
      <c r="AH9" s="124">
        <v>1.7241379310344827</v>
      </c>
      <c r="AI9" s="121">
        <v>1</v>
      </c>
      <c r="AJ9" s="124">
        <v>0.8620689655172413</v>
      </c>
      <c r="AK9" s="121">
        <v>0</v>
      </c>
      <c r="AL9" s="124">
        <v>0</v>
      </c>
      <c r="AM9" s="121">
        <v>113</v>
      </c>
      <c r="AN9" s="124">
        <v>97.41379310344827</v>
      </c>
      <c r="AO9" s="121">
        <v>116</v>
      </c>
    </row>
    <row r="10" spans="1:41" ht="14.25" customHeight="1">
      <c r="A10" s="87" t="s">
        <v>1987</v>
      </c>
      <c r="B10" s="65" t="s">
        <v>1997</v>
      </c>
      <c r="C10" s="65" t="s">
        <v>56</v>
      </c>
      <c r="D10" s="110"/>
      <c r="E10" s="109"/>
      <c r="F10" s="111" t="s">
        <v>2761</v>
      </c>
      <c r="G10" s="112"/>
      <c r="H10" s="112"/>
      <c r="I10" s="113">
        <v>10</v>
      </c>
      <c r="J10" s="114"/>
      <c r="K10" s="48">
        <v>5</v>
      </c>
      <c r="L10" s="48">
        <v>5</v>
      </c>
      <c r="M10" s="48">
        <v>2</v>
      </c>
      <c r="N10" s="48">
        <v>7</v>
      </c>
      <c r="O10" s="48">
        <v>2</v>
      </c>
      <c r="P10" s="49">
        <v>0.25</v>
      </c>
      <c r="Q10" s="49">
        <v>0.4</v>
      </c>
      <c r="R10" s="48">
        <v>1</v>
      </c>
      <c r="S10" s="48">
        <v>0</v>
      </c>
      <c r="T10" s="48">
        <v>5</v>
      </c>
      <c r="U10" s="48">
        <v>7</v>
      </c>
      <c r="V10" s="48">
        <v>2</v>
      </c>
      <c r="W10" s="49">
        <v>1.28</v>
      </c>
      <c r="X10" s="49">
        <v>0.25</v>
      </c>
      <c r="Y10" s="78" t="s">
        <v>2042</v>
      </c>
      <c r="Z10" s="78" t="s">
        <v>2058</v>
      </c>
      <c r="AA10" s="78" t="s">
        <v>2106</v>
      </c>
      <c r="AB10" s="84" t="s">
        <v>2174</v>
      </c>
      <c r="AC10" s="84" t="s">
        <v>2271</v>
      </c>
      <c r="AD10" s="84"/>
      <c r="AE10" s="84" t="s">
        <v>2307</v>
      </c>
      <c r="AF10" s="84" t="s">
        <v>2328</v>
      </c>
      <c r="AG10" s="121">
        <v>10</v>
      </c>
      <c r="AH10" s="124">
        <v>4.504504504504505</v>
      </c>
      <c r="AI10" s="121">
        <v>1</v>
      </c>
      <c r="AJ10" s="124">
        <v>0.45045045045045046</v>
      </c>
      <c r="AK10" s="121">
        <v>0</v>
      </c>
      <c r="AL10" s="124">
        <v>0</v>
      </c>
      <c r="AM10" s="121">
        <v>211</v>
      </c>
      <c r="AN10" s="124">
        <v>95.04504504504504</v>
      </c>
      <c r="AO10" s="121">
        <v>222</v>
      </c>
    </row>
    <row r="11" spans="1:41" ht="15">
      <c r="A11" s="87" t="s">
        <v>1988</v>
      </c>
      <c r="B11" s="65" t="s">
        <v>1998</v>
      </c>
      <c r="C11" s="65" t="s">
        <v>56</v>
      </c>
      <c r="D11" s="110"/>
      <c r="E11" s="109"/>
      <c r="F11" s="111" t="s">
        <v>2762</v>
      </c>
      <c r="G11" s="112"/>
      <c r="H11" s="112"/>
      <c r="I11" s="113">
        <v>11</v>
      </c>
      <c r="J11" s="114"/>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504</v>
      </c>
      <c r="AB11" s="84" t="s">
        <v>2113</v>
      </c>
      <c r="AC11" s="84" t="s">
        <v>940</v>
      </c>
      <c r="AD11" s="84" t="s">
        <v>228</v>
      </c>
      <c r="AE11" s="84" t="s">
        <v>2308</v>
      </c>
      <c r="AF11" s="84" t="s">
        <v>2329</v>
      </c>
      <c r="AG11" s="121">
        <v>1</v>
      </c>
      <c r="AH11" s="124">
        <v>2.4390243902439024</v>
      </c>
      <c r="AI11" s="121">
        <v>0</v>
      </c>
      <c r="AJ11" s="124">
        <v>0</v>
      </c>
      <c r="AK11" s="121">
        <v>0</v>
      </c>
      <c r="AL11" s="124">
        <v>0</v>
      </c>
      <c r="AM11" s="121">
        <v>40</v>
      </c>
      <c r="AN11" s="124">
        <v>97.5609756097561</v>
      </c>
      <c r="AO11" s="121">
        <v>41</v>
      </c>
    </row>
    <row r="12" spans="1:41" ht="15">
      <c r="A12" s="87" t="s">
        <v>1989</v>
      </c>
      <c r="B12" s="65" t="s">
        <v>1999</v>
      </c>
      <c r="C12" s="65" t="s">
        <v>56</v>
      </c>
      <c r="D12" s="110"/>
      <c r="E12" s="109"/>
      <c r="F12" s="111" t="s">
        <v>2763</v>
      </c>
      <c r="G12" s="112"/>
      <c r="H12" s="112"/>
      <c r="I12" s="113">
        <v>12</v>
      </c>
      <c r="J12" s="114"/>
      <c r="K12" s="48">
        <v>2</v>
      </c>
      <c r="L12" s="48">
        <v>2</v>
      </c>
      <c r="M12" s="48">
        <v>0</v>
      </c>
      <c r="N12" s="48">
        <v>2</v>
      </c>
      <c r="O12" s="48">
        <v>1</v>
      </c>
      <c r="P12" s="49">
        <v>0</v>
      </c>
      <c r="Q12" s="49">
        <v>0</v>
      </c>
      <c r="R12" s="48">
        <v>1</v>
      </c>
      <c r="S12" s="48">
        <v>0</v>
      </c>
      <c r="T12" s="48">
        <v>2</v>
      </c>
      <c r="U12" s="48">
        <v>2</v>
      </c>
      <c r="V12" s="48">
        <v>1</v>
      </c>
      <c r="W12" s="49">
        <v>0.5</v>
      </c>
      <c r="X12" s="49">
        <v>0.5</v>
      </c>
      <c r="Y12" s="78"/>
      <c r="Z12" s="78"/>
      <c r="AA12" s="78" t="s">
        <v>492</v>
      </c>
      <c r="AB12" s="84" t="s">
        <v>2175</v>
      </c>
      <c r="AC12" s="84" t="s">
        <v>2272</v>
      </c>
      <c r="AD12" s="84"/>
      <c r="AE12" s="84" t="s">
        <v>222</v>
      </c>
      <c r="AF12" s="84" t="s">
        <v>2330</v>
      </c>
      <c r="AG12" s="121">
        <v>5</v>
      </c>
      <c r="AH12" s="124">
        <v>8.771929824561404</v>
      </c>
      <c r="AI12" s="121">
        <v>0</v>
      </c>
      <c r="AJ12" s="124">
        <v>0</v>
      </c>
      <c r="AK12" s="121">
        <v>0</v>
      </c>
      <c r="AL12" s="124">
        <v>0</v>
      </c>
      <c r="AM12" s="121">
        <v>52</v>
      </c>
      <c r="AN12" s="124">
        <v>91.2280701754386</v>
      </c>
      <c r="AO12" s="121">
        <v>57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1980</v>
      </c>
      <c r="B2" s="84" t="s">
        <v>259</v>
      </c>
      <c r="C2" s="78">
        <f>VLOOKUP(GroupVertices[[#This Row],[Vertex]],Vertices[],MATCH("ID",Vertices[[#Headers],[Vertex]:[Vertex Content Word Count]],0),FALSE)</f>
        <v>87</v>
      </c>
    </row>
    <row r="3" spans="1:3" ht="15">
      <c r="A3" s="78" t="s">
        <v>1980</v>
      </c>
      <c r="B3" s="84" t="s">
        <v>240</v>
      </c>
      <c r="C3" s="78">
        <f>VLOOKUP(GroupVertices[[#This Row],[Vertex]],Vertices[],MATCH("ID",Vertices[[#Headers],[Vertex]:[Vertex Content Word Count]],0),FALSE)</f>
        <v>39</v>
      </c>
    </row>
    <row r="4" spans="1:3" ht="15">
      <c r="A4" s="78" t="s">
        <v>1980</v>
      </c>
      <c r="B4" s="84" t="s">
        <v>257</v>
      </c>
      <c r="C4" s="78">
        <f>VLOOKUP(GroupVertices[[#This Row],[Vertex]],Vertices[],MATCH("ID",Vertices[[#Headers],[Vertex]:[Vertex Content Word Count]],0),FALSE)</f>
        <v>22</v>
      </c>
    </row>
    <row r="5" spans="1:3" ht="15">
      <c r="A5" s="78" t="s">
        <v>1980</v>
      </c>
      <c r="B5" s="84" t="s">
        <v>258</v>
      </c>
      <c r="C5" s="78">
        <f>VLOOKUP(GroupVertices[[#This Row],[Vertex]],Vertices[],MATCH("ID",Vertices[[#Headers],[Vertex]:[Vertex Content Word Count]],0),FALSE)</f>
        <v>105</v>
      </c>
    </row>
    <row r="6" spans="1:3" ht="15">
      <c r="A6" s="78" t="s">
        <v>1980</v>
      </c>
      <c r="B6" s="84" t="s">
        <v>328</v>
      </c>
      <c r="C6" s="78">
        <f>VLOOKUP(GroupVertices[[#This Row],[Vertex]],Vertices[],MATCH("ID",Vertices[[#Headers],[Vertex]:[Vertex Content Word Count]],0),FALSE)</f>
        <v>112</v>
      </c>
    </row>
    <row r="7" spans="1:3" ht="15">
      <c r="A7" s="78" t="s">
        <v>1980</v>
      </c>
      <c r="B7" s="84" t="s">
        <v>327</v>
      </c>
      <c r="C7" s="78">
        <f>VLOOKUP(GroupVertices[[#This Row],[Vertex]],Vertices[],MATCH("ID",Vertices[[#Headers],[Vertex]:[Vertex Content Word Count]],0),FALSE)</f>
        <v>111</v>
      </c>
    </row>
    <row r="8" spans="1:3" ht="15">
      <c r="A8" s="78" t="s">
        <v>1980</v>
      </c>
      <c r="B8" s="84" t="s">
        <v>326</v>
      </c>
      <c r="C8" s="78">
        <f>VLOOKUP(GroupVertices[[#This Row],[Vertex]],Vertices[],MATCH("ID",Vertices[[#Headers],[Vertex]:[Vertex Content Word Count]],0),FALSE)</f>
        <v>110</v>
      </c>
    </row>
    <row r="9" spans="1:3" ht="15">
      <c r="A9" s="78" t="s">
        <v>1980</v>
      </c>
      <c r="B9" s="84" t="s">
        <v>325</v>
      </c>
      <c r="C9" s="78">
        <f>VLOOKUP(GroupVertices[[#This Row],[Vertex]],Vertices[],MATCH("ID",Vertices[[#Headers],[Vertex]:[Vertex Content Word Count]],0),FALSE)</f>
        <v>109</v>
      </c>
    </row>
    <row r="10" spans="1:3" ht="15">
      <c r="A10" s="78" t="s">
        <v>1980</v>
      </c>
      <c r="B10" s="84" t="s">
        <v>324</v>
      </c>
      <c r="C10" s="78">
        <f>VLOOKUP(GroupVertices[[#This Row],[Vertex]],Vertices[],MATCH("ID",Vertices[[#Headers],[Vertex]:[Vertex Content Word Count]],0),FALSE)</f>
        <v>108</v>
      </c>
    </row>
    <row r="11" spans="1:3" ht="15">
      <c r="A11" s="78" t="s">
        <v>1980</v>
      </c>
      <c r="B11" s="84" t="s">
        <v>323</v>
      </c>
      <c r="C11" s="78">
        <f>VLOOKUP(GroupVertices[[#This Row],[Vertex]],Vertices[],MATCH("ID",Vertices[[#Headers],[Vertex]:[Vertex Content Word Count]],0),FALSE)</f>
        <v>107</v>
      </c>
    </row>
    <row r="12" spans="1:3" ht="15">
      <c r="A12" s="78" t="s">
        <v>1980</v>
      </c>
      <c r="B12" s="84" t="s">
        <v>322</v>
      </c>
      <c r="C12" s="78">
        <f>VLOOKUP(GroupVertices[[#This Row],[Vertex]],Vertices[],MATCH("ID",Vertices[[#Headers],[Vertex]:[Vertex Content Word Count]],0),FALSE)</f>
        <v>106</v>
      </c>
    </row>
    <row r="13" spans="1:3" ht="15">
      <c r="A13" s="78" t="s">
        <v>1980</v>
      </c>
      <c r="B13" s="84" t="s">
        <v>321</v>
      </c>
      <c r="C13" s="78">
        <f>VLOOKUP(GroupVertices[[#This Row],[Vertex]],Vertices[],MATCH("ID",Vertices[[#Headers],[Vertex]:[Vertex Content Word Count]],0),FALSE)</f>
        <v>104</v>
      </c>
    </row>
    <row r="14" spans="1:3" ht="15">
      <c r="A14" s="78" t="s">
        <v>1980</v>
      </c>
      <c r="B14" s="84" t="s">
        <v>249</v>
      </c>
      <c r="C14" s="78">
        <f>VLOOKUP(GroupVertices[[#This Row],[Vertex]],Vertices[],MATCH("ID",Vertices[[#Headers],[Vertex]:[Vertex Content Word Count]],0),FALSE)</f>
        <v>94</v>
      </c>
    </row>
    <row r="15" spans="1:3" ht="15">
      <c r="A15" s="78" t="s">
        <v>1980</v>
      </c>
      <c r="B15" s="84" t="s">
        <v>244</v>
      </c>
      <c r="C15" s="78">
        <f>VLOOKUP(GroupVertices[[#This Row],[Vertex]],Vertices[],MATCH("ID",Vertices[[#Headers],[Vertex]:[Vertex Content Word Count]],0),FALSE)</f>
        <v>89</v>
      </c>
    </row>
    <row r="16" spans="1:3" ht="15">
      <c r="A16" s="78" t="s">
        <v>1980</v>
      </c>
      <c r="B16" s="84" t="s">
        <v>302</v>
      </c>
      <c r="C16" s="78">
        <f>VLOOKUP(GroupVertices[[#This Row],[Vertex]],Vertices[],MATCH("ID",Vertices[[#Headers],[Vertex]:[Vertex Content Word Count]],0),FALSE)</f>
        <v>65</v>
      </c>
    </row>
    <row r="17" spans="1:3" ht="15">
      <c r="A17" s="78" t="s">
        <v>1980</v>
      </c>
      <c r="B17" s="84" t="s">
        <v>313</v>
      </c>
      <c r="C17" s="78">
        <f>VLOOKUP(GroupVertices[[#This Row],[Vertex]],Vertices[],MATCH("ID",Vertices[[#Headers],[Vertex]:[Vertex Content Word Count]],0),FALSE)</f>
        <v>83</v>
      </c>
    </row>
    <row r="18" spans="1:3" ht="15">
      <c r="A18" s="78" t="s">
        <v>1980</v>
      </c>
      <c r="B18" s="84" t="s">
        <v>312</v>
      </c>
      <c r="C18" s="78">
        <f>VLOOKUP(GroupVertices[[#This Row],[Vertex]],Vertices[],MATCH("ID",Vertices[[#Headers],[Vertex]:[Vertex Content Word Count]],0),FALSE)</f>
        <v>82</v>
      </c>
    </row>
    <row r="19" spans="1:3" ht="15">
      <c r="A19" s="78" t="s">
        <v>1980</v>
      </c>
      <c r="B19" s="84" t="s">
        <v>311</v>
      </c>
      <c r="C19" s="78">
        <f>VLOOKUP(GroupVertices[[#This Row],[Vertex]],Vertices[],MATCH("ID",Vertices[[#Headers],[Vertex]:[Vertex Content Word Count]],0),FALSE)</f>
        <v>81</v>
      </c>
    </row>
    <row r="20" spans="1:3" ht="15">
      <c r="A20" s="78" t="s">
        <v>1980</v>
      </c>
      <c r="B20" s="84" t="s">
        <v>310</v>
      </c>
      <c r="C20" s="78">
        <f>VLOOKUP(GroupVertices[[#This Row],[Vertex]],Vertices[],MATCH("ID",Vertices[[#Headers],[Vertex]:[Vertex Content Word Count]],0),FALSE)</f>
        <v>80</v>
      </c>
    </row>
    <row r="21" spans="1:3" ht="15">
      <c r="A21" s="78" t="s">
        <v>1980</v>
      </c>
      <c r="B21" s="84" t="s">
        <v>309</v>
      </c>
      <c r="C21" s="78">
        <f>VLOOKUP(GroupVertices[[#This Row],[Vertex]],Vertices[],MATCH("ID",Vertices[[#Headers],[Vertex]:[Vertex Content Word Count]],0),FALSE)</f>
        <v>79</v>
      </c>
    </row>
    <row r="22" spans="1:3" ht="15">
      <c r="A22" s="78" t="s">
        <v>1980</v>
      </c>
      <c r="B22" s="84" t="s">
        <v>308</v>
      </c>
      <c r="C22" s="78">
        <f>VLOOKUP(GroupVertices[[#This Row],[Vertex]],Vertices[],MATCH("ID",Vertices[[#Headers],[Vertex]:[Vertex Content Word Count]],0),FALSE)</f>
        <v>78</v>
      </c>
    </row>
    <row r="23" spans="1:3" ht="15">
      <c r="A23" s="78" t="s">
        <v>1980</v>
      </c>
      <c r="B23" s="84" t="s">
        <v>307</v>
      </c>
      <c r="C23" s="78">
        <f>VLOOKUP(GroupVertices[[#This Row],[Vertex]],Vertices[],MATCH("ID",Vertices[[#Headers],[Vertex]:[Vertex Content Word Count]],0),FALSE)</f>
        <v>77</v>
      </c>
    </row>
    <row r="24" spans="1:3" ht="15">
      <c r="A24" s="78" t="s">
        <v>1980</v>
      </c>
      <c r="B24" s="84" t="s">
        <v>235</v>
      </c>
      <c r="C24" s="78">
        <f>VLOOKUP(GroupVertices[[#This Row],[Vertex]],Vertices[],MATCH("ID",Vertices[[#Headers],[Vertex]:[Vertex Content Word Count]],0),FALSE)</f>
        <v>64</v>
      </c>
    </row>
    <row r="25" spans="1:3" ht="15">
      <c r="A25" s="78" t="s">
        <v>1980</v>
      </c>
      <c r="B25" s="84" t="s">
        <v>225</v>
      </c>
      <c r="C25" s="78">
        <f>VLOOKUP(GroupVertices[[#This Row],[Vertex]],Vertices[],MATCH("ID",Vertices[[#Headers],[Vertex]:[Vertex Content Word Count]],0),FALSE)</f>
        <v>38</v>
      </c>
    </row>
    <row r="26" spans="1:3" ht="15">
      <c r="A26" s="78" t="s">
        <v>1980</v>
      </c>
      <c r="B26" s="84" t="s">
        <v>220</v>
      </c>
      <c r="C26" s="78">
        <f>VLOOKUP(GroupVertices[[#This Row],[Vertex]],Vertices[],MATCH("ID",Vertices[[#Headers],[Vertex]:[Vertex Content Word Count]],0),FALSE)</f>
        <v>32</v>
      </c>
    </row>
    <row r="27" spans="1:3" ht="15">
      <c r="A27" s="78" t="s">
        <v>1980</v>
      </c>
      <c r="B27" s="84" t="s">
        <v>215</v>
      </c>
      <c r="C27" s="78">
        <f>VLOOKUP(GroupVertices[[#This Row],[Vertex]],Vertices[],MATCH("ID",Vertices[[#Headers],[Vertex]:[Vertex Content Word Count]],0),FALSE)</f>
        <v>21</v>
      </c>
    </row>
    <row r="28" spans="1:3" ht="15">
      <c r="A28" s="78" t="s">
        <v>1981</v>
      </c>
      <c r="B28" s="84" t="s">
        <v>269</v>
      </c>
      <c r="C28" s="78">
        <f>VLOOKUP(GroupVertices[[#This Row],[Vertex]],Vertices[],MATCH("ID",Vertices[[#Headers],[Vertex]:[Vertex Content Word Count]],0),FALSE)</f>
        <v>61</v>
      </c>
    </row>
    <row r="29" spans="1:3" ht="15">
      <c r="A29" s="78" t="s">
        <v>1981</v>
      </c>
      <c r="B29" s="84" t="s">
        <v>268</v>
      </c>
      <c r="C29" s="78">
        <f>VLOOKUP(GroupVertices[[#This Row],[Vertex]],Vertices[],MATCH("ID",Vertices[[#Headers],[Vertex]:[Vertex Content Word Count]],0),FALSE)</f>
        <v>118</v>
      </c>
    </row>
    <row r="30" spans="1:3" ht="15">
      <c r="A30" s="78" t="s">
        <v>1981</v>
      </c>
      <c r="B30" s="84" t="s">
        <v>250</v>
      </c>
      <c r="C30" s="78">
        <f>VLOOKUP(GroupVertices[[#This Row],[Vertex]],Vertices[],MATCH("ID",Vertices[[#Headers],[Vertex]:[Vertex Content Word Count]],0),FALSE)</f>
        <v>95</v>
      </c>
    </row>
    <row r="31" spans="1:3" ht="15">
      <c r="A31" s="78" t="s">
        <v>1981</v>
      </c>
      <c r="B31" s="84" t="s">
        <v>316</v>
      </c>
      <c r="C31" s="78">
        <f>VLOOKUP(GroupVertices[[#This Row],[Vertex]],Vertices[],MATCH("ID",Vertices[[#Headers],[Vertex]:[Vertex Content Word Count]],0),FALSE)</f>
        <v>96</v>
      </c>
    </row>
    <row r="32" spans="1:3" ht="15">
      <c r="A32" s="78" t="s">
        <v>1981</v>
      </c>
      <c r="B32" s="84" t="s">
        <v>300</v>
      </c>
      <c r="C32" s="78">
        <f>VLOOKUP(GroupVertices[[#This Row],[Vertex]],Vertices[],MATCH("ID",Vertices[[#Headers],[Vertex]:[Vertex Content Word Count]],0),FALSE)</f>
        <v>60</v>
      </c>
    </row>
    <row r="33" spans="1:3" ht="15">
      <c r="A33" s="78" t="s">
        <v>1981</v>
      </c>
      <c r="B33" s="84" t="s">
        <v>227</v>
      </c>
      <c r="C33" s="78">
        <f>VLOOKUP(GroupVertices[[#This Row],[Vertex]],Vertices[],MATCH("ID",Vertices[[#Headers],[Vertex]:[Vertex Content Word Count]],0),FALSE)</f>
        <v>41</v>
      </c>
    </row>
    <row r="34" spans="1:3" ht="15">
      <c r="A34" s="78" t="s">
        <v>1981</v>
      </c>
      <c r="B34" s="84" t="s">
        <v>232</v>
      </c>
      <c r="C34" s="78">
        <f>VLOOKUP(GroupVertices[[#This Row],[Vertex]],Vertices[],MATCH("ID",Vertices[[#Headers],[Vertex]:[Vertex Content Word Count]],0),FALSE)</f>
        <v>54</v>
      </c>
    </row>
    <row r="35" spans="1:3" ht="15">
      <c r="A35" s="78" t="s">
        <v>1981</v>
      </c>
      <c r="B35" s="84" t="s">
        <v>299</v>
      </c>
      <c r="C35" s="78">
        <f>VLOOKUP(GroupVertices[[#This Row],[Vertex]],Vertices[],MATCH("ID",Vertices[[#Headers],[Vertex]:[Vertex Content Word Count]],0),FALSE)</f>
        <v>59</v>
      </c>
    </row>
    <row r="36" spans="1:3" ht="15">
      <c r="A36" s="78" t="s">
        <v>1981</v>
      </c>
      <c r="B36" s="84" t="s">
        <v>233</v>
      </c>
      <c r="C36" s="78">
        <f>VLOOKUP(GroupVertices[[#This Row],[Vertex]],Vertices[],MATCH("ID",Vertices[[#Headers],[Vertex]:[Vertex Content Word Count]],0),FALSE)</f>
        <v>58</v>
      </c>
    </row>
    <row r="37" spans="1:3" ht="15">
      <c r="A37" s="78" t="s">
        <v>1981</v>
      </c>
      <c r="B37" s="84" t="s">
        <v>298</v>
      </c>
      <c r="C37" s="78">
        <f>VLOOKUP(GroupVertices[[#This Row],[Vertex]],Vertices[],MATCH("ID",Vertices[[#Headers],[Vertex]:[Vertex Content Word Count]],0),FALSE)</f>
        <v>57</v>
      </c>
    </row>
    <row r="38" spans="1:3" ht="15">
      <c r="A38" s="78" t="s">
        <v>1981</v>
      </c>
      <c r="B38" s="84" t="s">
        <v>297</v>
      </c>
      <c r="C38" s="78">
        <f>VLOOKUP(GroupVertices[[#This Row],[Vertex]],Vertices[],MATCH("ID",Vertices[[#Headers],[Vertex]:[Vertex Content Word Count]],0),FALSE)</f>
        <v>56</v>
      </c>
    </row>
    <row r="39" spans="1:3" ht="15">
      <c r="A39" s="78" t="s">
        <v>1981</v>
      </c>
      <c r="B39" s="84" t="s">
        <v>296</v>
      </c>
      <c r="C39" s="78">
        <f>VLOOKUP(GroupVertices[[#This Row],[Vertex]],Vertices[],MATCH("ID",Vertices[[#Headers],[Vertex]:[Vertex Content Word Count]],0),FALSE)</f>
        <v>55</v>
      </c>
    </row>
    <row r="40" spans="1:3" ht="15">
      <c r="A40" s="78" t="s">
        <v>1981</v>
      </c>
      <c r="B40" s="84" t="s">
        <v>295</v>
      </c>
      <c r="C40" s="78">
        <f>VLOOKUP(GroupVertices[[#This Row],[Vertex]],Vertices[],MATCH("ID",Vertices[[#Headers],[Vertex]:[Vertex Content Word Count]],0),FALSE)</f>
        <v>53</v>
      </c>
    </row>
    <row r="41" spans="1:3" ht="15">
      <c r="A41" s="78" t="s">
        <v>1981</v>
      </c>
      <c r="B41" s="84" t="s">
        <v>293</v>
      </c>
      <c r="C41" s="78">
        <f>VLOOKUP(GroupVertices[[#This Row],[Vertex]],Vertices[],MATCH("ID",Vertices[[#Headers],[Vertex]:[Vertex Content Word Count]],0),FALSE)</f>
        <v>48</v>
      </c>
    </row>
    <row r="42" spans="1:3" ht="15">
      <c r="A42" s="78" t="s">
        <v>1981</v>
      </c>
      <c r="B42" s="84" t="s">
        <v>292</v>
      </c>
      <c r="C42" s="78">
        <f>VLOOKUP(GroupVertices[[#This Row],[Vertex]],Vertices[],MATCH("ID",Vertices[[#Headers],[Vertex]:[Vertex Content Word Count]],0),FALSE)</f>
        <v>47</v>
      </c>
    </row>
    <row r="43" spans="1:3" ht="15">
      <c r="A43" s="78" t="s">
        <v>1981</v>
      </c>
      <c r="B43" s="84" t="s">
        <v>291</v>
      </c>
      <c r="C43" s="78">
        <f>VLOOKUP(GroupVertices[[#This Row],[Vertex]],Vertices[],MATCH("ID",Vertices[[#Headers],[Vertex]:[Vertex Content Word Count]],0),FALSE)</f>
        <v>46</v>
      </c>
    </row>
    <row r="44" spans="1:3" ht="15">
      <c r="A44" s="78" t="s">
        <v>1981</v>
      </c>
      <c r="B44" s="84" t="s">
        <v>290</v>
      </c>
      <c r="C44" s="78">
        <f>VLOOKUP(GroupVertices[[#This Row],[Vertex]],Vertices[],MATCH("ID",Vertices[[#Headers],[Vertex]:[Vertex Content Word Count]],0),FALSE)</f>
        <v>45</v>
      </c>
    </row>
    <row r="45" spans="1:3" ht="15">
      <c r="A45" s="78" t="s">
        <v>1981</v>
      </c>
      <c r="B45" s="84" t="s">
        <v>289</v>
      </c>
      <c r="C45" s="78">
        <f>VLOOKUP(GroupVertices[[#This Row],[Vertex]],Vertices[],MATCH("ID",Vertices[[#Headers],[Vertex]:[Vertex Content Word Count]],0),FALSE)</f>
        <v>44</v>
      </c>
    </row>
    <row r="46" spans="1:3" ht="15">
      <c r="A46" s="78" t="s">
        <v>1981</v>
      </c>
      <c r="B46" s="84" t="s">
        <v>288</v>
      </c>
      <c r="C46" s="78">
        <f>VLOOKUP(GroupVertices[[#This Row],[Vertex]],Vertices[],MATCH("ID",Vertices[[#Headers],[Vertex]:[Vertex Content Word Count]],0),FALSE)</f>
        <v>43</v>
      </c>
    </row>
    <row r="47" spans="1:3" ht="15">
      <c r="A47" s="78" t="s">
        <v>1981</v>
      </c>
      <c r="B47" s="84" t="s">
        <v>287</v>
      </c>
      <c r="C47" s="78">
        <f>VLOOKUP(GroupVertices[[#This Row],[Vertex]],Vertices[],MATCH("ID",Vertices[[#Headers],[Vertex]:[Vertex Content Word Count]],0),FALSE)</f>
        <v>42</v>
      </c>
    </row>
    <row r="48" spans="1:3" ht="15">
      <c r="A48" s="78" t="s">
        <v>1982</v>
      </c>
      <c r="B48" s="84" t="s">
        <v>271</v>
      </c>
      <c r="C48" s="78">
        <f>VLOOKUP(GroupVertices[[#This Row],[Vertex]],Vertices[],MATCH("ID",Vertices[[#Headers],[Vertex]:[Vertex Content Word Count]],0),FALSE)</f>
        <v>117</v>
      </c>
    </row>
    <row r="49" spans="1:3" ht="15">
      <c r="A49" s="78" t="s">
        <v>1982</v>
      </c>
      <c r="B49" s="84" t="s">
        <v>263</v>
      </c>
      <c r="C49" s="78">
        <f>VLOOKUP(GroupVertices[[#This Row],[Vertex]],Vertices[],MATCH("ID",Vertices[[#Headers],[Vertex]:[Vertex Content Word Count]],0),FALSE)</f>
        <v>116</v>
      </c>
    </row>
    <row r="50" spans="1:3" ht="15">
      <c r="A50" s="78" t="s">
        <v>1982</v>
      </c>
      <c r="B50" s="84" t="s">
        <v>331</v>
      </c>
      <c r="C50" s="78">
        <f>VLOOKUP(GroupVertices[[#This Row],[Vertex]],Vertices[],MATCH("ID",Vertices[[#Headers],[Vertex]:[Vertex Content Word Count]],0),FALSE)</f>
        <v>121</v>
      </c>
    </row>
    <row r="51" spans="1:3" ht="15">
      <c r="A51" s="78" t="s">
        <v>1982</v>
      </c>
      <c r="B51" s="84" t="s">
        <v>253</v>
      </c>
      <c r="C51" s="78">
        <f>VLOOKUP(GroupVertices[[#This Row],[Vertex]],Vertices[],MATCH("ID",Vertices[[#Headers],[Vertex]:[Vertex Content Word Count]],0),FALSE)</f>
        <v>18</v>
      </c>
    </row>
    <row r="52" spans="1:3" ht="15">
      <c r="A52" s="78" t="s">
        <v>1982</v>
      </c>
      <c r="B52" s="84" t="s">
        <v>330</v>
      </c>
      <c r="C52" s="78">
        <f>VLOOKUP(GroupVertices[[#This Row],[Vertex]],Vertices[],MATCH("ID",Vertices[[#Headers],[Vertex]:[Vertex Content Word Count]],0),FALSE)</f>
        <v>120</v>
      </c>
    </row>
    <row r="53" spans="1:3" ht="15">
      <c r="A53" s="78" t="s">
        <v>1982</v>
      </c>
      <c r="B53" s="84" t="s">
        <v>329</v>
      </c>
      <c r="C53" s="78">
        <f>VLOOKUP(GroupVertices[[#This Row],[Vertex]],Vertices[],MATCH("ID",Vertices[[#Headers],[Vertex]:[Vertex Content Word Count]],0),FALSE)</f>
        <v>119</v>
      </c>
    </row>
    <row r="54" spans="1:3" ht="15">
      <c r="A54" s="78" t="s">
        <v>1982</v>
      </c>
      <c r="B54" s="84" t="s">
        <v>266</v>
      </c>
      <c r="C54" s="78">
        <f>VLOOKUP(GroupVertices[[#This Row],[Vertex]],Vertices[],MATCH("ID",Vertices[[#Headers],[Vertex]:[Vertex Content Word Count]],0),FALSE)</f>
        <v>71</v>
      </c>
    </row>
    <row r="55" spans="1:3" ht="15">
      <c r="A55" s="78" t="s">
        <v>1982</v>
      </c>
      <c r="B55" s="84" t="s">
        <v>242</v>
      </c>
      <c r="C55" s="78">
        <f>VLOOKUP(GroupVertices[[#This Row],[Vertex]],Vertices[],MATCH("ID",Vertices[[#Headers],[Vertex]:[Vertex Content Word Count]],0),FALSE)</f>
        <v>76</v>
      </c>
    </row>
    <row r="56" spans="1:3" ht="15">
      <c r="A56" s="78" t="s">
        <v>1982</v>
      </c>
      <c r="B56" s="84" t="s">
        <v>267</v>
      </c>
      <c r="C56" s="78">
        <f>VLOOKUP(GroupVertices[[#This Row],[Vertex]],Vertices[],MATCH("ID",Vertices[[#Headers],[Vertex]:[Vertex Content Word Count]],0),FALSE)</f>
        <v>72</v>
      </c>
    </row>
    <row r="57" spans="1:3" ht="15">
      <c r="A57" s="78" t="s">
        <v>1982</v>
      </c>
      <c r="B57" s="84" t="s">
        <v>255</v>
      </c>
      <c r="C57" s="78">
        <f>VLOOKUP(GroupVertices[[#This Row],[Vertex]],Vertices[],MATCH("ID",Vertices[[#Headers],[Vertex]:[Vertex Content Word Count]],0),FALSE)</f>
        <v>20</v>
      </c>
    </row>
    <row r="58" spans="1:3" ht="15">
      <c r="A58" s="78" t="s">
        <v>1982</v>
      </c>
      <c r="B58" s="84" t="s">
        <v>301</v>
      </c>
      <c r="C58" s="78">
        <f>VLOOKUP(GroupVertices[[#This Row],[Vertex]],Vertices[],MATCH("ID",Vertices[[#Headers],[Vertex]:[Vertex Content Word Count]],0),FALSE)</f>
        <v>63</v>
      </c>
    </row>
    <row r="59" spans="1:3" ht="15">
      <c r="A59" s="78" t="s">
        <v>1982</v>
      </c>
      <c r="B59" s="84" t="s">
        <v>318</v>
      </c>
      <c r="C59" s="78">
        <f>VLOOKUP(GroupVertices[[#This Row],[Vertex]],Vertices[],MATCH("ID",Vertices[[#Headers],[Vertex]:[Vertex Content Word Count]],0),FALSE)</f>
        <v>101</v>
      </c>
    </row>
    <row r="60" spans="1:3" ht="15">
      <c r="A60" s="78" t="s">
        <v>1982</v>
      </c>
      <c r="B60" s="84" t="s">
        <v>317</v>
      </c>
      <c r="C60" s="78">
        <f>VLOOKUP(GroupVertices[[#This Row],[Vertex]],Vertices[],MATCH("ID",Vertices[[#Headers],[Vertex]:[Vertex Content Word Count]],0),FALSE)</f>
        <v>100</v>
      </c>
    </row>
    <row r="61" spans="1:3" ht="15">
      <c r="A61" s="78" t="s">
        <v>1982</v>
      </c>
      <c r="B61" s="84" t="s">
        <v>254</v>
      </c>
      <c r="C61" s="78">
        <f>VLOOKUP(GroupVertices[[#This Row],[Vertex]],Vertices[],MATCH("ID",Vertices[[#Headers],[Vertex]:[Vertex Content Word Count]],0),FALSE)</f>
        <v>99</v>
      </c>
    </row>
    <row r="62" spans="1:3" ht="15">
      <c r="A62" s="78" t="s">
        <v>1982</v>
      </c>
      <c r="B62" s="84" t="s">
        <v>252</v>
      </c>
      <c r="C62" s="78">
        <f>VLOOKUP(GroupVertices[[#This Row],[Vertex]],Vertices[],MATCH("ID",Vertices[[#Headers],[Vertex]:[Vertex Content Word Count]],0),FALSE)</f>
        <v>98</v>
      </c>
    </row>
    <row r="63" spans="1:3" ht="15">
      <c r="A63" s="78" t="s">
        <v>1982</v>
      </c>
      <c r="B63" s="84" t="s">
        <v>234</v>
      </c>
      <c r="C63" s="78">
        <f>VLOOKUP(GroupVertices[[#This Row],[Vertex]],Vertices[],MATCH("ID",Vertices[[#Headers],[Vertex]:[Vertex Content Word Count]],0),FALSE)</f>
        <v>62</v>
      </c>
    </row>
    <row r="64" spans="1:3" ht="15">
      <c r="A64" s="78" t="s">
        <v>1982</v>
      </c>
      <c r="B64" s="84" t="s">
        <v>226</v>
      </c>
      <c r="C64" s="78">
        <f>VLOOKUP(GroupVertices[[#This Row],[Vertex]],Vertices[],MATCH("ID",Vertices[[#Headers],[Vertex]:[Vertex Content Word Count]],0),FALSE)</f>
        <v>40</v>
      </c>
    </row>
    <row r="65" spans="1:3" ht="15">
      <c r="A65" s="78" t="s">
        <v>1982</v>
      </c>
      <c r="B65" s="84" t="s">
        <v>224</v>
      </c>
      <c r="C65" s="78">
        <f>VLOOKUP(GroupVertices[[#This Row],[Vertex]],Vertices[],MATCH("ID",Vertices[[#Headers],[Vertex]:[Vertex Content Word Count]],0),FALSE)</f>
        <v>37</v>
      </c>
    </row>
    <row r="66" spans="1:3" ht="15">
      <c r="A66" s="78" t="s">
        <v>1983</v>
      </c>
      <c r="B66" s="84" t="s">
        <v>228</v>
      </c>
      <c r="C66" s="78">
        <f>VLOOKUP(GroupVertices[[#This Row],[Vertex]],Vertices[],MATCH("ID",Vertices[[#Headers],[Vertex]:[Vertex Content Word Count]],0),FALSE)</f>
        <v>5</v>
      </c>
    </row>
    <row r="67" spans="1:3" ht="15">
      <c r="A67" s="78" t="s">
        <v>1983</v>
      </c>
      <c r="B67" s="84" t="s">
        <v>230</v>
      </c>
      <c r="C67" s="78">
        <f>VLOOKUP(GroupVertices[[#This Row],[Vertex]],Vertices[],MATCH("ID",Vertices[[#Headers],[Vertex]:[Vertex Content Word Count]],0),FALSE)</f>
        <v>26</v>
      </c>
    </row>
    <row r="68" spans="1:3" ht="15">
      <c r="A68" s="78" t="s">
        <v>1983</v>
      </c>
      <c r="B68" s="84" t="s">
        <v>265</v>
      </c>
      <c r="C68" s="78">
        <f>VLOOKUP(GroupVertices[[#This Row],[Vertex]],Vertices[],MATCH("ID",Vertices[[#Headers],[Vertex]:[Vertex Content Word Count]],0),FALSE)</f>
        <v>49</v>
      </c>
    </row>
    <row r="69" spans="1:3" ht="15">
      <c r="A69" s="78" t="s">
        <v>1983</v>
      </c>
      <c r="B69" s="84" t="s">
        <v>304</v>
      </c>
      <c r="C69" s="78">
        <f>VLOOKUP(GroupVertices[[#This Row],[Vertex]],Vertices[],MATCH("ID",Vertices[[#Headers],[Vertex]:[Vertex Content Word Count]],0),FALSE)</f>
        <v>73</v>
      </c>
    </row>
    <row r="70" spans="1:3" ht="15">
      <c r="A70" s="78" t="s">
        <v>1983</v>
      </c>
      <c r="B70" s="84" t="s">
        <v>264</v>
      </c>
      <c r="C70" s="78">
        <f>VLOOKUP(GroupVertices[[#This Row],[Vertex]],Vertices[],MATCH("ID",Vertices[[#Headers],[Vertex]:[Vertex Content Word Count]],0),FALSE)</f>
        <v>31</v>
      </c>
    </row>
    <row r="71" spans="1:3" ht="15">
      <c r="A71" s="78" t="s">
        <v>1983</v>
      </c>
      <c r="B71" s="84" t="s">
        <v>218</v>
      </c>
      <c r="C71" s="78">
        <f>VLOOKUP(GroupVertices[[#This Row],[Vertex]],Vertices[],MATCH("ID",Vertices[[#Headers],[Vertex]:[Vertex Content Word Count]],0),FALSE)</f>
        <v>27</v>
      </c>
    </row>
    <row r="72" spans="1:3" ht="15">
      <c r="A72" s="78" t="s">
        <v>1983</v>
      </c>
      <c r="B72" s="84" t="s">
        <v>231</v>
      </c>
      <c r="C72" s="78">
        <f>VLOOKUP(GroupVertices[[#This Row],[Vertex]],Vertices[],MATCH("ID",Vertices[[#Headers],[Vertex]:[Vertex Content Word Count]],0),FALSE)</f>
        <v>51</v>
      </c>
    </row>
    <row r="73" spans="1:3" ht="15">
      <c r="A73" s="78" t="s">
        <v>1983</v>
      </c>
      <c r="B73" s="84" t="s">
        <v>294</v>
      </c>
      <c r="C73" s="78">
        <f>VLOOKUP(GroupVertices[[#This Row],[Vertex]],Vertices[],MATCH("ID",Vertices[[#Headers],[Vertex]:[Vertex Content Word Count]],0),FALSE)</f>
        <v>52</v>
      </c>
    </row>
    <row r="74" spans="1:3" ht="15">
      <c r="A74" s="78" t="s">
        <v>1983</v>
      </c>
      <c r="B74" s="84" t="s">
        <v>272</v>
      </c>
      <c r="C74" s="78">
        <f>VLOOKUP(GroupVertices[[#This Row],[Vertex]],Vertices[],MATCH("ID",Vertices[[#Headers],[Vertex]:[Vertex Content Word Count]],0),FALSE)</f>
        <v>4</v>
      </c>
    </row>
    <row r="75" spans="1:3" ht="15">
      <c r="A75" s="78" t="s">
        <v>1983</v>
      </c>
      <c r="B75" s="84" t="s">
        <v>229</v>
      </c>
      <c r="C75" s="78">
        <f>VLOOKUP(GroupVertices[[#This Row],[Vertex]],Vertices[],MATCH("ID",Vertices[[#Headers],[Vertex]:[Vertex Content Word Count]],0),FALSE)</f>
        <v>50</v>
      </c>
    </row>
    <row r="76" spans="1:3" ht="15">
      <c r="A76" s="78" t="s">
        <v>1983</v>
      </c>
      <c r="B76" s="84" t="s">
        <v>221</v>
      </c>
      <c r="C76" s="78">
        <f>VLOOKUP(GroupVertices[[#This Row],[Vertex]],Vertices[],MATCH("ID",Vertices[[#Headers],[Vertex]:[Vertex Content Word Count]],0),FALSE)</f>
        <v>33</v>
      </c>
    </row>
    <row r="77" spans="1:3" ht="15">
      <c r="A77" s="78" t="s">
        <v>1983</v>
      </c>
      <c r="B77" s="84" t="s">
        <v>286</v>
      </c>
      <c r="C77" s="78">
        <f>VLOOKUP(GroupVertices[[#This Row],[Vertex]],Vertices[],MATCH("ID",Vertices[[#Headers],[Vertex]:[Vertex Content Word Count]],0),FALSE)</f>
        <v>34</v>
      </c>
    </row>
    <row r="78" spans="1:3" ht="15">
      <c r="A78" s="78" t="s">
        <v>1983</v>
      </c>
      <c r="B78" s="84" t="s">
        <v>219</v>
      </c>
      <c r="C78" s="78">
        <f>VLOOKUP(GroupVertices[[#This Row],[Vertex]],Vertices[],MATCH("ID",Vertices[[#Headers],[Vertex]:[Vertex Content Word Count]],0),FALSE)</f>
        <v>30</v>
      </c>
    </row>
    <row r="79" spans="1:3" ht="15">
      <c r="A79" s="78" t="s">
        <v>1983</v>
      </c>
      <c r="B79" s="84" t="s">
        <v>285</v>
      </c>
      <c r="C79" s="78">
        <f>VLOOKUP(GroupVertices[[#This Row],[Vertex]],Vertices[],MATCH("ID",Vertices[[#Headers],[Vertex]:[Vertex Content Word Count]],0),FALSE)</f>
        <v>29</v>
      </c>
    </row>
    <row r="80" spans="1:3" ht="15">
      <c r="A80" s="78" t="s">
        <v>1983</v>
      </c>
      <c r="B80" s="84" t="s">
        <v>284</v>
      </c>
      <c r="C80" s="78">
        <f>VLOOKUP(GroupVertices[[#This Row],[Vertex]],Vertices[],MATCH("ID",Vertices[[#Headers],[Vertex]:[Vertex Content Word Count]],0),FALSE)</f>
        <v>28</v>
      </c>
    </row>
    <row r="81" spans="1:3" ht="15">
      <c r="A81" s="78" t="s">
        <v>1983</v>
      </c>
      <c r="B81" s="84" t="s">
        <v>217</v>
      </c>
      <c r="C81" s="78">
        <f>VLOOKUP(GroupVertices[[#This Row],[Vertex]],Vertices[],MATCH("ID",Vertices[[#Headers],[Vertex]:[Vertex Content Word Count]],0),FALSE)</f>
        <v>25</v>
      </c>
    </row>
    <row r="82" spans="1:3" ht="15">
      <c r="A82" s="78" t="s">
        <v>1983</v>
      </c>
      <c r="B82" s="84" t="s">
        <v>212</v>
      </c>
      <c r="C82" s="78">
        <f>VLOOKUP(GroupVertices[[#This Row],[Vertex]],Vertices[],MATCH("ID",Vertices[[#Headers],[Vertex]:[Vertex Content Word Count]],0),FALSE)</f>
        <v>3</v>
      </c>
    </row>
    <row r="83" spans="1:3" ht="15">
      <c r="A83" s="78" t="s">
        <v>1984</v>
      </c>
      <c r="B83" s="84" t="s">
        <v>262</v>
      </c>
      <c r="C83" s="78">
        <f>VLOOKUP(GroupVertices[[#This Row],[Vertex]],Vertices[],MATCH("ID",Vertices[[#Headers],[Vertex]:[Vertex Content Word Count]],0),FALSE)</f>
        <v>115</v>
      </c>
    </row>
    <row r="84" spans="1:3" ht="15">
      <c r="A84" s="78" t="s">
        <v>1984</v>
      </c>
      <c r="B84" s="84" t="s">
        <v>303</v>
      </c>
      <c r="C84" s="78">
        <f>VLOOKUP(GroupVertices[[#This Row],[Vertex]],Vertices[],MATCH("ID",Vertices[[#Headers],[Vertex]:[Vertex Content Word Count]],0),FALSE)</f>
        <v>67</v>
      </c>
    </row>
    <row r="85" spans="1:3" ht="15">
      <c r="A85" s="78" t="s">
        <v>1984</v>
      </c>
      <c r="B85" s="84" t="s">
        <v>260</v>
      </c>
      <c r="C85" s="78">
        <f>VLOOKUP(GroupVertices[[#This Row],[Vertex]],Vertices[],MATCH("ID",Vertices[[#Headers],[Vertex]:[Vertex Content Word Count]],0),FALSE)</f>
        <v>113</v>
      </c>
    </row>
    <row r="86" spans="1:3" ht="15">
      <c r="A86" s="78" t="s">
        <v>1984</v>
      </c>
      <c r="B86" s="84" t="s">
        <v>251</v>
      </c>
      <c r="C86" s="78">
        <f>VLOOKUP(GroupVertices[[#This Row],[Vertex]],Vertices[],MATCH("ID",Vertices[[#Headers],[Vertex]:[Vertex Content Word Count]],0),FALSE)</f>
        <v>97</v>
      </c>
    </row>
    <row r="87" spans="1:3" ht="15">
      <c r="A87" s="78" t="s">
        <v>1984</v>
      </c>
      <c r="B87" s="84" t="s">
        <v>248</v>
      </c>
      <c r="C87" s="78">
        <f>VLOOKUP(GroupVertices[[#This Row],[Vertex]],Vertices[],MATCH("ID",Vertices[[#Headers],[Vertex]:[Vertex Content Word Count]],0),FALSE)</f>
        <v>93</v>
      </c>
    </row>
    <row r="88" spans="1:3" ht="15">
      <c r="A88" s="78" t="s">
        <v>1984</v>
      </c>
      <c r="B88" s="84" t="s">
        <v>247</v>
      </c>
      <c r="C88" s="78">
        <f>VLOOKUP(GroupVertices[[#This Row],[Vertex]],Vertices[],MATCH("ID",Vertices[[#Headers],[Vertex]:[Vertex Content Word Count]],0),FALSE)</f>
        <v>92</v>
      </c>
    </row>
    <row r="89" spans="1:3" ht="15">
      <c r="A89" s="78" t="s">
        <v>1984</v>
      </c>
      <c r="B89" s="84" t="s">
        <v>246</v>
      </c>
      <c r="C89" s="78">
        <f>VLOOKUP(GroupVertices[[#This Row],[Vertex]],Vertices[],MATCH("ID",Vertices[[#Headers],[Vertex]:[Vertex Content Word Count]],0),FALSE)</f>
        <v>91</v>
      </c>
    </row>
    <row r="90" spans="1:3" ht="15">
      <c r="A90" s="78" t="s">
        <v>1984</v>
      </c>
      <c r="B90" s="84" t="s">
        <v>245</v>
      </c>
      <c r="C90" s="78">
        <f>VLOOKUP(GroupVertices[[#This Row],[Vertex]],Vertices[],MATCH("ID",Vertices[[#Headers],[Vertex]:[Vertex Content Word Count]],0),FALSE)</f>
        <v>90</v>
      </c>
    </row>
    <row r="91" spans="1:3" ht="15">
      <c r="A91" s="78" t="s">
        <v>1984</v>
      </c>
      <c r="B91" s="84" t="s">
        <v>243</v>
      </c>
      <c r="C91" s="78">
        <f>VLOOKUP(GroupVertices[[#This Row],[Vertex]],Vertices[],MATCH("ID",Vertices[[#Headers],[Vertex]:[Vertex Content Word Count]],0),FALSE)</f>
        <v>88</v>
      </c>
    </row>
    <row r="92" spans="1:3" ht="15">
      <c r="A92" s="78" t="s">
        <v>1984</v>
      </c>
      <c r="B92" s="84" t="s">
        <v>239</v>
      </c>
      <c r="C92" s="78">
        <f>VLOOKUP(GroupVertices[[#This Row],[Vertex]],Vertices[],MATCH("ID",Vertices[[#Headers],[Vertex]:[Vertex Content Word Count]],0),FALSE)</f>
        <v>70</v>
      </c>
    </row>
    <row r="93" spans="1:3" ht="15">
      <c r="A93" s="78" t="s">
        <v>1984</v>
      </c>
      <c r="B93" s="84" t="s">
        <v>238</v>
      </c>
      <c r="C93" s="78">
        <f>VLOOKUP(GroupVertices[[#This Row],[Vertex]],Vertices[],MATCH("ID",Vertices[[#Headers],[Vertex]:[Vertex Content Word Count]],0),FALSE)</f>
        <v>69</v>
      </c>
    </row>
    <row r="94" spans="1:3" ht="15">
      <c r="A94" s="78" t="s">
        <v>1984</v>
      </c>
      <c r="B94" s="84" t="s">
        <v>237</v>
      </c>
      <c r="C94" s="78">
        <f>VLOOKUP(GroupVertices[[#This Row],[Vertex]],Vertices[],MATCH("ID",Vertices[[#Headers],[Vertex]:[Vertex Content Word Count]],0),FALSE)</f>
        <v>68</v>
      </c>
    </row>
    <row r="95" spans="1:3" ht="15">
      <c r="A95" s="78" t="s">
        <v>1984</v>
      </c>
      <c r="B95" s="84" t="s">
        <v>236</v>
      </c>
      <c r="C95" s="78">
        <f>VLOOKUP(GroupVertices[[#This Row],[Vertex]],Vertices[],MATCH("ID",Vertices[[#Headers],[Vertex]:[Vertex Content Word Count]],0),FALSE)</f>
        <v>66</v>
      </c>
    </row>
    <row r="96" spans="1:3" ht="15">
      <c r="A96" s="78" t="s">
        <v>1985</v>
      </c>
      <c r="B96" s="84" t="s">
        <v>283</v>
      </c>
      <c r="C96" s="78">
        <f>VLOOKUP(GroupVertices[[#This Row],[Vertex]],Vertices[],MATCH("ID",Vertices[[#Headers],[Vertex]:[Vertex Content Word Count]],0),FALSE)</f>
        <v>19</v>
      </c>
    </row>
    <row r="97" spans="1:3" ht="15">
      <c r="A97" s="78" t="s">
        <v>1985</v>
      </c>
      <c r="B97" s="84" t="s">
        <v>214</v>
      </c>
      <c r="C97" s="78">
        <f>VLOOKUP(GroupVertices[[#This Row],[Vertex]],Vertices[],MATCH("ID",Vertices[[#Headers],[Vertex]:[Vertex Content Word Count]],0),FALSE)</f>
        <v>8</v>
      </c>
    </row>
    <row r="98" spans="1:3" ht="15">
      <c r="A98" s="78" t="s">
        <v>1985</v>
      </c>
      <c r="B98" s="84" t="s">
        <v>213</v>
      </c>
      <c r="C98" s="78">
        <f>VLOOKUP(GroupVertices[[#This Row],[Vertex]],Vertices[],MATCH("ID",Vertices[[#Headers],[Vertex]:[Vertex Content Word Count]],0),FALSE)</f>
        <v>6</v>
      </c>
    </row>
    <row r="99" spans="1:3" ht="15">
      <c r="A99" s="78" t="s">
        <v>1985</v>
      </c>
      <c r="B99" s="84" t="s">
        <v>282</v>
      </c>
      <c r="C99" s="78">
        <f>VLOOKUP(GroupVertices[[#This Row],[Vertex]],Vertices[],MATCH("ID",Vertices[[#Headers],[Vertex]:[Vertex Content Word Count]],0),FALSE)</f>
        <v>17</v>
      </c>
    </row>
    <row r="100" spans="1:3" ht="15">
      <c r="A100" s="78" t="s">
        <v>1985</v>
      </c>
      <c r="B100" s="84" t="s">
        <v>281</v>
      </c>
      <c r="C100" s="78">
        <f>VLOOKUP(GroupVertices[[#This Row],[Vertex]],Vertices[],MATCH("ID",Vertices[[#Headers],[Vertex]:[Vertex Content Word Count]],0),FALSE)</f>
        <v>16</v>
      </c>
    </row>
    <row r="101" spans="1:3" ht="15">
      <c r="A101" s="78" t="s">
        <v>1985</v>
      </c>
      <c r="B101" s="84" t="s">
        <v>280</v>
      </c>
      <c r="C101" s="78">
        <f>VLOOKUP(GroupVertices[[#This Row],[Vertex]],Vertices[],MATCH("ID",Vertices[[#Headers],[Vertex]:[Vertex Content Word Count]],0),FALSE)</f>
        <v>15</v>
      </c>
    </row>
    <row r="102" spans="1:3" ht="15">
      <c r="A102" s="78" t="s">
        <v>1985</v>
      </c>
      <c r="B102" s="84" t="s">
        <v>279</v>
      </c>
      <c r="C102" s="78">
        <f>VLOOKUP(GroupVertices[[#This Row],[Vertex]],Vertices[],MATCH("ID",Vertices[[#Headers],[Vertex]:[Vertex Content Word Count]],0),FALSE)</f>
        <v>14</v>
      </c>
    </row>
    <row r="103" spans="1:3" ht="15">
      <c r="A103" s="78" t="s">
        <v>1985</v>
      </c>
      <c r="B103" s="84" t="s">
        <v>278</v>
      </c>
      <c r="C103" s="78">
        <f>VLOOKUP(GroupVertices[[#This Row],[Vertex]],Vertices[],MATCH("ID",Vertices[[#Headers],[Vertex]:[Vertex Content Word Count]],0),FALSE)</f>
        <v>13</v>
      </c>
    </row>
    <row r="104" spans="1:3" ht="15">
      <c r="A104" s="78" t="s">
        <v>1985</v>
      </c>
      <c r="B104" s="84" t="s">
        <v>277</v>
      </c>
      <c r="C104" s="78">
        <f>VLOOKUP(GroupVertices[[#This Row],[Vertex]],Vertices[],MATCH("ID",Vertices[[#Headers],[Vertex]:[Vertex Content Word Count]],0),FALSE)</f>
        <v>12</v>
      </c>
    </row>
    <row r="105" spans="1:3" ht="15">
      <c r="A105" s="78" t="s">
        <v>1985</v>
      </c>
      <c r="B105" s="84" t="s">
        <v>276</v>
      </c>
      <c r="C105" s="78">
        <f>VLOOKUP(GroupVertices[[#This Row],[Vertex]],Vertices[],MATCH("ID",Vertices[[#Headers],[Vertex]:[Vertex Content Word Count]],0),FALSE)</f>
        <v>11</v>
      </c>
    </row>
    <row r="106" spans="1:3" ht="15">
      <c r="A106" s="78" t="s">
        <v>1985</v>
      </c>
      <c r="B106" s="84" t="s">
        <v>275</v>
      </c>
      <c r="C106" s="78">
        <f>VLOOKUP(GroupVertices[[#This Row],[Vertex]],Vertices[],MATCH("ID",Vertices[[#Headers],[Vertex]:[Vertex Content Word Count]],0),FALSE)</f>
        <v>10</v>
      </c>
    </row>
    <row r="107" spans="1:3" ht="15">
      <c r="A107" s="78" t="s">
        <v>1985</v>
      </c>
      <c r="B107" s="84" t="s">
        <v>274</v>
      </c>
      <c r="C107" s="78">
        <f>VLOOKUP(GroupVertices[[#This Row],[Vertex]],Vertices[],MATCH("ID",Vertices[[#Headers],[Vertex]:[Vertex Content Word Count]],0),FALSE)</f>
        <v>9</v>
      </c>
    </row>
    <row r="108" spans="1:3" ht="15">
      <c r="A108" s="78" t="s">
        <v>1985</v>
      </c>
      <c r="B108" s="84" t="s">
        <v>273</v>
      </c>
      <c r="C108" s="78">
        <f>VLOOKUP(GroupVertices[[#This Row],[Vertex]],Vertices[],MATCH("ID",Vertices[[#Headers],[Vertex]:[Vertex Content Word Count]],0),FALSE)</f>
        <v>7</v>
      </c>
    </row>
    <row r="109" spans="1:3" ht="15">
      <c r="A109" s="78" t="s">
        <v>1986</v>
      </c>
      <c r="B109" s="84" t="s">
        <v>270</v>
      </c>
      <c r="C109" s="78">
        <f>VLOOKUP(GroupVertices[[#This Row],[Vertex]],Vertices[],MATCH("ID",Vertices[[#Headers],[Vertex]:[Vertex Content Word Count]],0),FALSE)</f>
        <v>122</v>
      </c>
    </row>
    <row r="110" spans="1:3" ht="15">
      <c r="A110" s="78" t="s">
        <v>1986</v>
      </c>
      <c r="B110" s="84" t="s">
        <v>334</v>
      </c>
      <c r="C110" s="78">
        <f>VLOOKUP(GroupVertices[[#This Row],[Vertex]],Vertices[],MATCH("ID",Vertices[[#Headers],[Vertex]:[Vertex Content Word Count]],0),FALSE)</f>
        <v>125</v>
      </c>
    </row>
    <row r="111" spans="1:3" ht="15">
      <c r="A111" s="78" t="s">
        <v>1986</v>
      </c>
      <c r="B111" s="84" t="s">
        <v>333</v>
      </c>
      <c r="C111" s="78">
        <f>VLOOKUP(GroupVertices[[#This Row],[Vertex]],Vertices[],MATCH("ID",Vertices[[#Headers],[Vertex]:[Vertex Content Word Count]],0),FALSE)</f>
        <v>124</v>
      </c>
    </row>
    <row r="112" spans="1:3" ht="15">
      <c r="A112" s="78" t="s">
        <v>1986</v>
      </c>
      <c r="B112" s="84" t="s">
        <v>332</v>
      </c>
      <c r="C112" s="78">
        <f>VLOOKUP(GroupVertices[[#This Row],[Vertex]],Vertices[],MATCH("ID",Vertices[[#Headers],[Vertex]:[Vertex Content Word Count]],0),FALSE)</f>
        <v>123</v>
      </c>
    </row>
    <row r="113" spans="1:3" ht="15">
      <c r="A113" s="78" t="s">
        <v>1986</v>
      </c>
      <c r="B113" s="84" t="s">
        <v>305</v>
      </c>
      <c r="C113" s="78">
        <f>VLOOKUP(GroupVertices[[#This Row],[Vertex]],Vertices[],MATCH("ID",Vertices[[#Headers],[Vertex]:[Vertex Content Word Count]],0),FALSE)</f>
        <v>74</v>
      </c>
    </row>
    <row r="114" spans="1:3" ht="15">
      <c r="A114" s="78" t="s">
        <v>1986</v>
      </c>
      <c r="B114" s="84" t="s">
        <v>306</v>
      </c>
      <c r="C114" s="78">
        <f>VLOOKUP(GroupVertices[[#This Row],[Vertex]],Vertices[],MATCH("ID",Vertices[[#Headers],[Vertex]:[Vertex Content Word Count]],0),FALSE)</f>
        <v>75</v>
      </c>
    </row>
    <row r="115" spans="1:3" ht="15">
      <c r="A115" s="78" t="s">
        <v>1987</v>
      </c>
      <c r="B115" s="84" t="s">
        <v>261</v>
      </c>
      <c r="C115" s="78">
        <f>VLOOKUP(GroupVertices[[#This Row],[Vertex]],Vertices[],MATCH("ID",Vertices[[#Headers],[Vertex]:[Vertex Content Word Count]],0),FALSE)</f>
        <v>114</v>
      </c>
    </row>
    <row r="116" spans="1:3" ht="15">
      <c r="A116" s="78" t="s">
        <v>1987</v>
      </c>
      <c r="B116" s="84" t="s">
        <v>256</v>
      </c>
      <c r="C116" s="78">
        <f>VLOOKUP(GroupVertices[[#This Row],[Vertex]],Vertices[],MATCH("ID",Vertices[[#Headers],[Vertex]:[Vertex Content Word Count]],0),FALSE)</f>
        <v>24</v>
      </c>
    </row>
    <row r="117" spans="1:3" ht="15">
      <c r="A117" s="78" t="s">
        <v>1987</v>
      </c>
      <c r="B117" s="84" t="s">
        <v>320</v>
      </c>
      <c r="C117" s="78">
        <f>VLOOKUP(GroupVertices[[#This Row],[Vertex]],Vertices[],MATCH("ID",Vertices[[#Headers],[Vertex]:[Vertex Content Word Count]],0),FALSE)</f>
        <v>103</v>
      </c>
    </row>
    <row r="118" spans="1:3" ht="15">
      <c r="A118" s="78" t="s">
        <v>1987</v>
      </c>
      <c r="B118" s="84" t="s">
        <v>319</v>
      </c>
      <c r="C118" s="78">
        <f>VLOOKUP(GroupVertices[[#This Row],[Vertex]],Vertices[],MATCH("ID",Vertices[[#Headers],[Vertex]:[Vertex Content Word Count]],0),FALSE)</f>
        <v>102</v>
      </c>
    </row>
    <row r="119" spans="1:3" ht="15">
      <c r="A119" s="78" t="s">
        <v>1987</v>
      </c>
      <c r="B119" s="84" t="s">
        <v>216</v>
      </c>
      <c r="C119" s="78">
        <f>VLOOKUP(GroupVertices[[#This Row],[Vertex]],Vertices[],MATCH("ID",Vertices[[#Headers],[Vertex]:[Vertex Content Word Count]],0),FALSE)</f>
        <v>23</v>
      </c>
    </row>
    <row r="120" spans="1:3" ht="15">
      <c r="A120" s="78" t="s">
        <v>1988</v>
      </c>
      <c r="B120" s="84" t="s">
        <v>241</v>
      </c>
      <c r="C120" s="78">
        <f>VLOOKUP(GroupVertices[[#This Row],[Vertex]],Vertices[],MATCH("ID",Vertices[[#Headers],[Vertex]:[Vertex Content Word Count]],0),FALSE)</f>
        <v>84</v>
      </c>
    </row>
    <row r="121" spans="1:3" ht="15">
      <c r="A121" s="78" t="s">
        <v>1988</v>
      </c>
      <c r="B121" s="84" t="s">
        <v>315</v>
      </c>
      <c r="C121" s="78">
        <f>VLOOKUP(GroupVertices[[#This Row],[Vertex]],Vertices[],MATCH("ID",Vertices[[#Headers],[Vertex]:[Vertex Content Word Count]],0),FALSE)</f>
        <v>86</v>
      </c>
    </row>
    <row r="122" spans="1:3" ht="15">
      <c r="A122" s="78" t="s">
        <v>1988</v>
      </c>
      <c r="B122" s="84" t="s">
        <v>314</v>
      </c>
      <c r="C122" s="78">
        <f>VLOOKUP(GroupVertices[[#This Row],[Vertex]],Vertices[],MATCH("ID",Vertices[[#Headers],[Vertex]:[Vertex Content Word Count]],0),FALSE)</f>
        <v>85</v>
      </c>
    </row>
    <row r="123" spans="1:3" ht="15">
      <c r="A123" s="78" t="s">
        <v>1989</v>
      </c>
      <c r="B123" s="84" t="s">
        <v>223</v>
      </c>
      <c r="C123" s="78">
        <f>VLOOKUP(GroupVertices[[#This Row],[Vertex]],Vertices[],MATCH("ID",Vertices[[#Headers],[Vertex]:[Vertex Content Word Count]],0),FALSE)</f>
        <v>36</v>
      </c>
    </row>
    <row r="124" spans="1:3" ht="15">
      <c r="A124" s="78" t="s">
        <v>1989</v>
      </c>
      <c r="B124" s="84" t="s">
        <v>222</v>
      </c>
      <c r="C124" s="78">
        <f>VLOOKUP(GroupVertices[[#This Row],[Vertex]],Vertices[],MATCH("ID",Vertices[[#Headers],[Vertex]:[Vertex Content Word Count]],0),FALSE)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2006</v>
      </c>
      <c r="B2" s="34" t="s">
        <v>1941</v>
      </c>
      <c r="D2" s="31">
        <f>MIN(Vertices[Degree])</f>
        <v>0</v>
      </c>
      <c r="E2" s="3">
        <f>COUNTIF(Vertices[Degree],"&gt;= "&amp;D2)-COUNTIF(Vertices[Degree],"&gt;="&amp;D3)</f>
        <v>0</v>
      </c>
      <c r="F2" s="37">
        <f>MIN(Vertices[In-Degree])</f>
        <v>0</v>
      </c>
      <c r="G2" s="38">
        <f>COUNTIF(Vertices[In-Degree],"&gt;= "&amp;F2)-COUNTIF(Vertices[In-Degree],"&gt;="&amp;F3)</f>
        <v>27</v>
      </c>
      <c r="H2" s="37">
        <f>MIN(Vertices[Out-Degree])</f>
        <v>0</v>
      </c>
      <c r="I2" s="38">
        <f>COUNTIF(Vertices[Out-Degree],"&gt;= "&amp;H2)-COUNTIF(Vertices[Out-Degree],"&gt;="&amp;H3)</f>
        <v>63</v>
      </c>
      <c r="J2" s="37">
        <f>MIN(Vertices[Betweenness Centrality])</f>
        <v>0</v>
      </c>
      <c r="K2" s="38">
        <f>COUNTIF(Vertices[Betweenness Centrality],"&gt;= "&amp;J2)-COUNTIF(Vertices[Betweenness Centrality],"&gt;="&amp;J3)</f>
        <v>94</v>
      </c>
      <c r="L2" s="37">
        <f>MIN(Vertices[Closeness Centrality])</f>
        <v>0.001235</v>
      </c>
      <c r="M2" s="38">
        <f>COUNTIF(Vertices[Closeness Centrality],"&gt;= "&amp;L2)-COUNTIF(Vertices[Closeness Centrality],"&gt;="&amp;L3)</f>
        <v>116</v>
      </c>
      <c r="N2" s="37">
        <f>MIN(Vertices[Eigenvector Centrality])</f>
        <v>0</v>
      </c>
      <c r="O2" s="38">
        <f>COUNTIF(Vertices[Eigenvector Centrality],"&gt;= "&amp;N2)-COUNTIF(Vertices[Eigenvector Centrality],"&gt;="&amp;N3)</f>
        <v>39</v>
      </c>
      <c r="P2" s="37">
        <f>MIN(Vertices[PageRank])</f>
        <v>0.322986</v>
      </c>
      <c r="Q2" s="38">
        <f>COUNTIF(Vertices[PageRank],"&gt;= "&amp;P2)-COUNTIF(Vertices[PageRank],"&gt;="&amp;P3)</f>
        <v>34</v>
      </c>
      <c r="R2" s="37">
        <f>MIN(Vertices[Clustering Coefficient])</f>
        <v>0</v>
      </c>
      <c r="S2" s="43">
        <f>COUNTIF(Vertices[Clustering Coefficient],"&gt;= "&amp;R2)-COUNTIF(Vertices[Clustering Coefficient],"&gt;="&amp;R3)</f>
        <v>62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0.2909090909090909</v>
      </c>
      <c r="G3" s="40">
        <f>COUNTIF(Vertices[In-Degree],"&gt;= "&amp;F3)-COUNTIF(Vertices[In-Degree],"&gt;="&amp;F4)</f>
        <v>0</v>
      </c>
      <c r="H3" s="39">
        <f aca="true" t="shared" si="3" ref="H3:H26">H2+($H$57-$H$2)/BinDivisor</f>
        <v>0.38181818181818183</v>
      </c>
      <c r="I3" s="40">
        <f>COUNTIF(Vertices[Out-Degree],"&gt;= "&amp;H3)-COUNTIF(Vertices[Out-Degree],"&gt;="&amp;H4)</f>
        <v>0</v>
      </c>
      <c r="J3" s="39">
        <f aca="true" t="shared" si="4" ref="J3:J26">J2+($J$57-$J$2)/BinDivisor</f>
        <v>122.07132692727272</v>
      </c>
      <c r="K3" s="40">
        <f>COUNTIF(Vertices[Betweenness Centrality],"&gt;= "&amp;J3)-COUNTIF(Vertices[Betweenness Centrality],"&gt;="&amp;J4)</f>
        <v>7</v>
      </c>
      <c r="L3" s="39">
        <f aca="true" t="shared" si="5" ref="L3:L26">L2+($L$57-$L$2)/BinDivisor</f>
        <v>0.019394363636363637</v>
      </c>
      <c r="M3" s="40">
        <f>COUNTIF(Vertices[Closeness Centrality],"&gt;= "&amp;L3)-COUNTIF(Vertices[Closeness Centrality],"&gt;="&amp;L4)</f>
        <v>0</v>
      </c>
      <c r="N3" s="39">
        <f aca="true" t="shared" si="6" ref="N3:N26">N2+($N$57-$N$2)/BinDivisor</f>
        <v>0.0012378909090909093</v>
      </c>
      <c r="O3" s="40">
        <f>COUNTIF(Vertices[Eigenvector Centrality],"&gt;= "&amp;N3)-COUNTIF(Vertices[Eigenvector Centrality],"&gt;="&amp;N4)</f>
        <v>5</v>
      </c>
      <c r="P3" s="39">
        <f aca="true" t="shared" si="7" ref="P3:P26">P2+($P$57-$P$2)/BinDivisor</f>
        <v>0.44807421818181814</v>
      </c>
      <c r="Q3" s="40">
        <f>COUNTIF(Vertices[PageRank],"&gt;= "&amp;P3)-COUNTIF(Vertices[PageRank],"&gt;="&amp;P4)</f>
        <v>36</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123</v>
      </c>
      <c r="D4" s="32">
        <f t="shared" si="1"/>
        <v>0</v>
      </c>
      <c r="E4" s="3">
        <f>COUNTIF(Vertices[Degree],"&gt;= "&amp;D4)-COUNTIF(Vertices[Degree],"&gt;="&amp;D5)</f>
        <v>0</v>
      </c>
      <c r="F4" s="37">
        <f t="shared" si="2"/>
        <v>0.5818181818181818</v>
      </c>
      <c r="G4" s="38">
        <f>COUNTIF(Vertices[In-Degree],"&gt;= "&amp;F4)-COUNTIF(Vertices[In-Degree],"&gt;="&amp;F5)</f>
        <v>0</v>
      </c>
      <c r="H4" s="37">
        <f t="shared" si="3"/>
        <v>0.7636363636363637</v>
      </c>
      <c r="I4" s="38">
        <f>COUNTIF(Vertices[Out-Degree],"&gt;= "&amp;H4)-COUNTIF(Vertices[Out-Degree],"&gt;="&amp;H5)</f>
        <v>29</v>
      </c>
      <c r="J4" s="37">
        <f t="shared" si="4"/>
        <v>244.14265385454544</v>
      </c>
      <c r="K4" s="38">
        <f>COUNTIF(Vertices[Betweenness Centrality],"&gt;= "&amp;J4)-COUNTIF(Vertices[Betweenness Centrality],"&gt;="&amp;J5)</f>
        <v>1</v>
      </c>
      <c r="L4" s="37">
        <f t="shared" si="5"/>
        <v>0.03755372727272727</v>
      </c>
      <c r="M4" s="38">
        <f>COUNTIF(Vertices[Closeness Centrality],"&gt;= "&amp;L4)-COUNTIF(Vertices[Closeness Centrality],"&gt;="&amp;L5)</f>
        <v>0</v>
      </c>
      <c r="N4" s="37">
        <f t="shared" si="6"/>
        <v>0.0024757818181818186</v>
      </c>
      <c r="O4" s="38">
        <f>COUNTIF(Vertices[Eigenvector Centrality],"&gt;= "&amp;N4)-COUNTIF(Vertices[Eigenvector Centrality],"&gt;="&amp;N5)</f>
        <v>11</v>
      </c>
      <c r="P4" s="37">
        <f t="shared" si="7"/>
        <v>0.5731624363636363</v>
      </c>
      <c r="Q4" s="38">
        <f>COUNTIF(Vertices[PageRank],"&gt;= "&amp;P4)-COUNTIF(Vertices[PageRank],"&gt;="&amp;P5)</f>
        <v>10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0.8727272727272727</v>
      </c>
      <c r="G5" s="40">
        <f>COUNTIF(Vertices[In-Degree],"&gt;= "&amp;F5)-COUNTIF(Vertices[In-Degree],"&gt;="&amp;F6)</f>
        <v>41</v>
      </c>
      <c r="H5" s="39">
        <f t="shared" si="3"/>
        <v>1.1454545454545455</v>
      </c>
      <c r="I5" s="40">
        <f>COUNTIF(Vertices[Out-Degree],"&gt;= "&amp;H5)-COUNTIF(Vertices[Out-Degree],"&gt;="&amp;H6)</f>
        <v>0</v>
      </c>
      <c r="J5" s="39">
        <f t="shared" si="4"/>
        <v>366.2139807818182</v>
      </c>
      <c r="K5" s="40">
        <f>COUNTIF(Vertices[Betweenness Centrality],"&gt;= "&amp;J5)-COUNTIF(Vertices[Betweenness Centrality],"&gt;="&amp;J6)</f>
        <v>3</v>
      </c>
      <c r="L5" s="39">
        <f t="shared" si="5"/>
        <v>0.05571309090909091</v>
      </c>
      <c r="M5" s="40">
        <f>COUNTIF(Vertices[Closeness Centrality],"&gt;= "&amp;L5)-COUNTIF(Vertices[Closeness Centrality],"&gt;="&amp;L6)</f>
        <v>0</v>
      </c>
      <c r="N5" s="39">
        <f t="shared" si="6"/>
        <v>0.0037136727272727276</v>
      </c>
      <c r="O5" s="40">
        <f>COUNTIF(Vertices[Eigenvector Centrality],"&gt;= "&amp;N5)-COUNTIF(Vertices[Eigenvector Centrality],"&gt;="&amp;N6)</f>
        <v>12</v>
      </c>
      <c r="P5" s="39">
        <f t="shared" si="7"/>
        <v>0.6982506545454544</v>
      </c>
      <c r="Q5" s="40">
        <f>COUNTIF(Vertices[PageRank],"&gt;= "&amp;P5)-COUNTIF(Vertices[PageRank],"&gt;="&amp;P6)</f>
        <v>10</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183</v>
      </c>
      <c r="D6" s="32">
        <f t="shared" si="1"/>
        <v>0</v>
      </c>
      <c r="E6" s="3">
        <f>COUNTIF(Vertices[Degree],"&gt;= "&amp;D6)-COUNTIF(Vertices[Degree],"&gt;="&amp;D7)</f>
        <v>0</v>
      </c>
      <c r="F6" s="37">
        <f t="shared" si="2"/>
        <v>1.1636363636363636</v>
      </c>
      <c r="G6" s="38">
        <f>COUNTIF(Vertices[In-Degree],"&gt;= "&amp;F6)-COUNTIF(Vertices[In-Degree],"&gt;="&amp;F7)</f>
        <v>0</v>
      </c>
      <c r="H6" s="37">
        <f t="shared" si="3"/>
        <v>1.5272727272727273</v>
      </c>
      <c r="I6" s="38">
        <f>COUNTIF(Vertices[Out-Degree],"&gt;= "&amp;H6)-COUNTIF(Vertices[Out-Degree],"&gt;="&amp;H7)</f>
        <v>0</v>
      </c>
      <c r="J6" s="37">
        <f t="shared" si="4"/>
        <v>488.2853077090909</v>
      </c>
      <c r="K6" s="38">
        <f>COUNTIF(Vertices[Betweenness Centrality],"&gt;= "&amp;J6)-COUNTIF(Vertices[Betweenness Centrality],"&gt;="&amp;J7)</f>
        <v>2</v>
      </c>
      <c r="L6" s="37">
        <f t="shared" si="5"/>
        <v>0.07387245454545455</v>
      </c>
      <c r="M6" s="38">
        <f>COUNTIF(Vertices[Closeness Centrality],"&gt;= "&amp;L6)-COUNTIF(Vertices[Closeness Centrality],"&gt;="&amp;L7)</f>
        <v>0</v>
      </c>
      <c r="N6" s="37">
        <f t="shared" si="6"/>
        <v>0.004951563636363637</v>
      </c>
      <c r="O6" s="38">
        <f>COUNTIF(Vertices[Eigenvector Centrality],"&gt;= "&amp;N6)-COUNTIF(Vertices[Eigenvector Centrality],"&gt;="&amp;N7)</f>
        <v>5</v>
      </c>
      <c r="P6" s="37">
        <f t="shared" si="7"/>
        <v>0.8233388727272726</v>
      </c>
      <c r="Q6" s="38">
        <f>COUNTIF(Vertices[PageRank],"&gt;= "&amp;P6)-COUNTIF(Vertices[PageRank],"&gt;="&amp;P7)</f>
        <v>5</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160</v>
      </c>
      <c r="D7" s="32">
        <f t="shared" si="1"/>
        <v>0</v>
      </c>
      <c r="E7" s="3">
        <f>COUNTIF(Vertices[Degree],"&gt;= "&amp;D7)-COUNTIF(Vertices[Degree],"&gt;="&amp;D8)</f>
        <v>0</v>
      </c>
      <c r="F7" s="39">
        <f t="shared" si="2"/>
        <v>1.4545454545454546</v>
      </c>
      <c r="G7" s="40">
        <f>COUNTIF(Vertices[In-Degree],"&gt;= "&amp;F7)-COUNTIF(Vertices[In-Degree],"&gt;="&amp;F8)</f>
        <v>0</v>
      </c>
      <c r="H7" s="39">
        <f t="shared" si="3"/>
        <v>1.9090909090909092</v>
      </c>
      <c r="I7" s="40">
        <f>COUNTIF(Vertices[Out-Degree],"&gt;= "&amp;H7)-COUNTIF(Vertices[Out-Degree],"&gt;="&amp;H8)</f>
        <v>9</v>
      </c>
      <c r="J7" s="39">
        <f t="shared" si="4"/>
        <v>610.3566346363637</v>
      </c>
      <c r="K7" s="40">
        <f>COUNTIF(Vertices[Betweenness Centrality],"&gt;= "&amp;J7)-COUNTIF(Vertices[Betweenness Centrality],"&gt;="&amp;J8)</f>
        <v>0</v>
      </c>
      <c r="L7" s="39">
        <f t="shared" si="5"/>
        <v>0.09203181818181819</v>
      </c>
      <c r="M7" s="40">
        <f>COUNTIF(Vertices[Closeness Centrality],"&gt;= "&amp;L7)-COUNTIF(Vertices[Closeness Centrality],"&gt;="&amp;L8)</f>
        <v>0</v>
      </c>
      <c r="N7" s="39">
        <f t="shared" si="6"/>
        <v>0.006189454545454547</v>
      </c>
      <c r="O7" s="40">
        <f>COUNTIF(Vertices[Eigenvector Centrality],"&gt;= "&amp;N7)-COUNTIF(Vertices[Eigenvector Centrality],"&gt;="&amp;N8)</f>
        <v>7</v>
      </c>
      <c r="P7" s="39">
        <f t="shared" si="7"/>
        <v>0.9484270909090907</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343</v>
      </c>
      <c r="D8" s="32">
        <f t="shared" si="1"/>
        <v>0</v>
      </c>
      <c r="E8" s="3">
        <f>COUNTIF(Vertices[Degree],"&gt;= "&amp;D8)-COUNTIF(Vertices[Degree],"&gt;="&amp;D9)</f>
        <v>0</v>
      </c>
      <c r="F8" s="37">
        <f t="shared" si="2"/>
        <v>1.7454545454545456</v>
      </c>
      <c r="G8" s="38">
        <f>COUNTIF(Vertices[In-Degree],"&gt;= "&amp;F8)-COUNTIF(Vertices[In-Degree],"&gt;="&amp;F9)</f>
        <v>30</v>
      </c>
      <c r="H8" s="37">
        <f t="shared" si="3"/>
        <v>2.290909090909091</v>
      </c>
      <c r="I8" s="38">
        <f>COUNTIF(Vertices[Out-Degree],"&gt;= "&amp;H8)-COUNTIF(Vertices[Out-Degree],"&gt;="&amp;H9)</f>
        <v>0</v>
      </c>
      <c r="J8" s="37">
        <f t="shared" si="4"/>
        <v>732.4279615636364</v>
      </c>
      <c r="K8" s="38">
        <f>COUNTIF(Vertices[Betweenness Centrality],"&gt;= "&amp;J8)-COUNTIF(Vertices[Betweenness Centrality],"&gt;="&amp;J9)</f>
        <v>2</v>
      </c>
      <c r="L8" s="37">
        <f t="shared" si="5"/>
        <v>0.11019118181818183</v>
      </c>
      <c r="M8" s="38">
        <f>COUNTIF(Vertices[Closeness Centrality],"&gt;= "&amp;L8)-COUNTIF(Vertices[Closeness Centrality],"&gt;="&amp;L9)</f>
        <v>0</v>
      </c>
      <c r="N8" s="37">
        <f t="shared" si="6"/>
        <v>0.007427345454545456</v>
      </c>
      <c r="O8" s="38">
        <f>COUNTIF(Vertices[Eigenvector Centrality],"&gt;= "&amp;N8)-COUNTIF(Vertices[Eigenvector Centrality],"&gt;="&amp;N9)</f>
        <v>4</v>
      </c>
      <c r="P8" s="37">
        <f t="shared" si="7"/>
        <v>1.0735153090909089</v>
      </c>
      <c r="Q8" s="38">
        <f>COUNTIF(Vertices[PageRank],"&gt;= "&amp;P8)-COUNTIF(Vertices[PageRank],"&gt;="&amp;P9)</f>
        <v>1</v>
      </c>
      <c r="R8" s="37">
        <f t="shared" si="8"/>
        <v>0.1090909090909091</v>
      </c>
      <c r="S8" s="43">
        <f>COUNTIF(Vertices[Clustering Coefficient],"&gt;= "&amp;R8)-COUNTIF(Vertices[Clustering Coefficient],"&gt;="&amp;R9)</f>
        <v>3</v>
      </c>
      <c r="T8" s="37" t="e">
        <f ca="1" t="shared" si="9"/>
        <v>#REF!</v>
      </c>
      <c r="U8" s="38" t="e">
        <f ca="1" t="shared" si="0"/>
        <v>#REF!</v>
      </c>
    </row>
    <row r="9" spans="1:21" ht="15">
      <c r="A9" s="119"/>
      <c r="B9" s="119"/>
      <c r="D9" s="32">
        <f t="shared" si="1"/>
        <v>0</v>
      </c>
      <c r="E9" s="3">
        <f>COUNTIF(Vertices[Degree],"&gt;= "&amp;D9)-COUNTIF(Vertices[Degree],"&gt;="&amp;D10)</f>
        <v>0</v>
      </c>
      <c r="F9" s="39">
        <f t="shared" si="2"/>
        <v>2.0363636363636366</v>
      </c>
      <c r="G9" s="40">
        <f>COUNTIF(Vertices[In-Degree],"&gt;= "&amp;F9)-COUNTIF(Vertices[In-Degree],"&gt;="&amp;F10)</f>
        <v>0</v>
      </c>
      <c r="H9" s="39">
        <f t="shared" si="3"/>
        <v>2.672727272727273</v>
      </c>
      <c r="I9" s="40">
        <f>COUNTIF(Vertices[Out-Degree],"&gt;= "&amp;H9)-COUNTIF(Vertices[Out-Degree],"&gt;="&amp;H10)</f>
        <v>4</v>
      </c>
      <c r="J9" s="39">
        <f t="shared" si="4"/>
        <v>854.4992884909091</v>
      </c>
      <c r="K9" s="40">
        <f>COUNTIF(Vertices[Betweenness Centrality],"&gt;= "&amp;J9)-COUNTIF(Vertices[Betweenness Centrality],"&gt;="&amp;J10)</f>
        <v>0</v>
      </c>
      <c r="L9" s="39">
        <f t="shared" si="5"/>
        <v>0.12835054545454547</v>
      </c>
      <c r="M9" s="40">
        <f>COUNTIF(Vertices[Closeness Centrality],"&gt;= "&amp;L9)-COUNTIF(Vertices[Closeness Centrality],"&gt;="&amp;L10)</f>
        <v>4</v>
      </c>
      <c r="N9" s="39">
        <f t="shared" si="6"/>
        <v>0.008665236363636366</v>
      </c>
      <c r="O9" s="40">
        <f>COUNTIF(Vertices[Eigenvector Centrality],"&gt;= "&amp;N9)-COUNTIF(Vertices[Eigenvector Centrality],"&gt;="&amp;N10)</f>
        <v>12</v>
      </c>
      <c r="P9" s="39">
        <f t="shared" si="7"/>
        <v>1.1986035272727271</v>
      </c>
      <c r="Q9" s="40">
        <f>COUNTIF(Vertices[PageRank],"&gt;= "&amp;P9)-COUNTIF(Vertices[PageRank],"&gt;="&amp;P10)</f>
        <v>4</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20</v>
      </c>
      <c r="D10" s="32">
        <f t="shared" si="1"/>
        <v>0</v>
      </c>
      <c r="E10" s="3">
        <f>COUNTIF(Vertices[Degree],"&gt;= "&amp;D10)-COUNTIF(Vertices[Degree],"&gt;="&amp;D11)</f>
        <v>0</v>
      </c>
      <c r="F10" s="37">
        <f t="shared" si="2"/>
        <v>2.3272727272727276</v>
      </c>
      <c r="G10" s="38">
        <f>COUNTIF(Vertices[In-Degree],"&gt;= "&amp;F10)-COUNTIF(Vertices[In-Degree],"&gt;="&amp;F11)</f>
        <v>0</v>
      </c>
      <c r="H10" s="37">
        <f t="shared" si="3"/>
        <v>3.0545454545454547</v>
      </c>
      <c r="I10" s="38">
        <f>COUNTIF(Vertices[Out-Degree],"&gt;= "&amp;H10)-COUNTIF(Vertices[Out-Degree],"&gt;="&amp;H11)</f>
        <v>0</v>
      </c>
      <c r="J10" s="37">
        <f t="shared" si="4"/>
        <v>976.5706154181818</v>
      </c>
      <c r="K10" s="38">
        <f>COUNTIF(Vertices[Betweenness Centrality],"&gt;= "&amp;J10)-COUNTIF(Vertices[Betweenness Centrality],"&gt;="&amp;J11)</f>
        <v>0</v>
      </c>
      <c r="L10" s="37">
        <f t="shared" si="5"/>
        <v>0.1465099090909091</v>
      </c>
      <c r="M10" s="38">
        <f>COUNTIF(Vertices[Closeness Centrality],"&gt;= "&amp;L10)-COUNTIF(Vertices[Closeness Centrality],"&gt;="&amp;L11)</f>
        <v>0</v>
      </c>
      <c r="N10" s="37">
        <f t="shared" si="6"/>
        <v>0.009903127272727274</v>
      </c>
      <c r="O10" s="38">
        <f>COUNTIF(Vertices[Eigenvector Centrality],"&gt;= "&amp;N10)-COUNTIF(Vertices[Eigenvector Centrality],"&gt;="&amp;N11)</f>
        <v>5</v>
      </c>
      <c r="P10" s="37">
        <f t="shared" si="7"/>
        <v>1.3236917454545454</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2.6181818181818186</v>
      </c>
      <c r="G11" s="40">
        <f>COUNTIF(Vertices[In-Degree],"&gt;= "&amp;F11)-COUNTIF(Vertices[In-Degree],"&gt;="&amp;F12)</f>
        <v>0</v>
      </c>
      <c r="H11" s="39">
        <f t="shared" si="3"/>
        <v>3.4363636363636365</v>
      </c>
      <c r="I11" s="40">
        <f>COUNTIF(Vertices[Out-Degree],"&gt;= "&amp;H11)-COUNTIF(Vertices[Out-Degree],"&gt;="&amp;H12)</f>
        <v>0</v>
      </c>
      <c r="J11" s="39">
        <f t="shared" si="4"/>
        <v>1098.6419423454545</v>
      </c>
      <c r="K11" s="40">
        <f>COUNTIF(Vertices[Betweenness Centrality],"&gt;= "&amp;J11)-COUNTIF(Vertices[Betweenness Centrality],"&gt;="&amp;J12)</f>
        <v>4</v>
      </c>
      <c r="L11" s="39">
        <f t="shared" si="5"/>
        <v>0.16466927272727275</v>
      </c>
      <c r="M11" s="40">
        <f>COUNTIF(Vertices[Closeness Centrality],"&gt;= "&amp;L11)-COUNTIF(Vertices[Closeness Centrality],"&gt;="&amp;L12)</f>
        <v>0</v>
      </c>
      <c r="N11" s="39">
        <f t="shared" si="6"/>
        <v>0.011141018181818183</v>
      </c>
      <c r="O11" s="40">
        <f>COUNTIF(Vertices[Eigenvector Centrality],"&gt;= "&amp;N11)-COUNTIF(Vertices[Eigenvector Centrality],"&gt;="&amp;N12)</f>
        <v>1</v>
      </c>
      <c r="P11" s="39">
        <f t="shared" si="7"/>
        <v>1.4487799636363636</v>
      </c>
      <c r="Q11" s="40">
        <f>COUNTIF(Vertices[PageRank],"&gt;= "&amp;P11)-COUNTIF(Vertices[PageRank],"&gt;="&amp;P12)</f>
        <v>1</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170</v>
      </c>
      <c r="B12" s="34">
        <v>0.10648148148148148</v>
      </c>
      <c r="D12" s="32">
        <f t="shared" si="1"/>
        <v>0</v>
      </c>
      <c r="E12" s="3">
        <f>COUNTIF(Vertices[Degree],"&gt;= "&amp;D12)-COUNTIF(Vertices[Degree],"&gt;="&amp;D13)</f>
        <v>0</v>
      </c>
      <c r="F12" s="37">
        <f t="shared" si="2"/>
        <v>2.9090909090909096</v>
      </c>
      <c r="G12" s="38">
        <f>COUNTIF(Vertices[In-Degree],"&gt;= "&amp;F12)-COUNTIF(Vertices[In-Degree],"&gt;="&amp;F13)</f>
        <v>9</v>
      </c>
      <c r="H12" s="37">
        <f t="shared" si="3"/>
        <v>3.8181818181818183</v>
      </c>
      <c r="I12" s="38">
        <f>COUNTIF(Vertices[Out-Degree],"&gt;= "&amp;H12)-COUNTIF(Vertices[Out-Degree],"&gt;="&amp;H13)</f>
        <v>5</v>
      </c>
      <c r="J12" s="37">
        <f t="shared" si="4"/>
        <v>1220.7132692727273</v>
      </c>
      <c r="K12" s="38">
        <f>COUNTIF(Vertices[Betweenness Centrality],"&gt;= "&amp;J12)-COUNTIF(Vertices[Betweenness Centrality],"&gt;="&amp;J13)</f>
        <v>3</v>
      </c>
      <c r="L12" s="37">
        <f t="shared" si="5"/>
        <v>0.1828286363636364</v>
      </c>
      <c r="M12" s="38">
        <f>COUNTIF(Vertices[Closeness Centrality],"&gt;= "&amp;L12)-COUNTIF(Vertices[Closeness Centrality],"&gt;="&amp;L13)</f>
        <v>0</v>
      </c>
      <c r="N12" s="37">
        <f t="shared" si="6"/>
        <v>0.012378909090909091</v>
      </c>
      <c r="O12" s="38">
        <f>COUNTIF(Vertices[Eigenvector Centrality],"&gt;= "&amp;N12)-COUNTIF(Vertices[Eigenvector Centrality],"&gt;="&amp;N13)</f>
        <v>1</v>
      </c>
      <c r="P12" s="37">
        <f t="shared" si="7"/>
        <v>1.5738681818181819</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0.19246861924686193</v>
      </c>
      <c r="D13" s="32">
        <f t="shared" si="1"/>
        <v>0</v>
      </c>
      <c r="E13" s="3">
        <f>COUNTIF(Vertices[Degree],"&gt;= "&amp;D13)-COUNTIF(Vertices[Degree],"&gt;="&amp;D14)</f>
        <v>0</v>
      </c>
      <c r="F13" s="39">
        <f t="shared" si="2"/>
        <v>3.2000000000000006</v>
      </c>
      <c r="G13" s="40">
        <f>COUNTIF(Vertices[In-Degree],"&gt;= "&amp;F13)-COUNTIF(Vertices[In-Degree],"&gt;="&amp;F14)</f>
        <v>0</v>
      </c>
      <c r="H13" s="39">
        <f t="shared" si="3"/>
        <v>4.2</v>
      </c>
      <c r="I13" s="40">
        <f>COUNTIF(Vertices[Out-Degree],"&gt;= "&amp;H13)-COUNTIF(Vertices[Out-Degree],"&gt;="&amp;H14)</f>
        <v>0</v>
      </c>
      <c r="J13" s="39">
        <f t="shared" si="4"/>
        <v>1342.7845962000001</v>
      </c>
      <c r="K13" s="40">
        <f>COUNTIF(Vertices[Betweenness Centrality],"&gt;= "&amp;J13)-COUNTIF(Vertices[Betweenness Centrality],"&gt;="&amp;J14)</f>
        <v>0</v>
      </c>
      <c r="L13" s="39">
        <f t="shared" si="5"/>
        <v>0.20098800000000003</v>
      </c>
      <c r="M13" s="40">
        <f>COUNTIF(Vertices[Closeness Centrality],"&gt;= "&amp;L13)-COUNTIF(Vertices[Closeness Centrality],"&gt;="&amp;L14)</f>
        <v>0</v>
      </c>
      <c r="N13" s="39">
        <f t="shared" si="6"/>
        <v>0.0136168</v>
      </c>
      <c r="O13" s="40">
        <f>COUNTIF(Vertices[Eigenvector Centrality],"&gt;= "&amp;N13)-COUNTIF(Vertices[Eigenvector Centrality],"&gt;="&amp;N14)</f>
        <v>4</v>
      </c>
      <c r="P13" s="39">
        <f t="shared" si="7"/>
        <v>1.6989564000000001</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19"/>
      <c r="B14" s="119"/>
      <c r="D14" s="32">
        <f t="shared" si="1"/>
        <v>0</v>
      </c>
      <c r="E14" s="3">
        <f>COUNTIF(Vertices[Degree],"&gt;= "&amp;D14)-COUNTIF(Vertices[Degree],"&gt;="&amp;D15)</f>
        <v>0</v>
      </c>
      <c r="F14" s="37">
        <f t="shared" si="2"/>
        <v>3.4909090909090916</v>
      </c>
      <c r="G14" s="38">
        <f>COUNTIF(Vertices[In-Degree],"&gt;= "&amp;F14)-COUNTIF(Vertices[In-Degree],"&gt;="&amp;F15)</f>
        <v>0</v>
      </c>
      <c r="H14" s="37">
        <f t="shared" si="3"/>
        <v>4.581818181818182</v>
      </c>
      <c r="I14" s="38">
        <f>COUNTIF(Vertices[Out-Degree],"&gt;= "&amp;H14)-COUNTIF(Vertices[Out-Degree],"&gt;="&amp;H15)</f>
        <v>0</v>
      </c>
      <c r="J14" s="37">
        <f t="shared" si="4"/>
        <v>1464.855923127273</v>
      </c>
      <c r="K14" s="38">
        <f>COUNTIF(Vertices[Betweenness Centrality],"&gt;= "&amp;J14)-COUNTIF(Vertices[Betweenness Centrality],"&gt;="&amp;J15)</f>
        <v>0</v>
      </c>
      <c r="L14" s="37">
        <f t="shared" si="5"/>
        <v>0.21914736363636367</v>
      </c>
      <c r="M14" s="38">
        <f>COUNTIF(Vertices[Closeness Centrality],"&gt;= "&amp;L14)-COUNTIF(Vertices[Closeness Centrality],"&gt;="&amp;L15)</f>
        <v>0</v>
      </c>
      <c r="N14" s="37">
        <f t="shared" si="6"/>
        <v>0.014854690909090909</v>
      </c>
      <c r="O14" s="38">
        <f>COUNTIF(Vertices[Eigenvector Centrality],"&gt;= "&amp;N14)-COUNTIF(Vertices[Eigenvector Centrality],"&gt;="&amp;N15)</f>
        <v>2</v>
      </c>
      <c r="P14" s="37">
        <f t="shared" si="7"/>
        <v>1.8240446181818184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3.7818181818181826</v>
      </c>
      <c r="G15" s="40">
        <f>COUNTIF(Vertices[In-Degree],"&gt;= "&amp;F15)-COUNTIF(Vertices[In-Degree],"&gt;="&amp;F16)</f>
        <v>4</v>
      </c>
      <c r="H15" s="39">
        <f t="shared" si="3"/>
        <v>4.963636363636364</v>
      </c>
      <c r="I15" s="40">
        <f>COUNTIF(Vertices[Out-Degree],"&gt;= "&amp;H15)-COUNTIF(Vertices[Out-Degree],"&gt;="&amp;H16)</f>
        <v>0</v>
      </c>
      <c r="J15" s="39">
        <f t="shared" si="4"/>
        <v>1586.9272500545458</v>
      </c>
      <c r="K15" s="40">
        <f>COUNTIF(Vertices[Betweenness Centrality],"&gt;= "&amp;J15)-COUNTIF(Vertices[Betweenness Centrality],"&gt;="&amp;J16)</f>
        <v>0</v>
      </c>
      <c r="L15" s="39">
        <f t="shared" si="5"/>
        <v>0.2373067272727273</v>
      </c>
      <c r="M15" s="40">
        <f>COUNTIF(Vertices[Closeness Centrality],"&gt;= "&amp;L15)-COUNTIF(Vertices[Closeness Centrality],"&gt;="&amp;L16)</f>
        <v>1</v>
      </c>
      <c r="N15" s="39">
        <f t="shared" si="6"/>
        <v>0.01609258181818182</v>
      </c>
      <c r="O15" s="40">
        <f>COUNTIF(Vertices[Eigenvector Centrality],"&gt;= "&amp;N15)-COUNTIF(Vertices[Eigenvector Centrality],"&gt;="&amp;N16)</f>
        <v>1</v>
      </c>
      <c r="P15" s="39">
        <f t="shared" si="7"/>
        <v>1.9491328363636367</v>
      </c>
      <c r="Q15" s="40">
        <f>COUNTIF(Vertices[PageRank],"&gt;= "&amp;P15)-COUNTIF(Vertices[PageRank],"&gt;="&amp;P16)</f>
        <v>4</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4.072727272727273</v>
      </c>
      <c r="G16" s="38">
        <f>COUNTIF(Vertices[In-Degree],"&gt;= "&amp;F16)-COUNTIF(Vertices[In-Degree],"&gt;="&amp;F17)</f>
        <v>0</v>
      </c>
      <c r="H16" s="37">
        <f t="shared" si="3"/>
        <v>5.345454545454546</v>
      </c>
      <c r="I16" s="38">
        <f>COUNTIF(Vertices[Out-Degree],"&gt;= "&amp;H16)-COUNTIF(Vertices[Out-Degree],"&gt;="&amp;H17)</f>
        <v>0</v>
      </c>
      <c r="J16" s="37">
        <f t="shared" si="4"/>
        <v>1708.9985769818186</v>
      </c>
      <c r="K16" s="38">
        <f>COUNTIF(Vertices[Betweenness Centrality],"&gt;= "&amp;J16)-COUNTIF(Vertices[Betweenness Centrality],"&gt;="&amp;J17)</f>
        <v>0</v>
      </c>
      <c r="L16" s="37">
        <f t="shared" si="5"/>
        <v>0.25546609090909095</v>
      </c>
      <c r="M16" s="38">
        <f>COUNTIF(Vertices[Closeness Centrality],"&gt;= "&amp;L16)-COUNTIF(Vertices[Closeness Centrality],"&gt;="&amp;L17)</f>
        <v>0</v>
      </c>
      <c r="N16" s="37">
        <f t="shared" si="6"/>
        <v>0.017330472727272728</v>
      </c>
      <c r="O16" s="38">
        <f>COUNTIF(Vertices[Eigenvector Centrality],"&gt;= "&amp;N16)-COUNTIF(Vertices[Eigenvector Centrality],"&gt;="&amp;N17)</f>
        <v>1</v>
      </c>
      <c r="P16" s="37">
        <f t="shared" si="7"/>
        <v>2.074221054545455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116</v>
      </c>
      <c r="D17" s="32">
        <f t="shared" si="1"/>
        <v>0</v>
      </c>
      <c r="E17" s="3">
        <f>COUNTIF(Vertices[Degree],"&gt;= "&amp;D17)-COUNTIF(Vertices[Degree],"&gt;="&amp;D18)</f>
        <v>0</v>
      </c>
      <c r="F17" s="39">
        <f t="shared" si="2"/>
        <v>4.363636363636364</v>
      </c>
      <c r="G17" s="40">
        <f>COUNTIF(Vertices[In-Degree],"&gt;= "&amp;F17)-COUNTIF(Vertices[In-Degree],"&gt;="&amp;F18)</f>
        <v>0</v>
      </c>
      <c r="H17" s="39">
        <f t="shared" si="3"/>
        <v>5.7272727272727275</v>
      </c>
      <c r="I17" s="40">
        <f>COUNTIF(Vertices[Out-Degree],"&gt;= "&amp;H17)-COUNTIF(Vertices[Out-Degree],"&gt;="&amp;H18)</f>
        <v>3</v>
      </c>
      <c r="J17" s="39">
        <f t="shared" si="4"/>
        <v>1831.0699039090914</v>
      </c>
      <c r="K17" s="40">
        <f>COUNTIF(Vertices[Betweenness Centrality],"&gt;= "&amp;J17)-COUNTIF(Vertices[Betweenness Centrality],"&gt;="&amp;J18)</f>
        <v>0</v>
      </c>
      <c r="L17" s="39">
        <f t="shared" si="5"/>
        <v>0.27362545454545456</v>
      </c>
      <c r="M17" s="40">
        <f>COUNTIF(Vertices[Closeness Centrality],"&gt;= "&amp;L17)-COUNTIF(Vertices[Closeness Centrality],"&gt;="&amp;L18)</f>
        <v>0</v>
      </c>
      <c r="N17" s="39">
        <f t="shared" si="6"/>
        <v>0.018568363636363636</v>
      </c>
      <c r="O17" s="40">
        <f>COUNTIF(Vertices[Eigenvector Centrality],"&gt;= "&amp;N17)-COUNTIF(Vertices[Eigenvector Centrality],"&gt;="&amp;N18)</f>
        <v>0</v>
      </c>
      <c r="P17" s="39">
        <f t="shared" si="7"/>
        <v>2.199309272727273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334</v>
      </c>
      <c r="D18" s="32">
        <f t="shared" si="1"/>
        <v>0</v>
      </c>
      <c r="E18" s="3">
        <f>COUNTIF(Vertices[Degree],"&gt;= "&amp;D18)-COUNTIF(Vertices[Degree],"&gt;="&amp;D19)</f>
        <v>0</v>
      </c>
      <c r="F18" s="37">
        <f t="shared" si="2"/>
        <v>4.654545454545455</v>
      </c>
      <c r="G18" s="38">
        <f>COUNTIF(Vertices[In-Degree],"&gt;= "&amp;F18)-COUNTIF(Vertices[In-Degree],"&gt;="&amp;F19)</f>
        <v>0</v>
      </c>
      <c r="H18" s="37">
        <f t="shared" si="3"/>
        <v>6.109090909090909</v>
      </c>
      <c r="I18" s="38">
        <f>COUNTIF(Vertices[Out-Degree],"&gt;= "&amp;H18)-COUNTIF(Vertices[Out-Degree],"&gt;="&amp;H19)</f>
        <v>0</v>
      </c>
      <c r="J18" s="37">
        <f t="shared" si="4"/>
        <v>1953.1412308363642</v>
      </c>
      <c r="K18" s="38">
        <f>COUNTIF(Vertices[Betweenness Centrality],"&gt;= "&amp;J18)-COUNTIF(Vertices[Betweenness Centrality],"&gt;="&amp;J19)</f>
        <v>1</v>
      </c>
      <c r="L18" s="37">
        <f t="shared" si="5"/>
        <v>0.2917848181818182</v>
      </c>
      <c r="M18" s="38">
        <f>COUNTIF(Vertices[Closeness Centrality],"&gt;= "&amp;L18)-COUNTIF(Vertices[Closeness Centrality],"&gt;="&amp;L19)</f>
        <v>0</v>
      </c>
      <c r="N18" s="37">
        <f t="shared" si="6"/>
        <v>0.019806254545454545</v>
      </c>
      <c r="O18" s="38">
        <f>COUNTIF(Vertices[Eigenvector Centrality],"&gt;= "&amp;N18)-COUNTIF(Vertices[Eigenvector Centrality],"&gt;="&amp;N19)</f>
        <v>1</v>
      </c>
      <c r="P18" s="37">
        <f t="shared" si="7"/>
        <v>2.3243974909090914</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4.945454545454546</v>
      </c>
      <c r="G19" s="40">
        <f>COUNTIF(Vertices[In-Degree],"&gt;= "&amp;F19)-COUNTIF(Vertices[In-Degree],"&gt;="&amp;F20)</f>
        <v>2</v>
      </c>
      <c r="H19" s="39">
        <f t="shared" si="3"/>
        <v>6.490909090909091</v>
      </c>
      <c r="I19" s="40">
        <f>COUNTIF(Vertices[Out-Degree],"&gt;= "&amp;H19)-COUNTIF(Vertices[Out-Degree],"&gt;="&amp;H20)</f>
        <v>0</v>
      </c>
      <c r="J19" s="39">
        <f t="shared" si="4"/>
        <v>2075.212557763637</v>
      </c>
      <c r="K19" s="40">
        <f>COUNTIF(Vertices[Betweenness Centrality],"&gt;= "&amp;J19)-COUNTIF(Vertices[Betweenness Centrality],"&gt;="&amp;J20)</f>
        <v>1</v>
      </c>
      <c r="L19" s="39">
        <f t="shared" si="5"/>
        <v>0.3099441818181818</v>
      </c>
      <c r="M19" s="40">
        <f>COUNTIF(Vertices[Closeness Centrality],"&gt;= "&amp;L19)-COUNTIF(Vertices[Closeness Centrality],"&gt;="&amp;L20)</f>
        <v>0</v>
      </c>
      <c r="N19" s="39">
        <f t="shared" si="6"/>
        <v>0.021044145454545454</v>
      </c>
      <c r="O19" s="40">
        <f>COUNTIF(Vertices[Eigenvector Centrality],"&gt;= "&amp;N19)-COUNTIF(Vertices[Eigenvector Centrality],"&gt;="&amp;N20)</f>
        <v>0</v>
      </c>
      <c r="P19" s="39">
        <f t="shared" si="7"/>
        <v>2.4494857090909097</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9</v>
      </c>
      <c r="D20" s="32">
        <f t="shared" si="1"/>
        <v>0</v>
      </c>
      <c r="E20" s="3">
        <f>COUNTIF(Vertices[Degree],"&gt;= "&amp;D20)-COUNTIF(Vertices[Degree],"&gt;="&amp;D21)</f>
        <v>0</v>
      </c>
      <c r="F20" s="37">
        <f t="shared" si="2"/>
        <v>5.236363636363637</v>
      </c>
      <c r="G20" s="38">
        <f>COUNTIF(Vertices[In-Degree],"&gt;= "&amp;F20)-COUNTIF(Vertices[In-Degree],"&gt;="&amp;F21)</f>
        <v>0</v>
      </c>
      <c r="H20" s="37">
        <f t="shared" si="3"/>
        <v>6.872727272727273</v>
      </c>
      <c r="I20" s="38">
        <f>COUNTIF(Vertices[Out-Degree],"&gt;= "&amp;H20)-COUNTIF(Vertices[Out-Degree],"&gt;="&amp;H21)</f>
        <v>0</v>
      </c>
      <c r="J20" s="37">
        <f t="shared" si="4"/>
        <v>2197.28388469091</v>
      </c>
      <c r="K20" s="38">
        <f>COUNTIF(Vertices[Betweenness Centrality],"&gt;= "&amp;J20)-COUNTIF(Vertices[Betweenness Centrality],"&gt;="&amp;J21)</f>
        <v>0</v>
      </c>
      <c r="L20" s="37">
        <f t="shared" si="5"/>
        <v>0.3281035454545454</v>
      </c>
      <c r="M20" s="38">
        <f>COUNTIF(Vertices[Closeness Centrality],"&gt;= "&amp;L20)-COUNTIF(Vertices[Closeness Centrality],"&gt;="&amp;L21)</f>
        <v>0</v>
      </c>
      <c r="N20" s="37">
        <f t="shared" si="6"/>
        <v>0.022282036363636362</v>
      </c>
      <c r="O20" s="38">
        <f>COUNTIF(Vertices[Eigenvector Centrality],"&gt;= "&amp;N20)-COUNTIF(Vertices[Eigenvector Centrality],"&gt;="&amp;N21)</f>
        <v>0</v>
      </c>
      <c r="P20" s="37">
        <f t="shared" si="7"/>
        <v>2.574573927272728</v>
      </c>
      <c r="Q20" s="38">
        <f>COUNTIF(Vertices[PageRank],"&gt;= "&amp;P20)-COUNTIF(Vertices[PageRank],"&gt;="&amp;P21)</f>
        <v>1</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157</v>
      </c>
      <c r="B21" s="34">
        <v>3.674453</v>
      </c>
      <c r="D21" s="32">
        <f t="shared" si="1"/>
        <v>0</v>
      </c>
      <c r="E21" s="3">
        <f>COUNTIF(Vertices[Degree],"&gt;= "&amp;D21)-COUNTIF(Vertices[Degree],"&gt;="&amp;D22)</f>
        <v>0</v>
      </c>
      <c r="F21" s="39">
        <f t="shared" si="2"/>
        <v>5.527272727272728</v>
      </c>
      <c r="G21" s="40">
        <f>COUNTIF(Vertices[In-Degree],"&gt;= "&amp;F21)-COUNTIF(Vertices[In-Degree],"&gt;="&amp;F22)</f>
        <v>0</v>
      </c>
      <c r="H21" s="39">
        <f t="shared" si="3"/>
        <v>7.254545454545455</v>
      </c>
      <c r="I21" s="40">
        <f>COUNTIF(Vertices[Out-Degree],"&gt;= "&amp;H21)-COUNTIF(Vertices[Out-Degree],"&gt;="&amp;H22)</f>
        <v>0</v>
      </c>
      <c r="J21" s="39">
        <f t="shared" si="4"/>
        <v>2319.3552116181827</v>
      </c>
      <c r="K21" s="40">
        <f>COUNTIF(Vertices[Betweenness Centrality],"&gt;= "&amp;J21)-COUNTIF(Vertices[Betweenness Centrality],"&gt;="&amp;J22)</f>
        <v>1</v>
      </c>
      <c r="L21" s="39">
        <f t="shared" si="5"/>
        <v>0.346262909090909</v>
      </c>
      <c r="M21" s="40">
        <f>COUNTIF(Vertices[Closeness Centrality],"&gt;= "&amp;L21)-COUNTIF(Vertices[Closeness Centrality],"&gt;="&amp;L22)</f>
        <v>0</v>
      </c>
      <c r="N21" s="39">
        <f t="shared" si="6"/>
        <v>0.02351992727272727</v>
      </c>
      <c r="O21" s="40">
        <f>COUNTIF(Vertices[Eigenvector Centrality],"&gt;= "&amp;N21)-COUNTIF(Vertices[Eigenvector Centrality],"&gt;="&amp;N22)</f>
        <v>2</v>
      </c>
      <c r="P21" s="39">
        <f t="shared" si="7"/>
        <v>2.699662145454546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5.818181818181819</v>
      </c>
      <c r="G22" s="38">
        <f>COUNTIF(Vertices[In-Degree],"&gt;= "&amp;F22)-COUNTIF(Vertices[In-Degree],"&gt;="&amp;F23)</f>
        <v>2</v>
      </c>
      <c r="H22" s="37">
        <f t="shared" si="3"/>
        <v>7.636363636363637</v>
      </c>
      <c r="I22" s="38">
        <f>COUNTIF(Vertices[Out-Degree],"&gt;= "&amp;H22)-COUNTIF(Vertices[Out-Degree],"&gt;="&amp;H23)</f>
        <v>0</v>
      </c>
      <c r="J22" s="37">
        <f t="shared" si="4"/>
        <v>2441.4265385454555</v>
      </c>
      <c r="K22" s="38">
        <f>COUNTIF(Vertices[Betweenness Centrality],"&gt;= "&amp;J22)-COUNTIF(Vertices[Betweenness Centrality],"&gt;="&amp;J23)</f>
        <v>1</v>
      </c>
      <c r="L22" s="37">
        <f t="shared" si="5"/>
        <v>0.3644222727272726</v>
      </c>
      <c r="M22" s="38">
        <f>COUNTIF(Vertices[Closeness Centrality],"&gt;= "&amp;L22)-COUNTIF(Vertices[Closeness Centrality],"&gt;="&amp;L23)</f>
        <v>0</v>
      </c>
      <c r="N22" s="37">
        <f t="shared" si="6"/>
        <v>0.02475781818181818</v>
      </c>
      <c r="O22" s="38">
        <f>COUNTIF(Vertices[Eigenvector Centrality],"&gt;= "&amp;N22)-COUNTIF(Vertices[Eigenvector Centrality],"&gt;="&amp;N23)</f>
        <v>0</v>
      </c>
      <c r="P22" s="37">
        <f t="shared" si="7"/>
        <v>2.8247503636363644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0.015926962548314008</v>
      </c>
      <c r="D23" s="32">
        <f t="shared" si="1"/>
        <v>0</v>
      </c>
      <c r="E23" s="3">
        <f>COUNTIF(Vertices[Degree],"&gt;= "&amp;D23)-COUNTIF(Vertices[Degree],"&gt;="&amp;D24)</f>
        <v>0</v>
      </c>
      <c r="F23" s="39">
        <f t="shared" si="2"/>
        <v>6.10909090909091</v>
      </c>
      <c r="G23" s="40">
        <f>COUNTIF(Vertices[In-Degree],"&gt;= "&amp;F23)-COUNTIF(Vertices[In-Degree],"&gt;="&amp;F24)</f>
        <v>0</v>
      </c>
      <c r="H23" s="39">
        <f t="shared" si="3"/>
        <v>8.01818181818182</v>
      </c>
      <c r="I23" s="40">
        <f>COUNTIF(Vertices[Out-Degree],"&gt;= "&amp;H23)-COUNTIF(Vertices[Out-Degree],"&gt;="&amp;H24)</f>
        <v>0</v>
      </c>
      <c r="J23" s="39">
        <f t="shared" si="4"/>
        <v>2563.4978654727283</v>
      </c>
      <c r="K23" s="40">
        <f>COUNTIF(Vertices[Betweenness Centrality],"&gt;= "&amp;J23)-COUNTIF(Vertices[Betweenness Centrality],"&gt;="&amp;J24)</f>
        <v>0</v>
      </c>
      <c r="L23" s="39">
        <f t="shared" si="5"/>
        <v>0.38258163636363623</v>
      </c>
      <c r="M23" s="40">
        <f>COUNTIF(Vertices[Closeness Centrality],"&gt;= "&amp;L23)-COUNTIF(Vertices[Closeness Centrality],"&gt;="&amp;L24)</f>
        <v>0</v>
      </c>
      <c r="N23" s="39">
        <f t="shared" si="6"/>
        <v>0.025995709090909088</v>
      </c>
      <c r="O23" s="40">
        <f>COUNTIF(Vertices[Eigenvector Centrality],"&gt;= "&amp;N23)-COUNTIF(Vertices[Eigenvector Centrality],"&gt;="&amp;N24)</f>
        <v>0</v>
      </c>
      <c r="P23" s="39">
        <f t="shared" si="7"/>
        <v>2.9498385818181827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2007</v>
      </c>
      <c r="B24" s="34">
        <v>0.431043</v>
      </c>
      <c r="D24" s="32">
        <f t="shared" si="1"/>
        <v>0</v>
      </c>
      <c r="E24" s="3">
        <f>COUNTIF(Vertices[Degree],"&gt;= "&amp;D24)-COUNTIF(Vertices[Degree],"&gt;="&amp;D25)</f>
        <v>0</v>
      </c>
      <c r="F24" s="37">
        <f t="shared" si="2"/>
        <v>6.400000000000001</v>
      </c>
      <c r="G24" s="38">
        <f>COUNTIF(Vertices[In-Degree],"&gt;= "&amp;F24)-COUNTIF(Vertices[In-Degree],"&gt;="&amp;F25)</f>
        <v>0</v>
      </c>
      <c r="H24" s="37">
        <f t="shared" si="3"/>
        <v>8.400000000000002</v>
      </c>
      <c r="I24" s="38">
        <f>COUNTIF(Vertices[Out-Degree],"&gt;= "&amp;H24)-COUNTIF(Vertices[Out-Degree],"&gt;="&amp;H25)</f>
        <v>0</v>
      </c>
      <c r="J24" s="37">
        <f t="shared" si="4"/>
        <v>2685.569192400001</v>
      </c>
      <c r="K24" s="38">
        <f>COUNTIF(Vertices[Betweenness Centrality],"&gt;= "&amp;J24)-COUNTIF(Vertices[Betweenness Centrality],"&gt;="&amp;J25)</f>
        <v>0</v>
      </c>
      <c r="L24" s="37">
        <f t="shared" si="5"/>
        <v>0.40074099999999985</v>
      </c>
      <c r="M24" s="38">
        <f>COUNTIF(Vertices[Closeness Centrality],"&gt;= "&amp;L24)-COUNTIF(Vertices[Closeness Centrality],"&gt;="&amp;L25)</f>
        <v>0</v>
      </c>
      <c r="N24" s="37">
        <f t="shared" si="6"/>
        <v>0.027233599999999997</v>
      </c>
      <c r="O24" s="38">
        <f>COUNTIF(Vertices[Eigenvector Centrality],"&gt;= "&amp;N24)-COUNTIF(Vertices[Eigenvector Centrality],"&gt;="&amp;N25)</f>
        <v>0</v>
      </c>
      <c r="P24" s="37">
        <f t="shared" si="7"/>
        <v>3.074926800000001</v>
      </c>
      <c r="Q24" s="38">
        <f>COUNTIF(Vertices[PageRank],"&gt;= "&amp;P24)-COUNTIF(Vertices[PageRank],"&gt;="&amp;P25)</f>
        <v>3</v>
      </c>
      <c r="R24" s="37">
        <f t="shared" si="8"/>
        <v>0.4000000000000001</v>
      </c>
      <c r="S24" s="43">
        <f>COUNTIF(Vertices[Clustering Coefficient],"&gt;= "&amp;R24)-COUNTIF(Vertices[Clustering Coefficient],"&gt;="&amp;R25)</f>
        <v>3</v>
      </c>
      <c r="T24" s="37" t="e">
        <f ca="1" t="shared" si="9"/>
        <v>#REF!</v>
      </c>
      <c r="U24" s="38" t="e">
        <f ca="1" t="shared" si="0"/>
        <v>#REF!</v>
      </c>
    </row>
    <row r="25" spans="1:21" ht="15">
      <c r="A25" s="119"/>
      <c r="B25" s="119"/>
      <c r="D25" s="32">
        <f t="shared" si="1"/>
        <v>0</v>
      </c>
      <c r="E25" s="3">
        <f>COUNTIF(Vertices[Degree],"&gt;= "&amp;D25)-COUNTIF(Vertices[Degree],"&gt;="&amp;D26)</f>
        <v>0</v>
      </c>
      <c r="F25" s="39">
        <f t="shared" si="2"/>
        <v>6.690909090909092</v>
      </c>
      <c r="G25" s="40">
        <f>COUNTIF(Vertices[In-Degree],"&gt;= "&amp;F25)-COUNTIF(Vertices[In-Degree],"&gt;="&amp;F26)</f>
        <v>0</v>
      </c>
      <c r="H25" s="39">
        <f t="shared" si="3"/>
        <v>8.781818181818185</v>
      </c>
      <c r="I25" s="40">
        <f>COUNTIF(Vertices[Out-Degree],"&gt;= "&amp;H25)-COUNTIF(Vertices[Out-Degree],"&gt;="&amp;H26)</f>
        <v>1</v>
      </c>
      <c r="J25" s="39">
        <f t="shared" si="4"/>
        <v>2807.640519327274</v>
      </c>
      <c r="K25" s="40">
        <f>COUNTIF(Vertices[Betweenness Centrality],"&gt;= "&amp;J25)-COUNTIF(Vertices[Betweenness Centrality],"&gt;="&amp;J26)</f>
        <v>1</v>
      </c>
      <c r="L25" s="39">
        <f t="shared" si="5"/>
        <v>0.41890036363636346</v>
      </c>
      <c r="M25" s="40">
        <f>COUNTIF(Vertices[Closeness Centrality],"&gt;= "&amp;L25)-COUNTIF(Vertices[Closeness Centrality],"&gt;="&amp;L26)</f>
        <v>0</v>
      </c>
      <c r="N25" s="39">
        <f t="shared" si="6"/>
        <v>0.028471490909090905</v>
      </c>
      <c r="O25" s="40">
        <f>COUNTIF(Vertices[Eigenvector Centrality],"&gt;= "&amp;N25)-COUNTIF(Vertices[Eigenvector Centrality],"&gt;="&amp;N26)</f>
        <v>0</v>
      </c>
      <c r="P25" s="39">
        <f t="shared" si="7"/>
        <v>3.200015018181819</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2008</v>
      </c>
      <c r="B26" s="34" t="s">
        <v>2009</v>
      </c>
      <c r="D26" s="32">
        <f t="shared" si="1"/>
        <v>0</v>
      </c>
      <c r="E26" s="3">
        <f>COUNTIF(Vertices[Degree],"&gt;= "&amp;D26)-COUNTIF(Vertices[Degree],"&gt;="&amp;D28)</f>
        <v>0</v>
      </c>
      <c r="F26" s="37">
        <f t="shared" si="2"/>
        <v>6.981818181818183</v>
      </c>
      <c r="G26" s="38">
        <f>COUNTIF(Vertices[In-Degree],"&gt;= "&amp;F26)-COUNTIF(Vertices[In-Degree],"&gt;="&amp;F28)</f>
        <v>2</v>
      </c>
      <c r="H26" s="37">
        <f t="shared" si="3"/>
        <v>9.163636363636368</v>
      </c>
      <c r="I26" s="38">
        <f>COUNTIF(Vertices[Out-Degree],"&gt;= "&amp;H26)-COUNTIF(Vertices[Out-Degree],"&gt;="&amp;H28)</f>
        <v>0</v>
      </c>
      <c r="J26" s="37">
        <f t="shared" si="4"/>
        <v>2929.711846254547</v>
      </c>
      <c r="K26" s="38">
        <f>COUNTIF(Vertices[Betweenness Centrality],"&gt;= "&amp;J26)-COUNTIF(Vertices[Betweenness Centrality],"&gt;="&amp;J28)</f>
        <v>0</v>
      </c>
      <c r="L26" s="37">
        <f t="shared" si="5"/>
        <v>0.43705972727272707</v>
      </c>
      <c r="M26" s="38">
        <f>COUNTIF(Vertices[Closeness Centrality],"&gt;= "&amp;L26)-COUNTIF(Vertices[Closeness Centrality],"&gt;="&amp;L28)</f>
        <v>0</v>
      </c>
      <c r="N26" s="37">
        <f t="shared" si="6"/>
        <v>0.029709381818181814</v>
      </c>
      <c r="O26" s="38">
        <f>COUNTIF(Vertices[Eigenvector Centrality],"&gt;= "&amp;N26)-COUNTIF(Vertices[Eigenvector Centrality],"&gt;="&amp;N28)</f>
        <v>1</v>
      </c>
      <c r="P26" s="37">
        <f t="shared" si="7"/>
        <v>3.3251032363636375</v>
      </c>
      <c r="Q26" s="38">
        <f>COUNTIF(Vertices[PageRank],"&gt;= "&amp;P26)-COUNTIF(Vertices[PageRank],"&gt;="&amp;P28)</f>
        <v>1</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-6</v>
      </c>
      <c r="H27" s="61"/>
      <c r="I27" s="62">
        <f>COUNTIF(Vertices[Out-Degree],"&gt;= "&amp;H27)-COUNTIF(Vertices[Out-Degree],"&gt;="&amp;H28)</f>
        <v>-9</v>
      </c>
      <c r="J27" s="61"/>
      <c r="K27" s="62">
        <f>COUNTIF(Vertices[Betweenness Centrality],"&gt;= "&amp;J27)-COUNTIF(Vertices[Betweenness Centrality],"&gt;="&amp;J28)</f>
        <v>-2</v>
      </c>
      <c r="L27" s="61"/>
      <c r="M27" s="62">
        <f>COUNTIF(Vertices[Closeness Centrality],"&gt;= "&amp;L27)-COUNTIF(Vertices[Closeness Centrality],"&gt;="&amp;L28)</f>
        <v>-2</v>
      </c>
      <c r="N27" s="61"/>
      <c r="O27" s="62">
        <f>COUNTIF(Vertices[Eigenvector Centrality],"&gt;= "&amp;N27)-COUNTIF(Vertices[Eigenvector Centrality],"&gt;="&amp;N28)</f>
        <v>-9</v>
      </c>
      <c r="P27" s="61"/>
      <c r="Q27" s="62">
        <f>COUNTIF(Vertices[Eigenvector Centrality],"&gt;= "&amp;P27)-COUNTIF(Vertices[Eigenvector Centrality],"&gt;="&amp;P28)</f>
        <v>0</v>
      </c>
      <c r="R27" s="61"/>
      <c r="S27" s="63">
        <f>COUNTIF(Vertices[Clustering Coefficient],"&gt;= "&amp;R27)-COUNTIF(Vertices[Clustering Coefficient],"&gt;="&amp;R28)</f>
        <v>-33</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7.272727272727274</v>
      </c>
      <c r="G28" s="40">
        <f>COUNTIF(Vertices[In-Degree],"&gt;= "&amp;F28)-COUNTIF(Vertices[In-Degree],"&gt;="&amp;F40)</f>
        <v>0</v>
      </c>
      <c r="H28" s="39">
        <f>H26+($H$57-$H$2)/BinDivisor</f>
        <v>9.54545454545455</v>
      </c>
      <c r="I28" s="40">
        <f>COUNTIF(Vertices[Out-Degree],"&gt;= "&amp;H28)-COUNTIF(Vertices[Out-Degree],"&gt;="&amp;H40)</f>
        <v>0</v>
      </c>
      <c r="J28" s="39">
        <f>J26+($J$57-$J$2)/BinDivisor</f>
        <v>3051.7831731818196</v>
      </c>
      <c r="K28" s="40">
        <f>COUNTIF(Vertices[Betweenness Centrality],"&gt;= "&amp;J28)-COUNTIF(Vertices[Betweenness Centrality],"&gt;="&amp;J40)</f>
        <v>0</v>
      </c>
      <c r="L28" s="39">
        <f>L26+($L$57-$L$2)/BinDivisor</f>
        <v>0.4552190909090907</v>
      </c>
      <c r="M28" s="40">
        <f>COUNTIF(Vertices[Closeness Centrality],"&gt;= "&amp;L28)-COUNTIF(Vertices[Closeness Centrality],"&gt;="&amp;L40)</f>
        <v>0</v>
      </c>
      <c r="N28" s="39">
        <f>N26+($N$57-$N$2)/BinDivisor</f>
        <v>0.030947272727272723</v>
      </c>
      <c r="O28" s="40">
        <f>COUNTIF(Vertices[Eigenvector Centrality],"&gt;= "&amp;N28)-COUNTIF(Vertices[Eigenvector Centrality],"&gt;="&amp;N40)</f>
        <v>1</v>
      </c>
      <c r="P28" s="39">
        <f>P26+($P$57-$P$2)/BinDivisor</f>
        <v>3.4501914545454557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-6</v>
      </c>
      <c r="H38" s="61"/>
      <c r="I38" s="62">
        <f>COUNTIF(Vertices[Out-Degree],"&gt;= "&amp;H38)-COUNTIF(Vertices[Out-Degree],"&gt;="&amp;H40)</f>
        <v>-9</v>
      </c>
      <c r="J38" s="61"/>
      <c r="K38" s="62">
        <f>COUNTIF(Vertices[Betweenness Centrality],"&gt;= "&amp;J38)-COUNTIF(Vertices[Betweenness Centrality],"&gt;="&amp;J40)</f>
        <v>-2</v>
      </c>
      <c r="L38" s="61"/>
      <c r="M38" s="62">
        <f>COUNTIF(Vertices[Closeness Centrality],"&gt;= "&amp;L38)-COUNTIF(Vertices[Closeness Centrality],"&gt;="&amp;L40)</f>
        <v>-2</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-33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-6</v>
      </c>
      <c r="H39" s="61"/>
      <c r="I39" s="62">
        <f>COUNTIF(Vertices[Out-Degree],"&gt;= "&amp;H39)-COUNTIF(Vertices[Out-Degree],"&gt;="&amp;H40)</f>
        <v>-9</v>
      </c>
      <c r="J39" s="61"/>
      <c r="K39" s="62">
        <f>COUNTIF(Vertices[Betweenness Centrality],"&gt;= "&amp;J39)-COUNTIF(Vertices[Betweenness Centrality],"&gt;="&amp;J40)</f>
        <v>-2</v>
      </c>
      <c r="L39" s="61"/>
      <c r="M39" s="62">
        <f>COUNTIF(Vertices[Closeness Centrality],"&gt;= "&amp;L39)-COUNTIF(Vertices[Closeness Centrality],"&gt;="&amp;L40)</f>
        <v>-2</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-33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7.563636363636365</v>
      </c>
      <c r="G40" s="38">
        <f>COUNTIF(Vertices[In-Degree],"&gt;= "&amp;F40)-COUNTIF(Vertices[In-Degree],"&gt;="&amp;F41)</f>
        <v>0</v>
      </c>
      <c r="H40" s="37">
        <f>H28+($H$57-$H$2)/BinDivisor</f>
        <v>9.927272727272733</v>
      </c>
      <c r="I40" s="38">
        <f>COUNTIF(Vertices[Out-Degree],"&gt;= "&amp;H40)-COUNTIF(Vertices[Out-Degree],"&gt;="&amp;H41)</f>
        <v>0</v>
      </c>
      <c r="J40" s="37">
        <f>J28+($J$57-$J$2)/BinDivisor</f>
        <v>3173.8545001090924</v>
      </c>
      <c r="K40" s="38">
        <f>COUNTIF(Vertices[Betweenness Centrality],"&gt;= "&amp;J40)-COUNTIF(Vertices[Betweenness Centrality],"&gt;="&amp;J41)</f>
        <v>0</v>
      </c>
      <c r="L40" s="37">
        <f>L28+($L$57-$L$2)/BinDivisor</f>
        <v>0.4733784545454543</v>
      </c>
      <c r="M40" s="38">
        <f>COUNTIF(Vertices[Closeness Centrality],"&gt;= "&amp;L40)-COUNTIF(Vertices[Closeness Centrality],"&gt;="&amp;L41)</f>
        <v>0</v>
      </c>
      <c r="N40" s="37">
        <f>N28+($N$57-$N$2)/BinDivisor</f>
        <v>0.03218516363636363</v>
      </c>
      <c r="O40" s="38">
        <f>COUNTIF(Vertices[Eigenvector Centrality],"&gt;= "&amp;N40)-COUNTIF(Vertices[Eigenvector Centrality],"&gt;="&amp;N41)</f>
        <v>1</v>
      </c>
      <c r="P40" s="37">
        <f>P28+($P$57-$P$2)/BinDivisor</f>
        <v>3.575279672727274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7.854545454545456</v>
      </c>
      <c r="G41" s="40">
        <f>COUNTIF(Vertices[In-Degree],"&gt;= "&amp;F41)-COUNTIF(Vertices[In-Degree],"&gt;="&amp;F42)</f>
        <v>0</v>
      </c>
      <c r="H41" s="39">
        <f aca="true" t="shared" si="12" ref="H41:H56">H40+($H$57-$H$2)/BinDivisor</f>
        <v>10.309090909090916</v>
      </c>
      <c r="I41" s="40">
        <f>COUNTIF(Vertices[Out-Degree],"&gt;= "&amp;H41)-COUNTIF(Vertices[Out-Degree],"&gt;="&amp;H42)</f>
        <v>0</v>
      </c>
      <c r="J41" s="39">
        <f aca="true" t="shared" si="13" ref="J41:J56">J40+($J$57-$J$2)/BinDivisor</f>
        <v>3295.9258270363653</v>
      </c>
      <c r="K41" s="40">
        <f>COUNTIF(Vertices[Betweenness Centrality],"&gt;= "&amp;J41)-COUNTIF(Vertices[Betweenness Centrality],"&gt;="&amp;J42)</f>
        <v>1</v>
      </c>
      <c r="L41" s="39">
        <f aca="true" t="shared" si="14" ref="L41:L56">L40+($L$57-$L$2)/BinDivisor</f>
        <v>0.4915378181818179</v>
      </c>
      <c r="M41" s="40">
        <f>COUNTIF(Vertices[Closeness Centrality],"&gt;= "&amp;L41)-COUNTIF(Vertices[Closeness Centrality],"&gt;="&amp;L42)</f>
        <v>0</v>
      </c>
      <c r="N41" s="39">
        <f aca="true" t="shared" si="15" ref="N41:N56">N40+($N$57-$N$2)/BinDivisor</f>
        <v>0.03342305454545454</v>
      </c>
      <c r="O41" s="40">
        <f>COUNTIF(Vertices[Eigenvector Centrality],"&gt;= "&amp;N41)-COUNTIF(Vertices[Eigenvector Centrality],"&gt;="&amp;N42)</f>
        <v>1</v>
      </c>
      <c r="P41" s="39">
        <f aca="true" t="shared" si="16" ref="P41:P56">P40+($P$57-$P$2)/BinDivisor</f>
        <v>3.7003678909090922</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8.145454545454546</v>
      </c>
      <c r="G42" s="38">
        <f>COUNTIF(Vertices[In-Degree],"&gt;= "&amp;F42)-COUNTIF(Vertices[In-Degree],"&gt;="&amp;F43)</f>
        <v>0</v>
      </c>
      <c r="H42" s="37">
        <f t="shared" si="12"/>
        <v>10.690909090909098</v>
      </c>
      <c r="I42" s="38">
        <f>COUNTIF(Vertices[Out-Degree],"&gt;= "&amp;H42)-COUNTIF(Vertices[Out-Degree],"&gt;="&amp;H43)</f>
        <v>0</v>
      </c>
      <c r="J42" s="37">
        <f t="shared" si="13"/>
        <v>3417.997153963638</v>
      </c>
      <c r="K42" s="38">
        <f>COUNTIF(Vertices[Betweenness Centrality],"&gt;= "&amp;J42)-COUNTIF(Vertices[Betweenness Centrality],"&gt;="&amp;J43)</f>
        <v>0</v>
      </c>
      <c r="L42" s="37">
        <f t="shared" si="14"/>
        <v>0.5096971818181816</v>
      </c>
      <c r="M42" s="38">
        <f>COUNTIF(Vertices[Closeness Centrality],"&gt;= "&amp;L42)-COUNTIF(Vertices[Closeness Centrality],"&gt;="&amp;L43)</f>
        <v>0</v>
      </c>
      <c r="N42" s="37">
        <f t="shared" si="15"/>
        <v>0.034660945454545455</v>
      </c>
      <c r="O42" s="38">
        <f>COUNTIF(Vertices[Eigenvector Centrality],"&gt;= "&amp;N42)-COUNTIF(Vertices[Eigenvector Centrality],"&gt;="&amp;N43)</f>
        <v>2</v>
      </c>
      <c r="P42" s="37">
        <f t="shared" si="16"/>
        <v>3.8254561090909105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8.436363636363637</v>
      </c>
      <c r="G43" s="40">
        <f>COUNTIF(Vertices[In-Degree],"&gt;= "&amp;F43)-COUNTIF(Vertices[In-Degree],"&gt;="&amp;F44)</f>
        <v>0</v>
      </c>
      <c r="H43" s="39">
        <f t="shared" si="12"/>
        <v>11.072727272727281</v>
      </c>
      <c r="I43" s="40">
        <f>COUNTIF(Vertices[Out-Degree],"&gt;= "&amp;H43)-COUNTIF(Vertices[Out-Degree],"&gt;="&amp;H44)</f>
        <v>0</v>
      </c>
      <c r="J43" s="39">
        <f t="shared" si="13"/>
        <v>3540.068480890911</v>
      </c>
      <c r="K43" s="40">
        <f>COUNTIF(Vertices[Betweenness Centrality],"&gt;= "&amp;J43)-COUNTIF(Vertices[Betweenness Centrality],"&gt;="&amp;J44)</f>
        <v>0</v>
      </c>
      <c r="L43" s="39">
        <f t="shared" si="14"/>
        <v>0.5278565454545452</v>
      </c>
      <c r="M43" s="40">
        <f>COUNTIF(Vertices[Closeness Centrality],"&gt;= "&amp;L43)-COUNTIF(Vertices[Closeness Centrality],"&gt;="&amp;L44)</f>
        <v>0</v>
      </c>
      <c r="N43" s="39">
        <f t="shared" si="15"/>
        <v>0.03589883636363637</v>
      </c>
      <c r="O43" s="40">
        <f>COUNTIF(Vertices[Eigenvector Centrality],"&gt;= "&amp;N43)-COUNTIF(Vertices[Eigenvector Centrality],"&gt;="&amp;N44)</f>
        <v>0</v>
      </c>
      <c r="P43" s="39">
        <f t="shared" si="16"/>
        <v>3.9505443272727288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8.727272727272728</v>
      </c>
      <c r="G44" s="38">
        <f>COUNTIF(Vertices[In-Degree],"&gt;= "&amp;F44)-COUNTIF(Vertices[In-Degree],"&gt;="&amp;F45)</f>
        <v>2</v>
      </c>
      <c r="H44" s="37">
        <f t="shared" si="12"/>
        <v>11.454545454545464</v>
      </c>
      <c r="I44" s="38">
        <f>COUNTIF(Vertices[Out-Degree],"&gt;= "&amp;H44)-COUNTIF(Vertices[Out-Degree],"&gt;="&amp;H45)</f>
        <v>0</v>
      </c>
      <c r="J44" s="37">
        <f t="shared" si="13"/>
        <v>3662.1398078181837</v>
      </c>
      <c r="K44" s="38">
        <f>COUNTIF(Vertices[Betweenness Centrality],"&gt;= "&amp;J44)-COUNTIF(Vertices[Betweenness Centrality],"&gt;="&amp;J45)</f>
        <v>0</v>
      </c>
      <c r="L44" s="37">
        <f t="shared" si="14"/>
        <v>0.5460159090909088</v>
      </c>
      <c r="M44" s="38">
        <f>COUNTIF(Vertices[Closeness Centrality],"&gt;= "&amp;L44)-COUNTIF(Vertices[Closeness Centrality],"&gt;="&amp;L45)</f>
        <v>0</v>
      </c>
      <c r="N44" s="37">
        <f t="shared" si="15"/>
        <v>0.03713672727272728</v>
      </c>
      <c r="O44" s="38">
        <f>COUNTIF(Vertices[Eigenvector Centrality],"&gt;= "&amp;N44)-COUNTIF(Vertices[Eigenvector Centrality],"&gt;="&amp;N45)</f>
        <v>0</v>
      </c>
      <c r="P44" s="37">
        <f t="shared" si="16"/>
        <v>4.075632545454547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9.01818181818182</v>
      </c>
      <c r="G45" s="40">
        <f>COUNTIF(Vertices[In-Degree],"&gt;= "&amp;F45)-COUNTIF(Vertices[In-Degree],"&gt;="&amp;F46)</f>
        <v>0</v>
      </c>
      <c r="H45" s="39">
        <f t="shared" si="12"/>
        <v>11.836363636363647</v>
      </c>
      <c r="I45" s="40">
        <f>COUNTIF(Vertices[Out-Degree],"&gt;= "&amp;H45)-COUNTIF(Vertices[Out-Degree],"&gt;="&amp;H46)</f>
        <v>1</v>
      </c>
      <c r="J45" s="39">
        <f t="shared" si="13"/>
        <v>3784.2111347454565</v>
      </c>
      <c r="K45" s="40">
        <f>COUNTIF(Vertices[Betweenness Centrality],"&gt;= "&amp;J45)-COUNTIF(Vertices[Betweenness Centrality],"&gt;="&amp;J46)</f>
        <v>0</v>
      </c>
      <c r="L45" s="39">
        <f t="shared" si="14"/>
        <v>0.5641752727272724</v>
      </c>
      <c r="M45" s="40">
        <f>COUNTIF(Vertices[Closeness Centrality],"&gt;= "&amp;L45)-COUNTIF(Vertices[Closeness Centrality],"&gt;="&amp;L46)</f>
        <v>0</v>
      </c>
      <c r="N45" s="39">
        <f t="shared" si="15"/>
        <v>0.03837461818181819</v>
      </c>
      <c r="O45" s="40">
        <f>COUNTIF(Vertices[Eigenvector Centrality],"&gt;= "&amp;N45)-COUNTIF(Vertices[Eigenvector Centrality],"&gt;="&amp;N46)</f>
        <v>0</v>
      </c>
      <c r="P45" s="39">
        <f t="shared" si="16"/>
        <v>4.200720763636365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9.30909090909091</v>
      </c>
      <c r="G46" s="38">
        <f>COUNTIF(Vertices[In-Degree],"&gt;= "&amp;F46)-COUNTIF(Vertices[In-Degree],"&gt;="&amp;F47)</f>
        <v>0</v>
      </c>
      <c r="H46" s="37">
        <f t="shared" si="12"/>
        <v>12.21818181818183</v>
      </c>
      <c r="I46" s="38">
        <f>COUNTIF(Vertices[Out-Degree],"&gt;= "&amp;H46)-COUNTIF(Vertices[Out-Degree],"&gt;="&amp;H47)</f>
        <v>0</v>
      </c>
      <c r="J46" s="37">
        <f t="shared" si="13"/>
        <v>3906.2824616727294</v>
      </c>
      <c r="K46" s="38">
        <f>COUNTIF(Vertices[Betweenness Centrality],"&gt;= "&amp;J46)-COUNTIF(Vertices[Betweenness Centrality],"&gt;="&amp;J47)</f>
        <v>0</v>
      </c>
      <c r="L46" s="37">
        <f t="shared" si="14"/>
        <v>0.582334636363636</v>
      </c>
      <c r="M46" s="38">
        <f>COUNTIF(Vertices[Closeness Centrality],"&gt;= "&amp;L46)-COUNTIF(Vertices[Closeness Centrality],"&gt;="&amp;L47)</f>
        <v>0</v>
      </c>
      <c r="N46" s="37">
        <f t="shared" si="15"/>
        <v>0.039612509090909104</v>
      </c>
      <c r="O46" s="38">
        <f>COUNTIF(Vertices[Eigenvector Centrality],"&gt;= "&amp;N46)-COUNTIF(Vertices[Eigenvector Centrality],"&gt;="&amp;N47)</f>
        <v>0</v>
      </c>
      <c r="P46" s="37">
        <f t="shared" si="16"/>
        <v>4.3258089818181835</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9.600000000000001</v>
      </c>
      <c r="G47" s="40">
        <f>COUNTIF(Vertices[In-Degree],"&gt;= "&amp;F47)-COUNTIF(Vertices[In-Degree],"&gt;="&amp;F48)</f>
        <v>0</v>
      </c>
      <c r="H47" s="39">
        <f t="shared" si="12"/>
        <v>12.600000000000012</v>
      </c>
      <c r="I47" s="40">
        <f>COUNTIF(Vertices[Out-Degree],"&gt;= "&amp;H47)-COUNTIF(Vertices[Out-Degree],"&gt;="&amp;H48)</f>
        <v>0</v>
      </c>
      <c r="J47" s="39">
        <f t="shared" si="13"/>
        <v>4028.353788600002</v>
      </c>
      <c r="K47" s="40">
        <f>COUNTIF(Vertices[Betweenness Centrality],"&gt;= "&amp;J47)-COUNTIF(Vertices[Betweenness Centrality],"&gt;="&amp;J48)</f>
        <v>0</v>
      </c>
      <c r="L47" s="39">
        <f t="shared" si="14"/>
        <v>0.6004939999999996</v>
      </c>
      <c r="M47" s="40">
        <f>COUNTIF(Vertices[Closeness Centrality],"&gt;= "&amp;L47)-COUNTIF(Vertices[Closeness Centrality],"&gt;="&amp;L48)</f>
        <v>0</v>
      </c>
      <c r="N47" s="39">
        <f t="shared" si="15"/>
        <v>0.040850400000000016</v>
      </c>
      <c r="O47" s="40">
        <f>COUNTIF(Vertices[Eigenvector Centrality],"&gt;= "&amp;N47)-COUNTIF(Vertices[Eigenvector Centrality],"&gt;="&amp;N48)</f>
        <v>2</v>
      </c>
      <c r="P47" s="39">
        <f t="shared" si="16"/>
        <v>4.450897200000002</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9.890909090909092</v>
      </c>
      <c r="G48" s="38">
        <f>COUNTIF(Vertices[In-Degree],"&gt;= "&amp;F48)-COUNTIF(Vertices[In-Degree],"&gt;="&amp;F49)</f>
        <v>1</v>
      </c>
      <c r="H48" s="37">
        <f t="shared" si="12"/>
        <v>12.981818181818195</v>
      </c>
      <c r="I48" s="38">
        <f>COUNTIF(Vertices[Out-Degree],"&gt;= "&amp;H48)-COUNTIF(Vertices[Out-Degree],"&gt;="&amp;H49)</f>
        <v>0</v>
      </c>
      <c r="J48" s="37">
        <f t="shared" si="13"/>
        <v>4150.425115527275</v>
      </c>
      <c r="K48" s="38">
        <f>COUNTIF(Vertices[Betweenness Centrality],"&gt;= "&amp;J48)-COUNTIF(Vertices[Betweenness Centrality],"&gt;="&amp;J49)</f>
        <v>0</v>
      </c>
      <c r="L48" s="37">
        <f t="shared" si="14"/>
        <v>0.6186533636363633</v>
      </c>
      <c r="M48" s="38">
        <f>COUNTIF(Vertices[Closeness Centrality],"&gt;= "&amp;L48)-COUNTIF(Vertices[Closeness Centrality],"&gt;="&amp;L49)</f>
        <v>0</v>
      </c>
      <c r="N48" s="37">
        <f t="shared" si="15"/>
        <v>0.04208829090909093</v>
      </c>
      <c r="O48" s="38">
        <f>COUNTIF(Vertices[Eigenvector Centrality],"&gt;= "&amp;N48)-COUNTIF(Vertices[Eigenvector Centrality],"&gt;="&amp;N49)</f>
        <v>0</v>
      </c>
      <c r="P48" s="37">
        <f t="shared" si="16"/>
        <v>4.57598541818182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10.181818181818183</v>
      </c>
      <c r="G49" s="40">
        <f>COUNTIF(Vertices[In-Degree],"&gt;= "&amp;F49)-COUNTIF(Vertices[In-Degree],"&gt;="&amp;F50)</f>
        <v>0</v>
      </c>
      <c r="H49" s="39">
        <f t="shared" si="12"/>
        <v>13.363636363636378</v>
      </c>
      <c r="I49" s="40">
        <f>COUNTIF(Vertices[Out-Degree],"&gt;= "&amp;H49)-COUNTIF(Vertices[Out-Degree],"&gt;="&amp;H50)</f>
        <v>0</v>
      </c>
      <c r="J49" s="39">
        <f t="shared" si="13"/>
        <v>4272.496442454548</v>
      </c>
      <c r="K49" s="40">
        <f>COUNTIF(Vertices[Betweenness Centrality],"&gt;= "&amp;J49)-COUNTIF(Vertices[Betweenness Centrality],"&gt;="&amp;J50)</f>
        <v>0</v>
      </c>
      <c r="L49" s="39">
        <f t="shared" si="14"/>
        <v>0.6368127272727269</v>
      </c>
      <c r="M49" s="40">
        <f>COUNTIF(Vertices[Closeness Centrality],"&gt;= "&amp;L49)-COUNTIF(Vertices[Closeness Centrality],"&gt;="&amp;L50)</f>
        <v>0</v>
      </c>
      <c r="N49" s="39">
        <f t="shared" si="15"/>
        <v>0.04332618181818184</v>
      </c>
      <c r="O49" s="40">
        <f>COUNTIF(Vertices[Eigenvector Centrality],"&gt;= "&amp;N49)-COUNTIF(Vertices[Eigenvector Centrality],"&gt;="&amp;N50)</f>
        <v>0</v>
      </c>
      <c r="P49" s="39">
        <f t="shared" si="16"/>
        <v>4.701073636363638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10.472727272727274</v>
      </c>
      <c r="G50" s="38">
        <f>COUNTIF(Vertices[In-Degree],"&gt;= "&amp;F50)-COUNTIF(Vertices[In-Degree],"&gt;="&amp;F51)</f>
        <v>0</v>
      </c>
      <c r="H50" s="37">
        <f t="shared" si="12"/>
        <v>13.74545454545456</v>
      </c>
      <c r="I50" s="38">
        <f>COUNTIF(Vertices[Out-Degree],"&gt;= "&amp;H50)-COUNTIF(Vertices[Out-Degree],"&gt;="&amp;H51)</f>
        <v>2</v>
      </c>
      <c r="J50" s="37">
        <f t="shared" si="13"/>
        <v>4394.567769381821</v>
      </c>
      <c r="K50" s="38">
        <f>COUNTIF(Vertices[Betweenness Centrality],"&gt;= "&amp;J50)-COUNTIF(Vertices[Betweenness Centrality],"&gt;="&amp;J51)</f>
        <v>0</v>
      </c>
      <c r="L50" s="37">
        <f t="shared" si="14"/>
        <v>0.6549720909090905</v>
      </c>
      <c r="M50" s="38">
        <f>COUNTIF(Vertices[Closeness Centrality],"&gt;= "&amp;L50)-COUNTIF(Vertices[Closeness Centrality],"&gt;="&amp;L51)</f>
        <v>0</v>
      </c>
      <c r="N50" s="37">
        <f t="shared" si="15"/>
        <v>0.04456407272727275</v>
      </c>
      <c r="O50" s="38">
        <f>COUNTIF(Vertices[Eigenvector Centrality],"&gt;= "&amp;N50)-COUNTIF(Vertices[Eigenvector Centrality],"&gt;="&amp;N51)</f>
        <v>0</v>
      </c>
      <c r="P50" s="37">
        <f t="shared" si="16"/>
        <v>4.8261618545454565</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10.763636363636365</v>
      </c>
      <c r="G51" s="40">
        <f>COUNTIF(Vertices[In-Degree],"&gt;= "&amp;F51)-COUNTIF(Vertices[In-Degree],"&gt;="&amp;F52)</f>
        <v>0</v>
      </c>
      <c r="H51" s="39">
        <f t="shared" si="12"/>
        <v>14.127272727272743</v>
      </c>
      <c r="I51" s="40">
        <f>COUNTIF(Vertices[Out-Degree],"&gt;= "&amp;H51)-COUNTIF(Vertices[Out-Degree],"&gt;="&amp;H52)</f>
        <v>0</v>
      </c>
      <c r="J51" s="39">
        <f t="shared" si="13"/>
        <v>4516.6390963090935</v>
      </c>
      <c r="K51" s="40">
        <f>COUNTIF(Vertices[Betweenness Centrality],"&gt;= "&amp;J51)-COUNTIF(Vertices[Betweenness Centrality],"&gt;="&amp;J52)</f>
        <v>0</v>
      </c>
      <c r="L51" s="39">
        <f t="shared" si="14"/>
        <v>0.6731314545454541</v>
      </c>
      <c r="M51" s="40">
        <f>COUNTIF(Vertices[Closeness Centrality],"&gt;= "&amp;L51)-COUNTIF(Vertices[Closeness Centrality],"&gt;="&amp;L52)</f>
        <v>0</v>
      </c>
      <c r="N51" s="39">
        <f t="shared" si="15"/>
        <v>0.045801963636363664</v>
      </c>
      <c r="O51" s="40">
        <f>COUNTIF(Vertices[Eigenvector Centrality],"&gt;= "&amp;N51)-COUNTIF(Vertices[Eigenvector Centrality],"&gt;="&amp;N52)</f>
        <v>0</v>
      </c>
      <c r="P51" s="39">
        <f t="shared" si="16"/>
        <v>4.951250072727275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11.054545454545456</v>
      </c>
      <c r="G52" s="38">
        <f>COUNTIF(Vertices[In-Degree],"&gt;= "&amp;F52)-COUNTIF(Vertices[In-Degree],"&gt;="&amp;F53)</f>
        <v>0</v>
      </c>
      <c r="H52" s="37">
        <f t="shared" si="12"/>
        <v>14.509090909090926</v>
      </c>
      <c r="I52" s="38">
        <f>COUNTIF(Vertices[Out-Degree],"&gt;= "&amp;H52)-COUNTIF(Vertices[Out-Degree],"&gt;="&amp;H53)</f>
        <v>0</v>
      </c>
      <c r="J52" s="37">
        <f t="shared" si="13"/>
        <v>4638.710423236366</v>
      </c>
      <c r="K52" s="38">
        <f>COUNTIF(Vertices[Betweenness Centrality],"&gt;= "&amp;J52)-COUNTIF(Vertices[Betweenness Centrality],"&gt;="&amp;J53)</f>
        <v>0</v>
      </c>
      <c r="L52" s="37">
        <f t="shared" si="14"/>
        <v>0.6912908181818177</v>
      </c>
      <c r="M52" s="38">
        <f>COUNTIF(Vertices[Closeness Centrality],"&gt;= "&amp;L52)-COUNTIF(Vertices[Closeness Centrality],"&gt;="&amp;L53)</f>
        <v>0</v>
      </c>
      <c r="N52" s="37">
        <f t="shared" si="15"/>
        <v>0.047039854545454576</v>
      </c>
      <c r="O52" s="38">
        <f>COUNTIF(Vertices[Eigenvector Centrality],"&gt;= "&amp;N52)-COUNTIF(Vertices[Eigenvector Centrality],"&gt;="&amp;N53)</f>
        <v>0</v>
      </c>
      <c r="P52" s="37">
        <f t="shared" si="16"/>
        <v>5.076338290909093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11.345454545454547</v>
      </c>
      <c r="G53" s="40">
        <f>COUNTIF(Vertices[In-Degree],"&gt;= "&amp;F53)-COUNTIF(Vertices[In-Degree],"&gt;="&amp;F54)</f>
        <v>0</v>
      </c>
      <c r="H53" s="39">
        <f t="shared" si="12"/>
        <v>14.890909090909108</v>
      </c>
      <c r="I53" s="40">
        <f>COUNTIF(Vertices[Out-Degree],"&gt;= "&amp;H53)-COUNTIF(Vertices[Out-Degree],"&gt;="&amp;H54)</f>
        <v>1</v>
      </c>
      <c r="J53" s="39">
        <f t="shared" si="13"/>
        <v>4760.781750163639</v>
      </c>
      <c r="K53" s="40">
        <f>COUNTIF(Vertices[Betweenness Centrality],"&gt;= "&amp;J53)-COUNTIF(Vertices[Betweenness Centrality],"&gt;="&amp;J54)</f>
        <v>0</v>
      </c>
      <c r="L53" s="39">
        <f t="shared" si="14"/>
        <v>0.7094501818181813</v>
      </c>
      <c r="M53" s="40">
        <f>COUNTIF(Vertices[Closeness Centrality],"&gt;= "&amp;L53)-COUNTIF(Vertices[Closeness Centrality],"&gt;="&amp;L54)</f>
        <v>0</v>
      </c>
      <c r="N53" s="39">
        <f t="shared" si="15"/>
        <v>0.04827774545454549</v>
      </c>
      <c r="O53" s="40">
        <f>COUNTIF(Vertices[Eigenvector Centrality],"&gt;= "&amp;N53)-COUNTIF(Vertices[Eigenvector Centrality],"&gt;="&amp;N54)</f>
        <v>0</v>
      </c>
      <c r="P53" s="39">
        <f t="shared" si="16"/>
        <v>5.201426509090911</v>
      </c>
      <c r="Q53" s="40">
        <f>COUNTIF(Vertices[PageRank],"&gt;= "&amp;P53)-COUNTIF(Vertices[PageRank],"&gt;="&amp;P54)</f>
        <v>1</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11.636363636363638</v>
      </c>
      <c r="G54" s="38">
        <f>COUNTIF(Vertices[In-Degree],"&gt;= "&amp;F54)-COUNTIF(Vertices[In-Degree],"&gt;="&amp;F55)</f>
        <v>0</v>
      </c>
      <c r="H54" s="37">
        <f t="shared" si="12"/>
        <v>15.272727272727291</v>
      </c>
      <c r="I54" s="38">
        <f>COUNTIF(Vertices[Out-Degree],"&gt;= "&amp;H54)-COUNTIF(Vertices[Out-Degree],"&gt;="&amp;H55)</f>
        <v>0</v>
      </c>
      <c r="J54" s="37">
        <f t="shared" si="13"/>
        <v>4882.853077090912</v>
      </c>
      <c r="K54" s="38">
        <f>COUNTIF(Vertices[Betweenness Centrality],"&gt;= "&amp;J54)-COUNTIF(Vertices[Betweenness Centrality],"&gt;="&amp;J55)</f>
        <v>0</v>
      </c>
      <c r="L54" s="37">
        <f t="shared" si="14"/>
        <v>0.7276095454545449</v>
      </c>
      <c r="M54" s="38">
        <f>COUNTIF(Vertices[Closeness Centrality],"&gt;= "&amp;L54)-COUNTIF(Vertices[Closeness Centrality],"&gt;="&amp;L55)</f>
        <v>0</v>
      </c>
      <c r="N54" s="37">
        <f t="shared" si="15"/>
        <v>0.0495156363636364</v>
      </c>
      <c r="O54" s="38">
        <f>COUNTIF(Vertices[Eigenvector Centrality],"&gt;= "&amp;N54)-COUNTIF(Vertices[Eigenvector Centrality],"&gt;="&amp;N55)</f>
        <v>0</v>
      </c>
      <c r="P54" s="37">
        <f t="shared" si="16"/>
        <v>5.32651472727273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11.92727272727273</v>
      </c>
      <c r="G55" s="40">
        <f>COUNTIF(Vertices[In-Degree],"&gt;= "&amp;F55)-COUNTIF(Vertices[In-Degree],"&gt;="&amp;F56)</f>
        <v>0</v>
      </c>
      <c r="H55" s="39">
        <f t="shared" si="12"/>
        <v>15.654545454545474</v>
      </c>
      <c r="I55" s="40">
        <f>COUNTIF(Vertices[Out-Degree],"&gt;= "&amp;H55)-COUNTIF(Vertices[Out-Degree],"&gt;="&amp;H56)</f>
        <v>3</v>
      </c>
      <c r="J55" s="39">
        <f t="shared" si="13"/>
        <v>5004.924404018185</v>
      </c>
      <c r="K55" s="40">
        <f>COUNTIF(Vertices[Betweenness Centrality],"&gt;= "&amp;J55)-COUNTIF(Vertices[Betweenness Centrality],"&gt;="&amp;J56)</f>
        <v>0</v>
      </c>
      <c r="L55" s="39">
        <f t="shared" si="14"/>
        <v>0.7457689090909085</v>
      </c>
      <c r="M55" s="40">
        <f>COUNTIF(Vertices[Closeness Centrality],"&gt;= "&amp;L55)-COUNTIF(Vertices[Closeness Centrality],"&gt;="&amp;L56)</f>
        <v>0</v>
      </c>
      <c r="N55" s="39">
        <f t="shared" si="15"/>
        <v>0.05075352727272731</v>
      </c>
      <c r="O55" s="40">
        <f>COUNTIF(Vertices[Eigenvector Centrality],"&gt;= "&amp;N55)-COUNTIF(Vertices[Eigenvector Centrality],"&gt;="&amp;N56)</f>
        <v>1</v>
      </c>
      <c r="P55" s="39">
        <f t="shared" si="16"/>
        <v>5.451602945454548</v>
      </c>
      <c r="Q55" s="40">
        <f>COUNTIF(Vertices[PageRank],"&gt;= "&amp;P55)-COUNTIF(Vertices[PageRank],"&gt;="&amp;P56)</f>
        <v>1</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12.21818181818182</v>
      </c>
      <c r="G56" s="38">
        <f>COUNTIF(Vertices[In-Degree],"&gt;= "&amp;F56)-COUNTIF(Vertices[In-Degree],"&gt;="&amp;F57)</f>
        <v>2</v>
      </c>
      <c r="H56" s="37">
        <f t="shared" si="12"/>
        <v>16.036363636363657</v>
      </c>
      <c r="I56" s="38">
        <f>COUNTIF(Vertices[Out-Degree],"&gt;= "&amp;H56)-COUNTIF(Vertices[Out-Degree],"&gt;="&amp;H57)</f>
        <v>1</v>
      </c>
      <c r="J56" s="37">
        <f t="shared" si="13"/>
        <v>5126.995730945458</v>
      </c>
      <c r="K56" s="38">
        <f>COUNTIF(Vertices[Betweenness Centrality],"&gt;= "&amp;J56)-COUNTIF(Vertices[Betweenness Centrality],"&gt;="&amp;J57)</f>
        <v>0</v>
      </c>
      <c r="L56" s="37">
        <f t="shared" si="14"/>
        <v>0.7639282727272722</v>
      </c>
      <c r="M56" s="38">
        <f>COUNTIF(Vertices[Closeness Centrality],"&gt;= "&amp;L56)-COUNTIF(Vertices[Closeness Centrality],"&gt;="&amp;L57)</f>
        <v>0</v>
      </c>
      <c r="N56" s="37">
        <f t="shared" si="15"/>
        <v>0.051991418181818225</v>
      </c>
      <c r="O56" s="38">
        <f>COUNTIF(Vertices[Eigenvector Centrality],"&gt;= "&amp;N56)-COUNTIF(Vertices[Eigenvector Centrality],"&gt;="&amp;N57)</f>
        <v>0</v>
      </c>
      <c r="P56" s="37">
        <f t="shared" si="16"/>
        <v>5.576691163636366</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16</v>
      </c>
      <c r="G57" s="42">
        <f>COUNTIF(Vertices[In-Degree],"&gt;= "&amp;F57)-COUNTIF(Vertices[In-Degree],"&gt;="&amp;F58)</f>
        <v>1</v>
      </c>
      <c r="H57" s="41">
        <f>MAX(Vertices[Out-Degree])</f>
        <v>21</v>
      </c>
      <c r="I57" s="42">
        <f>COUNTIF(Vertices[Out-Degree],"&gt;= "&amp;H57)-COUNTIF(Vertices[Out-Degree],"&gt;="&amp;H58)</f>
        <v>1</v>
      </c>
      <c r="J57" s="41">
        <f>MAX(Vertices[Betweenness Centrality])</f>
        <v>6713.922981</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0.068084</v>
      </c>
      <c r="O57" s="42">
        <f>COUNTIF(Vertices[Eigenvector Centrality],"&gt;= "&amp;N57)-COUNTIF(Vertices[Eigenvector Centrality],"&gt;="&amp;N58)</f>
        <v>1</v>
      </c>
      <c r="P57" s="41">
        <f>MAX(Vertices[PageRank])</f>
        <v>7.202838</v>
      </c>
      <c r="Q57" s="42">
        <f>COUNTIF(Vertices[PageRank],"&gt;= "&amp;P57)-COUNTIF(Vertices[PageRank],"&gt;="&amp;P58)</f>
        <v>1</v>
      </c>
      <c r="R57" s="41">
        <f>MAX(Vertices[Clustering Coefficient])</f>
        <v>1</v>
      </c>
      <c r="S57" s="45">
        <f>COUNTIF(Vertices[Clustering Coefficient],"&gt;= "&amp;R57)-COUNTIF(Vertices[Clustering Coefficient],"&gt;="&amp;R58)</f>
        <v>26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16</v>
      </c>
    </row>
    <row r="71" spans="1:2" ht="15">
      <c r="A71" s="33" t="s">
        <v>90</v>
      </c>
      <c r="B71" s="47">
        <f>_xlfn.IFERROR(AVERAGE(Vertices[In-Degree]),NoMetricMessage)</f>
        <v>2.032520325203252</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21</v>
      </c>
    </row>
    <row r="85" spans="1:2" ht="15">
      <c r="A85" s="33" t="s">
        <v>96</v>
      </c>
      <c r="B85" s="47">
        <f>_xlfn.IFERROR(AVERAGE(Vertices[Out-Degree]),NoMetricMessage)</f>
        <v>2.032520325203252</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6713.922981</v>
      </c>
    </row>
    <row r="99" spans="1:2" ht="15">
      <c r="A99" s="33" t="s">
        <v>102</v>
      </c>
      <c r="B99" s="47">
        <f>_xlfn.IFERROR(AVERAGE(Vertices[Betweenness Centrality]),NoMetricMessage)</f>
        <v>294.21138212195126</v>
      </c>
    </row>
    <row r="100" spans="1:2" ht="15">
      <c r="A100" s="33" t="s">
        <v>103</v>
      </c>
      <c r="B100" s="47">
        <f>_xlfn.IFERROR(MEDIAN(Vertices[Betweenness Centrality]),NoMetricMessage)</f>
        <v>0</v>
      </c>
    </row>
    <row r="111" spans="1:2" ht="15">
      <c r="A111" s="33" t="s">
        <v>106</v>
      </c>
      <c r="B111" s="47">
        <f>IF(COUNT(Vertices[Closeness Centrality])&gt;0,L2,NoMetricMessage)</f>
        <v>0.001235</v>
      </c>
    </row>
    <row r="112" spans="1:2" ht="15">
      <c r="A112" s="33" t="s">
        <v>107</v>
      </c>
      <c r="B112" s="47">
        <f>IF(COUNT(Vertices[Closeness Centrality])&gt;0,L57,NoMetricMessage)</f>
        <v>1</v>
      </c>
    </row>
    <row r="113" spans="1:2" ht="15">
      <c r="A113" s="33" t="s">
        <v>108</v>
      </c>
      <c r="B113" s="47">
        <f>_xlfn.IFERROR(AVERAGE(Vertices[Closeness Centrality]),NoMetricMessage)</f>
        <v>0.02523957723577237</v>
      </c>
    </row>
    <row r="114" spans="1:2" ht="15">
      <c r="A114" s="33" t="s">
        <v>109</v>
      </c>
      <c r="B114" s="47">
        <f>_xlfn.IFERROR(MEDIAN(Vertices[Closeness Centrality]),NoMetricMessage)</f>
        <v>0.002451</v>
      </c>
    </row>
    <row r="125" spans="1:2" ht="15">
      <c r="A125" s="33" t="s">
        <v>112</v>
      </c>
      <c r="B125" s="47">
        <f>IF(COUNT(Vertices[Eigenvector Centrality])&gt;0,N2,NoMetricMessage)</f>
        <v>0</v>
      </c>
    </row>
    <row r="126" spans="1:2" ht="15">
      <c r="A126" s="33" t="s">
        <v>113</v>
      </c>
      <c r="B126" s="47">
        <f>IF(COUNT(Vertices[Eigenvector Centrality])&gt;0,N57,NoMetricMessage)</f>
        <v>0.068084</v>
      </c>
    </row>
    <row r="127" spans="1:2" ht="15">
      <c r="A127" s="33" t="s">
        <v>114</v>
      </c>
      <c r="B127" s="47">
        <f>_xlfn.IFERROR(AVERAGE(Vertices[Eigenvector Centrality]),NoMetricMessage)</f>
        <v>0.008130056910569106</v>
      </c>
    </row>
    <row r="128" spans="1:2" ht="15">
      <c r="A128" s="33" t="s">
        <v>115</v>
      </c>
      <c r="B128" s="47">
        <f>_xlfn.IFERROR(MEDIAN(Vertices[Eigenvector Centrality]),NoMetricMessage)</f>
        <v>0.003788</v>
      </c>
    </row>
    <row r="139" spans="1:2" ht="15">
      <c r="A139" s="33" t="s">
        <v>140</v>
      </c>
      <c r="B139" s="47">
        <f>IF(COUNT(Vertices[PageRank])&gt;0,P2,NoMetricMessage)</f>
        <v>0.322986</v>
      </c>
    </row>
    <row r="140" spans="1:2" ht="15">
      <c r="A140" s="33" t="s">
        <v>141</v>
      </c>
      <c r="B140" s="47">
        <f>IF(COUNT(Vertices[PageRank])&gt;0,P57,NoMetricMessage)</f>
        <v>7.202838</v>
      </c>
    </row>
    <row r="141" spans="1:2" ht="15">
      <c r="A141" s="33" t="s">
        <v>142</v>
      </c>
      <c r="B141" s="47">
        <f>_xlfn.IFERROR(AVERAGE(Vertices[PageRank]),NoMetricMessage)</f>
        <v>0.9999957560975611</v>
      </c>
    </row>
    <row r="142" spans="1:2" ht="15">
      <c r="A142" s="33" t="s">
        <v>143</v>
      </c>
      <c r="B142" s="47">
        <f>_xlfn.IFERROR(MEDIAN(Vertices[PageRank]),NoMetricMessage)</f>
        <v>0.538075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0.29208461693743437</v>
      </c>
    </row>
    <row r="156" spans="1:2" ht="15">
      <c r="A156" s="33" t="s">
        <v>121</v>
      </c>
      <c r="B156" s="47">
        <f>_xlfn.IFERROR(MEDIAN(Vertices[Clustering Coefficient]),NoMetricMessage)</f>
        <v>0.00641025641025641</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1943</v>
      </c>
      <c r="K7" s="13" t="s">
        <v>1944</v>
      </c>
    </row>
    <row r="8" spans="1:11" ht="409.5">
      <c r="A8"/>
      <c r="B8">
        <v>2</v>
      </c>
      <c r="C8">
        <v>2</v>
      </c>
      <c r="D8" t="s">
        <v>61</v>
      </c>
      <c r="E8" t="s">
        <v>61</v>
      </c>
      <c r="H8" t="s">
        <v>73</v>
      </c>
      <c r="J8" t="s">
        <v>1945</v>
      </c>
      <c r="K8" s="13" t="s">
        <v>1946</v>
      </c>
    </row>
    <row r="9" spans="1:11" ht="409.5">
      <c r="A9"/>
      <c r="B9">
        <v>3</v>
      </c>
      <c r="C9">
        <v>4</v>
      </c>
      <c r="D9" t="s">
        <v>62</v>
      </c>
      <c r="E9" t="s">
        <v>62</v>
      </c>
      <c r="H9" t="s">
        <v>74</v>
      </c>
      <c r="J9" t="s">
        <v>1947</v>
      </c>
      <c r="K9" s="102" t="s">
        <v>1948</v>
      </c>
    </row>
    <row r="10" spans="1:11" ht="409.5">
      <c r="A10"/>
      <c r="B10">
        <v>4</v>
      </c>
      <c r="D10" t="s">
        <v>63</v>
      </c>
      <c r="E10" t="s">
        <v>63</v>
      </c>
      <c r="H10" t="s">
        <v>75</v>
      </c>
      <c r="J10" t="s">
        <v>1949</v>
      </c>
      <c r="K10" s="13" t="s">
        <v>1950</v>
      </c>
    </row>
    <row r="11" spans="1:11" ht="15">
      <c r="A11"/>
      <c r="B11">
        <v>5</v>
      </c>
      <c r="D11" t="s">
        <v>46</v>
      </c>
      <c r="E11">
        <v>1</v>
      </c>
      <c r="H11" t="s">
        <v>76</v>
      </c>
      <c r="J11" t="s">
        <v>1951</v>
      </c>
      <c r="K11" t="s">
        <v>1952</v>
      </c>
    </row>
    <row r="12" spans="1:11" ht="15">
      <c r="A12"/>
      <c r="B12"/>
      <c r="D12" t="s">
        <v>64</v>
      </c>
      <c r="E12">
        <v>2</v>
      </c>
      <c r="H12">
        <v>0</v>
      </c>
      <c r="J12" t="s">
        <v>1953</v>
      </c>
      <c r="K12" t="s">
        <v>1954</v>
      </c>
    </row>
    <row r="13" spans="1:11" ht="15">
      <c r="A13"/>
      <c r="B13"/>
      <c r="D13">
        <v>1</v>
      </c>
      <c r="E13">
        <v>3</v>
      </c>
      <c r="H13">
        <v>1</v>
      </c>
      <c r="J13" t="s">
        <v>1955</v>
      </c>
      <c r="K13" t="s">
        <v>1956</v>
      </c>
    </row>
    <row r="14" spans="4:11" ht="15">
      <c r="D14">
        <v>2</v>
      </c>
      <c r="E14">
        <v>4</v>
      </c>
      <c r="H14">
        <v>2</v>
      </c>
      <c r="J14" t="s">
        <v>1957</v>
      </c>
      <c r="K14" t="s">
        <v>1958</v>
      </c>
    </row>
    <row r="15" spans="4:11" ht="15">
      <c r="D15">
        <v>3</v>
      </c>
      <c r="E15">
        <v>5</v>
      </c>
      <c r="H15">
        <v>3</v>
      </c>
      <c r="J15" t="s">
        <v>1959</v>
      </c>
      <c r="K15" t="s">
        <v>1960</v>
      </c>
    </row>
    <row r="16" spans="4:11" ht="15">
      <c r="D16">
        <v>4</v>
      </c>
      <c r="E16">
        <v>6</v>
      </c>
      <c r="H16">
        <v>4</v>
      </c>
      <c r="J16" t="s">
        <v>1961</v>
      </c>
      <c r="K16" t="s">
        <v>1962</v>
      </c>
    </row>
    <row r="17" spans="4:11" ht="15">
      <c r="D17">
        <v>5</v>
      </c>
      <c r="E17">
        <v>7</v>
      </c>
      <c r="H17">
        <v>5</v>
      </c>
      <c r="J17" t="s">
        <v>1963</v>
      </c>
      <c r="K17" t="s">
        <v>1964</v>
      </c>
    </row>
    <row r="18" spans="4:11" ht="15">
      <c r="D18">
        <v>6</v>
      </c>
      <c r="E18">
        <v>8</v>
      </c>
      <c r="H18">
        <v>6</v>
      </c>
      <c r="J18" t="s">
        <v>1965</v>
      </c>
      <c r="K18" t="s">
        <v>1966</v>
      </c>
    </row>
    <row r="19" spans="4:11" ht="15">
      <c r="D19">
        <v>7</v>
      </c>
      <c r="E19">
        <v>9</v>
      </c>
      <c r="H19">
        <v>7</v>
      </c>
      <c r="J19" t="s">
        <v>1967</v>
      </c>
      <c r="K19" t="s">
        <v>1968</v>
      </c>
    </row>
    <row r="20" spans="4:11" ht="15">
      <c r="D20">
        <v>8</v>
      </c>
      <c r="H20">
        <v>8</v>
      </c>
      <c r="J20" t="s">
        <v>1969</v>
      </c>
      <c r="K20" t="s">
        <v>1970</v>
      </c>
    </row>
    <row r="21" spans="4:11" ht="409.5">
      <c r="D21">
        <v>9</v>
      </c>
      <c r="H21">
        <v>9</v>
      </c>
      <c r="J21" t="s">
        <v>1971</v>
      </c>
      <c r="K21" s="13" t="s">
        <v>1972</v>
      </c>
    </row>
    <row r="22" spans="4:11" ht="409.5">
      <c r="D22">
        <v>10</v>
      </c>
      <c r="J22" t="s">
        <v>1973</v>
      </c>
      <c r="K22" s="13" t="s">
        <v>1974</v>
      </c>
    </row>
    <row r="23" spans="4:11" ht="409.5">
      <c r="D23">
        <v>11</v>
      </c>
      <c r="J23" t="s">
        <v>1975</v>
      </c>
      <c r="K23" s="13" t="s">
        <v>1976</v>
      </c>
    </row>
    <row r="24" spans="10:11" ht="409.5">
      <c r="J24" t="s">
        <v>1977</v>
      </c>
      <c r="K24" s="13" t="s">
        <v>2767</v>
      </c>
    </row>
    <row r="25" spans="10:11" ht="15">
      <c r="J25" t="s">
        <v>1978</v>
      </c>
      <c r="K25" t="b">
        <v>0</v>
      </c>
    </row>
    <row r="26" spans="10:11" ht="15">
      <c r="J26" t="s">
        <v>2764</v>
      </c>
      <c r="K26" t="s">
        <v>2765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2003</v>
      </c>
      <c r="B2" s="117" t="s">
        <v>2004</v>
      </c>
      <c r="C2" s="118" t="s">
        <v>2005</v>
      </c>
    </row>
    <row r="3" spans="1:3" ht="15">
      <c r="A3" s="116" t="s">
        <v>1980</v>
      </c>
      <c r="B3" s="116" t="s">
        <v>1980</v>
      </c>
      <c r="C3" s="34">
        <v>60</v>
      </c>
    </row>
    <row r="4" spans="1:3" ht="15">
      <c r="A4" s="116" t="s">
        <v>1980</v>
      </c>
      <c r="B4" s="116" t="s">
        <v>1981</v>
      </c>
      <c r="C4" s="34">
        <v>2</v>
      </c>
    </row>
    <row r="5" spans="1:3" ht="15">
      <c r="A5" s="116" t="s">
        <v>1980</v>
      </c>
      <c r="B5" s="116" t="s">
        <v>1982</v>
      </c>
      <c r="C5" s="34">
        <v>8</v>
      </c>
    </row>
    <row r="6" spans="1:3" ht="15">
      <c r="A6" s="116" t="s">
        <v>1980</v>
      </c>
      <c r="B6" s="116" t="s">
        <v>1983</v>
      </c>
      <c r="C6" s="34">
        <v>8</v>
      </c>
    </row>
    <row r="7" spans="1:3" ht="15">
      <c r="A7" s="116" t="s">
        <v>1980</v>
      </c>
      <c r="B7" s="116" t="s">
        <v>1984</v>
      </c>
      <c r="C7" s="34">
        <v>2</v>
      </c>
    </row>
    <row r="8" spans="1:3" ht="15">
      <c r="A8" s="116" t="s">
        <v>1980</v>
      </c>
      <c r="B8" s="116" t="s">
        <v>1985</v>
      </c>
      <c r="C8" s="34">
        <v>1</v>
      </c>
    </row>
    <row r="9" spans="1:3" ht="15">
      <c r="A9" s="116" t="s">
        <v>1980</v>
      </c>
      <c r="B9" s="116" t="s">
        <v>1986</v>
      </c>
      <c r="C9" s="34">
        <v>1</v>
      </c>
    </row>
    <row r="10" spans="1:3" ht="15">
      <c r="A10" s="116" t="s">
        <v>1981</v>
      </c>
      <c r="B10" s="116" t="s">
        <v>1980</v>
      </c>
      <c r="C10" s="34">
        <v>1</v>
      </c>
    </row>
    <row r="11" spans="1:3" ht="15">
      <c r="A11" s="116" t="s">
        <v>1981</v>
      </c>
      <c r="B11" s="116" t="s">
        <v>1981</v>
      </c>
      <c r="C11" s="34">
        <v>28</v>
      </c>
    </row>
    <row r="12" spans="1:3" ht="15">
      <c r="A12" s="116" t="s">
        <v>1982</v>
      </c>
      <c r="B12" s="116" t="s">
        <v>1980</v>
      </c>
      <c r="C12" s="34">
        <v>8</v>
      </c>
    </row>
    <row r="13" spans="1:3" ht="15">
      <c r="A13" s="116" t="s">
        <v>1982</v>
      </c>
      <c r="B13" s="116" t="s">
        <v>1982</v>
      </c>
      <c r="C13" s="34">
        <v>56</v>
      </c>
    </row>
    <row r="14" spans="1:3" ht="15">
      <c r="A14" s="116" t="s">
        <v>1982</v>
      </c>
      <c r="B14" s="116" t="s">
        <v>1983</v>
      </c>
      <c r="C14" s="34">
        <v>5</v>
      </c>
    </row>
    <row r="15" spans="1:3" ht="15">
      <c r="A15" s="116" t="s">
        <v>1982</v>
      </c>
      <c r="B15" s="116" t="s">
        <v>1988</v>
      </c>
      <c r="C15" s="34">
        <v>1</v>
      </c>
    </row>
    <row r="16" spans="1:3" ht="15">
      <c r="A16" s="116" t="s">
        <v>1983</v>
      </c>
      <c r="B16" s="116" t="s">
        <v>1980</v>
      </c>
      <c r="C16" s="34">
        <v>9</v>
      </c>
    </row>
    <row r="17" spans="1:3" ht="15">
      <c r="A17" s="116" t="s">
        <v>1983</v>
      </c>
      <c r="B17" s="116" t="s">
        <v>1982</v>
      </c>
      <c r="C17" s="34">
        <v>8</v>
      </c>
    </row>
    <row r="18" spans="1:3" ht="15">
      <c r="A18" s="116" t="s">
        <v>1983</v>
      </c>
      <c r="B18" s="116" t="s">
        <v>1983</v>
      </c>
      <c r="C18" s="34">
        <v>51</v>
      </c>
    </row>
    <row r="19" spans="1:3" ht="15">
      <c r="A19" s="116" t="s">
        <v>1983</v>
      </c>
      <c r="B19" s="116" t="s">
        <v>1986</v>
      </c>
      <c r="C19" s="34">
        <v>2</v>
      </c>
    </row>
    <row r="20" spans="1:3" ht="15">
      <c r="A20" s="116" t="s">
        <v>1984</v>
      </c>
      <c r="B20" s="116" t="s">
        <v>1984</v>
      </c>
      <c r="C20" s="34">
        <v>12</v>
      </c>
    </row>
    <row r="21" spans="1:3" ht="15">
      <c r="A21" s="116" t="s">
        <v>1985</v>
      </c>
      <c r="B21" s="116" t="s">
        <v>1982</v>
      </c>
      <c r="C21" s="34">
        <v>8</v>
      </c>
    </row>
    <row r="22" spans="1:3" ht="15">
      <c r="A22" s="116" t="s">
        <v>1985</v>
      </c>
      <c r="B22" s="116" t="s">
        <v>1985</v>
      </c>
      <c r="C22" s="34">
        <v>48</v>
      </c>
    </row>
    <row r="23" spans="1:3" ht="15">
      <c r="A23" s="116" t="s">
        <v>1986</v>
      </c>
      <c r="B23" s="116" t="s">
        <v>1980</v>
      </c>
      <c r="C23" s="34">
        <v>3</v>
      </c>
    </row>
    <row r="24" spans="1:3" ht="15">
      <c r="A24" s="116" t="s">
        <v>1986</v>
      </c>
      <c r="B24" s="116" t="s">
        <v>1982</v>
      </c>
      <c r="C24" s="34">
        <v>1</v>
      </c>
    </row>
    <row r="25" spans="1:3" ht="15">
      <c r="A25" s="116" t="s">
        <v>1986</v>
      </c>
      <c r="B25" s="116" t="s">
        <v>1983</v>
      </c>
      <c r="C25" s="34">
        <v>1</v>
      </c>
    </row>
    <row r="26" spans="1:3" ht="15">
      <c r="A26" s="116" t="s">
        <v>1986</v>
      </c>
      <c r="B26" s="116" t="s">
        <v>1986</v>
      </c>
      <c r="C26" s="34">
        <v>6</v>
      </c>
    </row>
    <row r="27" spans="1:3" ht="15">
      <c r="A27" s="116" t="s">
        <v>1987</v>
      </c>
      <c r="B27" s="116" t="s">
        <v>1987</v>
      </c>
      <c r="C27" s="34">
        <v>7</v>
      </c>
    </row>
    <row r="28" spans="1:3" ht="15">
      <c r="A28" s="116" t="s">
        <v>1988</v>
      </c>
      <c r="B28" s="116" t="s">
        <v>1980</v>
      </c>
      <c r="C28" s="34">
        <v>1</v>
      </c>
    </row>
    <row r="29" spans="1:3" ht="15">
      <c r="A29" s="116" t="s">
        <v>1988</v>
      </c>
      <c r="B29" s="116" t="s">
        <v>1983</v>
      </c>
      <c r="C29" s="34">
        <v>1</v>
      </c>
    </row>
    <row r="30" spans="1:3" ht="15">
      <c r="A30" s="116" t="s">
        <v>1988</v>
      </c>
      <c r="B30" s="116" t="s">
        <v>1988</v>
      </c>
      <c r="C30" s="34">
        <v>2</v>
      </c>
    </row>
    <row r="31" spans="1:3" ht="15">
      <c r="A31" s="116" t="s">
        <v>1989</v>
      </c>
      <c r="B31" s="116" t="s">
        <v>1989</v>
      </c>
      <c r="C31"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2010</v>
      </c>
      <c r="B1" s="13" t="s">
        <v>2011</v>
      </c>
      <c r="C1" s="13" t="s">
        <v>2012</v>
      </c>
      <c r="D1" s="13" t="s">
        <v>2015</v>
      </c>
      <c r="E1" s="13" t="s">
        <v>2014</v>
      </c>
      <c r="F1" s="13" t="s">
        <v>2017</v>
      </c>
      <c r="G1" s="13" t="s">
        <v>2016</v>
      </c>
      <c r="H1" s="13" t="s">
        <v>2022</v>
      </c>
      <c r="I1" s="13" t="s">
        <v>2021</v>
      </c>
      <c r="J1" s="13" t="s">
        <v>2025</v>
      </c>
      <c r="K1" s="13" t="s">
        <v>2024</v>
      </c>
      <c r="L1" s="13" t="s">
        <v>2027</v>
      </c>
      <c r="M1" s="78" t="s">
        <v>2026</v>
      </c>
      <c r="N1" s="78" t="s">
        <v>2029</v>
      </c>
      <c r="O1" s="78" t="s">
        <v>2028</v>
      </c>
      <c r="P1" s="78" t="s">
        <v>2031</v>
      </c>
      <c r="Q1" s="13" t="s">
        <v>2030</v>
      </c>
      <c r="R1" s="13" t="s">
        <v>2033</v>
      </c>
      <c r="S1" s="78" t="s">
        <v>2032</v>
      </c>
      <c r="T1" s="78" t="s">
        <v>2035</v>
      </c>
      <c r="U1" s="78" t="s">
        <v>2034</v>
      </c>
      <c r="V1" s="78" t="s">
        <v>2036</v>
      </c>
    </row>
    <row r="2" spans="1:22" ht="15">
      <c r="A2" s="83" t="s">
        <v>459</v>
      </c>
      <c r="B2" s="78">
        <v>12</v>
      </c>
      <c r="C2" s="83" t="s">
        <v>466</v>
      </c>
      <c r="D2" s="78">
        <v>4</v>
      </c>
      <c r="E2" s="83" t="s">
        <v>460</v>
      </c>
      <c r="F2" s="78">
        <v>1</v>
      </c>
      <c r="G2" s="83" t="s">
        <v>461</v>
      </c>
      <c r="H2" s="78">
        <v>3</v>
      </c>
      <c r="I2" s="83" t="s">
        <v>456</v>
      </c>
      <c r="J2" s="78">
        <v>2</v>
      </c>
      <c r="K2" s="83" t="s">
        <v>459</v>
      </c>
      <c r="L2" s="78">
        <v>12</v>
      </c>
      <c r="M2" s="78"/>
      <c r="N2" s="78"/>
      <c r="O2" s="78"/>
      <c r="P2" s="78"/>
      <c r="Q2" s="83" t="s">
        <v>463</v>
      </c>
      <c r="R2" s="78">
        <v>2</v>
      </c>
      <c r="S2" s="78"/>
      <c r="T2" s="78"/>
      <c r="U2" s="78"/>
      <c r="V2" s="78"/>
    </row>
    <row r="3" spans="1:22" ht="15">
      <c r="A3" s="83" t="s">
        <v>466</v>
      </c>
      <c r="B3" s="78">
        <v>5</v>
      </c>
      <c r="C3" s="83" t="s">
        <v>465</v>
      </c>
      <c r="D3" s="78">
        <v>1</v>
      </c>
      <c r="E3" s="83" t="s">
        <v>457</v>
      </c>
      <c r="F3" s="78">
        <v>1</v>
      </c>
      <c r="G3" s="83" t="s">
        <v>468</v>
      </c>
      <c r="H3" s="78">
        <v>3</v>
      </c>
      <c r="I3" s="83" t="s">
        <v>468</v>
      </c>
      <c r="J3" s="78">
        <v>2</v>
      </c>
      <c r="K3" s="78"/>
      <c r="L3" s="78"/>
      <c r="M3" s="78"/>
      <c r="N3" s="78"/>
      <c r="O3" s="78"/>
      <c r="P3" s="78"/>
      <c r="Q3" s="83" t="s">
        <v>464</v>
      </c>
      <c r="R3" s="78">
        <v>1</v>
      </c>
      <c r="S3" s="78"/>
      <c r="T3" s="78"/>
      <c r="U3" s="78"/>
      <c r="V3" s="78"/>
    </row>
    <row r="4" spans="1:22" ht="15">
      <c r="A4" s="83" t="s">
        <v>468</v>
      </c>
      <c r="B4" s="78">
        <v>5</v>
      </c>
      <c r="C4" s="83" t="s">
        <v>476</v>
      </c>
      <c r="D4" s="78">
        <v>1</v>
      </c>
      <c r="E4" s="78"/>
      <c r="F4" s="78"/>
      <c r="G4" s="83" t="s">
        <v>458</v>
      </c>
      <c r="H4" s="78">
        <v>3</v>
      </c>
      <c r="I4" s="83" t="s">
        <v>455</v>
      </c>
      <c r="J4" s="78">
        <v>2</v>
      </c>
      <c r="K4" s="78"/>
      <c r="L4" s="78"/>
      <c r="M4" s="78"/>
      <c r="N4" s="78"/>
      <c r="O4" s="78"/>
      <c r="P4" s="78"/>
      <c r="Q4" s="78"/>
      <c r="R4" s="78"/>
      <c r="S4" s="78"/>
      <c r="T4" s="78"/>
      <c r="U4" s="78"/>
      <c r="V4" s="78"/>
    </row>
    <row r="5" spans="1:22" ht="15">
      <c r="A5" s="83" t="s">
        <v>473</v>
      </c>
      <c r="B5" s="78">
        <v>3</v>
      </c>
      <c r="C5" s="83" t="s">
        <v>478</v>
      </c>
      <c r="D5" s="78">
        <v>1</v>
      </c>
      <c r="E5" s="78"/>
      <c r="F5" s="78"/>
      <c r="G5" s="83" t="s">
        <v>473</v>
      </c>
      <c r="H5" s="78">
        <v>2</v>
      </c>
      <c r="I5" s="83" t="s">
        <v>2023</v>
      </c>
      <c r="J5" s="78">
        <v>1</v>
      </c>
      <c r="K5" s="78"/>
      <c r="L5" s="78"/>
      <c r="M5" s="78"/>
      <c r="N5" s="78"/>
      <c r="O5" s="78"/>
      <c r="P5" s="78"/>
      <c r="Q5" s="78"/>
      <c r="R5" s="78"/>
      <c r="S5" s="78"/>
      <c r="T5" s="78"/>
      <c r="U5" s="78"/>
      <c r="V5" s="78"/>
    </row>
    <row r="6" spans="1:22" ht="15">
      <c r="A6" s="83" t="s">
        <v>461</v>
      </c>
      <c r="B6" s="78">
        <v>3</v>
      </c>
      <c r="C6" s="83" t="s">
        <v>472</v>
      </c>
      <c r="D6" s="78">
        <v>1</v>
      </c>
      <c r="E6" s="78"/>
      <c r="F6" s="78"/>
      <c r="G6" s="83" t="s">
        <v>462</v>
      </c>
      <c r="H6" s="78">
        <v>2</v>
      </c>
      <c r="I6" s="83" t="s">
        <v>2020</v>
      </c>
      <c r="J6" s="78">
        <v>1</v>
      </c>
      <c r="K6" s="78"/>
      <c r="L6" s="78"/>
      <c r="M6" s="78"/>
      <c r="N6" s="78"/>
      <c r="O6" s="78"/>
      <c r="P6" s="78"/>
      <c r="Q6" s="78"/>
      <c r="R6" s="78"/>
      <c r="S6" s="78"/>
      <c r="T6" s="78"/>
      <c r="U6" s="78"/>
      <c r="V6" s="78"/>
    </row>
    <row r="7" spans="1:22" ht="15">
      <c r="A7" s="83" t="s">
        <v>458</v>
      </c>
      <c r="B7" s="78">
        <v>3</v>
      </c>
      <c r="C7" s="83" t="s">
        <v>2013</v>
      </c>
      <c r="D7" s="78">
        <v>1</v>
      </c>
      <c r="E7" s="78"/>
      <c r="F7" s="78"/>
      <c r="G7" s="83" t="s">
        <v>466</v>
      </c>
      <c r="H7" s="78">
        <v>1</v>
      </c>
      <c r="I7" s="78"/>
      <c r="J7" s="78"/>
      <c r="K7" s="78"/>
      <c r="L7" s="78"/>
      <c r="M7" s="78"/>
      <c r="N7" s="78"/>
      <c r="O7" s="78"/>
      <c r="P7" s="78"/>
      <c r="Q7" s="78"/>
      <c r="R7" s="78"/>
      <c r="S7" s="78"/>
      <c r="T7" s="78"/>
      <c r="U7" s="78"/>
      <c r="V7" s="78"/>
    </row>
    <row r="8" spans="1:22" ht="15">
      <c r="A8" s="83" t="s">
        <v>462</v>
      </c>
      <c r="B8" s="78">
        <v>2</v>
      </c>
      <c r="C8" s="83" t="s">
        <v>467</v>
      </c>
      <c r="D8" s="78">
        <v>1</v>
      </c>
      <c r="E8" s="78"/>
      <c r="F8" s="78"/>
      <c r="G8" s="83" t="s">
        <v>469</v>
      </c>
      <c r="H8" s="78">
        <v>1</v>
      </c>
      <c r="I8" s="78"/>
      <c r="J8" s="78"/>
      <c r="K8" s="78"/>
      <c r="L8" s="78"/>
      <c r="M8" s="78"/>
      <c r="N8" s="78"/>
      <c r="O8" s="78"/>
      <c r="P8" s="78"/>
      <c r="Q8" s="78"/>
      <c r="R8" s="78"/>
      <c r="S8" s="78"/>
      <c r="T8" s="78"/>
      <c r="U8" s="78"/>
      <c r="V8" s="78"/>
    </row>
    <row r="9" spans="1:22" ht="15">
      <c r="A9" s="83" t="s">
        <v>463</v>
      </c>
      <c r="B9" s="78">
        <v>2</v>
      </c>
      <c r="C9" s="83" t="s">
        <v>473</v>
      </c>
      <c r="D9" s="78">
        <v>1</v>
      </c>
      <c r="E9" s="78"/>
      <c r="F9" s="78"/>
      <c r="G9" s="83" t="s">
        <v>2018</v>
      </c>
      <c r="H9" s="78">
        <v>1</v>
      </c>
      <c r="I9" s="78"/>
      <c r="J9" s="78"/>
      <c r="K9" s="78"/>
      <c r="L9" s="78"/>
      <c r="M9" s="78"/>
      <c r="N9" s="78"/>
      <c r="O9" s="78"/>
      <c r="P9" s="78"/>
      <c r="Q9" s="78"/>
      <c r="R9" s="78"/>
      <c r="S9" s="78"/>
      <c r="T9" s="78"/>
      <c r="U9" s="78"/>
      <c r="V9" s="78"/>
    </row>
    <row r="10" spans="1:22" ht="15">
      <c r="A10" s="83" t="s">
        <v>465</v>
      </c>
      <c r="B10" s="78">
        <v>2</v>
      </c>
      <c r="C10" s="78"/>
      <c r="D10" s="78"/>
      <c r="E10" s="78"/>
      <c r="F10" s="78"/>
      <c r="G10" s="83" t="s">
        <v>2019</v>
      </c>
      <c r="H10" s="78">
        <v>1</v>
      </c>
      <c r="I10" s="78"/>
      <c r="J10" s="78"/>
      <c r="K10" s="78"/>
      <c r="L10" s="78"/>
      <c r="M10" s="78"/>
      <c r="N10" s="78"/>
      <c r="O10" s="78"/>
      <c r="P10" s="78"/>
      <c r="Q10" s="78"/>
      <c r="R10" s="78"/>
      <c r="S10" s="78"/>
      <c r="T10" s="78"/>
      <c r="U10" s="78"/>
      <c r="V10" s="78"/>
    </row>
    <row r="11" spans="1:22" ht="15">
      <c r="A11" s="83" t="s">
        <v>456</v>
      </c>
      <c r="B11" s="78">
        <v>2</v>
      </c>
      <c r="C11" s="78"/>
      <c r="D11" s="78"/>
      <c r="E11" s="78"/>
      <c r="F11" s="78"/>
      <c r="G11" s="83" t="s">
        <v>2020</v>
      </c>
      <c r="H11" s="78">
        <v>1</v>
      </c>
      <c r="I11" s="78"/>
      <c r="J11" s="78"/>
      <c r="K11" s="78"/>
      <c r="L11" s="78"/>
      <c r="M11" s="78"/>
      <c r="N11" s="78"/>
      <c r="O11" s="78"/>
      <c r="P11" s="78"/>
      <c r="Q11" s="78"/>
      <c r="R11" s="78"/>
      <c r="S11" s="78"/>
      <c r="T11" s="78"/>
      <c r="U11" s="78"/>
      <c r="V11" s="78"/>
    </row>
    <row r="14" spans="1:22" ht="15" customHeight="1">
      <c r="A14" s="13" t="s">
        <v>2043</v>
      </c>
      <c r="B14" s="13" t="s">
        <v>2011</v>
      </c>
      <c r="C14" s="13" t="s">
        <v>2044</v>
      </c>
      <c r="D14" s="13" t="s">
        <v>2015</v>
      </c>
      <c r="E14" s="13" t="s">
        <v>2045</v>
      </c>
      <c r="F14" s="13" t="s">
        <v>2017</v>
      </c>
      <c r="G14" s="13" t="s">
        <v>2046</v>
      </c>
      <c r="H14" s="13" t="s">
        <v>2022</v>
      </c>
      <c r="I14" s="13" t="s">
        <v>2047</v>
      </c>
      <c r="J14" s="13" t="s">
        <v>2025</v>
      </c>
      <c r="K14" s="13" t="s">
        <v>2048</v>
      </c>
      <c r="L14" s="13" t="s">
        <v>2027</v>
      </c>
      <c r="M14" s="78" t="s">
        <v>2049</v>
      </c>
      <c r="N14" s="78" t="s">
        <v>2029</v>
      </c>
      <c r="O14" s="78" t="s">
        <v>2050</v>
      </c>
      <c r="P14" s="78" t="s">
        <v>2031</v>
      </c>
      <c r="Q14" s="13" t="s">
        <v>2051</v>
      </c>
      <c r="R14" s="13" t="s">
        <v>2033</v>
      </c>
      <c r="S14" s="78" t="s">
        <v>2052</v>
      </c>
      <c r="T14" s="78" t="s">
        <v>2035</v>
      </c>
      <c r="U14" s="78" t="s">
        <v>2053</v>
      </c>
      <c r="V14" s="78" t="s">
        <v>2036</v>
      </c>
    </row>
    <row r="15" spans="1:22" ht="15">
      <c r="A15" s="78" t="s">
        <v>484</v>
      </c>
      <c r="B15" s="78">
        <v>28</v>
      </c>
      <c r="C15" s="78" t="s">
        <v>487</v>
      </c>
      <c r="D15" s="78">
        <v>4</v>
      </c>
      <c r="E15" s="78" t="s">
        <v>484</v>
      </c>
      <c r="F15" s="78">
        <v>1</v>
      </c>
      <c r="G15" s="78" t="s">
        <v>484</v>
      </c>
      <c r="H15" s="78">
        <v>12</v>
      </c>
      <c r="I15" s="78" t="s">
        <v>482</v>
      </c>
      <c r="J15" s="78">
        <v>2</v>
      </c>
      <c r="K15" s="78" t="s">
        <v>484</v>
      </c>
      <c r="L15" s="78">
        <v>12</v>
      </c>
      <c r="M15" s="78"/>
      <c r="N15" s="78"/>
      <c r="O15" s="78"/>
      <c r="P15" s="78"/>
      <c r="Q15" s="78" t="s">
        <v>482</v>
      </c>
      <c r="R15" s="78">
        <v>2</v>
      </c>
      <c r="S15" s="78"/>
      <c r="T15" s="78"/>
      <c r="U15" s="78"/>
      <c r="V15" s="78"/>
    </row>
    <row r="16" spans="1:22" ht="15">
      <c r="A16" s="78" t="s">
        <v>483</v>
      </c>
      <c r="B16" s="78">
        <v>10</v>
      </c>
      <c r="C16" s="78" t="s">
        <v>483</v>
      </c>
      <c r="D16" s="78">
        <v>4</v>
      </c>
      <c r="E16" s="78" t="s">
        <v>483</v>
      </c>
      <c r="F16" s="78">
        <v>1</v>
      </c>
      <c r="G16" s="78" t="s">
        <v>483</v>
      </c>
      <c r="H16" s="78">
        <v>3</v>
      </c>
      <c r="I16" s="78" t="s">
        <v>484</v>
      </c>
      <c r="J16" s="78">
        <v>2</v>
      </c>
      <c r="K16" s="78"/>
      <c r="L16" s="78"/>
      <c r="M16" s="78"/>
      <c r="N16" s="78"/>
      <c r="O16" s="78"/>
      <c r="P16" s="78"/>
      <c r="Q16" s="78" t="s">
        <v>486</v>
      </c>
      <c r="R16" s="78">
        <v>1</v>
      </c>
      <c r="S16" s="78"/>
      <c r="T16" s="78"/>
      <c r="U16" s="78"/>
      <c r="V16" s="78"/>
    </row>
    <row r="17" spans="1:22" ht="15">
      <c r="A17" s="78" t="s">
        <v>482</v>
      </c>
      <c r="B17" s="78">
        <v>6</v>
      </c>
      <c r="C17" s="78" t="s">
        <v>491</v>
      </c>
      <c r="D17" s="78">
        <v>1</v>
      </c>
      <c r="E17" s="78"/>
      <c r="F17" s="78"/>
      <c r="G17" s="78" t="s">
        <v>485</v>
      </c>
      <c r="H17" s="78">
        <v>2</v>
      </c>
      <c r="I17" s="78" t="s">
        <v>483</v>
      </c>
      <c r="J17" s="78">
        <v>2</v>
      </c>
      <c r="K17" s="78"/>
      <c r="L17" s="78"/>
      <c r="M17" s="78"/>
      <c r="N17" s="78"/>
      <c r="O17" s="78"/>
      <c r="P17" s="78"/>
      <c r="Q17" s="78"/>
      <c r="R17" s="78"/>
      <c r="S17" s="78"/>
      <c r="T17" s="78"/>
      <c r="U17" s="78"/>
      <c r="V17" s="78"/>
    </row>
    <row r="18" spans="1:22" ht="15">
      <c r="A18" s="78" t="s">
        <v>487</v>
      </c>
      <c r="B18" s="78">
        <v>5</v>
      </c>
      <c r="C18" s="78" t="s">
        <v>488</v>
      </c>
      <c r="D18" s="78">
        <v>1</v>
      </c>
      <c r="E18" s="78"/>
      <c r="F18" s="78"/>
      <c r="G18" s="78" t="s">
        <v>482</v>
      </c>
      <c r="H18" s="78">
        <v>2</v>
      </c>
      <c r="I18" s="78" t="s">
        <v>481</v>
      </c>
      <c r="J18" s="78">
        <v>2</v>
      </c>
      <c r="K18" s="78"/>
      <c r="L18" s="78"/>
      <c r="M18" s="78"/>
      <c r="N18" s="78"/>
      <c r="O18" s="78"/>
      <c r="P18" s="78"/>
      <c r="Q18" s="78"/>
      <c r="R18" s="78"/>
      <c r="S18" s="78"/>
      <c r="T18" s="78"/>
      <c r="U18" s="78"/>
      <c r="V18" s="78"/>
    </row>
    <row r="19" spans="1:22" ht="15">
      <c r="A19" s="78" t="s">
        <v>485</v>
      </c>
      <c r="B19" s="78">
        <v>2</v>
      </c>
      <c r="C19" s="78" t="s">
        <v>484</v>
      </c>
      <c r="D19" s="78">
        <v>1</v>
      </c>
      <c r="E19" s="78"/>
      <c r="F19" s="78"/>
      <c r="G19" s="78" t="s">
        <v>487</v>
      </c>
      <c r="H19" s="78">
        <v>1</v>
      </c>
      <c r="I19" s="78"/>
      <c r="J19" s="78"/>
      <c r="K19" s="78"/>
      <c r="L19" s="78"/>
      <c r="M19" s="78"/>
      <c r="N19" s="78"/>
      <c r="O19" s="78"/>
      <c r="P19" s="78"/>
      <c r="Q19" s="78"/>
      <c r="R19" s="78"/>
      <c r="S19" s="78"/>
      <c r="T19" s="78"/>
      <c r="U19" s="78"/>
      <c r="V19" s="78"/>
    </row>
    <row r="20" spans="1:22" ht="15">
      <c r="A20" s="78" t="s">
        <v>481</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486</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488</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491</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2059</v>
      </c>
      <c r="B26" s="13" t="s">
        <v>2011</v>
      </c>
      <c r="C26" s="13" t="s">
        <v>2068</v>
      </c>
      <c r="D26" s="13" t="s">
        <v>2015</v>
      </c>
      <c r="E26" s="13" t="s">
        <v>2074</v>
      </c>
      <c r="F26" s="13" t="s">
        <v>2017</v>
      </c>
      <c r="G26" s="13" t="s">
        <v>2076</v>
      </c>
      <c r="H26" s="13" t="s">
        <v>2022</v>
      </c>
      <c r="I26" s="13" t="s">
        <v>2079</v>
      </c>
      <c r="J26" s="13" t="s">
        <v>2025</v>
      </c>
      <c r="K26" s="13" t="s">
        <v>2085</v>
      </c>
      <c r="L26" s="13" t="s">
        <v>2027</v>
      </c>
      <c r="M26" s="13" t="s">
        <v>2089</v>
      </c>
      <c r="N26" s="13" t="s">
        <v>2029</v>
      </c>
      <c r="O26" s="13" t="s">
        <v>2090</v>
      </c>
      <c r="P26" s="13" t="s">
        <v>2031</v>
      </c>
      <c r="Q26" s="13" t="s">
        <v>2096</v>
      </c>
      <c r="R26" s="13" t="s">
        <v>2033</v>
      </c>
      <c r="S26" s="13" t="s">
        <v>2098</v>
      </c>
      <c r="T26" s="13" t="s">
        <v>2035</v>
      </c>
      <c r="U26" s="13" t="s">
        <v>2099</v>
      </c>
      <c r="V26" s="13" t="s">
        <v>2036</v>
      </c>
    </row>
    <row r="27" spans="1:22" ht="15">
      <c r="A27" s="78" t="s">
        <v>492</v>
      </c>
      <c r="B27" s="78">
        <v>131</v>
      </c>
      <c r="C27" s="78" t="s">
        <v>492</v>
      </c>
      <c r="D27" s="78">
        <v>44</v>
      </c>
      <c r="E27" s="78" t="s">
        <v>492</v>
      </c>
      <c r="F27" s="78">
        <v>9</v>
      </c>
      <c r="G27" s="78" t="s">
        <v>492</v>
      </c>
      <c r="H27" s="78">
        <v>28</v>
      </c>
      <c r="I27" s="78" t="s">
        <v>492</v>
      </c>
      <c r="J27" s="78">
        <v>22</v>
      </c>
      <c r="K27" s="78" t="s">
        <v>492</v>
      </c>
      <c r="L27" s="78">
        <v>12</v>
      </c>
      <c r="M27" s="78" t="s">
        <v>492</v>
      </c>
      <c r="N27" s="78">
        <v>4</v>
      </c>
      <c r="O27" s="78" t="s">
        <v>492</v>
      </c>
      <c r="P27" s="78">
        <v>4</v>
      </c>
      <c r="Q27" s="78" t="s">
        <v>492</v>
      </c>
      <c r="R27" s="78">
        <v>4</v>
      </c>
      <c r="S27" s="78" t="s">
        <v>492</v>
      </c>
      <c r="T27" s="78">
        <v>2</v>
      </c>
      <c r="U27" s="78" t="s">
        <v>492</v>
      </c>
      <c r="V27" s="78">
        <v>2</v>
      </c>
    </row>
    <row r="28" spans="1:22" ht="15">
      <c r="A28" s="78" t="s">
        <v>2060</v>
      </c>
      <c r="B28" s="78">
        <v>39</v>
      </c>
      <c r="C28" s="78" t="s">
        <v>2060</v>
      </c>
      <c r="D28" s="78">
        <v>10</v>
      </c>
      <c r="E28" s="78" t="s">
        <v>2075</v>
      </c>
      <c r="F28" s="78">
        <v>3</v>
      </c>
      <c r="G28" s="78" t="s">
        <v>2060</v>
      </c>
      <c r="H28" s="78">
        <v>11</v>
      </c>
      <c r="I28" s="78" t="s">
        <v>2060</v>
      </c>
      <c r="J28" s="78">
        <v>3</v>
      </c>
      <c r="K28" s="78" t="s">
        <v>2060</v>
      </c>
      <c r="L28" s="78">
        <v>12</v>
      </c>
      <c r="M28" s="78"/>
      <c r="N28" s="78"/>
      <c r="O28" s="78" t="s">
        <v>2091</v>
      </c>
      <c r="P28" s="78">
        <v>1</v>
      </c>
      <c r="Q28" s="78" t="s">
        <v>2097</v>
      </c>
      <c r="R28" s="78">
        <v>1</v>
      </c>
      <c r="S28" s="78" t="s">
        <v>2060</v>
      </c>
      <c r="T28" s="78">
        <v>1</v>
      </c>
      <c r="U28" s="78"/>
      <c r="V28" s="78"/>
    </row>
    <row r="29" spans="1:22" ht="15">
      <c r="A29" s="78" t="s">
        <v>2061</v>
      </c>
      <c r="B29" s="78">
        <v>11</v>
      </c>
      <c r="C29" s="78" t="s">
        <v>493</v>
      </c>
      <c r="D29" s="78">
        <v>7</v>
      </c>
      <c r="E29" s="78" t="s">
        <v>2060</v>
      </c>
      <c r="F29" s="78">
        <v>1</v>
      </c>
      <c r="G29" s="78" t="s">
        <v>2061</v>
      </c>
      <c r="H29" s="78">
        <v>11</v>
      </c>
      <c r="I29" s="78" t="s">
        <v>2066</v>
      </c>
      <c r="J29" s="78">
        <v>2</v>
      </c>
      <c r="K29" s="78" t="s">
        <v>1148</v>
      </c>
      <c r="L29" s="78">
        <v>1</v>
      </c>
      <c r="M29" s="78"/>
      <c r="N29" s="78"/>
      <c r="O29" s="78" t="s">
        <v>2092</v>
      </c>
      <c r="P29" s="78">
        <v>1</v>
      </c>
      <c r="Q29" s="78" t="s">
        <v>256</v>
      </c>
      <c r="R29" s="78">
        <v>1</v>
      </c>
      <c r="S29" s="78"/>
      <c r="T29" s="78"/>
      <c r="U29" s="78"/>
      <c r="V29" s="78"/>
    </row>
    <row r="30" spans="1:22" ht="15">
      <c r="A30" s="78" t="s">
        <v>493</v>
      </c>
      <c r="B30" s="78">
        <v>9</v>
      </c>
      <c r="C30" s="78" t="s">
        <v>2062</v>
      </c>
      <c r="D30" s="78">
        <v>5</v>
      </c>
      <c r="E30" s="78" t="s">
        <v>289</v>
      </c>
      <c r="F30" s="78">
        <v>1</v>
      </c>
      <c r="G30" s="78" t="s">
        <v>2063</v>
      </c>
      <c r="H30" s="78">
        <v>5</v>
      </c>
      <c r="I30" s="78" t="s">
        <v>2064</v>
      </c>
      <c r="J30" s="78">
        <v>2</v>
      </c>
      <c r="K30" s="78" t="s">
        <v>2086</v>
      </c>
      <c r="L30" s="78">
        <v>1</v>
      </c>
      <c r="M30" s="78"/>
      <c r="N30" s="78"/>
      <c r="O30" s="78" t="s">
        <v>2093</v>
      </c>
      <c r="P30" s="78">
        <v>1</v>
      </c>
      <c r="Q30" s="78"/>
      <c r="R30" s="78"/>
      <c r="S30" s="78"/>
      <c r="T30" s="78"/>
      <c r="U30" s="78"/>
      <c r="V30" s="78"/>
    </row>
    <row r="31" spans="1:22" ht="15">
      <c r="A31" s="78" t="s">
        <v>2062</v>
      </c>
      <c r="B31" s="78">
        <v>5</v>
      </c>
      <c r="C31" s="78" t="s">
        <v>2066</v>
      </c>
      <c r="D31" s="78">
        <v>2</v>
      </c>
      <c r="E31" s="78"/>
      <c r="F31" s="78"/>
      <c r="G31" s="78" t="s">
        <v>2065</v>
      </c>
      <c r="H31" s="78">
        <v>4</v>
      </c>
      <c r="I31" s="78" t="s">
        <v>2080</v>
      </c>
      <c r="J31" s="78">
        <v>2</v>
      </c>
      <c r="K31" s="78" t="s">
        <v>2087</v>
      </c>
      <c r="L31" s="78">
        <v>1</v>
      </c>
      <c r="M31" s="78"/>
      <c r="N31" s="78"/>
      <c r="O31" s="78" t="s">
        <v>2094</v>
      </c>
      <c r="P31" s="78">
        <v>1</v>
      </c>
      <c r="Q31" s="78"/>
      <c r="R31" s="78"/>
      <c r="S31" s="78"/>
      <c r="T31" s="78"/>
      <c r="U31" s="78"/>
      <c r="V31" s="78"/>
    </row>
    <row r="32" spans="1:22" ht="15">
      <c r="A32" s="78" t="s">
        <v>2063</v>
      </c>
      <c r="B32" s="78">
        <v>5</v>
      </c>
      <c r="C32" s="78" t="s">
        <v>2069</v>
      </c>
      <c r="D32" s="78">
        <v>2</v>
      </c>
      <c r="E32" s="78"/>
      <c r="F32" s="78"/>
      <c r="G32" s="78" t="s">
        <v>2067</v>
      </c>
      <c r="H32" s="78">
        <v>3</v>
      </c>
      <c r="I32" s="78" t="s">
        <v>2081</v>
      </c>
      <c r="J32" s="78">
        <v>2</v>
      </c>
      <c r="K32" s="78" t="s">
        <v>2088</v>
      </c>
      <c r="L32" s="78">
        <v>1</v>
      </c>
      <c r="M32" s="78"/>
      <c r="N32" s="78"/>
      <c r="O32" s="78" t="s">
        <v>2095</v>
      </c>
      <c r="P32" s="78">
        <v>1</v>
      </c>
      <c r="Q32" s="78"/>
      <c r="R32" s="78"/>
      <c r="S32" s="78"/>
      <c r="T32" s="78"/>
      <c r="U32" s="78"/>
      <c r="V32" s="78"/>
    </row>
    <row r="33" spans="1:22" ht="15">
      <c r="A33" s="78" t="s">
        <v>2064</v>
      </c>
      <c r="B33" s="78">
        <v>4</v>
      </c>
      <c r="C33" s="78" t="s">
        <v>2070</v>
      </c>
      <c r="D33" s="78">
        <v>2</v>
      </c>
      <c r="E33" s="78"/>
      <c r="F33" s="78"/>
      <c r="G33" s="78" t="s">
        <v>2077</v>
      </c>
      <c r="H33" s="78">
        <v>2</v>
      </c>
      <c r="I33" s="78" t="s">
        <v>2082</v>
      </c>
      <c r="J33" s="78">
        <v>2</v>
      </c>
      <c r="K33" s="78"/>
      <c r="L33" s="78"/>
      <c r="M33" s="78"/>
      <c r="N33" s="78"/>
      <c r="O33" s="78" t="s">
        <v>2064</v>
      </c>
      <c r="P33" s="78">
        <v>1</v>
      </c>
      <c r="Q33" s="78"/>
      <c r="R33" s="78"/>
      <c r="S33" s="78"/>
      <c r="T33" s="78"/>
      <c r="U33" s="78"/>
      <c r="V33" s="78"/>
    </row>
    <row r="34" spans="1:22" ht="15">
      <c r="A34" s="78" t="s">
        <v>2065</v>
      </c>
      <c r="B34" s="78">
        <v>4</v>
      </c>
      <c r="C34" s="78" t="s">
        <v>2071</v>
      </c>
      <c r="D34" s="78">
        <v>2</v>
      </c>
      <c r="E34" s="78"/>
      <c r="F34" s="78"/>
      <c r="G34" s="78" t="s">
        <v>331</v>
      </c>
      <c r="H34" s="78">
        <v>1</v>
      </c>
      <c r="I34" s="78" t="s">
        <v>2083</v>
      </c>
      <c r="J34" s="78">
        <v>2</v>
      </c>
      <c r="K34" s="78"/>
      <c r="L34" s="78"/>
      <c r="M34" s="78"/>
      <c r="N34" s="78"/>
      <c r="O34" s="78" t="s">
        <v>2060</v>
      </c>
      <c r="P34" s="78">
        <v>1</v>
      </c>
      <c r="Q34" s="78"/>
      <c r="R34" s="78"/>
      <c r="S34" s="78"/>
      <c r="T34" s="78"/>
      <c r="U34" s="78"/>
      <c r="V34" s="78"/>
    </row>
    <row r="35" spans="1:22" ht="15">
      <c r="A35" s="78" t="s">
        <v>2066</v>
      </c>
      <c r="B35" s="78">
        <v>4</v>
      </c>
      <c r="C35" s="78" t="s">
        <v>2072</v>
      </c>
      <c r="D35" s="78">
        <v>1</v>
      </c>
      <c r="E35" s="78"/>
      <c r="F35" s="78"/>
      <c r="G35" s="78" t="s">
        <v>2078</v>
      </c>
      <c r="H35" s="78">
        <v>1</v>
      </c>
      <c r="I35" s="78" t="s">
        <v>493</v>
      </c>
      <c r="J35" s="78">
        <v>1</v>
      </c>
      <c r="K35" s="78"/>
      <c r="L35" s="78"/>
      <c r="M35" s="78"/>
      <c r="N35" s="78"/>
      <c r="O35" s="78"/>
      <c r="P35" s="78"/>
      <c r="Q35" s="78"/>
      <c r="R35" s="78"/>
      <c r="S35" s="78"/>
      <c r="T35" s="78"/>
      <c r="U35" s="78"/>
      <c r="V35" s="78"/>
    </row>
    <row r="36" spans="1:22" ht="15">
      <c r="A36" s="78" t="s">
        <v>2067</v>
      </c>
      <c r="B36" s="78">
        <v>3</v>
      </c>
      <c r="C36" s="78" t="s">
        <v>2073</v>
      </c>
      <c r="D36" s="78">
        <v>1</v>
      </c>
      <c r="E36" s="78"/>
      <c r="F36" s="78"/>
      <c r="G36" s="78" t="s">
        <v>493</v>
      </c>
      <c r="H36" s="78">
        <v>1</v>
      </c>
      <c r="I36" s="78" t="s">
        <v>2084</v>
      </c>
      <c r="J36" s="78">
        <v>1</v>
      </c>
      <c r="K36" s="78"/>
      <c r="L36" s="78"/>
      <c r="M36" s="78"/>
      <c r="N36" s="78"/>
      <c r="O36" s="78"/>
      <c r="P36" s="78"/>
      <c r="Q36" s="78"/>
      <c r="R36" s="78"/>
      <c r="S36" s="78"/>
      <c r="T36" s="78"/>
      <c r="U36" s="78"/>
      <c r="V36" s="78"/>
    </row>
    <row r="39" spans="1:22" ht="15" customHeight="1">
      <c r="A39" s="13" t="s">
        <v>2107</v>
      </c>
      <c r="B39" s="13" t="s">
        <v>2011</v>
      </c>
      <c r="C39" s="13" t="s">
        <v>2118</v>
      </c>
      <c r="D39" s="13" t="s">
        <v>2015</v>
      </c>
      <c r="E39" s="13" t="s">
        <v>2123</v>
      </c>
      <c r="F39" s="13" t="s">
        <v>2017</v>
      </c>
      <c r="G39" s="13" t="s">
        <v>2130</v>
      </c>
      <c r="H39" s="13" t="s">
        <v>2022</v>
      </c>
      <c r="I39" s="13" t="s">
        <v>2135</v>
      </c>
      <c r="J39" s="13" t="s">
        <v>2025</v>
      </c>
      <c r="K39" s="13" t="s">
        <v>2139</v>
      </c>
      <c r="L39" s="13" t="s">
        <v>2027</v>
      </c>
      <c r="M39" s="13" t="s">
        <v>2145</v>
      </c>
      <c r="N39" s="13" t="s">
        <v>2029</v>
      </c>
      <c r="O39" s="13" t="s">
        <v>2146</v>
      </c>
      <c r="P39" s="13" t="s">
        <v>2031</v>
      </c>
      <c r="Q39" s="13" t="s">
        <v>2149</v>
      </c>
      <c r="R39" s="13" t="s">
        <v>2033</v>
      </c>
      <c r="S39" s="13" t="s">
        <v>2157</v>
      </c>
      <c r="T39" s="13" t="s">
        <v>2035</v>
      </c>
      <c r="U39" s="13" t="s">
        <v>2158</v>
      </c>
      <c r="V39" s="13" t="s">
        <v>2036</v>
      </c>
    </row>
    <row r="40" spans="1:22" ht="15">
      <c r="A40" s="84" t="s">
        <v>2108</v>
      </c>
      <c r="B40" s="84">
        <v>133</v>
      </c>
      <c r="C40" s="84" t="s">
        <v>2113</v>
      </c>
      <c r="D40" s="84">
        <v>44</v>
      </c>
      <c r="E40" s="84" t="s">
        <v>2113</v>
      </c>
      <c r="F40" s="84">
        <v>9</v>
      </c>
      <c r="G40" s="84" t="s">
        <v>2113</v>
      </c>
      <c r="H40" s="84">
        <v>28</v>
      </c>
      <c r="I40" s="84" t="s">
        <v>2113</v>
      </c>
      <c r="J40" s="84">
        <v>22</v>
      </c>
      <c r="K40" s="84" t="s">
        <v>2140</v>
      </c>
      <c r="L40" s="84">
        <v>12</v>
      </c>
      <c r="M40" s="84" t="s">
        <v>255</v>
      </c>
      <c r="N40" s="84">
        <v>4</v>
      </c>
      <c r="O40" s="84" t="s">
        <v>2113</v>
      </c>
      <c r="P40" s="84">
        <v>4</v>
      </c>
      <c r="Q40" s="84" t="s">
        <v>2150</v>
      </c>
      <c r="R40" s="84">
        <v>4</v>
      </c>
      <c r="S40" s="84" t="s">
        <v>2113</v>
      </c>
      <c r="T40" s="84">
        <v>2</v>
      </c>
      <c r="U40" s="84" t="s">
        <v>2159</v>
      </c>
      <c r="V40" s="84">
        <v>2</v>
      </c>
    </row>
    <row r="41" spans="1:22" ht="15">
      <c r="A41" s="84" t="s">
        <v>2109</v>
      </c>
      <c r="B41" s="84">
        <v>14</v>
      </c>
      <c r="C41" s="84" t="s">
        <v>257</v>
      </c>
      <c r="D41" s="84">
        <v>16</v>
      </c>
      <c r="E41" s="84" t="s">
        <v>2114</v>
      </c>
      <c r="F41" s="84">
        <v>6</v>
      </c>
      <c r="G41" s="84" t="s">
        <v>2116</v>
      </c>
      <c r="H41" s="84">
        <v>14</v>
      </c>
      <c r="I41" s="84" t="s">
        <v>2136</v>
      </c>
      <c r="J41" s="84">
        <v>12</v>
      </c>
      <c r="K41" s="84" t="s">
        <v>303</v>
      </c>
      <c r="L41" s="84">
        <v>12</v>
      </c>
      <c r="M41" s="84" t="s">
        <v>282</v>
      </c>
      <c r="N41" s="84">
        <v>4</v>
      </c>
      <c r="O41" s="84" t="s">
        <v>305</v>
      </c>
      <c r="P41" s="84">
        <v>2</v>
      </c>
      <c r="Q41" s="84" t="s">
        <v>2113</v>
      </c>
      <c r="R41" s="84">
        <v>4</v>
      </c>
      <c r="S41" s="84"/>
      <c r="T41" s="84"/>
      <c r="U41" s="84" t="s">
        <v>2160</v>
      </c>
      <c r="V41" s="84">
        <v>2</v>
      </c>
    </row>
    <row r="42" spans="1:22" ht="15">
      <c r="A42" s="84" t="s">
        <v>2110</v>
      </c>
      <c r="B42" s="84">
        <v>0</v>
      </c>
      <c r="C42" s="84" t="s">
        <v>2114</v>
      </c>
      <c r="D42" s="84">
        <v>13</v>
      </c>
      <c r="E42" s="84" t="s">
        <v>2119</v>
      </c>
      <c r="F42" s="84">
        <v>5</v>
      </c>
      <c r="G42" s="84" t="s">
        <v>2117</v>
      </c>
      <c r="H42" s="84">
        <v>14</v>
      </c>
      <c r="I42" s="84" t="s">
        <v>272</v>
      </c>
      <c r="J42" s="84">
        <v>11</v>
      </c>
      <c r="K42" s="84" t="s">
        <v>2141</v>
      </c>
      <c r="L42" s="84">
        <v>12</v>
      </c>
      <c r="M42" s="84" t="s">
        <v>281</v>
      </c>
      <c r="N42" s="84">
        <v>4</v>
      </c>
      <c r="O42" s="84" t="s">
        <v>334</v>
      </c>
      <c r="P42" s="84">
        <v>2</v>
      </c>
      <c r="Q42" s="84" t="s">
        <v>2133</v>
      </c>
      <c r="R42" s="84">
        <v>3</v>
      </c>
      <c r="S42" s="84"/>
      <c r="T42" s="84"/>
      <c r="U42" s="84" t="s">
        <v>2161</v>
      </c>
      <c r="V42" s="84">
        <v>2</v>
      </c>
    </row>
    <row r="43" spans="1:22" ht="15">
      <c r="A43" s="84" t="s">
        <v>2111</v>
      </c>
      <c r="B43" s="84">
        <v>3484</v>
      </c>
      <c r="C43" s="84" t="s">
        <v>259</v>
      </c>
      <c r="D43" s="84">
        <v>11</v>
      </c>
      <c r="E43" s="84" t="s">
        <v>299</v>
      </c>
      <c r="F43" s="84">
        <v>4</v>
      </c>
      <c r="G43" s="84" t="s">
        <v>253</v>
      </c>
      <c r="H43" s="84">
        <v>12</v>
      </c>
      <c r="I43" s="84" t="s">
        <v>228</v>
      </c>
      <c r="J43" s="84">
        <v>9</v>
      </c>
      <c r="K43" s="84" t="s">
        <v>2142</v>
      </c>
      <c r="L43" s="84">
        <v>12</v>
      </c>
      <c r="M43" s="84" t="s">
        <v>280</v>
      </c>
      <c r="N43" s="84">
        <v>4</v>
      </c>
      <c r="O43" s="84" t="s">
        <v>2147</v>
      </c>
      <c r="P43" s="84">
        <v>2</v>
      </c>
      <c r="Q43" s="84" t="s">
        <v>2151</v>
      </c>
      <c r="R43" s="84">
        <v>3</v>
      </c>
      <c r="S43" s="84"/>
      <c r="T43" s="84"/>
      <c r="U43" s="84" t="s">
        <v>2094</v>
      </c>
      <c r="V43" s="84">
        <v>2</v>
      </c>
    </row>
    <row r="44" spans="1:22" ht="15">
      <c r="A44" s="84" t="s">
        <v>2112</v>
      </c>
      <c r="B44" s="84">
        <v>3631</v>
      </c>
      <c r="C44" s="84" t="s">
        <v>2115</v>
      </c>
      <c r="D44" s="84">
        <v>10</v>
      </c>
      <c r="E44" s="84" t="s">
        <v>2124</v>
      </c>
      <c r="F44" s="84">
        <v>3</v>
      </c>
      <c r="G44" s="84" t="s">
        <v>2115</v>
      </c>
      <c r="H44" s="84">
        <v>11</v>
      </c>
      <c r="I44" s="84" t="s">
        <v>230</v>
      </c>
      <c r="J44" s="84">
        <v>8</v>
      </c>
      <c r="K44" s="84" t="s">
        <v>2143</v>
      </c>
      <c r="L44" s="84">
        <v>12</v>
      </c>
      <c r="M44" s="84" t="s">
        <v>283</v>
      </c>
      <c r="N44" s="84">
        <v>4</v>
      </c>
      <c r="O44" s="84" t="s">
        <v>2094</v>
      </c>
      <c r="P44" s="84">
        <v>2</v>
      </c>
      <c r="Q44" s="84" t="s">
        <v>2152</v>
      </c>
      <c r="R44" s="84">
        <v>3</v>
      </c>
      <c r="S44" s="84"/>
      <c r="T44" s="84"/>
      <c r="U44" s="84" t="s">
        <v>2113</v>
      </c>
      <c r="V44" s="84">
        <v>2</v>
      </c>
    </row>
    <row r="45" spans="1:22" ht="15">
      <c r="A45" s="84" t="s">
        <v>2113</v>
      </c>
      <c r="B45" s="84">
        <v>131</v>
      </c>
      <c r="C45" s="84" t="s">
        <v>2094</v>
      </c>
      <c r="D45" s="84">
        <v>10</v>
      </c>
      <c r="E45" s="84" t="s">
        <v>2125</v>
      </c>
      <c r="F45" s="84">
        <v>2</v>
      </c>
      <c r="G45" s="84" t="s">
        <v>2131</v>
      </c>
      <c r="H45" s="84">
        <v>11</v>
      </c>
      <c r="I45" s="84" t="s">
        <v>2137</v>
      </c>
      <c r="J45" s="84">
        <v>8</v>
      </c>
      <c r="K45" s="84" t="s">
        <v>2116</v>
      </c>
      <c r="L45" s="84">
        <v>12</v>
      </c>
      <c r="M45" s="84" t="s">
        <v>279</v>
      </c>
      <c r="N45" s="84">
        <v>4</v>
      </c>
      <c r="O45" s="84" t="s">
        <v>259</v>
      </c>
      <c r="P45" s="84">
        <v>2</v>
      </c>
      <c r="Q45" s="84" t="s">
        <v>256</v>
      </c>
      <c r="R45" s="84">
        <v>2</v>
      </c>
      <c r="S45" s="84"/>
      <c r="T45" s="84"/>
      <c r="U45" s="84" t="s">
        <v>2162</v>
      </c>
      <c r="V45" s="84">
        <v>2</v>
      </c>
    </row>
    <row r="46" spans="1:22" ht="15">
      <c r="A46" s="84" t="s">
        <v>2114</v>
      </c>
      <c r="B46" s="84">
        <v>46</v>
      </c>
      <c r="C46" s="84" t="s">
        <v>2119</v>
      </c>
      <c r="D46" s="84">
        <v>7</v>
      </c>
      <c r="E46" s="84" t="s">
        <v>2126</v>
      </c>
      <c r="F46" s="84">
        <v>2</v>
      </c>
      <c r="G46" s="84" t="s">
        <v>255</v>
      </c>
      <c r="H46" s="84">
        <v>11</v>
      </c>
      <c r="I46" s="84" t="s">
        <v>2138</v>
      </c>
      <c r="J46" s="84">
        <v>8</v>
      </c>
      <c r="K46" s="84" t="s">
        <v>2117</v>
      </c>
      <c r="L46" s="84">
        <v>12</v>
      </c>
      <c r="M46" s="84" t="s">
        <v>278</v>
      </c>
      <c r="N46" s="84">
        <v>4</v>
      </c>
      <c r="O46" s="84" t="s">
        <v>2148</v>
      </c>
      <c r="P46" s="84">
        <v>2</v>
      </c>
      <c r="Q46" s="84" t="s">
        <v>2153</v>
      </c>
      <c r="R46" s="84">
        <v>2</v>
      </c>
      <c r="S46" s="84"/>
      <c r="T46" s="84"/>
      <c r="U46" s="84" t="s">
        <v>2163</v>
      </c>
      <c r="V46" s="84">
        <v>2</v>
      </c>
    </row>
    <row r="47" spans="1:22" ht="15">
      <c r="A47" s="84" t="s">
        <v>2115</v>
      </c>
      <c r="B47" s="84">
        <v>39</v>
      </c>
      <c r="C47" s="84" t="s">
        <v>2120</v>
      </c>
      <c r="D47" s="84">
        <v>7</v>
      </c>
      <c r="E47" s="84" t="s">
        <v>2127</v>
      </c>
      <c r="F47" s="84">
        <v>2</v>
      </c>
      <c r="G47" s="84" t="s">
        <v>2132</v>
      </c>
      <c r="H47" s="84">
        <v>10</v>
      </c>
      <c r="I47" s="84" t="s">
        <v>231</v>
      </c>
      <c r="J47" s="84">
        <v>7</v>
      </c>
      <c r="K47" s="84" t="s">
        <v>2114</v>
      </c>
      <c r="L47" s="84">
        <v>12</v>
      </c>
      <c r="M47" s="84" t="s">
        <v>277</v>
      </c>
      <c r="N47" s="84">
        <v>4</v>
      </c>
      <c r="O47" s="84"/>
      <c r="P47" s="84"/>
      <c r="Q47" s="84" t="s">
        <v>2154</v>
      </c>
      <c r="R47" s="84">
        <v>2</v>
      </c>
      <c r="S47" s="84"/>
      <c r="T47" s="84"/>
      <c r="U47" s="84" t="s">
        <v>2164</v>
      </c>
      <c r="V47" s="84">
        <v>2</v>
      </c>
    </row>
    <row r="48" spans="1:22" ht="15">
      <c r="A48" s="84" t="s">
        <v>2116</v>
      </c>
      <c r="B48" s="84">
        <v>38</v>
      </c>
      <c r="C48" s="84" t="s">
        <v>2121</v>
      </c>
      <c r="D48" s="84">
        <v>7</v>
      </c>
      <c r="E48" s="84" t="s">
        <v>2128</v>
      </c>
      <c r="F48" s="84">
        <v>2</v>
      </c>
      <c r="G48" s="84" t="s">
        <v>2133</v>
      </c>
      <c r="H48" s="84">
        <v>9</v>
      </c>
      <c r="I48" s="84" t="s">
        <v>257</v>
      </c>
      <c r="J48" s="84">
        <v>7</v>
      </c>
      <c r="K48" s="84" t="s">
        <v>2094</v>
      </c>
      <c r="L48" s="84">
        <v>12</v>
      </c>
      <c r="M48" s="84" t="s">
        <v>276</v>
      </c>
      <c r="N48" s="84">
        <v>4</v>
      </c>
      <c r="O48" s="84"/>
      <c r="P48" s="84"/>
      <c r="Q48" s="84" t="s">
        <v>2155</v>
      </c>
      <c r="R48" s="84">
        <v>2</v>
      </c>
      <c r="S48" s="84"/>
      <c r="T48" s="84"/>
      <c r="U48" s="84" t="s">
        <v>2165</v>
      </c>
      <c r="V48" s="84">
        <v>2</v>
      </c>
    </row>
    <row r="49" spans="1:22" ht="15">
      <c r="A49" s="84" t="s">
        <v>2117</v>
      </c>
      <c r="B49" s="84">
        <v>33</v>
      </c>
      <c r="C49" s="84" t="s">
        <v>2122</v>
      </c>
      <c r="D49" s="84">
        <v>6</v>
      </c>
      <c r="E49" s="84" t="s">
        <v>2129</v>
      </c>
      <c r="F49" s="84">
        <v>2</v>
      </c>
      <c r="G49" s="84" t="s">
        <v>2134</v>
      </c>
      <c r="H49" s="84">
        <v>8</v>
      </c>
      <c r="I49" s="84" t="s">
        <v>2119</v>
      </c>
      <c r="J49" s="84">
        <v>7</v>
      </c>
      <c r="K49" s="84" t="s">
        <v>2144</v>
      </c>
      <c r="L49" s="84">
        <v>12</v>
      </c>
      <c r="M49" s="84" t="s">
        <v>275</v>
      </c>
      <c r="N49" s="84">
        <v>4</v>
      </c>
      <c r="O49" s="84"/>
      <c r="P49" s="84"/>
      <c r="Q49" s="84" t="s">
        <v>2156</v>
      </c>
      <c r="R49" s="84">
        <v>2</v>
      </c>
      <c r="S49" s="84"/>
      <c r="T49" s="84"/>
      <c r="U49" s="84" t="s">
        <v>2116</v>
      </c>
      <c r="V49" s="84">
        <v>2</v>
      </c>
    </row>
    <row r="52" spans="1:22" ht="15" customHeight="1">
      <c r="A52" s="13" t="s">
        <v>2176</v>
      </c>
      <c r="B52" s="13" t="s">
        <v>2011</v>
      </c>
      <c r="C52" s="13" t="s">
        <v>2187</v>
      </c>
      <c r="D52" s="13" t="s">
        <v>2015</v>
      </c>
      <c r="E52" s="13" t="s">
        <v>2195</v>
      </c>
      <c r="F52" s="13" t="s">
        <v>2017</v>
      </c>
      <c r="G52" s="13" t="s">
        <v>2204</v>
      </c>
      <c r="H52" s="13" t="s">
        <v>2022</v>
      </c>
      <c r="I52" s="13" t="s">
        <v>2213</v>
      </c>
      <c r="J52" s="13" t="s">
        <v>2025</v>
      </c>
      <c r="K52" s="13" t="s">
        <v>2224</v>
      </c>
      <c r="L52" s="13" t="s">
        <v>2027</v>
      </c>
      <c r="M52" s="13" t="s">
        <v>2229</v>
      </c>
      <c r="N52" s="13" t="s">
        <v>2029</v>
      </c>
      <c r="O52" s="78" t="s">
        <v>2240</v>
      </c>
      <c r="P52" s="78" t="s">
        <v>2031</v>
      </c>
      <c r="Q52" s="13" t="s">
        <v>2241</v>
      </c>
      <c r="R52" s="13" t="s">
        <v>2033</v>
      </c>
      <c r="S52" s="78" t="s">
        <v>2252</v>
      </c>
      <c r="T52" s="78" t="s">
        <v>2035</v>
      </c>
      <c r="U52" s="13" t="s">
        <v>2253</v>
      </c>
      <c r="V52" s="13" t="s">
        <v>2036</v>
      </c>
    </row>
    <row r="53" spans="1:22" ht="15">
      <c r="A53" s="84" t="s">
        <v>2177</v>
      </c>
      <c r="B53" s="84">
        <v>33</v>
      </c>
      <c r="C53" s="84" t="s">
        <v>2178</v>
      </c>
      <c r="D53" s="84">
        <v>7</v>
      </c>
      <c r="E53" s="84" t="s">
        <v>2178</v>
      </c>
      <c r="F53" s="84">
        <v>5</v>
      </c>
      <c r="G53" s="84" t="s">
        <v>2177</v>
      </c>
      <c r="H53" s="84">
        <v>14</v>
      </c>
      <c r="I53" s="84" t="s">
        <v>2214</v>
      </c>
      <c r="J53" s="84">
        <v>7</v>
      </c>
      <c r="K53" s="84" t="s">
        <v>2184</v>
      </c>
      <c r="L53" s="84">
        <v>12</v>
      </c>
      <c r="M53" s="84" t="s">
        <v>2230</v>
      </c>
      <c r="N53" s="84">
        <v>4</v>
      </c>
      <c r="O53" s="84"/>
      <c r="P53" s="84"/>
      <c r="Q53" s="84" t="s">
        <v>2242</v>
      </c>
      <c r="R53" s="84">
        <v>2</v>
      </c>
      <c r="S53" s="84"/>
      <c r="T53" s="84"/>
      <c r="U53" s="84" t="s">
        <v>2254</v>
      </c>
      <c r="V53" s="84">
        <v>2</v>
      </c>
    </row>
    <row r="54" spans="1:22" ht="15">
      <c r="A54" s="84" t="s">
        <v>2178</v>
      </c>
      <c r="B54" s="84">
        <v>20</v>
      </c>
      <c r="C54" s="84" t="s">
        <v>2183</v>
      </c>
      <c r="D54" s="84">
        <v>6</v>
      </c>
      <c r="E54" s="84" t="s">
        <v>2182</v>
      </c>
      <c r="F54" s="84">
        <v>4</v>
      </c>
      <c r="G54" s="84" t="s">
        <v>2205</v>
      </c>
      <c r="H54" s="84">
        <v>8</v>
      </c>
      <c r="I54" s="84" t="s">
        <v>2215</v>
      </c>
      <c r="J54" s="84">
        <v>5</v>
      </c>
      <c r="K54" s="84" t="s">
        <v>2185</v>
      </c>
      <c r="L54" s="84">
        <v>12</v>
      </c>
      <c r="M54" s="84" t="s">
        <v>2231</v>
      </c>
      <c r="N54" s="84">
        <v>4</v>
      </c>
      <c r="O54" s="84"/>
      <c r="P54" s="84"/>
      <c r="Q54" s="84" t="s">
        <v>2243</v>
      </c>
      <c r="R54" s="84">
        <v>2</v>
      </c>
      <c r="S54" s="84"/>
      <c r="T54" s="84"/>
      <c r="U54" s="84" t="s">
        <v>2255</v>
      </c>
      <c r="V54" s="84">
        <v>2</v>
      </c>
    </row>
    <row r="55" spans="1:22" ht="15">
      <c r="A55" s="84" t="s">
        <v>2179</v>
      </c>
      <c r="B55" s="84">
        <v>19</v>
      </c>
      <c r="C55" s="84" t="s">
        <v>2182</v>
      </c>
      <c r="D55" s="84">
        <v>5</v>
      </c>
      <c r="E55" s="84" t="s">
        <v>2196</v>
      </c>
      <c r="F55" s="84">
        <v>2</v>
      </c>
      <c r="G55" s="84" t="s">
        <v>2206</v>
      </c>
      <c r="H55" s="84">
        <v>8</v>
      </c>
      <c r="I55" s="84" t="s">
        <v>2216</v>
      </c>
      <c r="J55" s="84">
        <v>5</v>
      </c>
      <c r="K55" s="84" t="s">
        <v>2186</v>
      </c>
      <c r="L55" s="84">
        <v>12</v>
      </c>
      <c r="M55" s="84" t="s">
        <v>2232</v>
      </c>
      <c r="N55" s="84">
        <v>4</v>
      </c>
      <c r="O55" s="84"/>
      <c r="P55" s="84"/>
      <c r="Q55" s="84" t="s">
        <v>2244</v>
      </c>
      <c r="R55" s="84">
        <v>2</v>
      </c>
      <c r="S55" s="84"/>
      <c r="T55" s="84"/>
      <c r="U55" s="84" t="s">
        <v>2256</v>
      </c>
      <c r="V55" s="84">
        <v>2</v>
      </c>
    </row>
    <row r="56" spans="1:22" ht="15">
      <c r="A56" s="84" t="s">
        <v>2180</v>
      </c>
      <c r="B56" s="84">
        <v>18</v>
      </c>
      <c r="C56" s="84" t="s">
        <v>2188</v>
      </c>
      <c r="D56" s="84">
        <v>4</v>
      </c>
      <c r="E56" s="84" t="s">
        <v>2197</v>
      </c>
      <c r="F56" s="84">
        <v>2</v>
      </c>
      <c r="G56" s="84" t="s">
        <v>2183</v>
      </c>
      <c r="H56" s="84">
        <v>7</v>
      </c>
      <c r="I56" s="84" t="s">
        <v>2217</v>
      </c>
      <c r="J56" s="84">
        <v>4</v>
      </c>
      <c r="K56" s="84" t="s">
        <v>2225</v>
      </c>
      <c r="L56" s="84">
        <v>12</v>
      </c>
      <c r="M56" s="84" t="s">
        <v>2233</v>
      </c>
      <c r="N56" s="84">
        <v>4</v>
      </c>
      <c r="O56" s="84"/>
      <c r="P56" s="84"/>
      <c r="Q56" s="84" t="s">
        <v>2245</v>
      </c>
      <c r="R56" s="84">
        <v>2</v>
      </c>
      <c r="S56" s="84"/>
      <c r="T56" s="84"/>
      <c r="U56" s="84" t="s">
        <v>2257</v>
      </c>
      <c r="V56" s="84">
        <v>2</v>
      </c>
    </row>
    <row r="57" spans="1:22" ht="15">
      <c r="A57" s="84" t="s">
        <v>2181</v>
      </c>
      <c r="B57" s="84">
        <v>18</v>
      </c>
      <c r="C57" s="84" t="s">
        <v>2189</v>
      </c>
      <c r="D57" s="84">
        <v>4</v>
      </c>
      <c r="E57" s="84" t="s">
        <v>2198</v>
      </c>
      <c r="F57" s="84">
        <v>2</v>
      </c>
      <c r="G57" s="84" t="s">
        <v>2207</v>
      </c>
      <c r="H57" s="84">
        <v>6</v>
      </c>
      <c r="I57" s="84" t="s">
        <v>2218</v>
      </c>
      <c r="J57" s="84">
        <v>4</v>
      </c>
      <c r="K57" s="84" t="s">
        <v>2226</v>
      </c>
      <c r="L57" s="84">
        <v>12</v>
      </c>
      <c r="M57" s="84" t="s">
        <v>2234</v>
      </c>
      <c r="N57" s="84">
        <v>4</v>
      </c>
      <c r="O57" s="84"/>
      <c r="P57" s="84"/>
      <c r="Q57" s="84" t="s">
        <v>2246</v>
      </c>
      <c r="R57" s="84">
        <v>2</v>
      </c>
      <c r="S57" s="84"/>
      <c r="T57" s="84"/>
      <c r="U57" s="84" t="s">
        <v>2258</v>
      </c>
      <c r="V57" s="84">
        <v>2</v>
      </c>
    </row>
    <row r="58" spans="1:22" ht="15">
      <c r="A58" s="84" t="s">
        <v>2182</v>
      </c>
      <c r="B58" s="84">
        <v>15</v>
      </c>
      <c r="C58" s="84" t="s">
        <v>2190</v>
      </c>
      <c r="D58" s="84">
        <v>4</v>
      </c>
      <c r="E58" s="84" t="s">
        <v>2199</v>
      </c>
      <c r="F58" s="84">
        <v>2</v>
      </c>
      <c r="G58" s="84" t="s">
        <v>2208</v>
      </c>
      <c r="H58" s="84">
        <v>6</v>
      </c>
      <c r="I58" s="84" t="s">
        <v>2219</v>
      </c>
      <c r="J58" s="84">
        <v>4</v>
      </c>
      <c r="K58" s="84" t="s">
        <v>2177</v>
      </c>
      <c r="L58" s="84">
        <v>12</v>
      </c>
      <c r="M58" s="84" t="s">
        <v>2235</v>
      </c>
      <c r="N58" s="84">
        <v>4</v>
      </c>
      <c r="O58" s="84"/>
      <c r="P58" s="84"/>
      <c r="Q58" s="84" t="s">
        <v>2247</v>
      </c>
      <c r="R58" s="84">
        <v>2</v>
      </c>
      <c r="S58" s="84"/>
      <c r="T58" s="84"/>
      <c r="U58" s="84" t="s">
        <v>2259</v>
      </c>
      <c r="V58" s="84">
        <v>2</v>
      </c>
    </row>
    <row r="59" spans="1:22" ht="15">
      <c r="A59" s="84" t="s">
        <v>2183</v>
      </c>
      <c r="B59" s="84">
        <v>14</v>
      </c>
      <c r="C59" s="84" t="s">
        <v>2191</v>
      </c>
      <c r="D59" s="84">
        <v>4</v>
      </c>
      <c r="E59" s="84" t="s">
        <v>2200</v>
      </c>
      <c r="F59" s="84">
        <v>2</v>
      </c>
      <c r="G59" s="84" t="s">
        <v>2209</v>
      </c>
      <c r="H59" s="84">
        <v>5</v>
      </c>
      <c r="I59" s="84" t="s">
        <v>2220</v>
      </c>
      <c r="J59" s="84">
        <v>4</v>
      </c>
      <c r="K59" s="84" t="s">
        <v>2180</v>
      </c>
      <c r="L59" s="84">
        <v>12</v>
      </c>
      <c r="M59" s="84" t="s">
        <v>2236</v>
      </c>
      <c r="N59" s="84">
        <v>4</v>
      </c>
      <c r="O59" s="84"/>
      <c r="P59" s="84"/>
      <c r="Q59" s="84" t="s">
        <v>2248</v>
      </c>
      <c r="R59" s="84">
        <v>2</v>
      </c>
      <c r="S59" s="84"/>
      <c r="T59" s="84"/>
      <c r="U59" s="84" t="s">
        <v>2260</v>
      </c>
      <c r="V59" s="84">
        <v>2</v>
      </c>
    </row>
    <row r="60" spans="1:22" ht="15">
      <c r="A60" s="84" t="s">
        <v>2184</v>
      </c>
      <c r="B60" s="84">
        <v>13</v>
      </c>
      <c r="C60" s="84" t="s">
        <v>2192</v>
      </c>
      <c r="D60" s="84">
        <v>4</v>
      </c>
      <c r="E60" s="84" t="s">
        <v>2201</v>
      </c>
      <c r="F60" s="84">
        <v>2</v>
      </c>
      <c r="G60" s="84" t="s">
        <v>2210</v>
      </c>
      <c r="H60" s="84">
        <v>5</v>
      </c>
      <c r="I60" s="84" t="s">
        <v>2221</v>
      </c>
      <c r="J60" s="84">
        <v>4</v>
      </c>
      <c r="K60" s="84" t="s">
        <v>2181</v>
      </c>
      <c r="L60" s="84">
        <v>12</v>
      </c>
      <c r="M60" s="84" t="s">
        <v>2237</v>
      </c>
      <c r="N60" s="84">
        <v>4</v>
      </c>
      <c r="O60" s="84"/>
      <c r="P60" s="84"/>
      <c r="Q60" s="84" t="s">
        <v>2249</v>
      </c>
      <c r="R60" s="84">
        <v>2</v>
      </c>
      <c r="S60" s="84"/>
      <c r="T60" s="84"/>
      <c r="U60" s="84" t="s">
        <v>2261</v>
      </c>
      <c r="V60" s="84">
        <v>2</v>
      </c>
    </row>
    <row r="61" spans="1:22" ht="15">
      <c r="A61" s="84" t="s">
        <v>2185</v>
      </c>
      <c r="B61" s="84">
        <v>13</v>
      </c>
      <c r="C61" s="84" t="s">
        <v>2193</v>
      </c>
      <c r="D61" s="84">
        <v>4</v>
      </c>
      <c r="E61" s="84" t="s">
        <v>2202</v>
      </c>
      <c r="F61" s="84">
        <v>2</v>
      </c>
      <c r="G61" s="84" t="s">
        <v>2211</v>
      </c>
      <c r="H61" s="84">
        <v>5</v>
      </c>
      <c r="I61" s="84" t="s">
        <v>2222</v>
      </c>
      <c r="J61" s="84">
        <v>4</v>
      </c>
      <c r="K61" s="84" t="s">
        <v>2227</v>
      </c>
      <c r="L61" s="84">
        <v>12</v>
      </c>
      <c r="M61" s="84" t="s">
        <v>2238</v>
      </c>
      <c r="N61" s="84">
        <v>4</v>
      </c>
      <c r="O61" s="84"/>
      <c r="P61" s="84"/>
      <c r="Q61" s="84" t="s">
        <v>2250</v>
      </c>
      <c r="R61" s="84">
        <v>2</v>
      </c>
      <c r="S61" s="84"/>
      <c r="T61" s="84"/>
      <c r="U61" s="84" t="s">
        <v>2262</v>
      </c>
      <c r="V61" s="84">
        <v>2</v>
      </c>
    </row>
    <row r="62" spans="1:22" ht="15">
      <c r="A62" s="84" t="s">
        <v>2186</v>
      </c>
      <c r="B62" s="84">
        <v>13</v>
      </c>
      <c r="C62" s="84" t="s">
        <v>2194</v>
      </c>
      <c r="D62" s="84">
        <v>4</v>
      </c>
      <c r="E62" s="84" t="s">
        <v>2203</v>
      </c>
      <c r="F62" s="84">
        <v>2</v>
      </c>
      <c r="G62" s="84" t="s">
        <v>2212</v>
      </c>
      <c r="H62" s="84">
        <v>5</v>
      </c>
      <c r="I62" s="84" t="s">
        <v>2223</v>
      </c>
      <c r="J62" s="84">
        <v>4</v>
      </c>
      <c r="K62" s="84" t="s">
        <v>2228</v>
      </c>
      <c r="L62" s="84">
        <v>12</v>
      </c>
      <c r="M62" s="84" t="s">
        <v>2239</v>
      </c>
      <c r="N62" s="84">
        <v>4</v>
      </c>
      <c r="O62" s="84"/>
      <c r="P62" s="84"/>
      <c r="Q62" s="84" t="s">
        <v>2251</v>
      </c>
      <c r="R62" s="84">
        <v>2</v>
      </c>
      <c r="S62" s="84"/>
      <c r="T62" s="84"/>
      <c r="U62" s="84" t="s">
        <v>2263</v>
      </c>
      <c r="V62" s="84">
        <v>2</v>
      </c>
    </row>
    <row r="65" spans="1:22" ht="15" customHeight="1">
      <c r="A65" s="13" t="s">
        <v>2273</v>
      </c>
      <c r="B65" s="13" t="s">
        <v>2011</v>
      </c>
      <c r="C65" s="13" t="s">
        <v>2275</v>
      </c>
      <c r="D65" s="13" t="s">
        <v>2015</v>
      </c>
      <c r="E65" s="13" t="s">
        <v>2276</v>
      </c>
      <c r="F65" s="13" t="s">
        <v>2017</v>
      </c>
      <c r="G65" s="13" t="s">
        <v>2279</v>
      </c>
      <c r="H65" s="13" t="s">
        <v>2022</v>
      </c>
      <c r="I65" s="13" t="s">
        <v>2281</v>
      </c>
      <c r="J65" s="13" t="s">
        <v>2025</v>
      </c>
      <c r="K65" s="78" t="s">
        <v>2283</v>
      </c>
      <c r="L65" s="78" t="s">
        <v>2027</v>
      </c>
      <c r="M65" s="13" t="s">
        <v>2285</v>
      </c>
      <c r="N65" s="13" t="s">
        <v>2029</v>
      </c>
      <c r="O65" s="13" t="s">
        <v>2287</v>
      </c>
      <c r="P65" s="13" t="s">
        <v>2031</v>
      </c>
      <c r="Q65" s="78" t="s">
        <v>2289</v>
      </c>
      <c r="R65" s="78" t="s">
        <v>2033</v>
      </c>
      <c r="S65" s="13" t="s">
        <v>2291</v>
      </c>
      <c r="T65" s="13" t="s">
        <v>2035</v>
      </c>
      <c r="U65" s="78" t="s">
        <v>2293</v>
      </c>
      <c r="V65" s="78" t="s">
        <v>2036</v>
      </c>
    </row>
    <row r="66" spans="1:22" ht="15">
      <c r="A66" s="78" t="s">
        <v>257</v>
      </c>
      <c r="B66" s="78">
        <v>3</v>
      </c>
      <c r="C66" s="78" t="s">
        <v>259</v>
      </c>
      <c r="D66" s="78">
        <v>3</v>
      </c>
      <c r="E66" s="78" t="s">
        <v>269</v>
      </c>
      <c r="F66" s="78">
        <v>1</v>
      </c>
      <c r="G66" s="78" t="s">
        <v>241</v>
      </c>
      <c r="H66" s="78">
        <v>1</v>
      </c>
      <c r="I66" s="78" t="s">
        <v>257</v>
      </c>
      <c r="J66" s="78">
        <v>2</v>
      </c>
      <c r="K66" s="78"/>
      <c r="L66" s="78"/>
      <c r="M66" s="78" t="s">
        <v>213</v>
      </c>
      <c r="N66" s="78">
        <v>2</v>
      </c>
      <c r="O66" s="78" t="s">
        <v>305</v>
      </c>
      <c r="P66" s="78">
        <v>2</v>
      </c>
      <c r="Q66" s="78"/>
      <c r="R66" s="78"/>
      <c r="S66" s="78" t="s">
        <v>228</v>
      </c>
      <c r="T66" s="78">
        <v>1</v>
      </c>
      <c r="U66" s="78"/>
      <c r="V66" s="78"/>
    </row>
    <row r="67" spans="1:22" ht="15">
      <c r="A67" s="78" t="s">
        <v>259</v>
      </c>
      <c r="B67" s="78">
        <v>3</v>
      </c>
      <c r="C67" s="78" t="s">
        <v>257</v>
      </c>
      <c r="D67" s="78">
        <v>1</v>
      </c>
      <c r="E67" s="78" t="s">
        <v>290</v>
      </c>
      <c r="F67" s="78">
        <v>1</v>
      </c>
      <c r="G67" s="78"/>
      <c r="H67" s="78"/>
      <c r="I67" s="78" t="s">
        <v>264</v>
      </c>
      <c r="J67" s="78">
        <v>1</v>
      </c>
      <c r="K67" s="78"/>
      <c r="L67" s="78"/>
      <c r="M67" s="78" t="s">
        <v>214</v>
      </c>
      <c r="N67" s="78">
        <v>1</v>
      </c>
      <c r="O67" s="78"/>
      <c r="P67" s="78"/>
      <c r="Q67" s="78"/>
      <c r="R67" s="78"/>
      <c r="S67" s="78"/>
      <c r="T67" s="78"/>
      <c r="U67" s="78"/>
      <c r="V67" s="78"/>
    </row>
    <row r="68" spans="1:22" ht="15">
      <c r="A68" s="78" t="s">
        <v>305</v>
      </c>
      <c r="B68" s="78">
        <v>2</v>
      </c>
      <c r="C68" s="78" t="s">
        <v>328</v>
      </c>
      <c r="D68" s="78">
        <v>1</v>
      </c>
      <c r="E68" s="78" t="s">
        <v>291</v>
      </c>
      <c r="F68" s="78">
        <v>1</v>
      </c>
      <c r="G68" s="78"/>
      <c r="H68" s="78"/>
      <c r="I68" s="78" t="s">
        <v>221</v>
      </c>
      <c r="J68" s="78">
        <v>1</v>
      </c>
      <c r="K68" s="78"/>
      <c r="L68" s="78"/>
      <c r="M68" s="78" t="s">
        <v>255</v>
      </c>
      <c r="N68" s="78">
        <v>1</v>
      </c>
      <c r="O68" s="78"/>
      <c r="P68" s="78"/>
      <c r="Q68" s="78"/>
      <c r="R68" s="78"/>
      <c r="S68" s="78"/>
      <c r="T68" s="78"/>
      <c r="U68" s="78"/>
      <c r="V68" s="78"/>
    </row>
    <row r="69" spans="1:22" ht="15">
      <c r="A69" s="78" t="s">
        <v>240</v>
      </c>
      <c r="B69" s="78">
        <v>2</v>
      </c>
      <c r="C69" s="78" t="s">
        <v>233</v>
      </c>
      <c r="D69" s="78">
        <v>1</v>
      </c>
      <c r="E69" s="78" t="s">
        <v>299</v>
      </c>
      <c r="F69" s="78">
        <v>1</v>
      </c>
      <c r="G69" s="78"/>
      <c r="H69" s="78"/>
      <c r="I69" s="78" t="s">
        <v>228</v>
      </c>
      <c r="J69" s="78">
        <v>1</v>
      </c>
      <c r="K69" s="78"/>
      <c r="L69" s="78"/>
      <c r="M69" s="78"/>
      <c r="N69" s="78"/>
      <c r="O69" s="78"/>
      <c r="P69" s="78"/>
      <c r="Q69" s="78"/>
      <c r="R69" s="78"/>
      <c r="S69" s="78"/>
      <c r="T69" s="78"/>
      <c r="U69" s="78"/>
      <c r="V69" s="78"/>
    </row>
    <row r="70" spans="1:22" ht="15">
      <c r="A70" s="78" t="s">
        <v>228</v>
      </c>
      <c r="B70" s="78">
        <v>2</v>
      </c>
      <c r="C70" s="78" t="s">
        <v>309</v>
      </c>
      <c r="D70" s="78">
        <v>1</v>
      </c>
      <c r="E70" s="78" t="s">
        <v>240</v>
      </c>
      <c r="F70" s="78">
        <v>1</v>
      </c>
      <c r="G70" s="78"/>
      <c r="H70" s="78"/>
      <c r="I70" s="78"/>
      <c r="J70" s="78"/>
      <c r="K70" s="78"/>
      <c r="L70" s="78"/>
      <c r="M70" s="78"/>
      <c r="N70" s="78"/>
      <c r="O70" s="78"/>
      <c r="P70" s="78"/>
      <c r="Q70" s="78"/>
      <c r="R70" s="78"/>
      <c r="S70" s="78"/>
      <c r="T70" s="78"/>
      <c r="U70" s="78"/>
      <c r="V70" s="78"/>
    </row>
    <row r="71" spans="1:22" ht="15">
      <c r="A71" s="78" t="s">
        <v>213</v>
      </c>
      <c r="B71" s="78">
        <v>2</v>
      </c>
      <c r="C71" s="78" t="s">
        <v>310</v>
      </c>
      <c r="D71" s="78">
        <v>1</v>
      </c>
      <c r="E71" s="78"/>
      <c r="F71" s="78"/>
      <c r="G71" s="78"/>
      <c r="H71" s="78"/>
      <c r="I71" s="78"/>
      <c r="J71" s="78"/>
      <c r="K71" s="78"/>
      <c r="L71" s="78"/>
      <c r="M71" s="78"/>
      <c r="N71" s="78"/>
      <c r="O71" s="78"/>
      <c r="P71" s="78"/>
      <c r="Q71" s="78"/>
      <c r="R71" s="78"/>
      <c r="S71" s="78"/>
      <c r="T71" s="78"/>
      <c r="U71" s="78"/>
      <c r="V71" s="78"/>
    </row>
    <row r="72" spans="1:22" ht="15">
      <c r="A72" s="78" t="s">
        <v>264</v>
      </c>
      <c r="B72" s="78">
        <v>1</v>
      </c>
      <c r="C72" s="78" t="s">
        <v>312</v>
      </c>
      <c r="D72" s="78">
        <v>1</v>
      </c>
      <c r="E72" s="78"/>
      <c r="F72" s="78"/>
      <c r="G72" s="78"/>
      <c r="H72" s="78"/>
      <c r="I72" s="78"/>
      <c r="J72" s="78"/>
      <c r="K72" s="78"/>
      <c r="L72" s="78"/>
      <c r="M72" s="78"/>
      <c r="N72" s="78"/>
      <c r="O72" s="78"/>
      <c r="P72" s="78"/>
      <c r="Q72" s="78"/>
      <c r="R72" s="78"/>
      <c r="S72" s="78"/>
      <c r="T72" s="78"/>
      <c r="U72" s="78"/>
      <c r="V72" s="78"/>
    </row>
    <row r="73" spans="1:22" ht="15">
      <c r="A73" s="78" t="s">
        <v>328</v>
      </c>
      <c r="B73" s="78">
        <v>1</v>
      </c>
      <c r="C73" s="78" t="s">
        <v>258</v>
      </c>
      <c r="D73" s="78">
        <v>1</v>
      </c>
      <c r="E73" s="78"/>
      <c r="F73" s="78"/>
      <c r="G73" s="78"/>
      <c r="H73" s="78"/>
      <c r="I73" s="78"/>
      <c r="J73" s="78"/>
      <c r="K73" s="78"/>
      <c r="L73" s="78"/>
      <c r="M73" s="78"/>
      <c r="N73" s="78"/>
      <c r="O73" s="78"/>
      <c r="P73" s="78"/>
      <c r="Q73" s="78"/>
      <c r="R73" s="78"/>
      <c r="S73" s="78"/>
      <c r="T73" s="78"/>
      <c r="U73" s="78"/>
      <c r="V73" s="78"/>
    </row>
    <row r="74" spans="1:22" ht="15">
      <c r="A74" s="78" t="s">
        <v>321</v>
      </c>
      <c r="B74" s="78">
        <v>1</v>
      </c>
      <c r="C74" s="78" t="s">
        <v>321</v>
      </c>
      <c r="D74" s="78">
        <v>1</v>
      </c>
      <c r="E74" s="78"/>
      <c r="F74" s="78"/>
      <c r="G74" s="78"/>
      <c r="H74" s="78"/>
      <c r="I74" s="78"/>
      <c r="J74" s="78"/>
      <c r="K74" s="78"/>
      <c r="L74" s="78"/>
      <c r="M74" s="78"/>
      <c r="N74" s="78"/>
      <c r="O74" s="78"/>
      <c r="P74" s="78"/>
      <c r="Q74" s="78"/>
      <c r="R74" s="78"/>
      <c r="S74" s="78"/>
      <c r="T74" s="78"/>
      <c r="U74" s="78"/>
      <c r="V74" s="78"/>
    </row>
    <row r="75" spans="1:22" ht="15">
      <c r="A75" s="78" t="s">
        <v>258</v>
      </c>
      <c r="B75" s="78">
        <v>1</v>
      </c>
      <c r="C75" s="78" t="s">
        <v>240</v>
      </c>
      <c r="D75" s="78">
        <v>1</v>
      </c>
      <c r="E75" s="78"/>
      <c r="F75" s="78"/>
      <c r="G75" s="78"/>
      <c r="H75" s="78"/>
      <c r="I75" s="78"/>
      <c r="J75" s="78"/>
      <c r="K75" s="78"/>
      <c r="L75" s="78"/>
      <c r="M75" s="78"/>
      <c r="N75" s="78"/>
      <c r="O75" s="78"/>
      <c r="P75" s="78"/>
      <c r="Q75" s="78"/>
      <c r="R75" s="78"/>
      <c r="S75" s="78"/>
      <c r="T75" s="78"/>
      <c r="U75" s="78"/>
      <c r="V75" s="78"/>
    </row>
    <row r="78" spans="1:22" ht="15" customHeight="1">
      <c r="A78" s="13" t="s">
        <v>2274</v>
      </c>
      <c r="B78" s="13" t="s">
        <v>2011</v>
      </c>
      <c r="C78" s="13" t="s">
        <v>2277</v>
      </c>
      <c r="D78" s="13" t="s">
        <v>2015</v>
      </c>
      <c r="E78" s="13" t="s">
        <v>2278</v>
      </c>
      <c r="F78" s="13" t="s">
        <v>2017</v>
      </c>
      <c r="G78" s="13" t="s">
        <v>2280</v>
      </c>
      <c r="H78" s="13" t="s">
        <v>2022</v>
      </c>
      <c r="I78" s="13" t="s">
        <v>2282</v>
      </c>
      <c r="J78" s="13" t="s">
        <v>2025</v>
      </c>
      <c r="K78" s="13" t="s">
        <v>2284</v>
      </c>
      <c r="L78" s="13" t="s">
        <v>2027</v>
      </c>
      <c r="M78" s="13" t="s">
        <v>2286</v>
      </c>
      <c r="N78" s="13" t="s">
        <v>2029</v>
      </c>
      <c r="O78" s="13" t="s">
        <v>2288</v>
      </c>
      <c r="P78" s="13" t="s">
        <v>2031</v>
      </c>
      <c r="Q78" s="13" t="s">
        <v>2290</v>
      </c>
      <c r="R78" s="13" t="s">
        <v>2033</v>
      </c>
      <c r="S78" s="13" t="s">
        <v>2292</v>
      </c>
      <c r="T78" s="13" t="s">
        <v>2035</v>
      </c>
      <c r="U78" s="13" t="s">
        <v>2294</v>
      </c>
      <c r="V78" s="13" t="s">
        <v>2036</v>
      </c>
    </row>
    <row r="79" spans="1:22" ht="15">
      <c r="A79" s="78" t="s">
        <v>257</v>
      </c>
      <c r="B79" s="78">
        <v>25</v>
      </c>
      <c r="C79" s="78" t="s">
        <v>257</v>
      </c>
      <c r="D79" s="78">
        <v>15</v>
      </c>
      <c r="E79" s="78" t="s">
        <v>299</v>
      </c>
      <c r="F79" s="78">
        <v>3</v>
      </c>
      <c r="G79" s="78" t="s">
        <v>253</v>
      </c>
      <c r="H79" s="78">
        <v>12</v>
      </c>
      <c r="I79" s="78" t="s">
        <v>272</v>
      </c>
      <c r="J79" s="78">
        <v>11</v>
      </c>
      <c r="K79" s="78" t="s">
        <v>303</v>
      </c>
      <c r="L79" s="78">
        <v>12</v>
      </c>
      <c r="M79" s="78" t="s">
        <v>282</v>
      </c>
      <c r="N79" s="78">
        <v>4</v>
      </c>
      <c r="O79" s="78" t="s">
        <v>259</v>
      </c>
      <c r="P79" s="78">
        <v>2</v>
      </c>
      <c r="Q79" s="78" t="s">
        <v>256</v>
      </c>
      <c r="R79" s="78">
        <v>2</v>
      </c>
      <c r="S79" s="78" t="s">
        <v>259</v>
      </c>
      <c r="T79" s="78">
        <v>1</v>
      </c>
      <c r="U79" s="78" t="s">
        <v>222</v>
      </c>
      <c r="V79" s="78">
        <v>1</v>
      </c>
    </row>
    <row r="80" spans="1:22" ht="15">
      <c r="A80" s="78" t="s">
        <v>253</v>
      </c>
      <c r="B80" s="78">
        <v>18</v>
      </c>
      <c r="C80" s="78" t="s">
        <v>259</v>
      </c>
      <c r="D80" s="78">
        <v>7</v>
      </c>
      <c r="E80" s="78" t="s">
        <v>300</v>
      </c>
      <c r="F80" s="78">
        <v>2</v>
      </c>
      <c r="G80" s="78" t="s">
        <v>255</v>
      </c>
      <c r="H80" s="78">
        <v>11</v>
      </c>
      <c r="I80" s="78" t="s">
        <v>228</v>
      </c>
      <c r="J80" s="78">
        <v>9</v>
      </c>
      <c r="K80" s="78"/>
      <c r="L80" s="78"/>
      <c r="M80" s="78" t="s">
        <v>281</v>
      </c>
      <c r="N80" s="78">
        <v>4</v>
      </c>
      <c r="O80" s="78" t="s">
        <v>334</v>
      </c>
      <c r="P80" s="78">
        <v>1</v>
      </c>
      <c r="Q80" s="78" t="s">
        <v>261</v>
      </c>
      <c r="R80" s="78">
        <v>2</v>
      </c>
      <c r="S80" s="78" t="s">
        <v>315</v>
      </c>
      <c r="T80" s="78">
        <v>1</v>
      </c>
      <c r="U80" s="78"/>
      <c r="V80" s="78"/>
    </row>
    <row r="81" spans="1:22" ht="15">
      <c r="A81" s="78" t="s">
        <v>255</v>
      </c>
      <c r="B81" s="78">
        <v>15</v>
      </c>
      <c r="C81" s="78" t="s">
        <v>228</v>
      </c>
      <c r="D81" s="78">
        <v>4</v>
      </c>
      <c r="E81" s="78" t="s">
        <v>232</v>
      </c>
      <c r="F81" s="78">
        <v>2</v>
      </c>
      <c r="G81" s="78" t="s">
        <v>257</v>
      </c>
      <c r="H81" s="78">
        <v>5</v>
      </c>
      <c r="I81" s="78" t="s">
        <v>230</v>
      </c>
      <c r="J81" s="78">
        <v>8</v>
      </c>
      <c r="K81" s="78"/>
      <c r="L81" s="78"/>
      <c r="M81" s="78" t="s">
        <v>280</v>
      </c>
      <c r="N81" s="78">
        <v>4</v>
      </c>
      <c r="O81" s="78" t="s">
        <v>333</v>
      </c>
      <c r="P81" s="78">
        <v>1</v>
      </c>
      <c r="Q81" s="78" t="s">
        <v>320</v>
      </c>
      <c r="R81" s="78">
        <v>1</v>
      </c>
      <c r="S81" s="78" t="s">
        <v>314</v>
      </c>
      <c r="T81" s="78">
        <v>1</v>
      </c>
      <c r="U81" s="78"/>
      <c r="V81" s="78"/>
    </row>
    <row r="82" spans="1:22" ht="15">
      <c r="A82" s="78" t="s">
        <v>228</v>
      </c>
      <c r="B82" s="78">
        <v>14</v>
      </c>
      <c r="C82" s="78" t="s">
        <v>258</v>
      </c>
      <c r="D82" s="78">
        <v>4</v>
      </c>
      <c r="E82" s="78" t="s">
        <v>298</v>
      </c>
      <c r="F82" s="78">
        <v>2</v>
      </c>
      <c r="G82" s="78" t="s">
        <v>301</v>
      </c>
      <c r="H82" s="78">
        <v>5</v>
      </c>
      <c r="I82" s="78" t="s">
        <v>231</v>
      </c>
      <c r="J82" s="78">
        <v>7</v>
      </c>
      <c r="K82" s="78"/>
      <c r="L82" s="78"/>
      <c r="M82" s="78" t="s">
        <v>283</v>
      </c>
      <c r="N82" s="78">
        <v>4</v>
      </c>
      <c r="O82" s="78" t="s">
        <v>271</v>
      </c>
      <c r="P82" s="78">
        <v>1</v>
      </c>
      <c r="Q82" s="78" t="s">
        <v>319</v>
      </c>
      <c r="R82" s="78">
        <v>1</v>
      </c>
      <c r="S82" s="78"/>
      <c r="T82" s="78"/>
      <c r="U82" s="78"/>
      <c r="V82" s="78"/>
    </row>
    <row r="83" spans="1:22" ht="15">
      <c r="A83" s="78" t="s">
        <v>303</v>
      </c>
      <c r="B83" s="78">
        <v>13</v>
      </c>
      <c r="C83" s="78" t="s">
        <v>302</v>
      </c>
      <c r="D83" s="78">
        <v>3</v>
      </c>
      <c r="E83" s="78" t="s">
        <v>297</v>
      </c>
      <c r="F83" s="78">
        <v>2</v>
      </c>
      <c r="G83" s="78" t="s">
        <v>271</v>
      </c>
      <c r="H83" s="78">
        <v>5</v>
      </c>
      <c r="I83" s="78" t="s">
        <v>257</v>
      </c>
      <c r="J83" s="78">
        <v>5</v>
      </c>
      <c r="K83" s="78"/>
      <c r="L83" s="78"/>
      <c r="M83" s="78" t="s">
        <v>279</v>
      </c>
      <c r="N83" s="78">
        <v>4</v>
      </c>
      <c r="O83" s="78" t="s">
        <v>332</v>
      </c>
      <c r="P83" s="78">
        <v>1</v>
      </c>
      <c r="Q83" s="78"/>
      <c r="R83" s="78"/>
      <c r="S83" s="78"/>
      <c r="T83" s="78"/>
      <c r="U83" s="78"/>
      <c r="V83" s="78"/>
    </row>
    <row r="84" spans="1:22" ht="15">
      <c r="A84" s="78" t="s">
        <v>271</v>
      </c>
      <c r="B84" s="78">
        <v>12</v>
      </c>
      <c r="C84" s="78" t="s">
        <v>271</v>
      </c>
      <c r="D84" s="78">
        <v>3</v>
      </c>
      <c r="E84" s="78" t="s">
        <v>296</v>
      </c>
      <c r="F84" s="78">
        <v>2</v>
      </c>
      <c r="G84" s="78" t="s">
        <v>254</v>
      </c>
      <c r="H84" s="78">
        <v>5</v>
      </c>
      <c r="I84" s="78" t="s">
        <v>265</v>
      </c>
      <c r="J84" s="78">
        <v>4</v>
      </c>
      <c r="K84" s="78"/>
      <c r="L84" s="78"/>
      <c r="M84" s="78" t="s">
        <v>278</v>
      </c>
      <c r="N84" s="78">
        <v>4</v>
      </c>
      <c r="O84" s="78" t="s">
        <v>240</v>
      </c>
      <c r="P84" s="78">
        <v>1</v>
      </c>
      <c r="Q84" s="78"/>
      <c r="R84" s="78"/>
      <c r="S84" s="78"/>
      <c r="T84" s="78"/>
      <c r="U84" s="78"/>
      <c r="V84" s="78"/>
    </row>
    <row r="85" spans="1:22" ht="15">
      <c r="A85" s="78" t="s">
        <v>230</v>
      </c>
      <c r="B85" s="78">
        <v>11</v>
      </c>
      <c r="C85" s="78" t="s">
        <v>327</v>
      </c>
      <c r="D85" s="78">
        <v>2</v>
      </c>
      <c r="E85" s="78" t="s">
        <v>295</v>
      </c>
      <c r="F85" s="78">
        <v>2</v>
      </c>
      <c r="G85" s="78" t="s">
        <v>331</v>
      </c>
      <c r="H85" s="78">
        <v>2</v>
      </c>
      <c r="I85" s="78" t="s">
        <v>271</v>
      </c>
      <c r="J85" s="78">
        <v>3</v>
      </c>
      <c r="K85" s="78"/>
      <c r="L85" s="78"/>
      <c r="M85" s="78" t="s">
        <v>277</v>
      </c>
      <c r="N85" s="78">
        <v>4</v>
      </c>
      <c r="O85" s="78" t="s">
        <v>306</v>
      </c>
      <c r="P85" s="78">
        <v>1</v>
      </c>
      <c r="Q85" s="78"/>
      <c r="R85" s="78"/>
      <c r="S85" s="78"/>
      <c r="T85" s="78"/>
      <c r="U85" s="78"/>
      <c r="V85" s="78"/>
    </row>
    <row r="86" spans="1:22" ht="15">
      <c r="A86" s="78" t="s">
        <v>272</v>
      </c>
      <c r="B86" s="78">
        <v>11</v>
      </c>
      <c r="C86" s="78" t="s">
        <v>326</v>
      </c>
      <c r="D86" s="78">
        <v>2</v>
      </c>
      <c r="E86" s="78" t="s">
        <v>268</v>
      </c>
      <c r="F86" s="78">
        <v>1</v>
      </c>
      <c r="G86" s="78" t="s">
        <v>267</v>
      </c>
      <c r="H86" s="78">
        <v>2</v>
      </c>
      <c r="I86" s="78" t="s">
        <v>294</v>
      </c>
      <c r="J86" s="78">
        <v>3</v>
      </c>
      <c r="K86" s="78"/>
      <c r="L86" s="78"/>
      <c r="M86" s="78" t="s">
        <v>276</v>
      </c>
      <c r="N86" s="78">
        <v>4</v>
      </c>
      <c r="O86" s="78" t="s">
        <v>228</v>
      </c>
      <c r="P86" s="78">
        <v>1</v>
      </c>
      <c r="Q86" s="78"/>
      <c r="R86" s="78"/>
      <c r="S86" s="78"/>
      <c r="T86" s="78"/>
      <c r="U86" s="78"/>
      <c r="V86" s="78"/>
    </row>
    <row r="87" spans="1:22" ht="15">
      <c r="A87" s="78" t="s">
        <v>259</v>
      </c>
      <c r="B87" s="78">
        <v>10</v>
      </c>
      <c r="C87" s="78" t="s">
        <v>311</v>
      </c>
      <c r="D87" s="78">
        <v>2</v>
      </c>
      <c r="E87" s="78" t="s">
        <v>316</v>
      </c>
      <c r="F87" s="78">
        <v>1</v>
      </c>
      <c r="G87" s="78" t="s">
        <v>330</v>
      </c>
      <c r="H87" s="78">
        <v>2</v>
      </c>
      <c r="I87" s="78" t="s">
        <v>240</v>
      </c>
      <c r="J87" s="78">
        <v>2</v>
      </c>
      <c r="K87" s="78"/>
      <c r="L87" s="78"/>
      <c r="M87" s="78" t="s">
        <v>275</v>
      </c>
      <c r="N87" s="78">
        <v>4</v>
      </c>
      <c r="O87" s="78"/>
      <c r="P87" s="78"/>
      <c r="Q87" s="78"/>
      <c r="R87" s="78"/>
      <c r="S87" s="78"/>
      <c r="T87" s="78"/>
      <c r="U87" s="78"/>
      <c r="V87" s="78"/>
    </row>
    <row r="88" spans="1:22" ht="15">
      <c r="A88" s="78" t="s">
        <v>231</v>
      </c>
      <c r="B88" s="78">
        <v>7</v>
      </c>
      <c r="C88" s="78" t="s">
        <v>323</v>
      </c>
      <c r="D88" s="78">
        <v>2</v>
      </c>
      <c r="E88" s="78" t="s">
        <v>293</v>
      </c>
      <c r="F88" s="78">
        <v>1</v>
      </c>
      <c r="G88" s="78" t="s">
        <v>230</v>
      </c>
      <c r="H88" s="78">
        <v>2</v>
      </c>
      <c r="I88" s="78" t="s">
        <v>221</v>
      </c>
      <c r="J88" s="78">
        <v>1</v>
      </c>
      <c r="K88" s="78"/>
      <c r="L88" s="78"/>
      <c r="M88" s="78" t="s">
        <v>274</v>
      </c>
      <c r="N88" s="78">
        <v>4</v>
      </c>
      <c r="O88" s="78"/>
      <c r="P88" s="78"/>
      <c r="Q88" s="78"/>
      <c r="R88" s="78"/>
      <c r="S88" s="78"/>
      <c r="T88" s="78"/>
      <c r="U88" s="78"/>
      <c r="V88" s="78"/>
    </row>
    <row r="91" spans="1:22" ht="15" customHeight="1">
      <c r="A91" s="13" t="s">
        <v>2309</v>
      </c>
      <c r="B91" s="13" t="s">
        <v>2011</v>
      </c>
      <c r="C91" s="13" t="s">
        <v>2310</v>
      </c>
      <c r="D91" s="13" t="s">
        <v>2015</v>
      </c>
      <c r="E91" s="13" t="s">
        <v>2311</v>
      </c>
      <c r="F91" s="13" t="s">
        <v>2017</v>
      </c>
      <c r="G91" s="13" t="s">
        <v>2312</v>
      </c>
      <c r="H91" s="13" t="s">
        <v>2022</v>
      </c>
      <c r="I91" s="13" t="s">
        <v>2313</v>
      </c>
      <c r="J91" s="13" t="s">
        <v>2025</v>
      </c>
      <c r="K91" s="13" t="s">
        <v>2314</v>
      </c>
      <c r="L91" s="13" t="s">
        <v>2027</v>
      </c>
      <c r="M91" s="13" t="s">
        <v>2315</v>
      </c>
      <c r="N91" s="13" t="s">
        <v>2029</v>
      </c>
      <c r="O91" s="13" t="s">
        <v>2316</v>
      </c>
      <c r="P91" s="13" t="s">
        <v>2031</v>
      </c>
      <c r="Q91" s="13" t="s">
        <v>2317</v>
      </c>
      <c r="R91" s="13" t="s">
        <v>2033</v>
      </c>
      <c r="S91" s="13" t="s">
        <v>2318</v>
      </c>
      <c r="T91" s="13" t="s">
        <v>2035</v>
      </c>
      <c r="U91" s="13" t="s">
        <v>2319</v>
      </c>
      <c r="V91" s="13" t="s">
        <v>2036</v>
      </c>
    </row>
    <row r="92" spans="1:22" ht="15">
      <c r="A92" s="115" t="s">
        <v>302</v>
      </c>
      <c r="B92" s="78">
        <v>787606</v>
      </c>
      <c r="C92" s="115" t="s">
        <v>302</v>
      </c>
      <c r="D92" s="78">
        <v>787606</v>
      </c>
      <c r="E92" s="115" t="s">
        <v>299</v>
      </c>
      <c r="F92" s="78">
        <v>201112</v>
      </c>
      <c r="G92" s="115" t="s">
        <v>267</v>
      </c>
      <c r="H92" s="78">
        <v>114119</v>
      </c>
      <c r="I92" s="115" t="s">
        <v>228</v>
      </c>
      <c r="J92" s="78">
        <v>119616</v>
      </c>
      <c r="K92" s="115" t="s">
        <v>243</v>
      </c>
      <c r="L92" s="78">
        <v>55577</v>
      </c>
      <c r="M92" s="115" t="s">
        <v>278</v>
      </c>
      <c r="N92" s="78">
        <v>100555</v>
      </c>
      <c r="O92" s="115" t="s">
        <v>334</v>
      </c>
      <c r="P92" s="78">
        <v>41805</v>
      </c>
      <c r="Q92" s="115" t="s">
        <v>261</v>
      </c>
      <c r="R92" s="78">
        <v>75688</v>
      </c>
      <c r="S92" s="115" t="s">
        <v>241</v>
      </c>
      <c r="T92" s="78">
        <v>24753</v>
      </c>
      <c r="U92" s="115" t="s">
        <v>222</v>
      </c>
      <c r="V92" s="78">
        <v>6357</v>
      </c>
    </row>
    <row r="93" spans="1:22" ht="15">
      <c r="A93" s="115" t="s">
        <v>299</v>
      </c>
      <c r="B93" s="78">
        <v>201112</v>
      </c>
      <c r="C93" s="115" t="s">
        <v>323</v>
      </c>
      <c r="D93" s="78">
        <v>199965</v>
      </c>
      <c r="E93" s="115" t="s">
        <v>250</v>
      </c>
      <c r="F93" s="78">
        <v>55886</v>
      </c>
      <c r="G93" s="115" t="s">
        <v>224</v>
      </c>
      <c r="H93" s="78">
        <v>110439</v>
      </c>
      <c r="I93" s="115" t="s">
        <v>229</v>
      </c>
      <c r="J93" s="78">
        <v>113723</v>
      </c>
      <c r="K93" s="115" t="s">
        <v>237</v>
      </c>
      <c r="L93" s="78">
        <v>47096</v>
      </c>
      <c r="M93" s="115" t="s">
        <v>214</v>
      </c>
      <c r="N93" s="78">
        <v>95409</v>
      </c>
      <c r="O93" s="115" t="s">
        <v>305</v>
      </c>
      <c r="P93" s="78">
        <v>29587</v>
      </c>
      <c r="Q93" s="115" t="s">
        <v>320</v>
      </c>
      <c r="R93" s="78">
        <v>60758</v>
      </c>
      <c r="S93" s="115" t="s">
        <v>314</v>
      </c>
      <c r="T93" s="78">
        <v>4693</v>
      </c>
      <c r="U93" s="115" t="s">
        <v>223</v>
      </c>
      <c r="V93" s="78">
        <v>5267</v>
      </c>
    </row>
    <row r="94" spans="1:22" ht="15">
      <c r="A94" s="115" t="s">
        <v>323</v>
      </c>
      <c r="B94" s="78">
        <v>199965</v>
      </c>
      <c r="C94" s="115" t="s">
        <v>259</v>
      </c>
      <c r="D94" s="78">
        <v>177146</v>
      </c>
      <c r="E94" s="115" t="s">
        <v>232</v>
      </c>
      <c r="F94" s="78">
        <v>45925</v>
      </c>
      <c r="G94" s="115" t="s">
        <v>255</v>
      </c>
      <c r="H94" s="78">
        <v>89624</v>
      </c>
      <c r="I94" s="115" t="s">
        <v>304</v>
      </c>
      <c r="J94" s="78">
        <v>32465</v>
      </c>
      <c r="K94" s="115" t="s">
        <v>245</v>
      </c>
      <c r="L94" s="78">
        <v>6491</v>
      </c>
      <c r="M94" s="115" t="s">
        <v>274</v>
      </c>
      <c r="N94" s="78">
        <v>92009</v>
      </c>
      <c r="O94" s="115" t="s">
        <v>270</v>
      </c>
      <c r="P94" s="78">
        <v>27459</v>
      </c>
      <c r="Q94" s="115" t="s">
        <v>216</v>
      </c>
      <c r="R94" s="78">
        <v>30013</v>
      </c>
      <c r="S94" s="115" t="s">
        <v>315</v>
      </c>
      <c r="T94" s="78">
        <v>3615</v>
      </c>
      <c r="U94" s="115"/>
      <c r="V94" s="78"/>
    </row>
    <row r="95" spans="1:22" ht="15">
      <c r="A95" s="115" t="s">
        <v>259</v>
      </c>
      <c r="B95" s="78">
        <v>177146</v>
      </c>
      <c r="C95" s="115" t="s">
        <v>215</v>
      </c>
      <c r="D95" s="78">
        <v>105323</v>
      </c>
      <c r="E95" s="115" t="s">
        <v>269</v>
      </c>
      <c r="F95" s="78">
        <v>25300</v>
      </c>
      <c r="G95" s="115" t="s">
        <v>253</v>
      </c>
      <c r="H95" s="78">
        <v>64544</v>
      </c>
      <c r="I95" s="115" t="s">
        <v>212</v>
      </c>
      <c r="J95" s="78">
        <v>28166</v>
      </c>
      <c r="K95" s="115" t="s">
        <v>248</v>
      </c>
      <c r="L95" s="78">
        <v>5040</v>
      </c>
      <c r="M95" s="115" t="s">
        <v>280</v>
      </c>
      <c r="N95" s="78">
        <v>78332</v>
      </c>
      <c r="O95" s="115" t="s">
        <v>332</v>
      </c>
      <c r="P95" s="78">
        <v>17206</v>
      </c>
      <c r="Q95" s="115" t="s">
        <v>256</v>
      </c>
      <c r="R95" s="78">
        <v>18146</v>
      </c>
      <c r="S95" s="115"/>
      <c r="T95" s="78"/>
      <c r="U95" s="115"/>
      <c r="V95" s="78"/>
    </row>
    <row r="96" spans="1:22" ht="15">
      <c r="A96" s="115" t="s">
        <v>228</v>
      </c>
      <c r="B96" s="78">
        <v>119616</v>
      </c>
      <c r="C96" s="115" t="s">
        <v>310</v>
      </c>
      <c r="D96" s="78">
        <v>91760</v>
      </c>
      <c r="E96" s="115" t="s">
        <v>233</v>
      </c>
      <c r="F96" s="78">
        <v>25210</v>
      </c>
      <c r="G96" s="115" t="s">
        <v>266</v>
      </c>
      <c r="H96" s="78">
        <v>52067</v>
      </c>
      <c r="I96" s="115" t="s">
        <v>285</v>
      </c>
      <c r="J96" s="78">
        <v>20980</v>
      </c>
      <c r="K96" s="115" t="s">
        <v>238</v>
      </c>
      <c r="L96" s="78">
        <v>3882</v>
      </c>
      <c r="M96" s="115" t="s">
        <v>281</v>
      </c>
      <c r="N96" s="78">
        <v>59006</v>
      </c>
      <c r="O96" s="115" t="s">
        <v>306</v>
      </c>
      <c r="P96" s="78">
        <v>5634</v>
      </c>
      <c r="Q96" s="115" t="s">
        <v>319</v>
      </c>
      <c r="R96" s="78">
        <v>12458</v>
      </c>
      <c r="S96" s="115"/>
      <c r="T96" s="78"/>
      <c r="U96" s="115"/>
      <c r="V96" s="78"/>
    </row>
    <row r="97" spans="1:22" ht="15">
      <c r="A97" s="115" t="s">
        <v>267</v>
      </c>
      <c r="B97" s="78">
        <v>114119</v>
      </c>
      <c r="C97" s="115" t="s">
        <v>311</v>
      </c>
      <c r="D97" s="78">
        <v>83289</v>
      </c>
      <c r="E97" s="115" t="s">
        <v>298</v>
      </c>
      <c r="F97" s="78">
        <v>23493</v>
      </c>
      <c r="G97" s="115" t="s">
        <v>331</v>
      </c>
      <c r="H97" s="78">
        <v>46863</v>
      </c>
      <c r="I97" s="115" t="s">
        <v>284</v>
      </c>
      <c r="J97" s="78">
        <v>20462</v>
      </c>
      <c r="K97" s="115" t="s">
        <v>303</v>
      </c>
      <c r="L97" s="78">
        <v>2795</v>
      </c>
      <c r="M97" s="115" t="s">
        <v>283</v>
      </c>
      <c r="N97" s="78">
        <v>36863</v>
      </c>
      <c r="O97" s="115" t="s">
        <v>333</v>
      </c>
      <c r="P97" s="78">
        <v>766</v>
      </c>
      <c r="Q97" s="115"/>
      <c r="R97" s="78"/>
      <c r="S97" s="115"/>
      <c r="T97" s="78"/>
      <c r="U97" s="115"/>
      <c r="V97" s="78"/>
    </row>
    <row r="98" spans="1:22" ht="15">
      <c r="A98" s="115" t="s">
        <v>229</v>
      </c>
      <c r="B98" s="78">
        <v>113723</v>
      </c>
      <c r="C98" s="115" t="s">
        <v>312</v>
      </c>
      <c r="D98" s="78">
        <v>57157</v>
      </c>
      <c r="E98" s="115" t="s">
        <v>268</v>
      </c>
      <c r="F98" s="78">
        <v>19366</v>
      </c>
      <c r="G98" s="115" t="s">
        <v>226</v>
      </c>
      <c r="H98" s="78">
        <v>26811</v>
      </c>
      <c r="I98" s="115" t="s">
        <v>218</v>
      </c>
      <c r="J98" s="78">
        <v>19994</v>
      </c>
      <c r="K98" s="115" t="s">
        <v>262</v>
      </c>
      <c r="L98" s="78">
        <v>999</v>
      </c>
      <c r="M98" s="115" t="s">
        <v>273</v>
      </c>
      <c r="N98" s="78">
        <v>35529</v>
      </c>
      <c r="O98" s="115"/>
      <c r="P98" s="78"/>
      <c r="Q98" s="115"/>
      <c r="R98" s="78"/>
      <c r="S98" s="115"/>
      <c r="T98" s="78"/>
      <c r="U98" s="115"/>
      <c r="V98" s="78"/>
    </row>
    <row r="99" spans="1:22" ht="15">
      <c r="A99" s="115" t="s">
        <v>224</v>
      </c>
      <c r="B99" s="78">
        <v>110439</v>
      </c>
      <c r="C99" s="115" t="s">
        <v>308</v>
      </c>
      <c r="D99" s="78">
        <v>49552</v>
      </c>
      <c r="E99" s="115" t="s">
        <v>288</v>
      </c>
      <c r="F99" s="78">
        <v>14325</v>
      </c>
      <c r="G99" s="115" t="s">
        <v>318</v>
      </c>
      <c r="H99" s="78">
        <v>23428</v>
      </c>
      <c r="I99" s="115" t="s">
        <v>265</v>
      </c>
      <c r="J99" s="78">
        <v>13725</v>
      </c>
      <c r="K99" s="115" t="s">
        <v>260</v>
      </c>
      <c r="L99" s="78">
        <v>994</v>
      </c>
      <c r="M99" s="115" t="s">
        <v>277</v>
      </c>
      <c r="N99" s="78">
        <v>33829</v>
      </c>
      <c r="O99" s="115"/>
      <c r="P99" s="78"/>
      <c r="Q99" s="115"/>
      <c r="R99" s="78"/>
      <c r="S99" s="115"/>
      <c r="T99" s="78"/>
      <c r="U99" s="115"/>
      <c r="V99" s="78"/>
    </row>
    <row r="100" spans="1:22" ht="15">
      <c r="A100" s="115" t="s">
        <v>215</v>
      </c>
      <c r="B100" s="78">
        <v>105323</v>
      </c>
      <c r="C100" s="115" t="s">
        <v>220</v>
      </c>
      <c r="D100" s="78">
        <v>26674</v>
      </c>
      <c r="E100" s="115" t="s">
        <v>227</v>
      </c>
      <c r="F100" s="78">
        <v>13092</v>
      </c>
      <c r="G100" s="115" t="s">
        <v>234</v>
      </c>
      <c r="H100" s="78">
        <v>22165</v>
      </c>
      <c r="I100" s="115" t="s">
        <v>264</v>
      </c>
      <c r="J100" s="78">
        <v>6141</v>
      </c>
      <c r="K100" s="115" t="s">
        <v>239</v>
      </c>
      <c r="L100" s="78">
        <v>703</v>
      </c>
      <c r="M100" s="115" t="s">
        <v>279</v>
      </c>
      <c r="N100" s="78">
        <v>18419</v>
      </c>
      <c r="O100" s="115"/>
      <c r="P100" s="78"/>
      <c r="Q100" s="115"/>
      <c r="R100" s="78"/>
      <c r="S100" s="115"/>
      <c r="T100" s="78"/>
      <c r="U100" s="115"/>
      <c r="V100" s="78"/>
    </row>
    <row r="101" spans="1:22" ht="15">
      <c r="A101" s="115" t="s">
        <v>278</v>
      </c>
      <c r="B101" s="78">
        <v>100555</v>
      </c>
      <c r="C101" s="115" t="s">
        <v>307</v>
      </c>
      <c r="D101" s="78">
        <v>23839</v>
      </c>
      <c r="E101" s="115" t="s">
        <v>296</v>
      </c>
      <c r="F101" s="78">
        <v>12400</v>
      </c>
      <c r="G101" s="115" t="s">
        <v>317</v>
      </c>
      <c r="H101" s="78">
        <v>16402</v>
      </c>
      <c r="I101" s="115" t="s">
        <v>217</v>
      </c>
      <c r="J101" s="78">
        <v>2983</v>
      </c>
      <c r="K101" s="115" t="s">
        <v>251</v>
      </c>
      <c r="L101" s="78">
        <v>203</v>
      </c>
      <c r="M101" s="115" t="s">
        <v>276</v>
      </c>
      <c r="N101" s="78">
        <v>13086</v>
      </c>
      <c r="O101" s="115"/>
      <c r="P101" s="78"/>
      <c r="Q101" s="115"/>
      <c r="R101" s="78"/>
      <c r="S101" s="115"/>
      <c r="T101" s="78"/>
      <c r="U101" s="115"/>
      <c r="V101" s="78"/>
    </row>
  </sheetData>
  <hyperlinks>
    <hyperlink ref="A2" r:id="rId1" display="https://www.facebook.com/wave.video/videos/325883364974897/"/>
    <hyperlink ref="A3" r:id="rId2" display="https://nowmarketinggroup.com/social-media-week-lima/"/>
    <hyperlink ref="A4" r:id="rId3" display="https://www.facebook.com/NOWMARKETING/videos/2071209182988847/"/>
    <hyperlink ref="A5" r:id="rId4" display="https://facebook.com/NOWMARKETING/videos/2071209182988847/?utm_campaign=%23SMWL19&amp;utm_content=93767372&amp;utm_medium=social&amp;utm_source=twitter&amp;hss_channel=tw-178236715"/>
    <hyperlink ref="A6" r:id="rId5" display="https://facebook.com/livestreamuniverse"/>
    <hyperlink ref="A7" r:id="rId6" display="https://www.facebook.com/5735499/videos/10108144528381688/"/>
    <hyperlink ref="A8" r:id="rId7" display="https://www.youtube.com/watch?v=ina2yL5hOXs&amp;feature=youtu.be"/>
    <hyperlink ref="A9" r:id="rId8" display="https://www.eventbrite.com/e/social-media-week-lima-2019-smwl19-tickets-46921708092?aff=speaker&amp;afu=159371552949"/>
    <hyperlink ref="A10" r:id="rId9" display="https://twitter.com/jessikaphillips/status/1139137469516005377"/>
    <hyperlink ref="A11" r:id="rId10" display="https://www.eventbrite.com/e/social-media-week-lima-2019-smwl19-tickets-46921708092?aff=speaker&amp;afu=95609255501"/>
    <hyperlink ref="C2" r:id="rId11" display="https://nowmarketinggroup.com/social-media-week-lima/"/>
    <hyperlink ref="C3" r:id="rId12" display="https://twitter.com/jessikaphillips/status/1139137469516005377"/>
    <hyperlink ref="C4" r:id="rId13" display="https://twitter.com/RossWoods10/status/1138206149575172096"/>
    <hyperlink ref="C5" r:id="rId14" display="https://www.amazon.ca/Who-Cares-Caring-Changes-Business-ebook/dp/B077MDCHW5/ref=as_li_ss_tl?keywords=who+cares+dan+willis&amp;qid=1560355030&amp;s=gateway&amp;sr=8-3&amp;linkCode=sl1&amp;tag=millenialmotivatorcan-20&amp;linkId=2604da7475131495f9b204dc9a327d70&amp;language=en_CA"/>
    <hyperlink ref="C6" r:id="rId15" display="https://twitter.com/jessikaphillips/status/1138466113573011456"/>
    <hyperlink ref="C7" r:id="rId16" display="https://twitter.com/iSocialFanz/status/1139538125196337153"/>
    <hyperlink ref="C8" r:id="rId17" display="https://www.linkedin.com/feed/update/urn:li:activity:6544205832916131840"/>
    <hyperlink ref="C9" r:id="rId18" display="https://facebook.com/NOWMARKETING/videos/2071209182988847/?utm_campaign=%23SMWL19&amp;utm_content=93767372&amp;utm_medium=social&amp;utm_source=twitter&amp;hss_channel=tw-178236715"/>
    <hyperlink ref="E2" r:id="rId19" display="https://www.facebook.com/DeanReynoldsMediaGroup/videos/2096424653983773/"/>
    <hyperlink ref="E3" r:id="rId20" display="https://twitter.com/goalchat/status/1137908375188934657"/>
    <hyperlink ref="G2" r:id="rId21" display="https://facebook.com/livestreamuniverse"/>
    <hyperlink ref="G3" r:id="rId22" display="https://www.facebook.com/NOWMARKETING/videos/2071209182988847/"/>
    <hyperlink ref="G4" r:id="rId23" display="https://www.facebook.com/5735499/videos/10108144528381688/"/>
    <hyperlink ref="G5" r:id="rId24" display="https://facebook.com/NOWMARKETING/videos/2071209182988847/?utm_campaign=%23SMWL19&amp;utm_content=93767372&amp;utm_medium=social&amp;utm_source=twitter&amp;hss_channel=tw-178236715"/>
    <hyperlink ref="G6" r:id="rId25" display="https://www.youtube.com/watch?v=ina2yL5hOXs&amp;feature=youtu.be"/>
    <hyperlink ref="G7" r:id="rId26" display="https://nowmarketinggroup.com/social-media-week-lima/"/>
    <hyperlink ref="G8" r:id="rId27" display="https://facebook.com/NOWMarketing"/>
    <hyperlink ref="G9" r:id="rId28" display="https://www.eventbrite.com/e/social-media-week-lima-2019-smwl19-tickets-46921708092?aff=speaker&amp;afu=134636894916"/>
    <hyperlink ref="G10" r:id="rId29" display="https://twitter.com/jessikaphillips/status/1111381936679747584"/>
    <hyperlink ref="G11" r:id="rId30" display="https://twitter.com/NOWMG/status/1138129452477669376"/>
    <hyperlink ref="I2" r:id="rId31" display="https://www.eventbrite.com/e/social-media-week-lima-2019-smwl19-tickets-46921708092?aff=speaker&amp;afu=95609255501"/>
    <hyperlink ref="I3" r:id="rId32" display="https://www.facebook.com/NOWMARKETING/videos/2071209182988847/"/>
    <hyperlink ref="I4" r:id="rId33" display="https://brandonbrands.com/podcast"/>
    <hyperlink ref="I5" r:id="rId34" display="https://twitter.com/LivestreamUni/status/1138467338657894408"/>
    <hyperlink ref="I6" r:id="rId35" display="https://twitter.com/NOWMG/status/1138129452477669376"/>
    <hyperlink ref="K2" r:id="rId36" display="https://www.facebook.com/wave.video/videos/325883364974897/"/>
    <hyperlink ref="Q2" r:id="rId37" display="https://www.eventbrite.com/e/social-media-week-lima-2019-smwl19-tickets-46921708092?aff=speaker&amp;afu=159371552949"/>
    <hyperlink ref="Q3" r:id="rId38" display="https://instagram.com/FindTroy"/>
  </hyperlinks>
  <printOptions/>
  <pageMargins left="0.7" right="0.7" top="0.75" bottom="0.75" header="0.3" footer="0.3"/>
  <pageSetup orientation="portrait" paperSize="9"/>
  <tableParts>
    <tablePart r:id="rId43"/>
    <tablePart r:id="rId41"/>
    <tablePart r:id="rId40"/>
    <tablePart r:id="rId42"/>
    <tablePart r:id="rId44"/>
    <tablePart r:id="rId39"/>
    <tablePart r:id="rId45"/>
    <tablePart r:id="rId4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2019-06-15T13:45:47Z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