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Network Top Items" sheetId="12" r:id="rId12"/>
    <sheet name="Time Series" sheetId="13" r:id="rId13"/>
    <sheet name="Top Item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1" r:id="rId15"/>
  </pivotCaches>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<sst xmlns="http://schemas.openxmlformats.org/spreadsheetml/2006/main" count="8841" uniqueCount="2168">
  <si>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</si>
  <si>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</si>
  <si>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</si>
  <si>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</si>
  <si>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</si>
  <si>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</si>
  <si>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</si>
  <si>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</si>
  <si>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</si>
  <si>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</si>
  <si>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</si>
  <si>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</si>
  <si>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</si>
  <si>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</si>
  <si>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</si>
  <si>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</si>
  <si>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</si>
  <si>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</si>
  <si>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</si>
  <si>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</si>
  <si>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</si>
  <si>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</si>
  <si>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</si>
  <si>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</si>
  <si>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</si>
  <si>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</si>
  <si>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</si>
  <si>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</si>
  <si>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</si>
  <si>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</si>
  <si>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</si>
  <si>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</si>
  <si>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</si>
  <si>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</si>
  <si>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</si>
  <si>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</si>
  <si>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</si>
  <si>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</si>
  <si>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</si>
  <si>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</si>
  <si>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</si>
  <si>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</si>
  <si>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</si>
  <si>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</si>
  <si>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</si>
  <si>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</si>
  <si>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</si>
  <si>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</si>
  <si>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</si>
  <si>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</si>
  <si>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</si>
  <si>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</si>
  <si>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</si>
  <si>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</si>
  <si>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</si>
  <si>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</si>
  <si>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</si>
  <si>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</si>
  <si>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</si>
  <si>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</si>
  <si>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</si>
  <si>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</si>
  <si>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</si>
  <si>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</si>
  <si>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</si>
  <si>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</si>
  <si>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</si>
  <si>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</si>
  <si>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</si>
  <si>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</si>
  <si>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</si>
  <si>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</si>
  <si>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</si>
  <si>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</si>
  <si>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</si>
  <si>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</si>
  <si>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</si>
  <si>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</si>
  <si>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</si>
  <si>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</si>
  <si>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</si>
  <si>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</si>
  <si>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</si>
  <si>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</si>
  <si>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</si>
  <si>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</si>
  <si>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</si>
  <si>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</si>
  <si>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</si>
  <si>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</si>
  <si>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</si>
  <si>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</si>
  <si>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</si>
  <si>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</si>
  <si>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</si>
  <si>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</si>
  <si>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</si>
  <si>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</si>
  <si>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</si>
  <si>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</si>
  <si>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</si>
  <si>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</si>
  <si>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</si>
  <si>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</si>
  <si>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</si>
  <si>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</si>
  <si>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</si>
  <si>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</si>
  <si>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</si>
  <si>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</si>
  <si>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</si>
  <si>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</si>
  <si>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</si>
  <si>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</si>
  <si>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</si>
  <si>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</si>
  <si>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</si>
  <si>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</si>
  <si>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</si>
  <si>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</si>
  <si>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</si>
  <si>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</si>
  <si>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</si>
  <si>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</si>
  <si>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</si>
  <si>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</si>
  <si>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</si>
  <si>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</si>
  <si>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</si>
  <si>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</si>
  <si>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</si>
  <si>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</si>
  <si>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</si>
  <si>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</si>
  <si>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</si>
  <si>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</si>
  <si>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</si>
  <si>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</si>
  <si>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</si>
  <si>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</si>
  <si>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</si>
  <si>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</si>
  <si>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</si>
  <si>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</si>
  <si>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</si>
  <si>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</si>
  <si>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</si>
  <si>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</si>
  <si>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</si>
  <si>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</si>
  <si>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</si>
  <si>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</si>
  <si>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</si>
  <si>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</si>
  <si>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</si>
  <si>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</si>
  <si>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</si>
  <si>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</si>
  <si>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</si>
  <si>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</si>
  <si>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</si>
  <si>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</si>
  <si>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</si>
  <si>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</si>
  <si>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</si>
  <si>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</si>
  <si>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</si>
  <si>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</si>
  <si>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</si>
  <si>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</si>
  <si>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</si>
  <si>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</si>
  <si>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</si>
  <si>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</si>
  <si>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</si>
  <si>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</si>
  <si>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</si>
  <si>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</si>
  <si>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</si>
  <si>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</si>
  <si>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</si>
  <si>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</si>
  <si>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</si>
  <si>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</si>
  <si>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</si>
  <si>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</si>
  <si>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</si>
  <si>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</si>
  <si>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</si>
  <si>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</si>
  <si>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</si>
  <si>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</si>
  <si>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</si>
  <si>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</si>
  <si>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Cell Count</t>
  </si>
  <si>
    <t>Directed</t>
  </si>
  <si>
    <t>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zwingen▓SentimentWordsInList3░Hate Kill Hurt Shoot Destroy Bomb Knife Stab Blowup Burn&lt;/value&gt;
      &lt;/setting&gt;
      &lt;setting name="TimeSeriesUserSettings" serializeAs="String"&gt;
        &lt;value&gt;TimeColumnName░Time▓TimeSlice░Days▓UniqueEdges░False&lt;/value&gt;
      &lt;/setting&gt;
      &lt;setting name="NetworkTopItemsListUserSettings" serializeAs="Xml"&gt;
        &lt;value&gt;
          &lt;NetworkTopItemsListUserSettings xmlns:xsi="http://www.w3.org/2001/XMLSchema-instance"
            xmlns:xsd="http://www.w3.org/2001/XMLSchema"&gt;
            &lt;StatusColumnName&gt;Post Content&lt;/StatusColumnName&gt;
            &lt;TopTweetersMentionedRepliedTo&gt;false&lt;/TopTweetersMentionedRepliedTo&gt;
            &lt;NetworkTopItemsUserSettingsToCalculate&gt;
              &lt;</t>
  </si>
  <si>
    <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&lt;NetworkTopItemsUserSettings&gt;
                &lt;NumberOfItemsToGet&gt;10&lt;/NumberOfItemsToGet&gt;
                &lt;WorksheetName&gt;Edges&lt;/WorksheetName&gt;
                &lt;TableName&gt;Edges&lt;/TableName&gt;
                &lt;ColumnName&gt;URLs in Post&lt;/ColumnName&gt;
                &lt;Delimiter&gt;Space&lt;/Delimiter&gt;
              &lt;/NetworkTopItemsUserSettings&gt;
              &lt;NetworkTopItemsUserSettings&gt;
                &lt;NumberOfItemsToGet&gt;10&lt;/NumberOfItemsToGet&gt;
                &lt;WorksheetName&gt;Edges&lt;/WorksheetName&gt;
                &lt;TableName&gt;Edges&lt;/TableName&gt;
                &lt;ColumnName&gt;Domains in Post&lt;/ColumnName&gt;
                &lt;Delimiter&gt;None&lt;/Delimiter&gt;
              &lt;/NetworkTopItemsUserSettings&gt;
              &lt;NetworkTopItemsUserSettings&gt;
                &lt;NumberOfItemsToGet&gt;10&lt;/NumberOfItemsToGet&gt;
                &lt;WorksheetName&gt;Edges&lt;/WorksheetName&gt;
                &lt;TableName&gt;Edges&lt;/TableName&gt;
                &lt;ColumnName&gt;URLs in Comment&lt;/ColumnName&gt;
                &lt;Delimiter&gt;None&lt;/Delimiter&gt;
              &lt;/NetworkTopItemsUserSettings&gt;
              &lt;NetworkTopItemsUserSettings&gt;
                &lt;NumberOfItemsToGet&gt;10&lt;/NumberOfItemsToGet&gt;
                &lt;WorksheetName&gt;Edges&lt;/WorksheetName&gt;
                &lt;TableName&gt;Edges&lt;/TableName&gt;
                &lt;ColumnName&gt;Domains in Comment&lt;/ColumnName&gt;
                &lt;Delimiter&gt;None&lt;/Delimiter&gt;
              &lt;/NetworkTopItemsUserSettings&gt;
              &lt;NetworkTopItemsUserSettings&gt;
                &lt;NumberOfItemsToGet&gt;10&lt;/NumberOfItemsToGet&gt;
                &lt;WorksheetName&gt;Edges&lt;/WorksheetName&gt;
                &lt;TableName&gt;Edges&lt;/TableName&gt;
                &lt;ColumnName&gt;Hashtags in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&lt;value&gt;Name&lt;/value&gt;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 /&gt;
      &lt;/setting&gt;
      &lt;setting name="VertexToolTipSourceColumnName" serializeAs="String"&gt;
        &lt;value /&gt;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t>
  </si>
  <si>
    <t>leDetails" serializeAs="String"&gt;
        &lt;value&gt;GreaterThan 0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60 2147483647 Black True 277 Black 86 TopLeft Microsoft Sans Serif, 28.2pt Microsoft Sans Serif, 9.75pt&lt;/value&gt;
      &lt;/setting&gt;
      &lt;setting name="EdgeAlpha" serializeAs="String"&gt;
        &lt;value&gt;48&lt;/value&gt;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t>
  </si>
  <si>
    <t>olor" serializeAs="String"&gt;
        &lt;value&gt;Gray&lt;/value&gt;
      &lt;/setting&gt;
      &lt;setting name="EdgeBezierDisplacementFactor" serializeAs="String"&gt;
        &lt;value&gt;0.6&lt;/value&gt;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&lt;/userSettings&gt;
&lt;/configuration&gt;</t>
  </si>
  <si>
    <t>Autofill Workbook Results</t>
  </si>
  <si>
    <t>Graph History</t>
  </si>
  <si>
    <t>Relationship</t>
  </si>
  <si>
    <t>Type</t>
  </si>
  <si>
    <t>Network Level</t>
  </si>
  <si>
    <t>fishnetmedia</t>
  </si>
  <si>
    <t>SteinIAS</t>
  </si>
  <si>
    <t>awwwards</t>
  </si>
  <si>
    <t>salesforce</t>
  </si>
  <si>
    <t>hubspot</t>
  </si>
  <si>
    <t>CalypsoAgencyNH</t>
  </si>
  <si>
    <t>facebookbusiness</t>
  </si>
  <si>
    <t>BabcockJenkins</t>
  </si>
  <si>
    <t>pjaadvertising</t>
  </si>
  <si>
    <t>madpow</t>
  </si>
  <si>
    <t>451AdAgency</t>
  </si>
  <si>
    <t>martechconf</t>
  </si>
  <si>
    <t>InformaticaLLC</t>
  </si>
  <si>
    <t>HuffPost</t>
  </si>
  <si>
    <t>MITX.ORG</t>
  </si>
  <si>
    <t>BrandAMPlification</t>
  </si>
  <si>
    <t>MarketBridge</t>
  </si>
  <si>
    <t>AdAge</t>
  </si>
  <si>
    <t>mashableclickclickclick</t>
  </si>
  <si>
    <t>FastCompany</t>
  </si>
  <si>
    <t>RusticPathways</t>
  </si>
  <si>
    <t>SilverTech</t>
  </si>
  <si>
    <t>Photoshop</t>
  </si>
  <si>
    <t>rakacreative</t>
  </si>
  <si>
    <t>176334519076242_Forbes Marketing Group</t>
  </si>
  <si>
    <t>PeachpitCreativeLearning</t>
  </si>
  <si>
    <t>webdesignledger</t>
  </si>
  <si>
    <t>Creativebloq</t>
  </si>
  <si>
    <t>BFMweb</t>
  </si>
  <si>
    <t>alphaloft</t>
  </si>
  <si>
    <t>Google</t>
  </si>
  <si>
    <t>Adweek</t>
  </si>
  <si>
    <t>searchengineland</t>
  </si>
  <si>
    <t>WordPresscom</t>
  </si>
  <si>
    <t>alistapart</t>
  </si>
  <si>
    <t>cmocom</t>
  </si>
  <si>
    <t>StrawberyBankeMuseum</t>
  </si>
  <si>
    <t>grill28</t>
  </si>
  <si>
    <t>LifestyleRewired</t>
  </si>
  <si>
    <t>fredcchurch</t>
  </si>
  <si>
    <t>drugfreekidsnh</t>
  </si>
  <si>
    <t>bratskellardinnerhorn</t>
  </si>
  <si>
    <t>CommunityOven</t>
  </si>
  <si>
    <t>TasteoftheSeacoast</t>
  </si>
  <si>
    <t>161310822217_Prasada Yoga Center</t>
  </si>
  <si>
    <t>AtlanticGrillNH</t>
  </si>
  <si>
    <t>67603934944_SOMMA Studios</t>
  </si>
  <si>
    <t>NewHampshireSPCA</t>
  </si>
  <si>
    <t>proportsmouth</t>
  </si>
  <si>
    <t>peasegolfcourse</t>
  </si>
  <si>
    <t>Maine.Lobster.Outlet</t>
  </si>
  <si>
    <t>FlatbreadPortsmouth</t>
  </si>
  <si>
    <t>NHTechAlliance</t>
  </si>
  <si>
    <t>yogaintheparkSATYA</t>
  </si>
  <si>
    <t>GatherNH</t>
  </si>
  <si>
    <t>mesh01community</t>
  </si>
  <si>
    <t>GSCANH</t>
  </si>
  <si>
    <t>HenryViiicarvery</t>
  </si>
  <si>
    <t>ClipperFoundation</t>
  </si>
  <si>
    <t>CMSWire</t>
  </si>
  <si>
    <t>Inc</t>
  </si>
  <si>
    <t>therandomactsofkindnessfoundation</t>
  </si>
  <si>
    <t>GE</t>
  </si>
  <si>
    <t>Interbrand</t>
  </si>
  <si>
    <t>PublicisSapient</t>
  </si>
  <si>
    <t>togetherspin</t>
  </si>
  <si>
    <t>EntMagazine</t>
  </si>
  <si>
    <t>bbdoworldwide</t>
  </si>
  <si>
    <t>uxmag</t>
  </si>
  <si>
    <t>hongkiatcom</t>
  </si>
  <si>
    <t>indosole</t>
  </si>
  <si>
    <t>WordPress</t>
  </si>
  <si>
    <t>onbehavior</t>
  </si>
  <si>
    <t>NationalChildrensAlliance</t>
  </si>
  <si>
    <t>VMLYR</t>
  </si>
  <si>
    <t>evolution.armory</t>
  </si>
  <si>
    <t>brandingmag</t>
  </si>
  <si>
    <t>RedBull</t>
  </si>
  <si>
    <t>OREO</t>
  </si>
  <si>
    <t>greatrhythmbrewing</t>
  </si>
  <si>
    <t>ExpWithGoogle</t>
  </si>
  <si>
    <t>smashmag</t>
  </si>
  <si>
    <t>EscapistMag</t>
  </si>
  <si>
    <t>newenglandemmy</t>
  </si>
  <si>
    <t>builtr</t>
  </si>
  <si>
    <t>MarvellGlass</t>
  </si>
  <si>
    <t>bestofportsmouth</t>
  </si>
  <si>
    <t>RedTettemer</t>
  </si>
  <si>
    <t>RhinoTalk</t>
  </si>
  <si>
    <t>techdept</t>
  </si>
  <si>
    <t>monopoly</t>
  </si>
  <si>
    <t>bostondesignweek</t>
  </si>
  <si>
    <t>Newsfactornetwork</t>
  </si>
  <si>
    <t>business2community</t>
  </si>
  <si>
    <t>120976021319468_Kaffee Von Solln</t>
  </si>
  <si>
    <t>PagesSizesDimensions</t>
  </si>
  <si>
    <t>lifehackorg</t>
  </si>
  <si>
    <t>Corexequine</t>
  </si>
  <si>
    <t>141765825936395_Wakita Electric, Inc</t>
  </si>
  <si>
    <t>120152951349130_Office Resources, Inc.</t>
  </si>
  <si>
    <t>beworldlybewellhavefun</t>
  </si>
  <si>
    <t>Page likes Page</t>
  </si>
  <si>
    <t>Page Like</t>
  </si>
  <si>
    <t>One</t>
  </si>
  <si>
    <t>OnePointFive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</si>
  <si>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</si>
  <si>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</si>
  <si>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</si>
  <si>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</si>
  <si>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</si>
  <si>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</si>
  <si>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</si>
  <si>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</si>
  <si>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</si>
  <si>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</si>
  <si>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</si>
  <si>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</si>
  <si>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</si>
  <si>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</si>
  <si>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</si>
  <si>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</si>
  <si>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</si>
  <si>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</si>
  <si>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</si>
  <si>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</si>
  <si>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</si>
  <si>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</si>
  <si>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</si>
  <si>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</si>
  <si>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</si>
  <si>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</si>
  <si>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</si>
  <si>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</si>
  <si>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</si>
  <si>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</si>
  <si>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</si>
  <si>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</si>
  <si>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</si>
  <si>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</si>
  <si>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</si>
  <si>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</si>
  <si>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</si>
  <si>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</si>
  <si>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</si>
  <si>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</si>
  <si>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</si>
  <si>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</si>
  <si>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</si>
  <si>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</si>
  <si>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</si>
  <si>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</si>
  <si>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</si>
  <si>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</si>
  <si>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</si>
  <si>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</si>
  <si>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</si>
  <si>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</si>
  <si>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</si>
  <si>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</si>
  <si>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</si>
  <si>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</si>
  <si>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</si>
  <si>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</si>
  <si>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</si>
  <si>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</si>
  <si>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</si>
  <si>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</si>
  <si>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</si>
  <si>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</si>
  <si>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</si>
  <si>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</si>
  <si>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</si>
  <si>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</si>
  <si>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</si>
  <si>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</si>
  <si>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</si>
  <si>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</si>
  <si>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</si>
  <si>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</si>
  <si>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</si>
  <si>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</si>
  <si>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</si>
  <si>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</si>
  <si>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</si>
  <si>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</si>
  <si>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</si>
  <si>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</si>
  <si>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</si>
  <si>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</si>
  <si>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</si>
  <si>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</si>
  <si>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</si>
  <si>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</si>
  <si>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</si>
  <si>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https://www.facebook.com/112672919102</t>
  </si>
  <si>
    <t>https://www.facebook.com/138602119541424</t>
  </si>
  <si>
    <t>https://www.facebook.com/228280660521665</t>
  </si>
  <si>
    <t>https://www.facebook.com/91450366579</t>
  </si>
  <si>
    <t>https://www.facebook.com/172362442800189</t>
  </si>
  <si>
    <t>https://www.facebook.com/5634829153</t>
  </si>
  <si>
    <t>https://www.facebook.com/6039999393</t>
  </si>
  <si>
    <t>https://www.facebook.com/152067124814531</t>
  </si>
  <si>
    <t>https://www.facebook.com/74100576336</t>
  </si>
  <si>
    <t>https://www.facebook.com/218942651455890</t>
  </si>
  <si>
    <t>https://www.facebook.com/11579187230</t>
  </si>
  <si>
    <t>https://www.facebook.com/195525157602</t>
  </si>
  <si>
    <t>https://www.facebook.com/18606527641</t>
  </si>
  <si>
    <t>https://www.facebook.com/1403145483280429</t>
  </si>
  <si>
    <t>https://www.facebook.com/9030753203</t>
  </si>
  <si>
    <t>https://www.facebook.com/18468761129</t>
  </si>
  <si>
    <t>https://www.facebook.com/23952253484</t>
  </si>
  <si>
    <t>https://www.facebook.com/178796099156</t>
  </si>
  <si>
    <t>https://www.facebook.com/75847397457</t>
  </si>
  <si>
    <t>https://www.facebook.com/194053120879</t>
  </si>
  <si>
    <t>https://www.facebook.com/500945955060</t>
  </si>
  <si>
    <t>https://www.facebook.com/5942134076</t>
  </si>
  <si>
    <t>https://www.facebook.com/62517166836</t>
  </si>
  <si>
    <t>https://www.facebook.com/346941809006474</t>
  </si>
  <si>
    <t>https://www.facebook.com/229555127201962</t>
  </si>
  <si>
    <t>https://www.facebook.com/35585623895</t>
  </si>
  <si>
    <t>https://www.facebook.com/170497876343459</t>
  </si>
  <si>
    <t>https://www.facebook.com/31062700859</t>
  </si>
  <si>
    <t>https://www.facebook.com/138439216086</t>
  </si>
  <si>
    <t>https://www.facebook.com/6064148591</t>
  </si>
  <si>
    <t>https://www.facebook.com/142159662466810</t>
  </si>
  <si>
    <t>https://www.facebook.com/6147239684</t>
  </si>
  <si>
    <t>https://www.facebook.com/122234044576</t>
  </si>
  <si>
    <t>https://www.facebook.com/176334519076242</t>
  </si>
  <si>
    <t>https://www.facebook.com/113373962072095</t>
  </si>
  <si>
    <t>https://www.facebook.com/119775514709373</t>
  </si>
  <si>
    <t>https://www.facebook.com/178038408957439</t>
  </si>
  <si>
    <t>https://www.facebook.com/102591818203</t>
  </si>
  <si>
    <t>https://www.facebook.com/160436607404786</t>
  </si>
  <si>
    <t>https://www.facebook.com/104958162837</t>
  </si>
  <si>
    <t>https://www.facebook.com/126756847074</t>
  </si>
  <si>
    <t>https://www.facebook.com/7138936668</t>
  </si>
  <si>
    <t>https://www.facebook.com/134098913979</t>
  </si>
  <si>
    <t>https://www.facebook.com/6427302910</t>
  </si>
  <si>
    <t>https://www.facebook.com/11080418037</t>
  </si>
  <si>
    <t>https://www.facebook.com/109938831976</t>
  </si>
  <si>
    <t>https://www.facebook.com/110894908922603</t>
  </si>
  <si>
    <t>https://www.facebook.com/342006339184405</t>
  </si>
  <si>
    <t>https://www.facebook.com/127140451721</t>
  </si>
  <si>
    <t>https://www.facebook.com/191181184266651</t>
  </si>
  <si>
    <t>https://www.facebook.com/1483918245202276</t>
  </si>
  <si>
    <t>https://www.facebook.com/461295757259000</t>
  </si>
  <si>
    <t>https://www.facebook.com/162387600909749</t>
  </si>
  <si>
    <t>https://www.facebook.com/7145472124</t>
  </si>
  <si>
    <t>https://www.facebook.com/550519298317995</t>
  </si>
  <si>
    <t>https://www.facebook.com/109736299125990</t>
  </si>
  <si>
    <t>https://www.facebook.com/14226545351</t>
  </si>
  <si>
    <t>https://www.facebook.com/114998944652</t>
  </si>
  <si>
    <t>https://www.facebook.com/179875532057337</t>
  </si>
  <si>
    <t>https://www.facebook.com/225563007545175</t>
  </si>
  <si>
    <t>https://www.facebook.com/152785381482209</t>
  </si>
  <si>
    <t>https://www.facebook.com/322110362194</t>
  </si>
  <si>
    <t>https://www.facebook.com/161310822217</t>
  </si>
  <si>
    <t>https://www.facebook.com/617009468385267</t>
  </si>
  <si>
    <t>https://www.facebook.com/67603934944</t>
  </si>
  <si>
    <t>https://www.facebook.com/49705278797</t>
  </si>
  <si>
    <t>https://www.facebook.com/88684626848</t>
  </si>
  <si>
    <t>https://www.facebook.com/181406961877203</t>
  </si>
  <si>
    <t>https://www.facebook.com/131353293635280</t>
  </si>
  <si>
    <t>https://www.facebook.com/133588906775741</t>
  </si>
  <si>
    <t>https://www.facebook.com/233077380180</t>
  </si>
  <si>
    <t>https://www.facebook.com/45576747489</t>
  </si>
  <si>
    <t>https://www.facebook.com/6311214590</t>
  </si>
  <si>
    <t>https://www.facebook.com/189843551037817</t>
  </si>
  <si>
    <t>https://www.facebook.com/131407917078</t>
  </si>
  <si>
    <t>https://www.facebook.com/235325436497767</t>
  </si>
  <si>
    <t>https://www.facebook.com/667688319964802</t>
  </si>
  <si>
    <t>https://www.facebook.com/220235768050725</t>
  </si>
  <si>
    <t>https://www.facebook.com/427807950600026</t>
  </si>
  <si>
    <t>https://www.facebook.com/257443627719257</t>
  </si>
  <si>
    <t>https://www.facebook.com/97472206598</t>
  </si>
  <si>
    <t>https://www.facebook.com/242606052615164</t>
  </si>
  <si>
    <t>https://www.facebook.com/214126283175</t>
  </si>
  <si>
    <t>https://www.facebook.com/95822604929</t>
  </si>
  <si>
    <t>https://www.facebook.com/117357244942562</t>
  </si>
  <si>
    <t>https://www.facebook.com/14158343106</t>
  </si>
  <si>
    <t>https://www.facebook.com/95007612762</t>
  </si>
  <si>
    <t>https://www.facebook.com/304282730772</t>
  </si>
  <si>
    <t>https://www.facebook.com/169671283076025</t>
  </si>
  <si>
    <t>https://www.facebook.com/142070419170077</t>
  </si>
  <si>
    <t>https://www.facebook.com/11384491516</t>
  </si>
  <si>
    <t>https://www.facebook.com/436759273093040</t>
  </si>
  <si>
    <t>https://www.facebook.com/583212565133624</t>
  </si>
  <si>
    <t>https://www.facebook.com/168548323194973</t>
  </si>
  <si>
    <t>https://www.facebook.com/120976021319468</t>
  </si>
  <si>
    <t>https://www.facebook.com/214500051990594</t>
  </si>
  <si>
    <t>https://www.facebook.com/109565802405671</t>
  </si>
  <si>
    <t>https://www.facebook.com/490045881092257</t>
  </si>
  <si>
    <t>https://www.facebook.com/141765825936395</t>
  </si>
  <si>
    <t>https://www.facebook.com/120152951349130</t>
  </si>
  <si>
    <t>https://www.facebook.com/1648266145469401</t>
  </si>
  <si>
    <t>https://scontent.xx.fbcdn.net/v/t1.0-1/p50x50/35847172_10155649158519103_2337553903811297280_n.png?_nc_cat=107&amp;_nc_oc=AQmzq05xqRQgfv2n3CDYRAyLzBjVmKeXs6mFfafy18pl3e1mU9nEeTyixsY9QCg5izi7sMoh1BZQUSZouW6J-lOG&amp;_nc_ht=scontent.xx&amp;oh=d986d5e541a3148cf344acc2522298b5&amp;oe=5D7E54A1</t>
  </si>
  <si>
    <t>https://scontent.xx.fbcdn.net/v/t1.0-1/p50x50/14731182_1134357773299182_1756849340790568327_n.png?_nc_cat=101&amp;_nc_oc=AQkaMzoP-iQE8ZsPV1gVZkKXGTEoEF6N5VXxOr43vxwSbTgzm-q3VhKrLLeyQquMaexoCiF3M_rLby4abYCDvHAV&amp;_nc_ht=scontent.xx&amp;oh=214f1dc887496b40151df0a5e8dada6f&amp;oe=5D922EB4</t>
  </si>
  <si>
    <t>https://scontent.xx.fbcdn.net/v/t1.0-1/p50x50/61878922_2731688486847524_707898472526774272_n.jpg?_nc_cat=104&amp;_nc_oc=AQl4x424nj7gpURmruUrtLW8v1Kbtuuyf5hEdubkPkeT_U_Mk3vKNf5NMVxUC_rkrbbHAtm0AiGadYX5SOeB41kO&amp;_nc_ht=scontent.xx&amp;oh=0b6084f13d42c515d9a592ccc068071b&amp;oe=5D93BF9B</t>
  </si>
  <si>
    <t>https://scontent.xx.fbcdn.net/v/t1.0-1/p50x50/35151276_10155249074421580_7100759307515330560_n.png?_nc_cat=110&amp;_nc_oc=AQlukGTf8aqeiSyRw41Bs9IcKZuVN20n4PLXBvRWvssEFJdtytPZ5qC_MKT42ofaqtncnip2Oof1ej19Nw6opqLt&amp;_nc_ht=scontent.xx&amp;oh=60fd8b2470c8ae0bc4a25a92b121f1d2&amp;oe=5D8E8B74</t>
  </si>
  <si>
    <t>https://scontent.xx.fbcdn.net/v/t1.0-1/p50x50/32235667_1643352692367816_4761789988641701888_n.png?_nc_cat=109&amp;_nc_oc=AQnLp1dY4uqQ-ANcfbr6FPahdutpefbP8jJDUnvSiZC8xqS0PRVQWDYLzC61Rujxi3vhfyBmVi7n1Y-D8yieGhoL&amp;_nc_ht=scontent.xx&amp;oh=9bc380934f3b924b65e79f9bd4c9417b&amp;oe=5D970D62</t>
  </si>
  <si>
    <t>https://scontent.xx.fbcdn.net/v/t1.0-1/p50x50/10805743_10152805924754154_2221230667549548321_n.png?_nc_cat=1&amp;_nc_oc=AQmUuZff2vNNLlu25VmsKFAWbRL4FYmmopYnH3blf17_C5gNlUdnsVNZ2ZeQngIdtVyqnpUR2CNUfBaVs_Y7qYEx&amp;_nc_ht=scontent.xx&amp;oh=7e372d52f02c0c5f03c6bca6669ff58a&amp;oe=5DC51AF4</t>
  </si>
  <si>
    <t>https://scontent.xx.fbcdn.net/v/t1.0-1/p50x50/36480455_10156545262589394_5244614501067653120_n.png?_nc_cat=1&amp;_nc_oc=AQlSMaj3-50dTnRc1c6lfXdTj6i8l53PnelbFmu1Qe8W7novvSLqMJ1-yIE-cQb7ugKuWWbtYvmTA6hsyCepAb08&amp;_nc_ht=scontent.xx&amp;oh=ce0f962200e92ca40e9c9df749072c4c&amp;oe=5D89D0BE</t>
  </si>
  <si>
    <t>https://scontent.xx.fbcdn.net/v/t1.0-1/p50x50/29541184_1816437111710849_4839527194716837452_n.png?_nc_cat=101&amp;_nc_oc=AQnbMSWN8AfhtIXESNO1PIQaiT7TwOjOBdg1KIr4eKh0myaWMvKBtHSAwYelKmrTHmkxNKsdZ9h9Kgi26QgwA8UW&amp;_nc_ht=scontent.xx&amp;oh=cc7e0857c101facb157810c0c8fe2433&amp;oe=5D9A5195</t>
  </si>
  <si>
    <t>https://scontent.xx.fbcdn.net/v/t1.0-1/p50x50/59502803_10162275564521337_4502539530657595392_n.png?_nc_cat=1&amp;_nc_oc=AQktk6lG3jOu1-H_mZ8EQXJ3Q6sH2dus5Fw1FBVz_1yNHhC6oHLH9c9iRTKAxXiQUatPmJSBdXeBLcBqXBTnFYdh&amp;_nc_ht=scontent.xx&amp;oh=bf79b1be1f8f4f9130bdde1517ae74f9&amp;oe=5D836AAF</t>
  </si>
  <si>
    <t>https://scontent.xx.fbcdn.net/v/t1.0-1/p50x50/12509196_1314060225277455_9412573100854808_n.png?_nc_cat=106&amp;_nc_oc=AQkfPlMOTbWefDBO7iCb3QHqn8k9t-D7aQ8XlIMwlKvUT6FPO79ia20kc-C9L5VlXtOwLRlVXnb5kYMqFp_OG9SI&amp;_nc_ht=scontent.xx&amp;oh=6674f9bace34958fc4c0a65b4ff170dc&amp;oe=5D79B63E</t>
  </si>
  <si>
    <t>https://scontent.xx.fbcdn.net/v/t1.0-1/p50x50/555492_10150631278512231_485730630_n.jpg?_nc_cat=107&amp;_nc_oc=AQk4qDETJlKYVthomhC7cl0Gi-lmdW0q70L9NQR97XyAD5P9QNUW8psDTImq0lbIiuDYIquakpeXIyujpHozTl3h&amp;_nc_ht=scontent.xx&amp;oh=a9cc70344d1fcff13a0ca6029280293c&amp;oe=5D8F7E41</t>
  </si>
  <si>
    <t>https://scontent.xx.fbcdn.net/v/t1.0-1/p50x50/1901278_10152259592817603_459166674_n.jpg?_nc_cat=105&amp;_nc_oc=AQl8GwG55BeP6zNcTNfSsX7ijJXMRhLtd_zNdJNy3z2QoLtum9tFZsh3iiBdhTvx7-e-9Q48bM2Ppmhf_WjAaX-C&amp;_nc_ht=scontent.xx&amp;oh=c352a227501a7fee23acb222b3d67b63&amp;oe=5D96E7E8</t>
  </si>
  <si>
    <t>https://scontent.xx.fbcdn.net/v/t1.0-1/p50x50/45282968_10157083585987642_2622537550975205376_n.jpg?_nc_cat=108&amp;_nc_oc=AQljnpQuPotD41YU2hq9gEHCIW2P22JdaTgUWKJEw68rzz5Pgp_8ibK9EgSPD6XPEHH5qpqn7uEXMDSFks9WfVtu&amp;_nc_ht=scontent.xx&amp;oh=6f8d14e4f54a89a19e477e7fc1ec8bf9&amp;oe=5DC5853A</t>
  </si>
  <si>
    <t>https://scontent.xx.fbcdn.net/v/t1.0-1/p50x50/13775849_1713322995596008_4232056719045322408_n.png?_nc_cat=107&amp;_nc_oc=AQm8W0k-3mHHZ0NA4B7u20WGXZgoZCksO3um6qd2lqTOSaKLo5eIlkjtjRnt_0IE11OZc3iinDHLrHZsjCyTZ6v_&amp;_nc_ht=scontent.xx&amp;oh=99834a216a2ba225c233b0e07d72c9fc&amp;oe=5D912EEF</t>
  </si>
  <si>
    <t>https://scontent.xx.fbcdn.net/v/t1.0-1/p50x50/18402692_10154400826063204_7555318370774935943_n.jpg?_nc_cat=102&amp;_nc_oc=AQmfjHkqCI-HM6BAQeudf7hmA416vqqInET3aDHYrQfn5cuWaWKjtK97enK7-6T-uIU-66XU8cCp76XC-lKhkW7Y&amp;_nc_ht=scontent.xx&amp;oh=ee367d05ad198d3be23b9815a4d33d84&amp;oe=5D8138A1</t>
  </si>
  <si>
    <t>https://scontent.xx.fbcdn.net/v/t1.0-1/p50x50/18767605_10155041388721130_3946638482509761445_n.png?_nc_cat=1&amp;_nc_oc=AQlBhvqe6fDVmyuC2yi1JqEmfiFAd11JbW5ebMsHnVX416kWRVPeoHdt-jx5kKAGyqEvPk1fGScqYRSRkmo37Wgj&amp;_nc_ht=scontent.xx&amp;oh=9d2d980d0efecb79b19ae709879c3987&amp;oe=5D9549C5</t>
  </si>
  <si>
    <t>https://scontent.xx.fbcdn.net/v/t1.0-1/c1.0.50.50a/p50x50/13173687_10154159908353485_8036499164654779180_n.png?_nc_cat=105&amp;_nc_oc=AQkRyK-x6hVfS51v6c8lSwDxIJ3csard192xJC1LxwzWstZkZDTLsQ5KfSyi1hkb01Sk9zP-XLib83ONsbpTqGck&amp;_nc_ht=scontent.xx&amp;oh=c877b906228cadf2a3e2ee63da340e0d&amp;oe=5D8AD8DA</t>
  </si>
  <si>
    <t>https://scontent.xx.fbcdn.net/v/t1.0-1/p50x50/27067795_10155317388799157_581294830019821146_n.jpg?_nc_cat=103&amp;_nc_oc=AQmZ_tnX3FRHE2eKfAvIUodCStN0CNxb0LG2dDiZi-1pzwzeSz_pD_xhkStATZPB-pP_6PO5SuaKccE7zWfI5Lk0&amp;_nc_ht=scontent.xx&amp;oh=ccd7769347312394101c4dba9f584597&amp;oe=5D8080EA</t>
  </si>
  <si>
    <t>https://scontent.xx.fbcdn.net/v/t1.0-1/p50x50/11817284_10153504510187458_1427848854220591188_n.jpg?_nc_cat=110&amp;_nc_oc=AQlMeai4EDYZd0tO661MzXmyef_yKIYuPoMDtKVZW5_Dd5ETSsuq_E-hmA2JcZUgZjCQ0vMOyxsllYVZyOvePAiO&amp;_nc_ht=scontent.xx&amp;oh=4a1e9759682954782d3e2b13b26fcf73&amp;oe=5D849833</t>
  </si>
  <si>
    <t>https://scontent.xx.fbcdn.net/v/t1.0-1/p50x50/22007597_10154786304985880_1521977880617281962_n.png?_nc_cat=1&amp;_nc_oc=AQkmaCAsZ8_n17StkdR-QNWN69EQVyD834JptYgqGlI20fkKc8ULS_E6DPlTi42ee_5s0nTD22DqYJpCBpO4N6Mz&amp;_nc_ht=scontent.xx&amp;oh=e9f977653174eb68527581eac362fbd7&amp;oe=5D868A90</t>
  </si>
  <si>
    <t>https://scontent.xx.fbcdn.net/v/t1.0-1/p50x50/23319378_10159669911650061_6900204595794250932_n.png?_nc_cat=108&amp;_nc_oc=AQmmBKD0qx6WH-FoRB7-doFQ5N2aNW1gX9NoIbX-_QrSy6XGScOnsINaq0MKqLM1YIIvaSNqxo-BbfiBhDY3JMvw&amp;_nc_ht=scontent.xx&amp;oh=5deff603a868d7036c9613fba0e1d184&amp;oe=5D993B48</t>
  </si>
  <si>
    <t>https://scontent.xx.fbcdn.net/v/t1.0-1/p50x50/44628831_10155969398659077_3634190730743775232_n.jpg?_nc_cat=1&amp;_nc_oc=AQkOY6xsGcQz606JHJaLkVdwg8S2poLSZGhwdxXYF85crDqtyg6oVSyFqbdt8YS1slS3iIZ5DCP1JWXMDbytKGC2&amp;_nc_ht=scontent.xx&amp;oh=4438d12a73b583ebe65bf0b9656764d4&amp;oe=5D9537A2</t>
  </si>
  <si>
    <t>https://scontent.xx.fbcdn.net/v/t1.0-1/p50x50/19961187_10154601864176837_6975228762785133502_n.jpg?_nc_cat=104&amp;_nc_oc=AQn-mUf7BV_J28ky0fqENpW0qfFm7-lV7YYJjCanUKiZaxL_0L-yvS4bEVhnzljF2ebAnTuVATFjCStzRnvvT3At&amp;_nc_ht=scontent.xx&amp;oh=0ad39dd66e7cdcbb12911829187fe8ad&amp;oe=5D8BBB87</t>
  </si>
  <si>
    <t>https://scontent.xx.fbcdn.net/v/t1.0-1/p50x50/51741989_775859512781366_72367883950227456_n.jpg?_nc_cat=103&amp;_nc_oc=AQmGfzu8_tA6ZQtdOrp9HwigaTOHPihLBOMbkXAgPXb7qH2J7lB5UYoGMSqG-nzG1mohrJgjTfMudxyTLXgK4xDh&amp;_nc_ht=scontent.xx&amp;oh=656ef747f3e7f96c5b22671bf0e8b668&amp;oe=5D971E36</t>
  </si>
  <si>
    <t>https://scontent.xx.fbcdn.net/v/t1.0-1/p50x50/1240218_232748746882600_833925047_n.png?_nc_cat=109&amp;_nc_oc=AQliVlkAwoBh7Ppw6UYIqm0eudEir42Vhom_x7zMyoNaCmF5VC_Emfkj6SLoK-dNZqqCKWtEMRxRTw_ocyiXvBJz&amp;_nc_ht=scontent.xx&amp;oh=e1d9520b95b3569314bb26eb420443af&amp;oe=5D78FAFD</t>
  </si>
  <si>
    <t>https://scontent.xx.fbcdn.net/v/t1.0-1/p50x50/12115794_10153689923348896_3584353967078906354_n.jpg?_nc_cat=1&amp;_nc_oc=AQkLqkUqN1mVsrm2ErUDr1qMfo6oDCXpFgXzKvb8C6Ul_gIRetkMjtm2NpoIZzq3ezabIk7OZLsXPQJH-RjdCD3V&amp;_nc_ht=scontent.xx&amp;oh=71e5459279e2eba026552d5eb2c74acc&amp;oe=5D951C6E</t>
  </si>
  <si>
    <t>https://scontent.xx.fbcdn.net/v/t1.0-1/p50x50/10577152_761147187278522_2388359099774917739_n.png?_nc_cat=103&amp;_nc_oc=AQmf-Nv8nlj_cN0ntnf9u2Ugm41ul9sITC69L26c80YnS3OUAJ2c0zt1mE36tv_ErVpAdAKbH1GTj-5JE3QIsIDZ&amp;_nc_ht=scontent.xx&amp;oh=e7ec1b0982fdc32c56053719d8df8cae&amp;oe=5DC5F066</t>
  </si>
  <si>
    <t>https://scontent.xx.fbcdn.net/v/t1.0-1/p50x50/12299266_10153608323605860_5612149659413272122_n.jpg?_nc_cat=102&amp;_nc_oc=AQllWMQzfuwqZDjAwtEgL8NuMeTfRfM_CZLfvUSho0g1JcjzQJj_Y_2H--iqdWYMGBrnlZKzcl1BbrQbtf8iFxXe&amp;_nc_ht=scontent.xx&amp;oh=6e5268121587aeffe27173d87f2a6162&amp;oe=5D989046</t>
  </si>
  <si>
    <t>https://scontent.xx.fbcdn.net/v/t1.0-1/c22.22.280.280a/s50x50/389259_10150816237606087_1889741232_n.jpg?_nc_cat=103&amp;_nc_oc=AQkvB3a6Q1b9hXscqXhnCCpd93SOxzWKlkcLaKkrca1onECxiF5HUoqIjTgoLaMj_mvgQigoLgQgJDfFUcx2X1Ja&amp;_nc_ht=scontent.xx&amp;oh=2ac566dd4e0362410e27353aa9371354&amp;oe=5D913558</t>
  </si>
  <si>
    <t>https://scontent.xx.fbcdn.net/v/t1.0-1/p50x50/10703722_10152715387648592_9110221371601185088_n.png?_nc_cat=108&amp;_nc_oc=AQklYXgxHMSeFwEnqzK0CCtexbTNuFaGdFBKpEDl6AXjVgMlj7_72t5NKMXPL6hkvowPMFpywZKVW5pmRK9K8H3A&amp;_nc_ht=scontent.xx&amp;oh=8c24aa137e83791f61bb3076ef391905&amp;oe=5D7F959F</t>
  </si>
  <si>
    <t>https://scontent.xx.fbcdn.net/v/t1.0-1/p50x50/44693918_2426252777390809_4123630785590722560_n.jpg?_nc_cat=109&amp;_nc_oc=AQlo-7ZTew2FMW-PBzSErQLJFH9UrC80Pq3DZm7sV7Hy01rkJT7x8nWZdBMKAU0QLR9sAO3BviKTSMDX2PfMjGCi&amp;_nc_ht=scontent.xx&amp;oh=9553b95df30b7e473b236c05d8f85a97&amp;oe=5DC55292</t>
  </si>
  <si>
    <t>https://scontent.xx.fbcdn.net/v/t1.0-1/p50x50/27067667_10155424608934685_8899922066307779585_n.png?_nc_cat=1&amp;_nc_oc=AQktc7RQalf2VGLjzPMA-xPLifrn37VBQFxqF459v_KhD8GdQgVWV7pHXRtQDOAgL60R4L67FBovq1pVMs-SX6YW&amp;_nc_ht=scontent.xx&amp;oh=1e48349f42f49c90be775b96bf2e32e8&amp;oe=5D9994F7</t>
  </si>
  <si>
    <t>https://scontent.xx.fbcdn.net/v/t1.0-1/p50x50/27545625_10156174756354577_351515250820268304_n.png?_nc_cat=111&amp;_nc_oc=AQk9ptdJgrVUp3Co_kkYTMUYhdLepLmuZvsbdePemvnTgd8oOitQjrUwD9Ye05WE7gXHTpfrmLnojFCsHxpg8Foy&amp;_nc_ht=scontent.xx&amp;oh=79f0cbe4f11c555806dd55eef0f6cd64&amp;oe=5D91607C</t>
  </si>
  <si>
    <t>https://scontent.xx.fbcdn.net/v/t1.0-1/p50x50/19029677_1425506497492365_2455337774784015519_n.jpg?_nc_cat=104&amp;_nc_oc=AQmF6Z4RiTCUIvo_YHwFaC02wd2tUVpR7tM9E-kHXa9PsMKX0Wi_BCk_fs6boIf8Wk_jWt-E1DcoFlARRSwubezf&amp;_nc_ht=scontent.xx&amp;oh=066a24422170b482c71887d450c760fc&amp;oe=5D85E51E</t>
  </si>
  <si>
    <t>https://scontent.xx.fbcdn.net/v/t1.0-1/p50x50/61836386_2216609005081903_6021315794170806272_n.png?_nc_cat=111&amp;_nc_oc=AQn88e7LaZkBwB08W_tc5of5fIi7w5_trdy0mxjJgcZcTrpHOBvALRiiLsORRk5ow3Ox53-hkVceYIYRReDk2Cvl&amp;_nc_ht=scontent.xx&amp;oh=0c58a32c6e9edf7486d9fdca599a29c4&amp;oe=5D8D21A0</t>
  </si>
  <si>
    <t>https://scontent.xx.fbcdn.net/v/t1.0-1/p50x50/11960268_1014046558615593_1972434264799813720_n.png?_nc_cat=110&amp;_nc_oc=AQk1yuNWbw_myhsDjtwwfbYUmn4aYcI2maFDzNw8yyuJqybxx85ezSJBuQeeV-k4wRKgVdckhXCWioBNOLwdF0-A&amp;_nc_ht=scontent.xx&amp;oh=27c13b2d28cd6b536ac811a884511937&amp;oe=5D78411B</t>
  </si>
  <si>
    <t>https://scontent.xx.fbcdn.net/v/t1.0-1/p50x50/27655087_1613480528746546_1481481247137935454_n.jpg?_nc_cat=1&amp;_nc_oc=AQm9WHFyoxDPh05Xgo_J4pzyjwnY2DWytEm3Obb2IzPgByQumLhYpd3PQE5HEc8tJS3ELccI4oclrXGpIjj9B3Qx&amp;_nc_ht=scontent.xx&amp;oh=006545a5514803c4299a6e7025143a25&amp;oe=5D827F9C</t>
  </si>
  <si>
    <t>https://scontent.xx.fbcdn.net/v/t1.0-1/p50x50/11822569_10152917755088204_3104127890873060442_n.png?_nc_cat=101&amp;_nc_oc=AQlm9diIpHT-auKEXX7LI_KdTTCRYdAS9zkNei4DhkIRYPqLYao1a0MEsrxVvbG_QBO17axHIS9hHhSzvH7gonU_&amp;_nc_ht=scontent.xx&amp;oh=7946386255f838937b068f616e947eee&amp;oe=5D8DC974</t>
  </si>
  <si>
    <t>https://scontent.xx.fbcdn.net/v/t1.0-1/p50x50/1620516_648983605216748_8942949416658747393_n.png?_nc_cat=104&amp;_nc_oc=AQli6MZw4NdcPsQ7NrnkTHw5u6dKrrea8PQe1SxsWlL-rdyBrOue-pufdsEAmapsYCndzw4mluOHwquMKsMqkK9w&amp;_nc_ht=scontent.xx&amp;oh=354f5ed6d0fde20e58f360b351f5ca75&amp;oe=5D88FE0C</t>
  </si>
  <si>
    <t>https://scontent.xx.fbcdn.net/v/t1.0-1/p50x50/21751306_10155724905022838_7192191338970086519_n.png?_nc_cat=1&amp;_nc_oc=AQmeONCOl3XUOs4ErFPzmqs21RTHh8c67_FXszZYup89CjLfZOJzhTHy-jpZ4FIBb3A4M8SZj4U9L3XkbC4-htfS&amp;_nc_ht=scontent.xx&amp;oh=17bce56970fcccb3a33b3b96089ca25d&amp;oe=5D81C20B</t>
  </si>
  <si>
    <t>https://scontent.xx.fbcdn.net/v/t1.0-1/p50x50/61648230_10156525708002075_3763149597707337728_n.png?_nc_cat=110&amp;_nc_oc=AQmS3U1rUFBLrLtmSH6pD2qY5NW1NxHnMyJ34a8N-uimV232lPAbDfvdaDWL9PHeSqaA609H3mG9tTd4nisHE5Cm&amp;_nc_ht=scontent.xx&amp;oh=421cc8d2d56b566ba54e4afc5dbfaa3f&amp;oe=5D8B8401</t>
  </si>
  <si>
    <t>https://scontent.xx.fbcdn.net/v/t1.0-1/p50x50/10306644_10152248250891669_4207720044346734830_n.png?_nc_cat=108&amp;_nc_oc=AQkFyVDm8q2xeoY1y7OLf0tyOPp4g2qCh6K_Fk-dTZ4pDubyVSYo-5A3Uzoy-Eaa_53TQsfkxaMjeRp01MeZMItC&amp;_nc_ht=scontent.xx&amp;oh=9bebbfe6974aeb73e99a23d53cea88f4&amp;oe=5D7D3792</t>
  </si>
  <si>
    <t>https://scontent.xx.fbcdn.net/v/t1.0-1/p50x50/49390001_10157002080693980_5395048251755855872_n.png?_nc_cat=1&amp;_nc_oc=AQl6zozpTxNdiQMgOKz9dJOdJPXRvK4VS3kVm6waNCMsS9bnELGkQfGY1l4p9zkIv23PgMNlwVKz3vMn_KUvKbEm&amp;_nc_ht=scontent.xx&amp;oh=053749764cb7863356018ed55e2ac667&amp;oe=5D9A8DB9</t>
  </si>
  <si>
    <t>https://scontent.xx.fbcdn.net/v/t1.0-1/c34.34.431.431a/s50x50/165742_473587142910_7842059_n.jpg?_nc_cat=102&amp;_nc_oc=AQlMZt25UqUAn7zXBkM3FTchDRWb6TGaDywgE9qcoxs3-ZiVdIyVFuV7OVrf8m244xzkGYmQtoXMGRyQ4p6BsNUh&amp;_nc_ht=scontent.xx&amp;oh=6eed6a55435d929d878462fba76afcef&amp;oe=5D9BC6E2</t>
  </si>
  <si>
    <t>https://scontent.xx.fbcdn.net/v/t1.0-1/c18.18.221.221a/s50x50/148338_10151216757058038_249037877_n.png?_nc_cat=104&amp;_nc_oc=AQkQjNQLbCTIgE7nWMqPFspslNOUuKS_LnfrvqWmrzu0IAqd9KmazY1og7YwOchkdFvRdm-6ujxF3vKbTEkxMZuR&amp;_nc_ht=scontent.xx&amp;oh=e0a132a2d004908111e25f0fe555dec5&amp;oe=5D87C178</t>
  </si>
  <si>
    <t>https://scontent.xx.fbcdn.net/v/t1.0-1/p50x50/1964783_10151965635216977_1176073030_n.jpg?_nc_cat=108&amp;_nc_oc=AQk64w7yEE0Cad7y-4_MAWKJzP_gXaDtttztiWOx_trqLGmA8rXQGNVadRSu2600wvvQTC0sDlAoDXcSOSMegRoh&amp;_nc_ht=scontent.xx&amp;oh=2b081e53675a49e322e2f2162a209fbf&amp;oe=5D7BA235</t>
  </si>
  <si>
    <t>https://scontent.xx.fbcdn.net/v/t1.0-1/p50x50/1509286_760773327268088_310683218_n.jpg?_nc_cat=107&amp;_nc_oc=AQn_jsU7NHRf01GqRuizFLbld2hmruXVyp4i6K_rm97iK8-Y2rOl9xv_Xi9-zXgagF1G20M6dX94v8w1aUDmmNaM&amp;_nc_ht=scontent.xx&amp;oh=ae0d944c064d327c1d5552580bdadbcf&amp;oe=5D96263E</t>
  </si>
  <si>
    <t>https://scontent.xx.fbcdn.net/v/t1.0-1/c0.0.50.50a/p50x50/11752444_992779977440368_3025901665999594563_n.jpg?_nc_cat=105&amp;_nc_oc=AQm1vwxEBMVOlJtRiVUjGj83ZsWRC2vNk_UNq-FPmTSsmRUuaNl2WUS-rYJT8-i-GvpKD8GupnA5WS9w1eJpClrL&amp;_nc_ht=scontent.xx&amp;oh=7f6b26a1942ea52d36afd61def87960b&amp;oe=5D891AE0</t>
  </si>
  <si>
    <t>https://scontent.xx.fbcdn.net/v/t1.0-1/p50x50/58652565_10156080699091722_1135609346135162880_n.jpg?_nc_cat=101&amp;_nc_oc=AQkfypmFpOrwUU9u0lZAcIGA7CBe4iaF9qbeSjdjJa4PVe6vxNAIRlEN5ZQDF22jnW_bJbRbbP8hsUt7PlRDEmmL&amp;_nc_ht=scontent.xx&amp;oh=cf6f9560fe478cd01b286bfe3b7f92a1&amp;oe=5D944D7D</t>
  </si>
  <si>
    <t>https://scontent.xx.fbcdn.net/v/t1.0-1/p50x50/40211540_2003754896342595_4368570923645665280_n.jpg?_nc_cat=108&amp;_nc_oc=AQlI0S9YgxY8uF8lnZ2kCpRO5x8us-fsvViDFWnz8nTOD-vOVV1NbnyrfeYgO6Xsfk4idLv5JkfA1qznX3ziqYN2&amp;_nc_ht=scontent.xx&amp;oh=e88db3ed17f8ef62d8221961425dac12&amp;oe=5D933C3C</t>
  </si>
  <si>
    <t>https://scontent.xx.fbcdn.net/v/t1.0-1/p50x50/12042693_1658330247761074_1882831735303455035_n.png?_nc_cat=106&amp;_nc_oc=AQnBNVuC_b8WggxalQDOT8blB9zULD6leCG_REFJ2oBQLe8M40tMlYjx7TUnadKPYlPCbZQwr80JpbBIYctoc9g9&amp;_nc_ht=scontent.xx&amp;oh=1d8193f6e435f77417396369d52c0357&amp;oe=5D88C58B</t>
  </si>
  <si>
    <t>https://scontent.xx.fbcdn.net/v/t1.0-1/c2.0.50.50a/p50x50/13654283_1051384251583478_7083156844099820694_n.jpg?_nc_cat=107&amp;_nc_oc=AQm7B3gfAjVqCemhNLPRAsi0DzrOtah7nkZ8zM7U_9RZXNg_LO97in6vpFPEqtnXPme6cNl5-hUgZw8Iry6l1fQG&amp;_nc_ht=scontent.xx&amp;oh=7c0bcef0123c77ab315b1d56476f2ed5&amp;oe=5D89FFD8</t>
  </si>
  <si>
    <t>https://scontent.xx.fbcdn.net/v/t1.0-1/p50x50/15965487_174757799672729_4294992334464805198_n.png?_nc_cat=100&amp;_nc_oc=AQmCL_lO8LJ5UArL1x92y3-JkB-x8HDaf9lrBK0ajOJb-gXpQ3lfwburs_SElSIqW-XbiHnYf_eWn8Q9pO_8rgj1&amp;_nc_ht=scontent.xx&amp;oh=9db1d972dd3ac14806ac3e28680c07dd&amp;oe=5D999BF9</t>
  </si>
  <si>
    <t>https://scontent.xx.fbcdn.net/v/t1.0-1/p50x50/62024944_10157658787962125_958115562020405248_n.jpg?_nc_cat=110&amp;_nc_oc=AQnlQLKebwQ2Cta8OMS9AuOlKyG89clJmWNCUYfPve8shT4fyZ5-RWe-nAAlsbRX0KNpCv2lBWBgIWuGb1PAtm_t&amp;_nc_ht=scontent.xx&amp;oh=92e7dc6b7c9a3e0ce9807fb7bda56736&amp;oe=5D7C2CFF</t>
  </si>
  <si>
    <t>https://scontent.xx.fbcdn.net/v/t1.0-1/p50x50/1457665_596241580412433_1655953276_n.jpg?_nc_cat=106&amp;_nc_oc=AQkRBfW3-eUWewKPQESvvSCHvUOuI90AIIIewis_MGEgUx-IgJJ926kK2MmdSC85siyDY_WHBIokoAbrFl9Ur3T7&amp;_nc_ht=scontent.xx&amp;oh=d37c5cecf7fab8c676708f8d42d7a0d4&amp;oe=5D7D10ED</t>
  </si>
  <si>
    <t>https://scontent.xx.fbcdn.net/v/t1.0-1/p50x50/1972382_507488546017428_5265447213493130601_n.png?_nc_cat=105&amp;_nc_oc=AQnNQoyGEMi0RtrqxDxQzfHIBHxOSB30CRYVmiLraWAP0SHa2pwMg6ZinKIXiB44DVDounDu11qUktCymFjNawBf&amp;_nc_ht=scontent.xx&amp;oh=6906e3413082bc97e115a056f7935deb&amp;oe=5D80A814</t>
  </si>
  <si>
    <t>https://scontent.xx.fbcdn.net/v/t1.0-1/p50x50/11817213_10155879004550352_2443853221089824039_n.png?_nc_cat=1&amp;_nc_oc=AQmrJhpwm52b_vxPtoeq3tYU0bu_M9mrHbj7BxSBrcJntrRKT2etYOBF5kDgWBa8aNgaW4uTrnzjiB_S__1_qU1O&amp;_nc_ht=scontent.xx&amp;oh=b5cfea00b5e86275d89816c612ace6a0&amp;oe=5D7AD4C8</t>
  </si>
  <si>
    <t>https://scontent.xx.fbcdn.net/v/t1.0-1/p50x50/34667651_10156670588119653_7437616302664974336_n.jpg?_nc_cat=1&amp;_nc_oc=AQlciYKajemGGegnUNpv0zfghCDEiKW8dEiyhVnCYfJERUxx7buWG0t1As9XqyfJ_FFZxa4zCNDDe31Mzt3ZS14l&amp;_nc_ht=scontent.xx&amp;oh=148bd0e3c4aa977cc6fb365a8deccdd4&amp;oe=5D8D6332</t>
  </si>
  <si>
    <t>https://scontent.xx.fbcdn.net/v/t1.0-1/p50x50/26167312_1808322152545992_6039784693716584306_n.jpg?_nc_cat=103&amp;_nc_oc=AQn0r7KaPTlaR6CQGVq0W4iyeRgqgtBx0yxA5P7QoJTAy2g4JWOY8ZZXSSDnB0EQd_1EbI2Fe031tB2VeLc_ZSvW&amp;_nc_ht=scontent.xx&amp;oh=6288211c4caba6584a508c1d63107aa1&amp;oe=5D8287D2</t>
  </si>
  <si>
    <t>https://scontent.xx.fbcdn.net/v/t1.0-1/p50x50/13886970_862762887158514_3781193209759753599_n.jpg?_nc_cat=110&amp;_nc_oc=AQlxiKH3dg1v0IYGewgY72_XV5fRsnRLUKrND4oUhlUD9BGowN9t8dHZ0cdSfctW3ywsyskRpLF-qy9kc35mgmAq&amp;_nc_ht=scontent.xx&amp;oh=4ab66b259b271fcd3b03fc0b19d8daf2&amp;oe=5D8A5F36</t>
  </si>
  <si>
    <t>https://scontent.xx.fbcdn.net/v/t1.0-1/p50x50/26992010_1733127423447989_8359755623775578953_n.jpg?_nc_cat=100&amp;_nc_oc=AQmyEsMdiwC1Ho0GSJRPKFnKCTdNJQLLA4M7t-u4loSXljox6aekyIXvMt1uxCGStIuSw7RL1nqksY8yjXjJnK-H&amp;_nc_ht=scontent.xx&amp;oh=463452f29243155e64ab57b18ff0f260&amp;oe=5D7D8A5B</t>
  </si>
  <si>
    <t>https://scontent.xx.fbcdn.net/v/t1.0-1/p50x50/56584197_10158060704732195_2973924862868848640_n.jpg?_nc_cat=102&amp;_nc_oc=AQmmu_frfH9WehhDQYzJwV06o1btt9xhAfmDl9_Bs7U9g2-fQTOtfS1bGEHYvjfXHRU-ahchuS_t8BSHmzJdYHGs&amp;_nc_ht=scontent.xx&amp;oh=72b0c804872737dac2117ab6143fcdeb&amp;oe=5D911CD6</t>
  </si>
  <si>
    <t>https://scontent.xx.fbcdn.net/v/t1.0-1/p50x50/35128968_10155674142532218_7767154686427136000_n.jpg?_nc_cat=108&amp;_nc_oc=AQm3j8d6hYu2Bzzu99ph3ScUyUATQ4kzBk8lOOO3-trBxPkckhnMLFIPd4CYTht4_S4t7NvfCB7OJvhFihbNxJKI&amp;_nc_ht=scontent.xx&amp;oh=15f42a040c4c943ffd78c412794ad603&amp;oe=5D9CE49D</t>
  </si>
  <si>
    <t>https://scontent.xx.fbcdn.net/v/t1.0-1/p50x50/12718381_979475438805333_7213147558235877658_n.jpg?_nc_cat=107&amp;_nc_oc=AQnvteWHPpXR8bBr-Rf3msyOWhKFIi95GYpA6ttJkNSwWjOWdmgKZO_LPi9obnRkiQuhvNnFpiJDENhnc5q0GaKM&amp;_nc_ht=scontent.xx&amp;oh=ca17bcba01226ddf3414bc932e9683d2&amp;oe=5D7DC38D</t>
  </si>
  <si>
    <t>https://scontent.xx.fbcdn.net/v/t1.0-1/p50x50/18157560_10151146439764945_3825730940720650321_n.jpg?_nc_cat=110&amp;_nc_oc=AQnk4FHzPMiyWrqbgTyQ0xX4Kfxng2iRsRnlA4azd8g9v_FBjEizN1ygC8rAySO3Yr3HZQc8SFMlWk6ZQt8RaPLR&amp;_nc_ht=scontent.xx&amp;oh=3adc3b8fcd64a04bebd5c5083e79c6d0&amp;oe=5D7FC345</t>
  </si>
  <si>
    <t>https://scontent.xx.fbcdn.net/v/t1.0-1/p50x50/1782073_10152216262153798_1012695001_n.jpg?_nc_cat=108&amp;_nc_oc=AQmqFdxHmRU15bHk9-Tay6Yeq2WEm9DYO803SjJSy16Em4p6gds2j0vUr9Zwrcl48EA_JUM--FBKTS5Qq2Sp6J_p&amp;_nc_ht=scontent.xx&amp;oh=60a8dd76c9c80c3d156087bcdfb1e9ea&amp;oe=5D9D204C</t>
  </si>
  <si>
    <t>https://scontent.xx.fbcdn.net/v/t1.0-1/p50x50/42985491_10156272860376849_2891380543537020928_n.jpg?_nc_cat=101&amp;_nc_oc=AQmSr_Ke91qyO52RW-7_YBn1_jubm80_eKIylrRnoNEGdzyAj5N8YR__ZtEzz3bZ87R5HQ2RqUpcoyTBdeErkf-s&amp;_nc_ht=scontent.xx&amp;oh=984c36a5eca8b7290d1f8979e8bfb006&amp;oe=5D95046A</t>
  </si>
  <si>
    <t>https://scontent.xx.fbcdn.net/v/t1.0-1/p50x50/167434_181408758543690_7161888_n.jpg?_nc_cat=100&amp;_nc_oc=AQnN4mx9WzanN-kh9hbVpXaS6uUBpDVAdVzV1jQ_LGbjWIygwtnSdQkYN6jy5ujzXjkvPy_FLVtNV6yDGbJ8mHGS&amp;_nc_ht=scontent.xx&amp;oh=f8b57696c0b68ffa3fa8e92b33f735bd&amp;oe=5D96E147</t>
  </si>
  <si>
    <t>https://scontent.xx.fbcdn.net/v/t1.0-1/p50x50/13315531_856455707791698_5558092556461491792_n.jpg?_nc_cat=108&amp;_nc_oc=AQntapaac6wf4_9QxfUsWRy_WG8d6UJ7Qnix8PqY8YUyKtYx_6lmjFhFv4lZnmpAIXFX8f1yxh8qTHuA3axXiLWj&amp;_nc_ht=scontent.xx&amp;oh=b8e0eb06f0affc228819c5796f20b00a&amp;oe=5D7E0DF6</t>
  </si>
  <si>
    <t>https://scontent.xx.fbcdn.net/v/t1.0-1/p50x50/36114246_1339711786163441_3298871363950870528_n.jpg?_nc_cat=101&amp;_nc_oc=AQmIb2zLxkhqgCLJtyjV6-FoEgdzw0Y3-vwYzuKtyW3U7TYPYOo0d_4ak0cq2y2m0kJeBTb6fDvDOcOzaPY09P6L&amp;_nc_ht=scontent.xx&amp;oh=09aa8ed0d48e92afc1fe12c52c38177e&amp;oe=5D8AFE30</t>
  </si>
  <si>
    <t>https://scontent.xx.fbcdn.net/v/t1.0-1/p50x50/23032751_10159534330235181_8719986273807054644_n.png?_nc_cat=103&amp;_nc_oc=AQk85Bl27wlJdhiyHZqUDjXhH-q-DkCnSg4QmYhgvlHEnlXAlRwcTYTysiscD6yAiS3WU4H6oSNmoVlGJ0REpfUN&amp;_nc_ht=scontent.xx&amp;oh=3b66b0d4cd49fbb707c2a7aedb416645&amp;oe=5D851349</t>
  </si>
  <si>
    <t>https://scontent.xx.fbcdn.net/v/t1.0-1/p50x50/45106122_10156865728467490_7602897781065252864_n.png?_nc_cat=107&amp;_nc_oc=AQkNMOzZol8OyAiBZHAoNmijKCKKBTQcFVhRTJh2_595uFESRe6dwqeG0RmjYBOaJFDMX_Pc9FnYkkjRcNmi0p94&amp;_nc_ht=scontent.xx&amp;oh=4d39c5d55e90e9c43e243508e5bd6704&amp;oe=5D9028B9</t>
  </si>
  <si>
    <t>https://scontent.xx.fbcdn.net/v/t1.0-1/p50x50/44288495_10156804604574591_2719919324457336832_n.png?_nc_cat=100&amp;_nc_oc=AQn91ZLacDH-NcUad8hUIC-w_Ov8Tk-QfocecBag3rs9fgQjGQvvwYEf9xpS7KLS4EJrHulRuke0ZP_bNSpEN-eh&amp;_nc_ht=scontent.xx&amp;oh=3ee12a5efda46e1d7f85f13a48dc055c&amp;oe=5D7FA7DA</t>
  </si>
  <si>
    <t>https://scontent.xx.fbcdn.net/v/t1.0-1/p50x50/43573243_2042452775776876_4328448421498191872_n.png?_nc_cat=110&amp;_nc_oc=AQkGxRYnRauzfAjF2jJjwzRd8Jw2Ihk6s1P-WkeU36Z4Y2lrnxw5kSdrg94OMKPvIr5vLLh6i4C_VixXu7I04H-9&amp;_nc_ht=scontent.xx&amp;oh=9dca43a9ee20989832bc3d8a03bf8c36&amp;oe=5D8C5DEE</t>
  </si>
  <si>
    <t>https://scontent.xx.fbcdn.net/v/t1.0-1/p50x50/55897096_10157732538307079_1393262346868097024_n.jpg?_nc_cat=105&amp;_nc_oc=AQlgulOd51Z46_Ybqx64UIEge5x75yaGPxfsqJGPyBEi_-IstmNurjl9dvQQYvzFndCjBw7dX5wgMtZVvwH3z64c&amp;_nc_ht=scontent.xx&amp;oh=3bbeb4171f9725c349dac36599d376e8&amp;oe=5D7BE571</t>
  </si>
  <si>
    <t>https://scontent.xx.fbcdn.net/v/t1.0-1/p50x50/30628888_1855130241183937_2703956922209207866_n.jpg?_nc_cat=111&amp;_nc_oc=AQnSv5hfy9uWYBC5JWe0RpSNsFgU2sYdZz6FF9MdiNQxSWNVfgu_TJFTCkSKFv1TmuyCvhRR_HuEpAVc7esmTP94&amp;_nc_ht=scontent.xx&amp;oh=e391de27eaadbce13ca7ab60425ca1a6&amp;oe=5D7B549E</t>
  </si>
  <si>
    <t>https://scontent.xx.fbcdn.net/v/t1.0-1/p50x50/27751476_1783673158366307_4686855249549660773_n.png?_nc_cat=102&amp;_nc_oc=AQl7iMFLlHZhEzD96Z9O_xHeHFphh7PsV1i4-p5NKt6jes--wI8Zq2GfcE8swDHzA4Lmgdih0NzV7UB8lqFbHsS1&amp;_nc_ht=scontent.xx&amp;oh=c25ca22cdaf3b193dfe7cc4850aa181a&amp;oe=5D787E8B</t>
  </si>
  <si>
    <t>https://scontent.xx.fbcdn.net/v/t1.0-1/p50x50/45564897_2225204230887192_8274678018174091264_n.jpg?_nc_cat=105&amp;_nc_oc=AQmeXhI9LLmEnf0qVEADtJgJoZ-cwU-gmzI_brihIbEyGlKLe7b_F73pObQql4BkfhAGWhS1DG0NWSB4xjRF1NGD&amp;_nc_ht=scontent.xx&amp;oh=1d2f61e51f98626b2a315ce5eda752ff&amp;oe=5D88975A</t>
  </si>
  <si>
    <t>https://scontent.xx.fbcdn.net/v/t1.0-1/c106.0.207.207a/s50x50/561042_427808050600016_1475566499_n.jpg?_nc_cat=107&amp;_nc_oc=AQk9NQFB4KxwCO6tUMQZq17DEq309gkOdR_1QKQ0X65tzhfhmg1I6LWhdtvniZB_kqbUPHFd_iT1QaRc1ph3d8Je&amp;_nc_ht=scontent.xx&amp;oh=3c849eb2f3f21d4a008550125adfbd47&amp;oe=5D92C055</t>
  </si>
  <si>
    <t>https://scontent.xx.fbcdn.net/v/t1.0-1/p50x50/544033_257443974385889_2105417636_n.jpg?_nc_cat=102&amp;_nc_oc=AQncZJsChieljTi-bUiiJioM34Hph1o__EZ2wtX6ftKtb2Hdo_5rAxkU8j6bcDagC7lLym4DwKGScDQofN9fuwsq&amp;_nc_ht=scontent.xx&amp;oh=a1778e92f4235b0127b96b89918106b2&amp;oe=5D813E6F</t>
  </si>
  <si>
    <t>https://scontent.xx.fbcdn.net/v/t1.0-1/p50x50/13394050_10153398543841599_5384243819158554327_n.jpg?_nc_cat=111&amp;_nc_oc=AQl-37ZRRgc0ZgF4D2TWtSkCoJc3kJOfvYJjdbPTrYGynmhSnmtBuFFrsKgOciOQs1HucHLrlhX7rXtAvZ3fNz80&amp;_nc_ht=scontent.xx&amp;oh=0300596b8140ea95f9b3ad1c5e9c45d3&amp;oe=5D8F9E9B</t>
  </si>
  <si>
    <t>https://scontent.xx.fbcdn.net/v/t1.0-1/p50x50/10371431_243050862570683_6174288397924256623_n.jpg?_nc_cat=109&amp;_nc_oc=AQks_EXyI4SlIO-2nAM17ktvqrlh5lwQm4WXes72709BgbvfDAL59pK5ZStcuh9dkDY_Fh4k-rncXsGgxTjB2CIu&amp;_nc_ht=scontent.xx&amp;oh=68e6d4d8de7c31a818bf5775187d0270&amp;oe=5D96A097</t>
  </si>
  <si>
    <t>https://scontent.xx.fbcdn.net/v/t1.0-1/p50x50/51228014_10156094648908176_5854983101049995264_n.jpg?_nc_cat=101&amp;_nc_oc=AQn2sUTvEprN3Ze5EHvTwka9vOxxRohZOMLyuxmMahafcH4nDGjuCN-R5MBBB6Ey6RndfV5mkbKe0XWC4QUcx8DQ&amp;_nc_ht=scontent.xx&amp;oh=c961e79836e750afa3d6756aa4e1d0e7&amp;oe=5D99B9C9</t>
  </si>
  <si>
    <t>https://scontent.xx.fbcdn.net/v/t1.0-1/p50x50/10888779_10152728014139930_4124488593422102645_n.jpg?_nc_cat=102&amp;_nc_oc=AQm9khKMv21FOO4CWn23Ir29P4gQeJNfacg8b_E9EeYOnsRhLsJGcPHe6qGsiVienSrb9UwAdNIzJzCcSqZ06iPL&amp;_nc_ht=scontent.xx&amp;oh=0296680cd54d9785fe70ec1d9f79eee6&amp;oe=5D906D25</t>
  </si>
  <si>
    <t>https://scontent.xx.fbcdn.net/v/t1.0-1/p50x50/12687942_1117260498285560_5544851370975095466_n.png?_nc_cat=111&amp;_nc_oc=AQni_bu8gRNuEGJVeM1C8PJ_0K8qpvieGP3XxT_MwFzyfzuoAuNs-n1QheT75W04PBQZxfkxcfDmrERG0fgFBpwD&amp;_nc_ht=scontent.xx&amp;oh=d7ebcec0da5eec149f394e2389314884&amp;oe=5D9B093D</t>
  </si>
  <si>
    <t>https://scontent.xx.fbcdn.net/v/t1.0-1/p50x50/1377498_10151943132768107_937023890_n.jpg?_nc_cat=1&amp;_nc_oc=AQknPSNGqhAiXBrZaEpeJasyl5_7yU6yCpI4i6YShlkqmgTqgh-fbk_PLh-5rl8kFwKuYM4-WermYiU6lmNh--Vj&amp;_nc_ht=scontent.xx&amp;oh=a9a278a9622214ef149594af499a2055&amp;oe=5DC665CC</t>
  </si>
  <si>
    <t>https://scontent.xx.fbcdn.net/v/t1.0-1/p50x50/14642128_10154225834677763_9181035856007043268_n.jpg?_nc_cat=111&amp;_nc_oc=AQnrsPHwFMiDtHmnSYr105gYyZmx9yaG5WB8vuTNtDDa7LtzQoodLP1S4rQe72YGNdkF5iebGgAm0M6N1JcQkbnd&amp;_nc_ht=scontent.xx&amp;oh=a4e15dff360ae68f28cdafa41b102fa2&amp;oe=5D83008C</t>
  </si>
  <si>
    <t>https://scontent.xx.fbcdn.net/v/t1.0-1/p50x50/46350013_10155977928290773_2793615177935749120_n.png?_nc_cat=1&amp;_nc_oc=AQm40BCyO9QVrGmd8DV7gWSnZTe21Nj35wUy26lHtcxHYawUwEMgNeFQxasFOOQ3YTjHh0y2pfdje2h6-zekKjbK&amp;_nc_ht=scontent.xx&amp;oh=97b9f73ed35ad2430688afdf615bf54c&amp;oe=5D9B80BC</t>
  </si>
  <si>
    <t>https://scontent.xx.fbcdn.net/v/t1.0-1/p50x50/1210_1075337892509355_7748603552286341132_n.png?_nc_cat=111&amp;_nc_oc=AQlyX0R9Dl6OsNnbjGTu5z11Cgzanf5LYxwnXX4AMjV3tU3ghlIiKbNMtyNQaFvjNZEvXjH02GDJJvpHpa-xllfl&amp;_nc_ht=scontent.xx&amp;oh=41dfcf8ec4d26a2880f3fea8f5ea2e5a&amp;oe=5D786A99</t>
  </si>
  <si>
    <t>https://scontent.xx.fbcdn.net/v/t1.0-1/p50x50/62526773_2386341804742916_804391853498564608_n.jpg?_nc_cat=104&amp;_nc_oc=AQkF809aY0tCLpbkkZg_tDM88-Khm92Srqok_NNOLzwztuvoSSF1owzJgvYfjpzVNGtNk7EkRYPXUilLBMM547LU&amp;_nc_ht=scontent.xx&amp;oh=90800c3802da9f485d4ce81aec6a677a&amp;oe=5D795D1B</t>
  </si>
  <si>
    <t>https://scontent.xx.fbcdn.net/v/t1.0-1/p50x50/26733437_10155172683461517_5993968962689167473_n.jpg?_nc_cat=100&amp;_nc_oc=AQknSX8MvXmuqeVrjZzHka0yZzuaF6_06DLgyzIQcBwHW667xRShjWO6SyL6xEtk4AtwFWaR7R_Qocjnq9cUrNPk&amp;_nc_ht=scontent.xx&amp;oh=4902271f393f70e3fda4a192e9b4942c&amp;oe=5D86AFA3</t>
  </si>
  <si>
    <t>https://scontent.xx.fbcdn.net/v/t1.0-1/p50x50/48398496_1615345528567736_5395773688912019456_n.jpg?_nc_cat=102&amp;_nc_oc=AQkZG-HiAdCbTGk5Bf7HPUAeAvJwHeWvifqirBW-jtxdP-aDbhLkgEW26BbQR5ECLiPBr7uYs_S3TZxkDm9HJgUw&amp;_nc_ht=scontent.xx&amp;oh=9ea8862f36a14ed5293d4010160c8454&amp;oe=5D91322E</t>
  </si>
  <si>
    <t>https://scontent.xx.fbcdn.net/v/t1.0-1/p50x50/10525965_583230998465114_4210633538463782142_n.png?_nc_cat=108&amp;_nc_oc=AQkql0qfDhexCKs24MHubnRoS_3QHgDY_LG1PU28fArgwK4S4cJKhdxhU6pmVp1-3l2rVoLxYWKGY9FeDCEkcEud&amp;_nc_ht=scontent.xx&amp;oh=45323fb5f9c56ddbf940eb29cb26986b&amp;oe=5D7F79C2</t>
  </si>
  <si>
    <t>https://scontent.xx.fbcdn.net/v/t1.0-1/p50x50/10981617_808634665852999_3901817499295781832_n.png?_nc_cat=104&amp;_nc_oc=AQkpF2Vxj44cxbYKp8sVM_C0aat3TGNC34oyZxR4DPHFpkKwOwCjLyLlGYmZv0AgMEZCKvFOLlDgFdv1vqpQF5FJ&amp;_nc_ht=scontent.xx&amp;oh=bef203061385410334c6c9e753325799&amp;oe=5D87A000</t>
  </si>
  <si>
    <t>https://scontent.xx.fbcdn.net/v/t1.0-1/p50x50/1521541_10201336137464977_1060194455_n.jpg?_nc_cat=108&amp;_nc_oc=AQnZgfWVRE7Psx_q3iPGq8aoX-r9v0wvO_35ZNm7g5jQbtX2Wxcdp55DUmOuiem6YW9V_Zboou29yQ8pm_dSKMzO&amp;_nc_ht=scontent.xx&amp;oh=fd8c4b694ee74ffb937b5636e8937c41&amp;oe=5DC50EF8</t>
  </si>
  <si>
    <t>https://scontent.xx.fbcdn.net/v/t1.0-1/p50x50/21740472_1451622891611631_1466206087481066582_n.png?_nc_cat=108&amp;_nc_oc=AQkYDzO37asd0Arc20lh7l_pKekCiJsgYicbwgQUa4o5vbJ0yuYCCg1wrm5Qb4o2bGK_aemM4RqR6VY8_VAWnGyK&amp;_nc_ht=scontent.xx&amp;oh=e3149bc458a7d6ea879d5f22097c2101&amp;oe=5D94BD1B</t>
  </si>
  <si>
    <t>https://scontent.xx.fbcdn.net/v/t1.0-1/p50x50/421898_384032771625638_1445619363_n.jpg?_nc_cat=1&amp;_nc_oc=AQlYUdeMWOSG0IIsEO2U4z1VA7CHv5isEa5If5BnEk15iI6DTnMkF74kW-O8YIiaSPE6JsnnD2GTovqLI7eMgXCb&amp;_nc_ht=scontent.xx&amp;oh=9985a05b742ba9cdce071a6c32eab648&amp;oe=5D93394F</t>
  </si>
  <si>
    <t>https://scontent.xx.fbcdn.net/v/t1.0-1/p50x50/15073514_1112904738806365_8548258563665996390_n.jpg?_nc_cat=104&amp;_nc_oc=AQlpggMOamVManEXpSNS2AYgXv3ynRm1yFVhHZ0vGu1g0NDc4T6QyTzGXap8ymjZ4DvCFYxZEhlIYwBVKSf4I7dM&amp;_nc_ht=scontent.xx&amp;oh=b87a385876125fe6e59fdff1cd3c2713&amp;oe=5D961AD9</t>
  </si>
  <si>
    <t>https://scontent.xx.fbcdn.net/v/t1.0-1/c138.17.216.216a/s50x50/397567_141766019269709_1899143328_n.jpg?_nc_cat=100&amp;_nc_oc=AQnX7VsPejEF2xKcZJhIpFWvvdYIQhnuvnQlDUfoAMUwls-fFQXVqTQ-ur9nRnDw2h_wsXkeKTA2MJwzZwNAdOOU&amp;_nc_ht=scontent.xx&amp;oh=d8421d22ca4ca2af5f8507c2b8768340&amp;oe=5D82AB5A</t>
  </si>
  <si>
    <t>https://scontent.xx.fbcdn.net/v/t1.0-1/p50x50/488254_454416301256125_1208698717_n.jpg?_nc_cat=110&amp;_nc_oc=AQkMC37IdOJH4l-AjGn5qcOqCvitSLVwYAfIUlw0m-0hDH-sG6_8vQotppyyWi9XOlUFPKlPw_Ans10qinNUSC9M&amp;_nc_ht=scontent.xx&amp;oh=d026c48a0be3553a99d13873e2a073b5&amp;oe=5D794A5C</t>
  </si>
  <si>
    <t>https://scontent.xx.fbcdn.net/v/t1.0-1/p50x50/16864649_1648266285469387_214675959023018879_n.png?_nc_cat=110&amp;_nc_oc=AQm4lAZBTJOksdBmNYC-H7k0KQ7KyTwGyUF2O6pYx0WCPkIVjIuGJB8xm8Hh-l_j60AeErzkG_pgGy6HI0PwusCM&amp;_nc_ht=scontent.xx&amp;oh=555f8353b43c4f1bb2a7719e7829cefa&amp;oe=5D7BC348</t>
  </si>
  <si>
    <t>It’s about focus. It’s about results. It’s about time.
www.fishnetmedia.com</t>
  </si>
  <si>
    <t>We love science, technology, innovation and hearing from you! So, say hello.</t>
  </si>
  <si>
    <t>Stein IAS is the Post-Modern B2B Marketing Agency. We’re helping top B2B brands become the most important in their markets with a unique approach that blends cutting-edge marketing and consumer technologies with creative, emotionally-driven experiences.</t>
  </si>
  <si>
    <t>Grow brands. Grow business.</t>
  </si>
  <si>
    <t>Recognition &amp; Prestige for Web Designers http://www.awwwards.com</t>
  </si>
  <si>
    <t xml:space="preserve">The Customer Success Platform. Stay up-to-date on the latest news, product announcements and innovative ideas. </t>
  </si>
  <si>
    <t>HubSpot is a leading growth platform. Thousands of customers worldwide use HubSpot’s software to transform how they attract, engage, and delight customers.</t>
  </si>
  <si>
    <t xml:space="preserve">Calypso is a strategic brand identity agency that crafts marketing strategies to position brands for growth. Calypso partners with its clients to build strong brands, create awareness, generate leads, and establish long-lasting relationships. </t>
  </si>
  <si>
    <t>Facebook Business provides the latest news, tips and strategies to help businesses turn good ideas into great opportunities.</t>
  </si>
  <si>
    <t xml:space="preserve">A B2B marketing agency in Portland, OR. and London. </t>
  </si>
  <si>
    <t>Complexity welcome.
Thinking buyers, high stakes decisions, considered purchases - that's what we're good at.</t>
  </si>
  <si>
    <t>Mad*Pow is a design agency that strives to help people improve their health and wellness, meet their financial goals, learn, and connect.</t>
  </si>
  <si>
    <t>451 is a fully integrated marketing, advertising, and communications agency.</t>
  </si>
  <si>
    <t xml:space="preserve">MarTech is a conference for the growing community of senior-level, hybrid professionals who are both marketing &amp; tech-savvy. </t>
  </si>
  <si>
    <t xml:space="preserve">We help accelerate your data-driven digital transformations so your business becomes a next-generation intelligent enterprise. </t>
  </si>
  <si>
    <t>Know what's real.</t>
  </si>
  <si>
    <t>MITX is the community of restless companies &amp; individuals that drive our region's tech &amp; innovation eco-system. Join today!</t>
  </si>
  <si>
    <t xml:space="preserve">We're a team of talented misfits who happen to love creating smart ideas. We prefer friends to followers. Say hi. </t>
  </si>
  <si>
    <t>20 years. 1,000 engagements. Countless satisfied clients.</t>
  </si>
  <si>
    <t>Vital | Provocative | Insightful | Influential | AdAge.com</t>
  </si>
  <si>
    <t>Mashable is a media company for superfans. We live for culture, entertainment, and technology. Our ideas shape the future. Obsess with us.
Find us on Snapchat: https://www.snapchat.com/discover/Mashable/3358758174</t>
  </si>
  <si>
    <t>Creative | Progressive | Innovative | FastCompany.com</t>
  </si>
  <si>
    <t xml:space="preserve">rusticpathways.com
Travel. Education. Philanthropy. 
High school | Gap | Private Groups </t>
  </si>
  <si>
    <t>We help people thrive in the brave pursuit of Next.</t>
  </si>
  <si>
    <t xml:space="preserve">A new way to have fun together so true to life; you’ll forget the distance and devices between you. 
</t>
  </si>
  <si>
    <t>Inspiring, informing and celebrating entrepreneurs.</t>
  </si>
  <si>
    <t>BBDO Worldwide is the world’s most awarded and effective advertising agency with 289 offices in 81 countries.</t>
  </si>
  <si>
    <t>Creating valuable digital experiences.</t>
  </si>
  <si>
    <t>A free community resource exploring all facets of experience design. We publish new articles every week in collaboration with leading practitioners.</t>
  </si>
  <si>
    <t xml:space="preserve">Popular tech and design tips.
</t>
  </si>
  <si>
    <t xml:space="preserve">Indosole represents a lifestyle of resourceful creation. Our footwear is crafted by artisans in Indonesia featuring repurposed and natural materials. 
- Keeps Waste Out of Landfills
- Organic Cotton
- Vegan
- Ethically-Made
</t>
  </si>
  <si>
    <t>Adobe Photoshop software is the industry standard in digital imaging. Try or buy Photoshop: http://adobe.ly/1a1u97b.</t>
  </si>
  <si>
    <t>Digital + Inbound Marketing Agency in Portsmouth, NH and Boston.
Contact Duncan at 603.436.7770 x112 or http://www.rakacreative.com/contact/.</t>
  </si>
  <si>
    <t>Promotional Product Marketing Company</t>
  </si>
  <si>
    <t>Peachpit helps you learn the latest in photography, graphic design, Web design &amp; development, &amp; more! Visit us at http://www.peachpit.com!</t>
  </si>
  <si>
    <t xml:space="preserve">Web Design Ledger is a publication written by web designers for web designers. </t>
  </si>
  <si>
    <t xml:space="preserve">Daily inspiration for creative people. Fresh thinking, expert tips and tutorials to supercharge your creative muscles. </t>
  </si>
  <si>
    <t xml:space="preserve">Your partner for digital growth. Blue Fountain Media is a results-driven, full-service digital agency specializing in website design, mobile app development, and online marketing. 
</t>
  </si>
  <si>
    <t xml:space="preserve">Alpha Loft, an initiative of the NH Tech Alliance, supports and provides resources to entrepreneurs in NH. </t>
  </si>
  <si>
    <t>Organizing the world's information and making it universally accessible and useful.</t>
  </si>
  <si>
    <t>Adweek is the leading source for news, insight and community for marketers, media and agencies.</t>
  </si>
  <si>
    <t xml:space="preserve">Keeping you up to speed on search news, SEO, PPC, SEM &amp; more! Sister site of Marketing Land &amp; MarTech Today! http://searchengineland.com </t>
  </si>
  <si>
    <t>WordPress.com is the best place 
for your personal blog or business site.</t>
  </si>
  <si>
    <t>WordPress - Blogging software with style.</t>
  </si>
  <si>
    <t>From pixels to prose, coding to content. Since 1998, A List Apart has explored the design, development, and meaning of web content, with a special focus on web standards and best practices.</t>
  </si>
  <si>
    <t>CMO.com publishes digital marketing insights, expertise and inspiration for and by marketing leaders. Brought to you by Adobe.</t>
  </si>
  <si>
    <t>Online Behavior provides marketing techniques, tactics, and strategies to help website managers and analysts to be successful. We focus on Web Analytics, Usability, Testing and Targeting.</t>
  </si>
  <si>
    <t>National Children’s Alliance leads a movement of 800+ Children's Advocacy Centers that give children &amp; families healing, justice, and trust after abuse.</t>
  </si>
  <si>
    <t>A national historic surprise.</t>
  </si>
  <si>
    <t xml:space="preserve">Online programs and Immersion travel adventures designed to support brain health. </t>
  </si>
  <si>
    <t>Since 1865, we have been focused on providing insurance and risk management services for businesses and individuals.</t>
  </si>
  <si>
    <t>Drug Prevention When it Counts the Most</t>
  </si>
  <si>
    <t>VMLY&amp;R is a global brand experience agency that harnesses creativity, technology, and culture to create connected brands.</t>
  </si>
  <si>
    <t>Selling hard to find firearms, ammo, and accessories across the country!</t>
  </si>
  <si>
    <t>We are an independent and global journal, narrating the discussion around branding with insightful sources of news and opinions from the industry.</t>
  </si>
  <si>
    <t>#givesyouwings</t>
  </si>
  <si>
    <t>The world’s favorite cookie since 1912.</t>
  </si>
  <si>
    <t xml:space="preserve">Bratskellar Pizza Pub is Seacoast’s favorite casual dining destination since 1968. Come try one of our creative pizzas with a frosted mug of draft beer! </t>
  </si>
  <si>
    <t>Brewery in Portsmouth, NH producing fresh, hoppy beers.</t>
  </si>
  <si>
    <t>The Community Oven is proud to offer a variety of specialty wood-fired brick oven pizzas made with local fresh ingredients.</t>
  </si>
  <si>
    <t>Welcome to Taste of the Seacoast featuring fine restaurants, specialty stores, menus, local chefs, Signature Dishes, Best Kept Secrets, recipes, Taste Dining Out Deal Half Price Gift Certificates, and so much more!</t>
  </si>
  <si>
    <t>Find our class schedule at www.prasadayogacenter.com.</t>
  </si>
  <si>
    <t>Casual, creative dining offering Seafood and American fare, with free parking and event space in beautiful coastal Rye, NH!</t>
  </si>
  <si>
    <t>SOMMA Studios is a Portsmouth based Design Studio focusing on residential design; new homes, additions and renovations.</t>
  </si>
  <si>
    <t>Welcome to the official New Hampshire SPCA (NHSPCA)  Facebook page!  Visit our website at www.nhspca.org.</t>
  </si>
  <si>
    <t xml:space="preserve">No theatre, park or museum? No problem! We create the largest community events in town at our featured venue or "home base": Market Square! </t>
  </si>
  <si>
    <t>Pease Golf Course is always a great experience, no matter what your handicap. Open all year long with PGA Tour Simulators and Grill 28 Restaurant.</t>
  </si>
  <si>
    <t>Maine Lobster Outlet offers world-wide shipments of Maine Lobster to both wholesale and retail customers.</t>
  </si>
  <si>
    <t>Awesome experiments coders are making with Chrome, AR, Android, WebVR, AI, and more, featured by Google.</t>
  </si>
  <si>
    <t>Smashing Magazine delivers useful and innovative information to Web designers and developers.</t>
  </si>
  <si>
    <t>The Escapist covers digital culture with a progressive editorial style, with articles and columns by the top writers in and outside of the digital entertainment industry.</t>
  </si>
  <si>
    <t>The New Hampshire Tech Alliance (formerly NHHTC) is a statewide technology association supporting companies at every stage of growth and development.</t>
  </si>
  <si>
    <t>Free summer yoga classes at Noon on Tuesdays in Prescott Park. Rain cancellation only if precipitation is actively falling. Bring your mat!</t>
  </si>
  <si>
    <t>Food assistance serving NH Seacoast area</t>
  </si>
  <si>
    <t>MESH01</t>
  </si>
  <si>
    <t xml:space="preserve">The Granite State Children’s Alliance, New Hampshire’s network of Child Advocacy Centers, helping child victims of abuse heal, survive and thrive. </t>
  </si>
  <si>
    <t>"Our Secret's in the Execution!"</t>
  </si>
  <si>
    <t>A community-wide partnership to enhance the quality of K-12 public education in the Seacoast area by establishing a permanent endowment fund. With outstanding public education in our schools, we create a better community for all. www.clipperfoundation.org</t>
  </si>
  <si>
    <t>The National Academy of Television Arts &amp; Sciences (NATAS) is the most recognized non-profit dedicated to the advancement of television excellence</t>
  </si>
  <si>
    <t xml:space="preserve">BUILTR LABS was created to inform, inspire and educate professionals who are designing and building our future environment.  </t>
  </si>
  <si>
    <t xml:space="preserve">From glass shower enclosures to storefronts and entrances, our courteous and friendly staff with over 25 years experience are happy to assist you. </t>
  </si>
  <si>
    <t>The leading web publication about digital customer experience, enterprise collaboration and info management.</t>
  </si>
  <si>
    <t>Everything you need to know to start and grow your business now.</t>
  </si>
  <si>
    <t>Let's ride.</t>
  </si>
  <si>
    <t>Change the world with Kindness. Follow @RAKFoundation on Twitter &amp; Instagram. #dokindness www.randomactsofkindness.org</t>
  </si>
  <si>
    <t>We will improve your business by improving your technology.</t>
  </si>
  <si>
    <t>The MONOPOLY game is the fast-dealing property trading game that has been played by over a billion people in 114 countries since 1935.</t>
  </si>
  <si>
    <t>Explore the innovation and diversity of Boston's design community during this 12-day, citywide festival. Most events free, all are open to the public.</t>
  </si>
  <si>
    <t>Latest Technology News from America's Tech News Network</t>
  </si>
  <si>
    <t>Our open community of contributors covers breaking news and top trends in Social Media, Digital Marketing, Content Marketing, Social Selling and More.</t>
  </si>
  <si>
    <t>Facebook Cheat Sheet: Sizes &amp; Dimensions.
We made this page in order to keep track of the latest changes in facebook layout.</t>
  </si>
  <si>
    <t>Make your life better in every aspect</t>
  </si>
  <si>
    <t>CoreX Equine is a patented technology that helps riders maximize their riding potential by focusing on core stability. Utilize the CoreX belt and Equine app to get real-time bio feedback on your riding posture and balance, training you for excellence!</t>
  </si>
  <si>
    <t>Whether you you're a homeowner remodeling your home or you're a contractor with plans for a new development look no further then Wakita Electric. We'll work with you to meet your needs no matter how small or large your project is.</t>
  </si>
  <si>
    <t>Office Resources is a premier contract furniture company and one of the largest Knoll dealers in North America!</t>
  </si>
  <si>
    <t>Travelcations immerses you in local culture and community for real and lasting enhancement to your wellbeing.</t>
  </si>
  <si>
    <t>New England</t>
  </si>
  <si>
    <t>Casual</t>
  </si>
  <si>
    <t>Awwwards</t>
  </si>
  <si>
    <t>http://www.salesforce.com/company/awards/</t>
  </si>
  <si>
    <t>See HubSpot's awards and recognitions here: http://www.hubspot.com/newsroom</t>
  </si>
  <si>
    <t>Webby, W3, MITX</t>
  </si>
  <si>
    <t>SABRE Awards Boutique Agency of the Year (finalist), in2 Sabre Awards, Social Media Club's SOME Awards, PR Agency Elite, PR Daily's Social Media Awards, Platinum PR Awards, PR Daily Awards, PR News' Digital PR Awards, PR Daily's Digital Awards, BellRingers, BBJ Pacesetters, Bostinno 50 on Fire</t>
  </si>
  <si>
    <t>Event Marketer Magazine
2011: Silver Ex Award - Best Event-Related Web Site (U.S. Cellular - Belief Project); 2010: Event Marketer "It List"; Ex Awards 2010 Finalist - Best Activation of an Entertainment Sponsorship (Garnier Fructis - Sing in the Shower); 2007: Gold Ex Award - Best Multicultural Campaign (SoftSheen-Carson - My Style, My Way Tour)
PROMO Magazine
2010: Interactive Marketing Awards - Best Use of Search Engine Marketing (Squaw Valley USA - 50/60 Pass Paid Search Campaign); PROMO Magazine - Top 25 US Agency; 2005: PRO Award Finalist, Silver - Most Effective Long-Term Campaign (P&amp;G, Old Spice - Red Zone Player of the Year); 2004: PROMO Agency of the Year
MITX Awards 
2010: Best Use of Search (Squaw Valley USA - 50/60 Pass Paid Search Campaign); Finalist - Best Cross Media Campaign (John Hancock); Finalist - Best Use of Search (Fynanz); Finalist - Best Video and Rich Media (LifeStyles Condoms);  2008: Best Mobile Application (Mac-Gray - LaundryView Lite); 2006: Best Professional Services Website; Best Use of Rich Media in Branding or Direct Response Campaign; Best Acquisition Campaign
W3 Awards
2007: Gold (NHL - Being Stanley); Silver (AnneKlein.com)
EMMY Awards
2007: Sports Emmy - Outstanding Broadband Content (NHL - Being Stanley)
OMMA Awards
2006: Finalist - Best Campaign in Social Networks (USA Network - Show Us Your Character)
Reggie Awards
2006: Silver - Cause/Community Outreach Promotion (USA Swimming - April Pool's Day)
WebAwards
2008, 2007, 2006, 2005: Standard of Excellence Award; 2005: Outstanding Website
Webby Awards
2011: Official Honoree - Best Integrated Media Plan (John Hancock - Cursor)
Weblog Awards
2008: Best Music Blog</t>
  </si>
  <si>
    <t xml:space="preserve">Best Youth Tour Operator 2015, 2017, 2018 - Finalist 2016
Outside Magazine's Top 100 Places to Work 2016, 2017, 2018
Finalist WYSTC Best Work Experience Provider 2018
Finalist WYSTC Best Social Responsibility Initiative 2017
Finalist GoAbroad Innovative New Program – Study Abroad 2018
Finalist GoAbroad Innovation in Philanthropy 2018
Finalist GoAbroad People’s Choice 2018
</t>
  </si>
  <si>
    <t>Our awards include: One of the fastest growing companies from Inc., Marcom Platinum Awards for Pepco Website Design, Interactive Media Awards, Webby Awards, Marcom Gold Awards for American Water Website Design, Webaward, and NHCC Iron Design Champ.</t>
  </si>
  <si>
    <t>B-Corp</t>
  </si>
  <si>
    <t>Trip Advisor Award of Excellence 2013, 2014, 2015
NH Preservation Alliance
Yankee Magazine Editor's Choice
National Register of Historic Places
Part of National Trust for Historic Preservation Distinctive Destination</t>
  </si>
  <si>
    <t xml:space="preserve">Business Insurance Best Places to Work in Insurance - 2011, 2013, 2014, 2015, 2016
Building Impact Silver Footprint Award - 2010, 2011, 2012
</t>
  </si>
  <si>
    <t>Red Herring Top 100 Europe</t>
  </si>
  <si>
    <t>Voted Best Logo by First Night USA for First Night 2010</t>
  </si>
  <si>
    <t>2008 Webby Award Winner - Best Games-Related Website, People's Voice Best Games-Related Website
2009 Webby Award Winner - Best Games-Related Website
2011 Webby Award Winner - Best Games-Related Website, People's Voice Best Games-Related Website, People's Voice Best Lifestyle Website</t>
  </si>
  <si>
    <t xml:space="preserve">http://design.mesh01.com/forms/press.aspx
</t>
  </si>
  <si>
    <t>01/01/1878</t>
  </si>
  <si>
    <t>Business Service</t>
  </si>
  <si>
    <t>Organization</t>
  </si>
  <si>
    <t>Advertising Agency</t>
  </si>
  <si>
    <t>Consulting Agency</t>
  </si>
  <si>
    <t>Internet Company</t>
  </si>
  <si>
    <t>Product/Service</t>
  </si>
  <si>
    <t>Public Relations Agency</t>
  </si>
  <si>
    <t>Media/News Company</t>
  </si>
  <si>
    <t>Software Company</t>
  </si>
  <si>
    <t>Advertising/Marketing</t>
  </si>
  <si>
    <t>Business Consultant</t>
  </si>
  <si>
    <t>Community Organization</t>
  </si>
  <si>
    <t>App Page</t>
  </si>
  <si>
    <t>Publisher</t>
  </si>
  <si>
    <t>Web Designer</t>
  </si>
  <si>
    <t>Computers &amp; Internet Website</t>
  </si>
  <si>
    <t>Software</t>
  </si>
  <si>
    <t>Education</t>
  </si>
  <si>
    <t>Nonprofit Organization</t>
  </si>
  <si>
    <t>Information Technology Company</t>
  </si>
  <si>
    <t>Media</t>
  </si>
  <si>
    <t>News &amp; Media Website</t>
  </si>
  <si>
    <t>Social Service</t>
  </si>
  <si>
    <t>American Restaurant</t>
  </si>
  <si>
    <t>Company</t>
  </si>
  <si>
    <t>Insurance Broker</t>
  </si>
  <si>
    <t>Gun Store</t>
  </si>
  <si>
    <t>Food &amp; Beverage Company</t>
  </si>
  <si>
    <t>Brewery</t>
  </si>
  <si>
    <t>Pizza Place</t>
  </si>
  <si>
    <t>Magazine</t>
  </si>
  <si>
    <t>Yoga Studio</t>
  </si>
  <si>
    <t>Bar</t>
  </si>
  <si>
    <t>Architectural Designer</t>
  </si>
  <si>
    <t>Golf Course &amp; Country Club</t>
  </si>
  <si>
    <t>Shopping &amp; Retail</t>
  </si>
  <si>
    <t>Entertainment Website</t>
  </si>
  <si>
    <t>Charity Organization</t>
  </si>
  <si>
    <t>Sandwich Shop</t>
  </si>
  <si>
    <t>Community</t>
  </si>
  <si>
    <t>Glass Service</t>
  </si>
  <si>
    <t>Regional Website</t>
  </si>
  <si>
    <t>Digital Creator</t>
  </si>
  <si>
    <t>Games/Toys</t>
  </si>
  <si>
    <t>Arts &amp; Entertainment</t>
  </si>
  <si>
    <t>Restaurant</t>
  </si>
  <si>
    <t>Interest</t>
  </si>
  <si>
    <t>Outdoor &amp; Sporting Goods Company</t>
  </si>
  <si>
    <t>Electrician</t>
  </si>
  <si>
    <t>Furniture</t>
  </si>
  <si>
    <t>Business Service,Advertising/Marketing,Internet Company</t>
  </si>
  <si>
    <t>Organization,Company</t>
  </si>
  <si>
    <t>Advertising Agency,Business Service</t>
  </si>
  <si>
    <t>Consulting Agency,Corporate Office</t>
  </si>
  <si>
    <t>Website,Event</t>
  </si>
  <si>
    <t>Internet Company,Corporate Office</t>
  </si>
  <si>
    <t>Product/Service,Web Designer</t>
  </si>
  <si>
    <t>Public Relations Agency,Marketing Agency,Web Designer</t>
  </si>
  <si>
    <t>Website,Product/Service,Business Consultant</t>
  </si>
  <si>
    <t>Advertising Agency,Marketing Consultant</t>
  </si>
  <si>
    <t>Advertising Agency,Marketing Agency</t>
  </si>
  <si>
    <t>Software Company,Organization</t>
  </si>
  <si>
    <t>Advertising/Marketing,Organization</t>
  </si>
  <si>
    <t>Advertising Agency,Business Service,Organization</t>
  </si>
  <si>
    <t>Business Consultant,Marketing Consultant</t>
  </si>
  <si>
    <t>Community Organization,Travel Service,Education Company</t>
  </si>
  <si>
    <t>Consulting Agency,Information Technology Company</t>
  </si>
  <si>
    <t>Advertising Agency,Business Service,Shopping &amp; Retail</t>
  </si>
  <si>
    <t>Web Designer,Advertising Agency,Consulting Agency</t>
  </si>
  <si>
    <t>Web Designer,Internet Marketing Service</t>
  </si>
  <si>
    <t>Advertising/Marketing,Marketing Consultant</t>
  </si>
  <si>
    <t>Education,Publisher</t>
  </si>
  <si>
    <t>Media/News Company,News &amp; Media Website</t>
  </si>
  <si>
    <t>Web Designer,Marketing Agency,Advertising Agency</t>
  </si>
  <si>
    <t>Nonprofit Organization,Business Service</t>
  </si>
  <si>
    <t>Information Technology Company,Arts &amp; Entertainment,Workplace &amp; Office</t>
  </si>
  <si>
    <t>Publisher,News &amp; Media Website</t>
  </si>
  <si>
    <t>Media,Software</t>
  </si>
  <si>
    <t>Web Designer,Magazine</t>
  </si>
  <si>
    <t>Social Service,Nonprofit Organization,Child Protective Service</t>
  </si>
  <si>
    <t>Nonprofit Organization,Civilization Museum</t>
  </si>
  <si>
    <t>American Restaurant,New American Restaurant</t>
  </si>
  <si>
    <t>Insurance Broker,Insurance Agent</t>
  </si>
  <si>
    <t>Advertising Agency,Business Service,Marketing Consultant</t>
  </si>
  <si>
    <t>Gun Store,Outdoor &amp; Sporting Goods Company,Gun Range</t>
  </si>
  <si>
    <t>Media/News Company,Advertising/Marketing,Education</t>
  </si>
  <si>
    <t>American Restaurant,Pizza Place,Seafood Restaurant</t>
  </si>
  <si>
    <t>Brewery,Bar</t>
  </si>
  <si>
    <t>Pizza Place,Bar &amp; Grill,Brewery</t>
  </si>
  <si>
    <t>Yoga Studio,Alternative &amp; Holistic Health Service,Gym/Physical Fitness Center</t>
  </si>
  <si>
    <t>Bar,Restaurant</t>
  </si>
  <si>
    <t>Nonprofit Organization,Adoption Service,Animal Shelter</t>
  </si>
  <si>
    <t>Community Organization,Nonprofit Organization</t>
  </si>
  <si>
    <t>Pizza Place,American Restaurant,New American Restaurant</t>
  </si>
  <si>
    <t>Community Organization,Business Service,Education</t>
  </si>
  <si>
    <t>Yoga Studio,Landmark &amp; Historical Place</t>
  </si>
  <si>
    <t>Charity Organization,Nonprofit Organization</t>
  </si>
  <si>
    <t>Nonprofit Organization,Mission,Business Service</t>
  </si>
  <si>
    <t>Sandwich Shop,American Restaurant</t>
  </si>
  <si>
    <t>Publisher,Advertising/Marketing</t>
  </si>
  <si>
    <t>Publisher,Book &amp; Magazine Distributor</t>
  </si>
  <si>
    <t>Nonprofit Organization,Community Organization,Public Service</t>
  </si>
  <si>
    <t>Digital Creator,Web Designer</t>
  </si>
  <si>
    <t>Games/Toys,Product/Service</t>
  </si>
  <si>
    <t>Restaurant,Coffee Shop</t>
  </si>
  <si>
    <t>Electrician,Business Service</t>
  </si>
  <si>
    <t>Furniture,Furniture Store,Business Supply Service</t>
  </si>
  <si>
    <t>GE drives the world forward by tackling its biggest challenges: Energy, health, transportation—the essentials of modern life. By combining world-class engineering with software and analytics, GE helps the world work more efficiently, reliably, and safely. For more than 125 years, GE has invented the future of industry, and today it leads new paradigms in additive manufacturing, materials science, and data analytics. GE people are global, diverse and dedicated, operating with the highest integrity and passion to fulfill GE’s mission and deliver for our customers. www.ge.com</t>
  </si>
  <si>
    <t>Interbrand understands what it takes today to build the worlds’ most iconic brands. Interbrand is its people. We are a global team of thinkers, makers and collaborators. We are proud of our heritage and often regarded as the University of branding. To support our clients in an ever more complex world, we have renewed our commitment to both common global standards and greater empowerment, experimentation and entrepreneurialism. 
Over the past four decades, we have pioneered iconic work and invented many of the brand building tools that are now commonplace. In collaboration with many of the world’s leading brands, we are pioneering the future of brand building. In the world of Amazon, Instagram, 5G, and AI, Iconic Moves and a new approach to “always on” brand building are our current priorities. The Interbrand Best Global Brands study/rankings and brandchannel are resources to our clients and the industry, providing proprietary data for our role as client partner and commentator. We have published 18 books on brands and are often the reference point for university curriculum and professional associations. Today, through our own Academy, we aim to be the most accelerated learning environment in the marketing world.</t>
  </si>
  <si>
    <t>With 100,000+ customers, salesforce.com is the enterprise cloud computing company that is leading the shift to the socially connected businesses.
Visit our blog for thought leadership, product tips and news: http://blogs.salesforce.com/
Socially connected businesses leverage social, mobile and open cloud technologies to put customers at the heart of their business. Based on Salesforce's real-time, multitenant architecture, the company's platform and application services include:
• Sales Cloud, for sales force automation and contact management
• Service Cloud, for customer service and support solutions
• AppExchange, the leading marketplace for enterprise cloud computing applications
• Force.com, for custom application development
• Heroku, for building social and mobile apps</t>
  </si>
  <si>
    <t xml:space="preserve">Calypso is a strategic brand identity agency that crafts marketing strategies to position brands for growth. </t>
  </si>
  <si>
    <t>Complexity welcome. 
Thinking buyers, high stakes decisions, considered purchases - that's what we're good at. 
We’re a digitally driven advertising agency that specializes in marketing to people who think carefully about the brands they choose. Our campaigns marry creativity and data to help you inspire – and win over – buyers in high consideration categories. 
With 60 employees, and offices in Cambridge, Massachusetts and San Francisco, California, PJA services a range of consumer and business to business clients including: TracFone, Red Hat, Brother International, Corning, Honeywell, Trend Micro, Genzyme, Novartis, TriZetto, and Bio-Rad.</t>
  </si>
  <si>
    <t xml:space="preserve">451 is an agency that knows it not about you or us, it’s about THEM…Your customers! By starting with customer insights, our agency provides strategic creative, digital marketing and public relations campaigns that are compelling and engaging. Founded in 2004, 451 is one of the fastest growing independent agencies in the country with three offices and over eighty five full-time staff. Recognized by the international Sabre Awards in 2014 as a finalist for international boutique agency of the year, 451 prides itself and credits its growth to the agency’s motto to always “exceed our clients expectations.” </t>
  </si>
  <si>
    <t xml:space="preserve">Brands that design better customer experiences lead the world in business performance. AMP is designed to affect change at all touch-points between a brand and its customers. 
Using proprietary data, behavioral analysis, and predictive analytics to inform our insights and investment strategies, we craft marketing ecosystems, digital products, and tactile experiences that grow businesses.
</t>
  </si>
  <si>
    <t>For over 20 years, Marketbridge has been helping customers drive sales and marketing productivity. MarketBridge software and solutions help Fortune 500
companies analyze marketing and sales data to prioritize leads, deliver on-target content, and create loyal customers.
Visit us at www.market-bridge.com to learn more.</t>
  </si>
  <si>
    <t xml:space="preserve">Ad Age is a daily must-read for an influential audience of decision makers and disruptors across the marketing and media landscape. 
Created in 1930 to cover a burgeoning industry with objectivity, accuracy, and fairness, Ad Age continues to be powered by award-winning journalism. Today, Ad Age is a global media brand focusing on curated creativity, data and analysis, people and culture, and innovation and forecasting. 
From vital print editions to must-attend events and innovative platform offerings, its industry-leading offerings include the coveted A-List &amp; Creativity Awards, the Ad Age Next Conference, and proprietary data such as the Leading National Advertisers Report from the Ad Age Datacenter. 
</t>
  </si>
  <si>
    <t>Fast Company is the world’s leading progressive business media brand, with a unique editorial focus on innovation in technology, leadership, world changing ideas, and design. Written for, by, and about the most progressive business leaders, Fast Company inspires readers to think beyond traditional boundaries, lead conversations, and create the future of business.
Launched in November 1995 by Alan Webber and Bill Taylor, two former Harvard Business Review editors, Fast Company magazine was founded on a single premise: A global revolution was changing business, and business was changing the world. Discarding the old rules of business, Fast Company set out to chronicle how changing companies create and compete, to highlight new business practices, and to showcase the teams and individuals who are inventing the future and reinventing business.</t>
  </si>
  <si>
    <t xml:space="preserve">Rustic Pathways is a pioneer in providing superior quality travel and service programs for students and families in some of the world’s most welcoming countries.
We demand professionalism and integrity across all of our operations, insist on quality in all aspects of our programs, and place the safety of our students above all other considerations.
We currently offer over 100 programs in 19 countries.
Whether you are doing conservation in Costa Rica, staying with a family in the Hill Tribe communities of Northern Thailand, learning Chinese in Shanghai, helping build a school in the Highlands of Fiji, or trekking through the Indian Himalaya, you’ll have an unparalleled adventure!  </t>
  </si>
  <si>
    <t xml:space="preserve">What would it be like if people could come together and feel emotion at the same time, regardless of their geographical distances, and at the scale of the Internet?
We began by asking ourselves this question, because we believe people are more creative and happy when they're fully together with the people they care about. We wanted to innovate a new kind of together – one in which people could have fun, true-to-life experiences, no matter how far apart they are.
Crafting simple, elegant, people-first technology is hard work, but we love a good challenge. We built our technology from the ground up, beginning with the fundamentals of the Internet, in order to create the breakthrough LUX ™ Operating Environment and Beam ™ Network Services. Both technologies are at the heart of our powerful, thoroughly patented foundation, the Spin Platform for Together Experiences.
</t>
  </si>
  <si>
    <t xml:space="preserve">Entrepreneur seeks to inspire, inform and celebrate entrepreneurs. We offer real solutions to the challenges you face as an entrepreneur, including tips, tools and insider news to help build – and grow – your business.
</t>
  </si>
  <si>
    <t xml:space="preserve">SilverTech is a New England-based, award-winning, customer experience technology company that uses digital marketing, content management systems (CMS), customer relationship management systems (CRM), and marketing automation tools (MA) to design and develop solutions that promote profitable customer relationships. For 20 years, SilverTech has overcome marketing, technology, and operations challenges for businesses by implementing solutions throughout the entire customer lifecycle with a strategic combination of engaging user experiences and integrated business intelligence. </t>
  </si>
  <si>
    <t xml:space="preserve">Welcome to Indosole. We are a young company based in San Francisco with production in Bali.
We are on a mission to salvage old tires and other trash from landfills and give them a new life. Indosole products are handmade by skilled Balinese artisans and the production process does not contain fuel powered machines, just strong hands and minds.
Our "lifestyle" promotes a clean and conventional approach to the products used in our daily lives. Resourceful living, we call it. Re-purposing. Re-imagining. Re-birthing.
</t>
  </si>
  <si>
    <t xml:space="preserve">Adobe Photoshop is the market-leading image editing application made by Adobe of San Jose, CA. Although originally designed for editing images for print, Photoshop is used today for a wide range of other amateur and professional purposes. </t>
  </si>
  <si>
    <t xml:space="preserve">Specialties: inbound marketing strategy, website design, UX design, website development, search engine optimization, social media management, content marketing, content writing, custom development, digital advertising, content management systems (CMS), e-commerce, custom programming
Some of our clients: Bose, Liberty Mutual, Timberland, State of New Hampshire, University of New Hampshire, Upton &amp; Hatfield, Nuance, Kennebunk Savings, massAV, Puritan Medical Products, DWC - The 401(k) Experts, C&amp;J Bus Lines, The Music Hall, 3S Artspace, PlaneSense, FIRST®
</t>
  </si>
  <si>
    <t>Provide promotional and imprinted products to over thousands of colleges, universities, and companies in the country.</t>
  </si>
  <si>
    <t>Google is a public and profitable company focused on search services. Named for the mathematical term "googol," Google operates web sites at many international domains, with the most trafficked being www.google.com. Google is widely recognized as the "world's best search engine" because it is fast, accurate and easy to use. The company also serves corporate clients, including advertisers, content publishers and site managers with cost-effective advertising and a wide range of revenue generating search services. Google's breakthrough technology and continued innovation serve the company's mission of "organizing the world's information and making it universally accessible and useful."</t>
  </si>
  <si>
    <t xml:space="preserve">Adweek is the leading source of news and insight serving the brand marketing ecosystem. First published in 1979, Adweek's award-winning coverage reaches an engaged audience of more than 6 million professionals across platforms including print, digital, events, podcasts, newsletters, social media, and mobile apps. As a touchstone of the advertising and marketing community, Adweek is an unparalleled resource for leaders across multiple industries who rely on its content to help them do their job better.
</t>
  </si>
  <si>
    <t>Search Engine Land is your one-stop shop for fresh news about search engine marketing, search engine optimization, local search, mobile search, e-Commerce, and social media marketing. We publish breaking news, product announcements, latest research &amp; studies, in-depth analyses, how-to guides, and more.</t>
  </si>
  <si>
    <t>Create your new website or blog for free at WordPress.com!
For WordPress.com help, check out our support documents:
http://en.support.wordpress.com/
Visit the support forums:
http://forums.wordpress.com
Tips on using the forums: http://en.support.wordpress.com/getting-help-in-the-forums/
Or contact support:
http://en.support.wordpress.com/contact/</t>
  </si>
  <si>
    <t xml:space="preserve">“FOR PEOPLE WHO MAKE WEBSITES”
A List Apart Magazine (ISSN: 1534-0295) explores the design, development, and meaning of web content, with a special focus on web standards and best practices. 
A publication of Happy Cog™ </t>
  </si>
  <si>
    <t>Digital marketing insights, expertise and inspiration for and by marketing leaders. Brought to you by Adobe.</t>
  </si>
  <si>
    <t xml:space="preserve">Connect with the Past! Step into 400 years of living in the Puddle Dock neighborhood. Strawbery Banke provides the opportunity to see how people lived for four centuries of New England history. Through restored furnished houses, exhibits, historic landscapes and gardens, and costumed role players, Strawbery Banke interprets the living history of generations who settled in Portsmouth, NH, from the late 17th century to the mid-20th century.
Strawbery Banke Museum in Portsmouth, NH, is open May 1 through October 31, 10 to 5 daily. Call 603-433-1100 for more information on admission or visit www.strawberybanke.org.
</t>
  </si>
  <si>
    <t>Discoveries in neuroscience reveal that lifestyle – how we live each day – can lower risk for age related disease. Lifestyle Rewired brings these discoveries out of the lab and into your life; giving you the ability to take charge of your health and well being.
Through our Lifestyle Self-Assessment, tools and program offerings we help you learn how to live a brain protective lifestyle.</t>
  </si>
  <si>
    <t>We are headquartered in Lowell, MA near the intersections of the Lowell Connector, Route 3 and Route 495, and have six additional locations in Andover, Dracut, Haverhill, Tewksbury, Westford, MA; and Portsmouth, NH</t>
  </si>
  <si>
    <t>VMLY&amp;R is a global brand experience agency that harnesses creativity, technology, and culture to create connected brands. The agency is made up of nearly 7,000 employees worldwide with principal offices in Kansas City, New York, London, Sao Paulo, Shanghai, Singapore and Sydney. VMLY&amp;R works with client partners including Colgate-Palmolive, Danone, Dell, Ford, Office Depot, Pfizer and Wendy's. For more information, visit www.vmlyr.com. VMLY&amp;R is a WPP company (NYSE: WPP).</t>
  </si>
  <si>
    <t>Red Bull Energy Drink is a functional beverage providing various benefits. Its effects are recognized throughout the world by top athletes, busy professionals, college students and travelers
Imprint: http://win.gs/vFE5rF
Jobs:     http://win.gs/jobs</t>
  </si>
  <si>
    <t>Located at 104 Portsmouth Ave, Stratham, NH  03885 the New Hampshire SPCA takes in between 2,500- 3,000 animals annually.  Our adoption rate is excellent and we provide medical care and spay/neuter for every dog, cat and bunny that comes through our doors.  We rely 100% on the generosity of our ever expanding community.</t>
  </si>
  <si>
    <t>Pro Portsmouth, Inc. is a non-profit organization established in 1977 with the production of the first Market Square Day. At its heart, the group began as a result of a grassroots effort by a group of people who wanted to make a positive impact on their community.
After thirty-nine years of serving the Seacoast, Pro Portsmouth continues to focus on its Mission - supporting the Arts, History, Culture and Community of the Seacoast. Our history and our involvement in creating “community” are based on our relationships with people – volunteers, business partners and fellow non-profits. To those people - past and present – who have given of their time, energy, talents and resources, thank you. Here’s to the future – let’s keep our Community strong.</t>
  </si>
  <si>
    <t xml:space="preserve">Curated by Smashing Magazine's co-founder Vitaly Friedman and the Smashing Team. For more information about us visit https://www.smashingmagazine.com/about/ </t>
  </si>
  <si>
    <t>The Escapist Magazine covers digital entertainment culture with a progressive editorial style, with articles and columns by the top writers in and outside of the digital entertainment industry.</t>
  </si>
  <si>
    <t>Gather serves those in our community experiencing hunger. We provide nutritious food through innovative distribution programs and our Pantry Market. We offer nutrition education and recipes for healthy living. In addition, we collaborate with community partners to address the root causes of hunger.</t>
  </si>
  <si>
    <t xml:space="preserve">Based on a nationally recognized model, Child Advocacy Centers are community partnerships dedicated to a coordinated team approach by professionals pursuing the truth in child abuse investigations. By bring together professionals from law enforcement, the County Attorney’s Office, the Division for Children, Youth and Families (DCYF), victim advocacy agencies and the medical and mental health communities, Child Advocacy Centers provide as a safe child friendly location for interviewing victims of child abuse and coordinating the investigative team.
You can also reach us:
At our website www.cac-nh.org
on Twitter: @GSCANH
on Instagram @GSCANH
</t>
  </si>
  <si>
    <t>The Academy awards the EMMY® - the most prestigious, peer-judged honor in television for outstanding creative achievement. Its International Council gives EMMY's® for foreign television.</t>
  </si>
  <si>
    <t>CMSWire is the leading web publication covering digital customer experience, enterprise collaboration and modern information management.
The title is published by Simpler Media Group, Inc. and has an audience of 3 million readers.</t>
  </si>
  <si>
    <t xml:space="preserve">Red Tettemer O'Connell + Partners is an indie ad agency in Philly and Venice. 
In our 20 year history we've been made up of the best guacamole recipe this side of Mexico, people like you (maybe even you), the fountain of youth, a Swedish boxer, tiny multi-colored alien-like dudes, a kiddie pool synchronized swimming team, grown men in groundhog costumes, Elvis himself, the greatest show on earth, the largest cable company on earth, another world called Scape, rosy cheeks, denim, fluent Polish-speakers, a Spanish, helmet-wearing account exec who bled like a bull, a Brit, a doctorate in pop culture, a toothless orange tabby, a tiny, tiny dog, 5-inch stilettos,  a teeny red Speedo, a caffeine addiction, two Japanese Shark Rays, a relative of Oliver Hardy’s, a red furry monster, a guy named Hank, six nuns, Sister Christian on her knees, a gin drinker, our own gin, between 2 and 102 red beating hearts, our own personal Buddha, a fashionista, a beautiful singing voice, half a dozen bouncing balls, a relentless battle against shitheadism, a later in life found talent to stick and move, large quantities of men's body wash, an endless effort to rid the planet of Lunks...and Dad Pants, sparkly everything, a healthy dose of Icelandic vodka, veggie cuisine for all, many folks who are smarter bolder and faster, a never-ending love affair with Philly and the Westside, and an equally powerful infatuation with the City of Angels, a very little dog, an orange Tabby with 18 lives, Tacos from SoCal, pet food that humans could eat if they wanted to, coffee for good and coffee for fun, tool tools and more tools, ice cream that's loved by an angel and hated by a devil, over 75 thousand tweets, a cowboy code, Trailblazers and the acute ability to read minds…and many, many other things still being mixed in. </t>
  </si>
  <si>
    <t xml:space="preserve">White Rhino is a Boston-based, fully integrated marketing communications agency with a unique ability to match any client’s marketing objectives with the channels that best bring them to life. 
Whether it’s B2C or B2B, whether it’s digital or traditional, the intent is always the same: to build individual relationships with each consumer. To win their hearts and minds. And ultimately, to be invited into their lives. </t>
  </si>
  <si>
    <t xml:space="preserve">The MONOPOLY brand is just one of the exciting, fun and beloved brands from Hasbro, a global company committed to Creating the World’s Best Play Experiences. Along with other classic toys and games including LITTLEST PET SHOP, MAGIC: THE GATHERING, MONOPOLY, MY LITTLE PONY, NERF, PLAY-DOH, TRANSFORMERS and other premier partner brands, Hasbro fulfills the fundamental need for play and connection for children and families around the world. To learn more about Hasbro, Hasbro Gaming and the MONOPOLY game head to www.MONOPOLY.com or www.HasbroGames.com. </t>
  </si>
  <si>
    <t>Business 2 Community aims to provide a balanced view of the current business landscape based on industry news and trends, as well as real-life experiences.</t>
  </si>
  <si>
    <t>https://scontent.xx.fbcdn.net/v/t1.0-9/s720x720/37090351_10155729988164103_5873958193549279232_o.jpg?_nc_cat=102&amp;_nc_oc=AQkBHtKpsMyVY26WofLOu5VuznjGHcPgt4JM4GhUAn2em9CRCxLJO1gzg-cELp6LTOuA_wdRZ1m4TWyc1b5AinS4&amp;_nc_ht=scontent.xx&amp;oh=07c522ff69eb16b3fdb3c9d63dcd964f&amp;oe=5D8A4A7E</t>
  </si>
  <si>
    <t>https://scontent.xx.fbcdn.net/v/t1.0-9/s720x720/62453363_2304145049653776_1324968170678648832_o.jpg?_nc_cat=100&amp;_nc_oc=AQm15ieNrSgik2Xp30jYLkYPyk5RyeP4FoCdWElGzpHDNS3JQTXSH8iWVg2LePj6qWvgn3xrDeHaeLPOY4VUlDkC&amp;_nc_ht=scontent.xx&amp;oh=04051acb68fb1fb6b2115db8815b4bf7&amp;oe=5D898D7B</t>
  </si>
  <si>
    <t>https://scontent.xx.fbcdn.net/v/t1.0-9/s720x720/60800503_2709021975780842_692915122632392704_n.jpg?_nc_cat=101&amp;_nc_oc=AQl7HxtOiwVebjrjEQ0qAni1qJkYh67IRhP80nToCbiTJLq1YCtzQ3iCh_cuGiojwAx7x5SEFW6-rvRrT3qSVgP2&amp;_nc_ht=scontent.xx&amp;oh=efdbd5989269d0934326e9b7a3d76fe6&amp;oe=5D9748C6</t>
  </si>
  <si>
    <t>https://scontent.xx.fbcdn.net/v/t1.0-9/s720x720/61059617_10155913199316580_6836198212664033280_o.jpg?_nc_cat=101&amp;_nc_oc=AQmx511ORBWNgqWpzGeLfFSDe9imJ3ofYpSV1o0cp--ogOcguKJjgVXnaru2G87UhCof043mGqefkAGqfe_8djiF&amp;_nc_ht=scontent.xx&amp;oh=24a94e22d365b120c86668853dc2b4e2&amp;oe=5D7D8F50</t>
  </si>
  <si>
    <t>https://scontent.xx.fbcdn.net/v/t1.0-9/s720x720/57373064_2116374278398986_8411154031388393472_o.jpg?_nc_cat=103&amp;_nc_oc=AQlVW4B0MC7b-FyGgCj9FD3utPC9eAUMGSr2PAVNklXRwN4--1J7fBRi_1AakQc9NXKM3YGcdbTpQ4ICATaH2FY1&amp;_nc_ht=scontent.xx&amp;oh=758d7fe5879f02fe0b2c767dc049cbb9&amp;oe=5D8A4D4E</t>
  </si>
  <si>
    <t>https://scontent.xx.fbcdn.net/v/t1.0-9/s720x720/60484069_10157273753804154_3880311164466364416_n.jpg?_nc_cat=100&amp;_nc_oc=AQm3BwNOI0NB8P2c-HmUAuUzrFDhGKMkFAcO8MzRbQsvbtzHG95YiIqTZ5okWghnjHyxSikLNNFt3VbQllZgWAd_&amp;_nc_ht=scontent.xx&amp;oh=a263efdfa093554d903c9da95d18cda1&amp;oe=5D8D54D3</t>
  </si>
  <si>
    <t>https://scontent.xx.fbcdn.net/v/t1.0-9/s720x720/34492571_1898582393496320_6115177214888640512_o.jpg?_nc_cat=100&amp;_nc_oc=AQmbSNR_Odfo0WbgjXwlIOXNj-evOqS3MGQhWYUHUOAjSloONbw4MJjoD67JcYfTUdIzEf8Mh-yur-ORMuPGNghG&amp;_nc_ht=scontent.xx&amp;oh=0bbba9e9c6111e71d570de66a8162f4e&amp;oe=5D9538DE</t>
  </si>
  <si>
    <t>https://scontent.xx.fbcdn.net/v/t1.0-9/s720x720/51408306_10162007382136337_908049583517466624_n.png?_nc_cat=108&amp;_nc_oc=AQlwvKRDHBuxm5SDDUSnkH9MjRGYIxQSEAneahGr1JG1T9P7oN69HiZ9TCrrAquMkgAe0GzukJl4obq5rat8JGok&amp;_nc_ht=scontent.xx&amp;oh=330ad18f23aa91be869e1cd848dba4f3&amp;oe=5D871AED</t>
  </si>
  <si>
    <t>https://scontent.xx.fbcdn.net/v/t1.0-9/s720x720/12400899_1314060485277429_1351937272791089468_n.png?_nc_cat=105&amp;_nc_oc=AQmCCSym8phrUaX6uP2VbSzyMfHWuRD5zUl4qXpWobFw9Rdl5z29BzDZNJkUyO1_eEjU3c_Xd5tZs5889H6XiIMw&amp;_nc_ht=scontent.xx&amp;oh=927898e1b0ad57154f428f2e2759bee6&amp;oe=5D8E0CFD</t>
  </si>
  <si>
    <t>https://scontent.xx.fbcdn.net/v/t1.0-9/s720x720/17353127_10154319566737231_6427174196303160712_n.jpg?_nc_cat=108&amp;_nc_oc=AQkzitEYWfEVvbMCHEllmnQiquEbMv3Q7ms16IiCB4c9FinYOZg5E8AZBsMU79igL_-KGHUtooiFlFDXCJ9uDG5R&amp;_nc_ht=scontent.xx&amp;oh=a501bced6e33fcc1d89d2d3d94640a11&amp;oe=5D8AB4BA</t>
  </si>
  <si>
    <t>https://scontent.xx.fbcdn.net/v/t1.0-9/s720x720/44083887_10156740656802603_7725610283816714240_n.png?_nc_cat=105&amp;_nc_oc=AQmMNaOd8-tv0lLVcWYt2xuDeO_PP6U7K6bVs4D_MPPetFDNhSutvKBTFduW5umXys42d5AqUjj6VldRcvbPJlI5&amp;_nc_ht=scontent.xx&amp;oh=f40a23a4ac9c38b929e8f61fd1c8d523&amp;oe=5D81C3BD</t>
  </si>
  <si>
    <t>https://scontent.xx.fbcdn.net/v/t1.0-9/s720x720/45197831_10157084407532642_9109973763390177280_n.png?_nc_cat=103&amp;_nc_oc=AQleK0LidJZNvSFljp82QEC_VkZgkhkM1sVsQ8ckg58qsleiHxDw-6fUlyYaa2tgYKTHRIXVkyGWRNDp9ZaVFxTU&amp;_nc_ht=scontent.xx&amp;oh=fe8473d446f33abd313407f8853e2297&amp;oe=5D93B2C5</t>
  </si>
  <si>
    <t>https://scontent.xx.fbcdn.net/v/t1.0-9/s720x720/44326594_2135136763414627_4116419441011458048_n.png?_nc_cat=108&amp;_nc_oc=AQlp7bAdqZ53O79ByoR5f8ddYzJHxzk6vrD8mbMTNp1su1EpZA3JiicC9CDPDWCG9ud3Z9Rqt6N_QhfSu5w4mXmr&amp;_nc_ht=scontent.xx&amp;oh=0eb17a8e8e6b68587a38842ed3bd699a&amp;oe=5D8470F5</t>
  </si>
  <si>
    <t>https://scontent.xx.fbcdn.net/v/t1.0-9/s720x720/62118306_10156096692578204_6779742976387055616_n.jpg?_nc_cat=101&amp;_nc_oc=AQmfXGqkX5CJhZ4HuDBnsXN0K3ODPPJFSz1YfhfJrZUZMNhoZ4-tQOimyXgRrms87LuyFd5es-1GDV6Z-6L6ggF9&amp;_nc_ht=scontent.xx&amp;oh=fbe5d081ad28b1c6bc13a8c5938b5581&amp;oe=5D86919D</t>
  </si>
  <si>
    <t>https://scontent.xx.fbcdn.net/v/t1.0-9/s720x720/56800721_10157037638406130_7415816685053018112_o.jpg?_nc_cat=103&amp;_nc_oc=AQmmv_Cpp1HPutijIgcFMFZXMiZqG4Pu65zMfyGRVTXDBMQz8uqrYP3kJVpI1abu4XBp16PhuKHoq9lS8tQF8S-X&amp;_nc_ht=scontent.xx&amp;oh=c6cbd643acc2b5d071d21c764bac2a73&amp;oe=5DC6AF8D</t>
  </si>
  <si>
    <t>https://scontent.xx.fbcdn.net/v/t1.0-9/s720x720/22221477_10155770743673485_6150681466695377681_n.png?_nc_cat=111&amp;_nc_oc=AQkWqUuE06_k4aaayjem0v3iGFCynbyA1a16nrj-RCVfcxZ-I62jNOvtrDip3ZrleWbXgrhJ25iC5pdgbvkUPeCL&amp;_nc_ht=scontent.xx&amp;oh=aa481fd4754a2432514abceeed4dd755&amp;oe=5DC5C471</t>
  </si>
  <si>
    <t>https://scontent.xx.fbcdn.net/v/t1.0-9/s720x720/27067461_10155317359499157_1164535148906891505_n.jpg?_nc_cat=111&amp;_nc_oc=AQkr2yaCy9pDtCVyzZ_3Rysry75eCptg0jpCVFOS930pJYnvZPru1mDuo9Yd2WYYRYmU2aX8LR2OwoqmE98lxmd6&amp;_nc_ht=scontent.xx&amp;oh=4ee7b307f79e462ff7365ad5e61d1e23&amp;oe=5D83CF85</t>
  </si>
  <si>
    <t>https://scontent.xx.fbcdn.net/v/t31.0-8/s720x720/11113352_10153504509962458_6768566925881490126_o.jpg?_nc_cat=104&amp;_nc_oc=AQm2uv7WKpGGSpdhYoBe1QW72KNtOFCavjixM_3zLv2msoPRCQmGmIoxuWA6sV5ZcM-_7D3enC5LZ7V2u0nbIVCP&amp;_nc_ht=scontent.xx&amp;oh=05ab45611e75be66d3e7057eb08bec21&amp;oe=5D844185</t>
  </si>
  <si>
    <t>https://scontent.xx.fbcdn.net/v/t1.0-9/s720x720/57358080_10156028077640880_6545606338938929152_n.jpg?_nc_cat=106&amp;_nc_oc=AQlvaSsqQNZQ1AZAO557dIrpMmWs7VxUPqbhcGypHcrK2sLlhnhoFKxCbePtyCukm2HIynxhYCcjYeYaC4HrDp-a&amp;_nc_ht=scontent.xx&amp;oh=84267b7989f366548bb9b63d361e83bb&amp;oe=5D7E7BA5</t>
  </si>
  <si>
    <t>https://scontent.xx.fbcdn.net/v/t31.0-8/s720x720/23215671_10159669910735061_6509393293092855690_o.png?_nc_cat=109&amp;_nc_oc=AQn3S4_FfFiJHTogwnzzfr0e8ma2LfnfrTWpqpcMCZom5nwbRTsU1ByszcUhKWo7j-BYpkEMe5oOwuu4ePIxDrcN&amp;_nc_ht=scontent.xx&amp;oh=d539fe4e80205a40cfe17a5d12b14ce7&amp;oe=5D9197E7</t>
  </si>
  <si>
    <t>https://scontent.xx.fbcdn.net/v/t1.0-9/s720x720/60624186_10156408325934077_932766467470917632_o.jpg?_nc_cat=102&amp;_nc_oc=AQn8B-d89EZU5p1Uwor7_KUFzx5lgNUYH7YunySQlIHZ73xXtf413MGtfjBGCpq5YZtOdRH3afMXfocE_BKTSwkX&amp;_nc_ht=scontent.xx&amp;oh=405acc6669ce001716dffde683e0d36e&amp;oe=5D884B1F</t>
  </si>
  <si>
    <t>https://scontent.xx.fbcdn.net/v/t1.0-9/s720x720/62020884_10156084486086837_1859150712324227072_o.jpg?_nc_cat=105&amp;_nc_oc=AQn3fh8qYVpr1hcOsTjTW7UrVjjPKXsLLlJO0qI7v3idXwePwl9geTqosnMmE7EtLzGmIC3N8kJ9HoVywSYer2mG&amp;_nc_ht=scontent.xx&amp;oh=c1a61643eb64ad34765304c518a959ed&amp;oe=5D798105</t>
  </si>
  <si>
    <t>https://scontent.xx.fbcdn.net/v/t1.0-9/s720x720/51767667_777640899269894_9000782350262468608_n.jpg?_nc_cat=103&amp;_nc_oc=AQnx_PCp5Dwt6Y4nTi20rF8ETd5NDCK_CLaNb8VgP7dTwIbBAlAv8q9Nfnhxs5iov7qQa5rcaaeeTvGayXo8SAYO&amp;_nc_ht=scontent.xx&amp;oh=5524aba587e795a6ff791a8d5ddbc015&amp;oe=5D7EBC20</t>
  </si>
  <si>
    <t>https://scontent.xx.fbcdn.net/v/t31.0-0/p180x540/10499430_343981909092616_8661241342551862067_o.jpg?_nc_cat=111&amp;_nc_oc=AQmjHGB1GwxZYMvkdfyVsYho549rqW2prMmDxaDxwGf7FhGX-eKyhqrs3-PjvgJutPXQ0QSjT335sj0PsmJfWSRK&amp;_nc_ht=scontent.xx&amp;oh=d313990a3f9eab403c8acff12706e86d&amp;oe=5D911133</t>
  </si>
  <si>
    <t>https://scontent.xx.fbcdn.net/v/t1.0-9/s720x720/60571365_10157447178473896_6381680536900861952_o.jpg?_nc_cat=101&amp;_nc_oc=AQncYLlEP4yKd8nPIoC0Hcs0lQ-lhORlDwgSsqWDxLki-5TPvwZP_jAa-dgwFcZspeU4OEvHt0ZGzqUOxgfH4Vks&amp;_nc_ht=scontent.xx&amp;oh=94fb23f0d4f615ca93669d970fa9e9af&amp;oe=5D89A473</t>
  </si>
  <si>
    <t>https://scontent.xx.fbcdn.net/v/t31.0-8/s720x720/10524649_761148290611745_8062005700438331025_o.jpg?_nc_cat=109&amp;_nc_oc=AQmCL_EwbOM_KBrzCA1qwMbls60_EoQbVlxhDGMnFBnxvHxUCJyOEG6sKNy2izieGtaGj411Ibu8IZsjLn2RiG0V&amp;_nc_ht=scontent.xx&amp;oh=e5583a73801c58876a5146a162980749&amp;oe=5D826D89</t>
  </si>
  <si>
    <t>https://scontent.xx.fbcdn.net/v/t1.0-9/s720x720/15037074_10154491904140860_3205126082212863346_n.png?_nc_cat=110&amp;_nc_oc=AQkj0KWWYHgXLACrarrRIuU3hoNCZckPCn_tM3VNdXqwYZValfuIo6iMG20Hzil68Q4-yiuFlbjQvywODgkPCWeJ&amp;_nc_ht=scontent.xx&amp;oh=34c7b8efe2196f3c61f21ad7cfcfd682&amp;oe=5D7FD28E</t>
  </si>
  <si>
    <t>https://scontent.xx.fbcdn.net/v/t1.0-9/s720x720/423259_10150581522856087_131977789_n.jpg?_nc_cat=104&amp;_nc_oc=AQkBu-fDEcEm4YP2AAw0bJ73IhUvj2eTUe8OZSjEABbsVCynj1kqDYnJP56983RrXi7r7xmBNHGGvJnm3Y5yJ25H&amp;_nc_ht=scontent.xx&amp;oh=20645e0a3f0dcf4b945661d6e4627403&amp;oe=5D899534</t>
  </si>
  <si>
    <t>https://scontent.xx.fbcdn.net/v/t31.0-8/s720x720/20728930_10155461890658592_1379787181582539869_o.jpg?_nc_cat=100&amp;_nc_oc=AQlJ5mFwXIFScZ0tOXASn3hObcCV1507J8-ysZ3DHtjO9_CUIqlpaRSRUGiV6TshoHYrMKcG01H99gcaf6FrxyYM&amp;_nc_ht=scontent.xx&amp;oh=81e2fa46d73f96a73cdf8480651e307b&amp;oe=5D93CB58</t>
  </si>
  <si>
    <t>https://scontent.xx.fbcdn.net/v/t1.0-9/s720x720/52047701_2609972489018836_4190667434010607616_o.jpg?_nc_cat=104&amp;_nc_oc=AQm1xLefpn_azedyTkZsyruatRBaOCGIpuWN2BwyzdLUHdvlaJxI3aCIDAL6teyiFUCqP78Dav-x5F8SlXxKRym7&amp;_nc_ht=scontent.xx&amp;oh=c54fa31b4db44c432053e51bc4cf20b8&amp;oe=5D8DBEE3</t>
  </si>
  <si>
    <t>https://scontent.xx.fbcdn.net/v/t1.0-9/s720x720/44107681_10156147618789685_8910578188686458880_n.jpg?_nc_cat=106&amp;_nc_oc=AQk4iCzPQlD5X9Z0syPEQ3ICBeW-6CRJAZHGZt8647A5gCzBdlT-tD-0hF0saMwrIaWh9kG6nVNv6KRXdVYsBLEm&amp;_nc_ht=scontent.xx&amp;oh=cf3f05007e6cdfc5454add439ce9ab74&amp;oe=5D876E4F</t>
  </si>
  <si>
    <t>https://scontent.xx.fbcdn.net/v/t1.0-9/s720x720/43667929_10156828810534577_5266748000847265792_o.jpg?_nc_cat=101&amp;_nc_oc=AQmQvUC1SzRzOGv6vic0a6HTEUT_ki6rSC-uG02cyzJB345rNJaQZLQiBTZdBDqR0LowIBjjiH6sqXKH00k52uhn&amp;_nc_ht=scontent.xx&amp;oh=119e82f07899b1ab55ee169a97b3d9b7&amp;oe=5D7F426A</t>
  </si>
  <si>
    <t>https://scontent.xx.fbcdn.net/v/t1.0-9/s720x720/52743954_2137975569578784_7094809961766584320_o.jpg?_nc_cat=111&amp;_nc_oc=AQk5NC-VNoLPY00HkTAPbAB0Fibsd540Fy4yblocSxwYJhhxw3ehGaGV9hA5pyvprLI0Spf2j0Va_tBvpV7SDSlJ&amp;_nc_ht=scontent.xx&amp;oh=d383c037e0da1fa5da62a70af994d8dd&amp;oe=5D96B5B8</t>
  </si>
  <si>
    <t>https://scontent.xx.fbcdn.net/v/t1.0-9/s720x720/11188224_800194973389987_4764839526004000528_n.jpg?_nc_cat=107&amp;_nc_oc=AQnDGSwQjI__hPp5JmJ3K2YBjP8GkmKXLkx9m7JX8tVT72buapMnrw4ijG7-37wr0y5zxz-NawBtkfaKJqYTEyRl&amp;_nc_ht=scontent.xx&amp;oh=fb627a96481497b3a26e759bc14ba741&amp;oe=5D7CA013</t>
  </si>
  <si>
    <t>https://scontent.xx.fbcdn.net/v/t1.0-9/s720x720/48252682_2143180329035538_3053266721440792576_n.jpg?_nc_cat=111&amp;_nc_oc=AQlgLjdjP41n722EL0mw2qefbz8WztCj0K7OU8MJiA4_Nl9uD4O5-cfIawjWD9uKuGGEP5q-0AUBXogZoXu873Aq&amp;_nc_ht=scontent.xx&amp;oh=d5dffe0d1431fd16fb59835feef16679&amp;oe=5D991DF1</t>
  </si>
  <si>
    <t>https://scontent.xx.fbcdn.net/v/t31.0-8/s720x720/27355951_1613481595413106_4202289129767788244_o.jpg?_nc_cat=108&amp;_nc_oc=AQkp7BEFfjJWtDufxXOFPHsM05T8MileWkUSyjK6LPQNXewFWgSV7pf97opdkh7HRMM6OaYLiXyPB-wMquDiMgk2&amp;_nc_ht=scontent.xx&amp;oh=80f4a79f599daf8e689b09b17c4f83a7&amp;oe=5D8CB029</t>
  </si>
  <si>
    <t>https://scontent.xx.fbcdn.net/v/t1.0-9/s720x720/44398775_10155626908023204_6421822937631817728_n.jpg?_nc_cat=109&amp;_nc_oc=AQl6HLzfMCtyVt-j3kvcVoagO_a3ZuNXsh6GZR4a4-YYDFq91MZxGC1q6yy7OddlEsOhA1V9wcYBTXL70NJbUzU-&amp;_nc_ht=scontent.xx&amp;oh=2c9db943d39b7dfd8a9ce172dc0b2262&amp;oe=5D7D05C7</t>
  </si>
  <si>
    <t>https://scontent.xx.fbcdn.net/v/t1.0-9/s720x720/54208024_2171561739625586_292763615348391936_n.png?_nc_cat=108&amp;_nc_oc=AQmenD_uXuaEB5aSCBYw5OpoM6a4F0GF8vQJlKffatVywgJFH2MFeOSuWi5U01HxbLpzDvPly6eBrjlz1db2JjtI&amp;_nc_ht=scontent.xx&amp;oh=b6acca1230cdadb774f7d98b22fd65e1&amp;oe=5D7FB38B</t>
  </si>
  <si>
    <t>https://scontent.xx.fbcdn.net/v/t1.0-9/s720x720/60030737_10157248547727838_7729318777623412736_o.png?_nc_cat=103&amp;_nc_oc=AQlqc12hg5rveSHoyNW8JdkD_I4fBvuG4qz3Ul3sX7K5yf1BEdWf_Epgjb3_1CnNNr7VHRJOAml0VR5GUfNQZtUy&amp;_nc_ht=scontent.xx&amp;oh=03cd864886ae1c21858509e68c08b5c4&amp;oe=5D913C37</t>
  </si>
  <si>
    <t>https://scontent.xx.fbcdn.net/v/t1.0-9/s720x720/64582213_10156547360237075_5034111174568837120_o.jpg?_nc_cat=101&amp;_nc_oc=AQlcYBbQYOrgTcqkOm4IrGz8cCxi9omSnaGyUWtqH9QHg1miDW2DLCCZC3ewKFhVJN-56XiIP4-l7n09rI4UUEql&amp;_nc_ht=scontent.xx&amp;oh=f80aadfa972c97051b7d6da573389e09&amp;oe=5D9ADDCE</t>
  </si>
  <si>
    <t>https://scontent.xx.fbcdn.net/v/t1.0-9/s720x720/51121437_10155858100661669_1086428633406373888_n.png?_nc_cat=105&amp;_nc_oc=AQkT9FZxRGZ8S-Oea7wjeJxY2gl0QyYI50ILaaqfER08ZseRBbrjapjkwE-x0KvhmZU8g2V9LvotkN3Xu_i5MJKP&amp;_nc_ht=scontent.xx&amp;oh=1b4b64e97bc6a887e1258ff36b12fcef&amp;oe=5DC69FC0</t>
  </si>
  <si>
    <t>https://scontent.xx.fbcdn.net/v/t1.0-9/s720x720/48966400_10157002061983980_9138818269828874240_o.png?_nc_cat=102&amp;_nc_oc=AQnpQIe7knCWfjWQbv1M3eXOrsOSq0IC9Ca24-XAtjfqM4ieyCxyTXRrUDp5g-KHt87O9cNfDI_KYt9wPdSE3_qu&amp;_nc_ht=scontent.xx&amp;oh=66ecb8520bc99a849742906b13081faa&amp;oe=5D87C884</t>
  </si>
  <si>
    <t>https://scontent.xx.fbcdn.net/v/t31.0-8/s720x720/10866142_10153011665522911_6218260507404963729_o.png?_nc_cat=108&amp;_nc_oc=AQkNnKu0rFTd2gTkZUIzw7_L-IToUqGPfHgXitfkQ6XLe39U345JXcBHD5I-DPRNApz29PxKgHE2TvPx3GlkgmsW&amp;_nc_ht=scontent.xx&amp;oh=958a46c6afb00fc2933ef9e46a93c899&amp;oe=5DC71DFA</t>
  </si>
  <si>
    <t>https://scontent.xx.fbcdn.net/v/t31.0-8/s720x720/277939_10150937457178038_742872392_o.jpg?_nc_cat=102&amp;_nc_oc=AQmnc4V2QyLwY67VBOm7sY6bwyHR8MF2jSQ0jzoA4Ul7IRP29TXYi6llxWcVhTKATv1kZABO6phYku62KIIgYSR1&amp;_nc_ht=scontent.xx&amp;oh=d8240d3971dc7daee10c40f10df9e291&amp;oe=5D88BFC0</t>
  </si>
  <si>
    <t>https://scontent.xx.fbcdn.net/v/t1.0-9/s720x720/603860_10152895426311977_3864558822639950471_n.png?_nc_cat=104&amp;_nc_oc=AQkhoB2uR3Asn9qHyZOkmMDJ72N48xV4zRC0cjhZHL0cZyRs_vQcDlzX1BhrCqHZM3uazmNaqJMaRm4bnsiEEQgz&amp;_nc_ht=scontent.xx&amp;oh=08b8c8a63c57e5322e7d3eb0f187ed9b&amp;oe=5D9542BB</t>
  </si>
  <si>
    <t>https://scontent.xx.fbcdn.net/v/t1.0-9/s720x720/427536_393922460619845_254664082_n.jpg?_nc_cat=104&amp;_nc_oc=AQk4ExDh9CJHkMih_qtMy3CHScedym8IJPbeNionS5pdHeqq9DjLG-C1xbBdcJc3hnwoJNYBdnDJPFrqPNuL_Cfw&amp;_nc_ht=scontent.xx&amp;oh=057d345fc8c6b3533e7ce0f99252380f&amp;oe=5D7CDB0F</t>
  </si>
  <si>
    <t>https://scontent.xx.fbcdn.net/v/t31.0-8/s720x720/30051764_1790708834314141_1333037223403389481_o.jpg?_nc_cat=101&amp;_nc_oc=AQmJPryGpUEYxUbq4QNXLOe4TvA83-P9DAEbCD-NBjji521zZq8B8IxARfIChBG4g_JlKv34kY9DlYGUkGcTAUTW&amp;_nc_ht=scontent.xx&amp;oh=1d0f70937b62384dbcfa5fc1da09a1ff&amp;oe=5D78EAD1</t>
  </si>
  <si>
    <t>https://scontent.xx.fbcdn.net/v/t31.0-8/s720x720/28423925_10155217919046722_9157489895180297829_o.jpg?_nc_cat=107&amp;_nc_oc=AQkiwazOzDhDeTOvTzVM700EgwUdffTvZ5ciPuBckth-qnU2PLEg97bdirX3bHfk5jYOunB1bvhHzkcRgQRWHsr1&amp;_nc_ht=scontent.xx&amp;oh=c5bad809e48a12edf0a9e5766454d432&amp;oe=5D89A07F</t>
  </si>
  <si>
    <t>https://scontent.xx.fbcdn.net/v/t1.0-9/s720x720/40211693_2003696856348399_7946727565425639424_o.jpg?_nc_cat=111&amp;_nc_oc=AQl_rlLBt1c6FIPt3PWNOC0gF-4L1oJr74UNwtPrVkIm2yT7T_zH0zT3Sj91F9OJMRt_2_wt67HIz8zJW3LHcCTm&amp;_nc_ht=scontent.xx&amp;oh=81e67ace8ac19492f8302877d07785f5&amp;oe=5D91EA14</t>
  </si>
  <si>
    <t>https://scontent.xx.fbcdn.net/v/t1.0-9/s720x720/12933062_1673229922937773_7795960749525471142_n.jpg?_nc_cat=106&amp;_nc_oc=AQnmJrDmdRoFyIioyr0VaKpxYSc6CUEamgDgZUSDvdLvAOrhfVAMWz27dtlQKMN_e0HaVX34wdulTbtvVxJ-mQw2&amp;_nc_ht=scontent.xx&amp;oh=d7ddcd365f408ad10eb4e0b1d336b2b2&amp;oe=5D87085D</t>
  </si>
  <si>
    <t>https://scontent.xx.fbcdn.net/v/t1.0-9/s720x720/62078113_2242274272494464_4924990280509161472_n.jpg?_nc_cat=107&amp;_nc_oc=AQmRPEyTNrnVVMaUciSbYeJV8yUhfC1BFpd5PhMMM1Fx5N9ksvmr1hGzJ04-i7W3qHTlH-Qbud9TmDITTBg-kqzC&amp;_nc_ht=scontent.xx&amp;oh=d79ce04ed91244ea78a75d17d8209b92&amp;oe=5D9D5FB6</t>
  </si>
  <si>
    <t>https://scontent.xx.fbcdn.net/v/t1.0-9/s720x720/15940771_174757606339415_7677888789502693498_n.jpg?_nc_cat=102&amp;_nc_oc=AQnkVlQmPOkO5WDqw5EsuFW95F8zBixhNGfLFacrnoo6ZVXpcUwCD8NKnZ4LBqS7QGRv97DLWAtjAZ4W53JLEnSC&amp;_nc_ht=scontent.xx&amp;oh=da54f9637f2b89b8350a42832b7f5166&amp;oe=5D89A868</t>
  </si>
  <si>
    <t>https://scontent.xx.fbcdn.net/v/t1.0-9/s720x720/42565168_10157021836847125_5841130156483149824_o.jpg?_nc_cat=102&amp;_nc_oc=AQn89N5wRSVOa6vwR6WtjbWFybr9GjAlmdZRincxHPzrXuA_hP-RrttMz6xxBStgLZLi_ylMCmXzwr1kEYp4djm2&amp;_nc_ht=scontent.xx&amp;oh=4a4d991d525ed878894ce8a388520e1d&amp;oe=5D886BE7</t>
  </si>
  <si>
    <t>https://scontent.xx.fbcdn.net/v/t1.0-9/s720x720/1452034_596242107079047_181538295_n.jpg?_nc_cat=110&amp;_nc_oc=AQn2ghYSNK2z6-MkrB9-NRYshueujS1DGxfdn1tqEPwj70W2Nof6viLjbilf8hj1wHnyOIC1JEX15cikKyrc6s6X&amp;_nc_ht=scontent.xx&amp;oh=a6ece3691050c1ad185eb159bfc6c662&amp;oe=5DC5E302</t>
  </si>
  <si>
    <t>https://scontent.xx.fbcdn.net/v/t1.0-9/s720x720/33808806_1430942917005315_1820703178702716928_o.jpg?_nc_cat=107&amp;_nc_oc=AQnlNZvE4QXbw5k8bPQWnBpsbo7gqY3kchzGDzW0tIxM_DahIPrRGkKf9ElISArKhKjyJ_SltRFkDGiogS4XT9US&amp;_nc_ht=scontent.xx&amp;oh=e7d8ed4a3eeebc2ac4041f5d498ea82a&amp;oe=5D9A7640</t>
  </si>
  <si>
    <t>https://scontent.xx.fbcdn.net/v/t1.0-9/s720x720/60335712_10162163870710352_3714276258608054272_n.jpg?_nc_cat=109&amp;_nc_oc=AQk5cbGpUaKuAXkvjM7zN9XnDjQyqs_e2DkzHaAYXrnPKww6KzPBmz0FNon-QbbRvv2NUyd28NDndQ6DH2fajZkE&amp;_nc_ht=scontent.xx&amp;oh=384286609ede0dd686b9dd218b00e3d7&amp;oe=5D869569</t>
  </si>
  <si>
    <t>https://scontent.xx.fbcdn.net/v/t1.0-9/s720x720/34817411_10156672224769653_4482045948175843328_n.jpg?_nc_cat=108&amp;_nc_oc=AQlotd4_XHDvK5i3XnkFgim02DZ_ohewgSVMbFiBuIn9BrXJHQurDPbVVyW1ZUNw05aUEdOA10shgpn9DAddKhp9&amp;_nc_ht=scontent.xx&amp;oh=7b2ca9a992a9e8a4a82b58917cfad154&amp;oe=5D96519A</t>
  </si>
  <si>
    <t>https://scontent.xx.fbcdn.net/v/t1.0-9/p720x720/19030643_1601363923241817_8734435391025965917_n.jpg?_nc_cat=104&amp;_nc_oc=AQmOx-JCp5KbS8QgcAVlf2Z_oro0NDSmOx7z7QjrSfTr6XDNBbKK99gqhNdCSCs1f04ZIpGSKpvDYV-pATH0ApH-&amp;_nc_ht=scontent.xx&amp;oh=d77bfc33660db3487d35b92ea531878a&amp;oe=5D8BC44C</t>
  </si>
  <si>
    <t>https://scontent.xx.fbcdn.net/v/t1.0-9/s720x720/47687856_1684186391682822_322731809785774080_n.jpg?_nc_cat=105&amp;_nc_oc=AQk3LEEBE2GX02mh20q3ENPFR9KeZa4tWALuV5kBoKLQybSfdOfWy7MwHviMgp7JFPZBHaVU89KqFUJ1pB1KBxve&amp;_nc_ht=scontent.xx&amp;oh=b85112fdc9eb7d61ced28b346a8f79d1&amp;oe=5D89D0CD</t>
  </si>
  <si>
    <t>https://scontent.xx.fbcdn.net/v/t31.0-8/s720x720/28161807_1759414397485958_8131407550917632155_o.jpg?_nc_cat=108&amp;_nc_oc=AQmhms2z0XBG6s-iLyL945bSKMdLtEATGu9S9eKW43iHcWaATLUgrJ4Y5WkZmVlwnWGxA8LiWVT0X_QLCXspxKlG&amp;_nc_ht=scontent.xx&amp;oh=9d705c5e3297319f50aa3aba4b1e05b0&amp;oe=5D7FA4AA</t>
  </si>
  <si>
    <t>https://scontent.xx.fbcdn.net/v/t1.0-9/s720x720/56389387_10158060711467195_2581662961399496704_n.jpg?_nc_cat=106&amp;_nc_oc=AQkK3748khmUKMKEb-p0HzTXM8ZASlbuXgp5Ap6JW9BpiG4LrDY_LF06mWUqNwE-oVhMizCNXySCzoQ3tcYm5P1M&amp;_nc_ht=scontent.xx&amp;oh=efe3845f7ed12a244ad354ed0d7f10e3&amp;oe=5D87E266</t>
  </si>
  <si>
    <t>https://scontent.xx.fbcdn.net/v/t1.0-9/s720x720/35144964_10155674141372218_5730998738223104000_o.png?_nc_cat=105&amp;_nc_oc=AQl1LTRCpveOnOT6-p5l7RtvqvFT2jB2t6lUb8aSZd2jtJmunZ2UW57SXYWextIbEuCGHxuAvlNKqHLVSKmMhLfn&amp;_nc_ht=scontent.xx&amp;oh=1a6e661db5516f8f24968a6f0cfb9ee9&amp;oe=5D816B38</t>
  </si>
  <si>
    <t>https://scontent.xx.fbcdn.net/v/t1.0-9/s720x720/1935486_928029140616630_6661510668357105402_n.jpg?_nc_cat=110&amp;_nc_oc=AQmcx4n52NfiKPANNrbs8p2qWBjkHXm-mQsYL9laVyssFIxnTj8UJyqTZzcDflnIxW-QRucb-yH-kTDWatObmjnW&amp;_nc_ht=scontent.xx&amp;oh=0ee0e2d8085a4f7bb57c22df244db4af&amp;oe=5D7BEA6B</t>
  </si>
  <si>
    <t>https://scontent.xx.fbcdn.net/v/t31.0-8/s720x720/18237992_10151146419269945_354164423455197340_o.jpg?_nc_cat=110&amp;_nc_oc=AQku-QjNC4A8sdw6Al33n2h9Cw6-fgyoQ3Vcclut00yOEpf60Ejm93lg0XtFa66-1aC74ZjVUFMUdo9OpBJQk-iP&amp;_nc_ht=scontent.xx&amp;oh=2092582b1ae416d08d75452d562324ea&amp;oe=5DC54F89</t>
  </si>
  <si>
    <t>https://scontent.xx.fbcdn.net/v/t1.0-9/s720x720/62156953_10157195170553798_747086471395016704_o.jpg?_nc_cat=109&amp;_nc_oc=AQkEBIxOWPkJC6NVWyBoJr6CHMVEV6bkDyQcWaSbTomWU9Q1PQbAyRkPTnTecM_lLqvrdWBzrE-3wOEb0kpC03Bg&amp;_nc_ht=scontent.xx&amp;oh=f09c48834ae6e94e00e9c60c89f21d29&amp;oe=5D790B55</t>
  </si>
  <si>
    <t>https://scontent.xx.fbcdn.net/v/t1.0-9/s720x720/557346_10150666125856849_1697837251_n.jpg?_nc_cat=109&amp;_nc_oc=AQmXruG_W32ju0aVIrPFnab_igN1QyrNO5xgbqWBOApVY1PECGF-14WJzSvStV-aOplpp1g0BUMOfpIiXOlGbBGk&amp;_nc_ht=scontent.xx&amp;oh=adf56ad0f12011ebe0e52bb4d71027a1&amp;oe=5D968A81</t>
  </si>
  <si>
    <t>https://scontent.xx.fbcdn.net/v/t1.0-9/s720x720/10868289_931287220222503_1509170996306452310_n.jpg?_nc_cat=109&amp;_nc_oc=AQkHBFzx3u8fhEmUXIWfj68xTCsjBLv7Oy4c_eIqNLe-fU8UPVVnYwajxsKNnR-Ife-SsURAjET5dHzS3WLdWc_X&amp;_nc_ht=scontent.xx&amp;oh=cca8b5a49787264680c003916099ce3c&amp;oe=5D9841B6</t>
  </si>
  <si>
    <t>https://scontent.xx.fbcdn.net/v/t31.0-8/s720x720/10931604_642535422517062_1564548890854451857_o.jpg?_nc_cat=100&amp;_nc_oc=AQn4Si0frFpd6nHW6cgx0cywU60MsjIfED0CzkAYt-cQoEcw7gEfHG8liYF5-RLMmiSU4UEe29GCAl65togIVohf&amp;_nc_ht=scontent.xx&amp;oh=f089ca4810155162a81ffba321d2f626&amp;oe=5D7AE001</t>
  </si>
  <si>
    <t>https://scontent.xx.fbcdn.net/v/t1.0-9/486340_208437802624184_1256583850_n.jpg?_nc_cat=100&amp;_nc_oc=AQmAqeUiPVJ5nsFf9SXNFr1235fH-k-ALEfnrPP9f3xG6dp1YZckSS9o1Z0jtvTdEe4RPvpZifO4iYLIDTYtUpIX&amp;_nc_ht=scontent.xx&amp;oh=0f8000570b46a0f4d6bc508ad777ba8b&amp;oe=5D8DEEAE</t>
  </si>
  <si>
    <t>https://scontent.xx.fbcdn.net/v/t31.0-8/s720x720/23116988_10159534364620181_7821773814085056518_o.jpg?_nc_cat=102&amp;_nc_oc=AQl1dDSpdcWrP8Gy8xHK9zUTcmpjgi1AGNuQ__zjn2wl4uBA2SgRAEWnxSI9EMJ35BSlbgdjAF3OCtrDl42MReYj&amp;_nc_ht=scontent.xx&amp;oh=f1f3bdd3ee03c7070a9ff52fe09e2773&amp;oe=5D7D45CC</t>
  </si>
  <si>
    <t>https://scontent.xx.fbcdn.net/v/t1.0-0/p240x240/58380695_10157302878037490_5781324978859278336_o.png?_nc_cat=108&amp;_nc_oc=AQmsvF8d7LHep8468d5q2-X7Yen1n6xSu9M6J1LiuaUqNj3cJTzcda_s4AhieMEN_x0VgmCgH4cGW7Y8gVnl7xID&amp;_nc_ht=scontent.xx&amp;oh=509a695e0bba432dfcd65d60860341d9&amp;oe=5D8FE77D</t>
  </si>
  <si>
    <t>https://scontent.xx.fbcdn.net/v/t1.0-9/s720x720/44306932_10156804604189591_9188347544923537408_n.png?_nc_cat=103&amp;_nc_oc=AQkNn3Q9K1zPFx2MKs2S7mz2M5cCNT-wyY0HHvhS8CQ8TIQ9fvuvK0OW18M7FnIq_wO1h_3R6cvJSM_yjlhKT197&amp;_nc_ht=scontent.xx&amp;oh=7fa58630251c58eb67aaf617d49f835a&amp;oe=5DC583D3</t>
  </si>
  <si>
    <t>https://scontent.xx.fbcdn.net/v/t1.0-9/s720x720/43788115_2042453339110153_4863466772369506304_o.jpg?_nc_cat=102&amp;_nc_oc=AQnZe3RCQj2HNggGsJqC9hArWx8XEe07dLbZRqvsbFFofZi1z85d9Z18qNcUMSbjj4wVPLuvPJeZpjNdg6f6hziX&amp;_nc_ht=scontent.xx&amp;oh=d5bde1d4fb305320487ef3f583b85e1c&amp;oe=5D82F9C6</t>
  </si>
  <si>
    <t>https://scontent.xx.fbcdn.net/v/t1.0-9/s720x720/40960951_10157086110827079_5812438039779082240_o.jpg?_nc_cat=100&amp;_nc_oc=AQngnPur-F-SqS-EHT4lBcWwvaXgYrocHIEab59CxNJt1cJoOOn4WIF2TNB8O8tPYmSlBS7p6fJEsQOi3CE9YxLJ&amp;_nc_ht=scontent.xx&amp;oh=20ffe7c35036f8c45e04e45169e4c8d8&amp;oe=5D8006DE</t>
  </si>
  <si>
    <t>https://scontent.xx.fbcdn.net/v/t1.0-9/s720x720/18157150_1495648023798829_6991324335062255163_n.png?_nc_cat=104&amp;_nc_oc=AQm-P8m8rKfJkJeAPDE6AMz5mNDaLgLclAANpc0FO8VK8FFAHyth086EQ6R8lYzaUTu0ZPLsUpXojtIryGst6qUl&amp;_nc_ht=scontent.xx&amp;oh=6596b08fcc367fed2eaf370f425f01bb&amp;oe=5D796EBA</t>
  </si>
  <si>
    <t>https://scontent.xx.fbcdn.net/v/t1.0-9/s720x720/49405682_2249663155100636_4061514881201864704_o.jpg?_nc_cat=101&amp;_nc_oc=AQm3OpU7qRWqeKOj0XQuyNtYmFz58iFCrs34f3wa7i4LV2QBDsZOfyCy_EFWbsXIaj_QirWecyMhLVHw-AF7bHJP&amp;_nc_ht=scontent.xx&amp;oh=a46b976ce8cfb7373f22133a044d063d&amp;oe=5D7EA03B</t>
  </si>
  <si>
    <t>https://scontent.xx.fbcdn.net/v/t1.0-9/s720x720/40224785_2101292409945042_7845500005212225536_o.png?_nc_cat=100&amp;_nc_oc=AQmifnv2R1uFu-prkmxEkPKAdRs0iaxljhgWeUNBcmezchs1rthwJtO86b7LHQ5021sRh6iluAaF7PvdkMoVnq9w&amp;_nc_ht=scontent.xx&amp;oh=d6cafc53e5dcd5683a3628af12be473c&amp;oe=5D9A6B06</t>
  </si>
  <si>
    <t>https://scontent.xx.fbcdn.net/v/t31.0-8/s720x720/622087_453611581352996_1340605826_o.jpg?_nc_cat=101&amp;_nc_oc=AQlckSVxyH1uoCNa-gc2demLo37uVdSVTGk1ZrO2AxYoBB-Bo3m5pn5gdysIY9fO4BiE8QMKmiZUJMZiTrPT8H3x&amp;_nc_ht=scontent.xx&amp;oh=9da59f3467f2ea084582a80408c4763f&amp;oe=5D7D4CB5</t>
  </si>
  <si>
    <t>https://scontent.xx.fbcdn.net/v/t1.0-9/s720x720/321319_263459747117645_364892583_n.jpg?_nc_cat=111&amp;_nc_oc=AQnpvfzPeumiDvcTsXcwdINOjfFiFDJOl3nKDtS9rfSLQDVBVoJRzncKHcuvp9kTlqRYesGluXNwkzFLPRN9gC3P&amp;_nc_ht=scontent.xx&amp;oh=14b18a737da4400039418ead85ae9b48&amp;oe=5D8A5E7F</t>
  </si>
  <si>
    <t>https://scontent.xx.fbcdn.net/v/t1.0-9/s720x720/24232654_10154835336286599_3890883761306002032_n.jpg?_nc_cat=107&amp;_nc_oc=AQmPfWpppglyLBZyWAe-AsUjzAf8olglsB6qePOoLiwJ3EWy2FJ7geptsTztXgeHLvUuJdwsudN8Lf_MsA9U118j&amp;_nc_ht=scontent.xx&amp;oh=4f5149cbd7961f530b9660acd18def2d&amp;oe=5D8BFEA9</t>
  </si>
  <si>
    <t>https://scontent.xx.fbcdn.net/v/t1.0-9/10363432_243050329237403_3438886676468709797_n.jpg?_nc_cat=100&amp;_nc_oc=AQliGR0IUCMz48IPp3sz5MPko3hL_VYuCbisGXMSs6ickHkIRHVzH4ReOxHV5pHYgFcOJwp9wmttpFuLcrlFVfqz&amp;_nc_ht=scontent.xx&amp;oh=4c7da25080158a6b059a60a31c8bae06&amp;oe=5D9C1F1E</t>
  </si>
  <si>
    <t>https://scontent.xx.fbcdn.net/v/t1.0-9/s720x720/50650238_10156094640568176_7766079535853862912_o.jpg?_nc_cat=103&amp;_nc_oc=AQmkJhMun2ZmrqwhXWgoAzQTWeFznXWOMmVhGyYfYiXs0vs-OM527Z0y28qG95jSbFlaIXMDSN-qtOVTm4YjGt-u&amp;_nc_ht=scontent.xx&amp;oh=35cbb69beaacaa29dc64c57502400a74&amp;oe=5D7D86E1</t>
  </si>
  <si>
    <t>https://scontent.xx.fbcdn.net/v/t1.0-9/s720x720/40897109_10156175006264930_7916199500526387200_o.jpg?_nc_cat=110&amp;_nc_oc=AQlcFbZkyzC-7HUJ011n6ROWSxdSbTvUGG4-uDPhJYqvYA6x0N2tRBIPrzi3d6zrLuEAtrVTw975iDTha2UaZ9OJ&amp;_nc_ht=scontent.xx&amp;oh=69bc69508934aeff14d30874ed4fa443&amp;oe=5DC592AA</t>
  </si>
  <si>
    <t>https://scontent.xx.fbcdn.net/v/t31.0-8/s720x720/23275578_1716534638358140_5590338633546937440_o.jpg?_nc_cat=106&amp;_nc_oc=AQnsk-b9CvU4DGtQmTPEINGe9ekVCJLXiecoo6Wo0sX3siKNDChhT6bbcYNAP9yP82uoTRPW6Wcej8ct8suiMefH&amp;_nc_ht=scontent.xx&amp;oh=017df061d102b4246914074bb43f8c44&amp;oe=5D89533B</t>
  </si>
  <si>
    <t>https://scontent.xx.fbcdn.net/v/t1.0-9/s720x720/60783224_10156461630563107_6764223825027530752_n.jpg?_nc_cat=109&amp;_nc_oc=AQkpmQDr_bFqE6i_SELk08gCOCTkf7nAOzRdE7RRv1vW1IoD0LtFh4jfDZapO-Z4P_aOpMBsPrglQBdYpzRQkTYs&amp;_nc_ht=scontent.xx&amp;oh=4d8638bd9609f48ccb12abdadb03b7a4&amp;oe=5D9483EF</t>
  </si>
  <si>
    <t>https://scontent.xx.fbcdn.net/v/t1.0-9/s720x720/61855188_10156688472747763_3400504124263890944_o.jpg?_nc_cat=105&amp;_nc_oc=AQnhLHoAvVyGhC4viObtz1HB2S-ml-fWeGFl4QJiRkE8Nl1ZDOMkFOXzLcJyWy-sRM8_kqBWVx2izRxxtWohAiNu&amp;_nc_ht=scontent.xx&amp;oh=eba76b8cc3c66f0df69b6d2f3818dae3&amp;oe=5D8C5D74</t>
  </si>
  <si>
    <t>https://scontent.xx.fbcdn.net/v/t1.0-9/s720x720/46184609_10155977931655773_750322535979024384_o.png?_nc_cat=102&amp;_nc_oc=AQlkt2570VF8V2XHMO3Iq7N8tTFhTTnoHJB7romxgRE9ET_iNdVLaPQzR_4kCBELvzVfgRZbX5Ox_XeCPzlLdq05&amp;_nc_ht=scontent.xx&amp;oh=1e22a0180ddb73352ff6742b1959de95&amp;oe=5D8BDF65</t>
  </si>
  <si>
    <t>https://scontent.xx.fbcdn.net/v/t1.0-9/s720x720/3425_1075915792451565_8253361903245736071_n.jpg?_nc_cat=100&amp;_nc_oc=AQlpidCrHpxePxTZs-Pxf6o5X2H1QcxJ0W_p2Lp7qOVPu-r0YUn2iS4msEx25K7g_Qj07PUrENpIlGhsAsFvD5Mi&amp;_nc_ht=scontent.xx&amp;oh=8eb4676aacf92a3db9d76632010c64fa&amp;oe=5DC5F89A</t>
  </si>
  <si>
    <t>https://scontent.xx.fbcdn.net/v/t1.0-9/s720x720/487923_514441101933005_1042667480_n.png?_nc_cat=111&amp;_nc_oc=AQl9MsnSbrTNhoNNObNvLNFptztMf0ieFFkRB0l3MH8rk1D9fgLHRiWfRLYqRfFO8Zt1BTm3izxfzhnYZenaeARs&amp;_nc_ht=scontent.xx&amp;oh=a26b835f7228f3d28b3e256adb9d8862&amp;oe=5D84A437</t>
  </si>
  <si>
    <t>https://scontent.xx.fbcdn.net/v/t1.0-9/s720x720/26731534_10155172681836517_2951855475502503087_n.jpg?_nc_cat=100&amp;_nc_oc=AQnwt9UXwpdkgOdxMVoaCDVz6jZorcpgzYIpVO8WaD2A6VNq4UydsbkvK5rjC7G9QAnejqFBDDId_EKpCzIykgck&amp;_nc_ht=scontent.xx&amp;oh=1c4960d87dc0be2a3f6ab554a6a9a368&amp;oe=5D83F12B</t>
  </si>
  <si>
    <t>https://scontent.xx.fbcdn.net/v/t1.0-9/s720x720/51129513_1673702679398687_8243043445145337856_o.jpg?_nc_cat=108&amp;_nc_oc=AQkZjNYbZCp7QW6UpflLWXa0ocHDbQ2gN1mLoTOW7z_uxaTV_p9HtexOzZQPxGXFTCgLZ3pLcH6WD1jhc8E5X3yO&amp;_nc_ht=scontent.xx&amp;oh=65d5e64bf4ba9d8a7e622367205f9aa3&amp;oe=5D9007F3</t>
  </si>
  <si>
    <t>https://scontent.xx.fbcdn.net/v/t1.0-9/23794936_1452008458254026_7946509062662746139_n.jpg?_nc_cat=100&amp;_nc_oc=AQncAUjZjC3HtCVSntAvTpmEpEe_5SArZY6ujJtx9v5ZPn1qdxsCwN9l_bH4OUUREgoy17JoCvpJgCbuAJd0cH9s&amp;_nc_ht=scontent.xx&amp;oh=84321fd07b5fc2387436bf430c53829e&amp;oe=5D8AF755</t>
  </si>
  <si>
    <t>https://scontent.xx.fbcdn.net/v/t1.0-9/s720x720/14067630_1077856678930795_3256007218653505409_n.png?_nc_cat=103&amp;_nc_oc=AQmXh4ZZQZ_8e4Ud5MO_-2AA893vilTueYjvSK4osqyvRE9n7oJI4xC6bkMsDzTBwrccZ8sMDqJ3e4wX1nqIlArh&amp;_nc_ht=scontent.xx&amp;oh=ffe3aa6dd07968af8bfcdcb11993e2b8&amp;oe=5D84F6BE</t>
  </si>
  <si>
    <t>https://scontent.xx.fbcdn.net/v/t1.0-9/s720x720/19642395_1384489404991647_6890312789621916562_n.png?_nc_cat=106&amp;_nc_oc=AQn_-ec9MLXaBpFIuLvZCSf_Op-ISMvCyKpaL4auaizidTufz9wY5_mw7aZiiVpuwOWgvS1u6xf45D7Bric69nu4&amp;_nc_ht=scontent.xx&amp;oh=4978c9360ca956e7fef3b9ab58407499&amp;oe=5D843368</t>
  </si>
  <si>
    <t>https://scontent.xx.fbcdn.net/v/t1.0-9/s720x720/13524313_1317828028246103_2164719082168410456_n.png?_nc_cat=103&amp;_nc_oc=AQnpFCBp1gmWxiDCmZdB8a6b2fh0kfiLH5cUL3_65pde6I6NsOVR6BkfwHM-1fSsRFt3Yz6QW0-nL8Z6MvtcKKkR&amp;_nc_ht=scontent.xx&amp;oh=b18f7fb3e9472de0b673d59733fe6122&amp;oe=5D93B049</t>
  </si>
  <si>
    <t>https://scontent.xx.fbcdn.net/v/t31.0-0/p180x540/14424852_1071781192918720_2664542645823342448_o.jpg?_nc_cat=101&amp;_nc_oc=AQmP0T9ahljK79tDaMg_XJv7PHnV8f25W8ptY5gl31VZ19bI7fcD5C3iStdmvzEnvJ0bNkfZHQ_f8yU7dT0gb_1u&amp;_nc_ht=scontent.xx&amp;oh=21fb2ae8e88185d9b2a1e5a7af645d47&amp;oe=5DC5157C</t>
  </si>
  <si>
    <t>https://scontent.xx.fbcdn.net/v/t1.0-9/36904816_1635902526522710_4721174123600936960_n.jpg?_nc_cat=101&amp;_nc_oc=AQnRJEQf8sQuD_e1t0riFsWN0k8af90WBYcSzZUJmuRtin5t1mwdpWyiDonq_DjKxp3tDh6T2tM6CYHPfX6cQcyK&amp;_nc_ht=scontent.xx&amp;oh=66c68f1b68e70d16447228f5148d96dc&amp;oe=5D82475B</t>
  </si>
  <si>
    <t>https://scontent.xx.fbcdn.net/v/t31.0-8/s720x720/13640918_1224827794214968_1440053648339359531_o.jpg?_nc_cat=107&amp;_nc_oc=AQmntXgVcQ-_y0Nqpl6ejzOgTY1lvd99Z_MQWffXqYTauNwtRQwBN9Mo4QPBpctqmluqBsgiXuD_esn90VJUHjUK&amp;_nc_ht=scontent.xx&amp;oh=d840f6be801fc8ae78fdccce75577300&amp;oe=5D7B4CBE</t>
  </si>
  <si>
    <t>https://scontent.xx.fbcdn.net/v/t31.0-8/s720x720/16797028_1648266375469378_9010081167709284229_o.jpg?_nc_cat=107&amp;_nc_oc=AQnywQXCifkcJ_0aGjqt9VtRF6FIh-e8b8EhLVs7csDMY9SNMTTCL3Hv41CyrFLdWhIfGWZSaMcC_jfgomm9XUur&amp;_nc_ht=scontent.xx&amp;oh=a338bed51761e0b8999f6c1be3c08d15&amp;oe=5D95C489</t>
  </si>
  <si>
    <t>Ryan Labossiere: Kitchen Manager
Blake Seale Jr: Assistant Manager</t>
  </si>
  <si>
    <t>At Fishnet Media, we’re passionate about your success. When you partner with us, we’ll help you identify your key business challenges and come up with the solution that best meets your needs. We’re very conscious of short timeframes and even tighter budgets—but we won’t compromise on our commitment to you.
As business-to-business digital strategists, we offer full-service capabilities delivered by an energetic team that loves what they do, and takes pride in distinguishing themselves (and you, of course) from the competition. Our bottom-line focus ensures that your project is in the right hands—now and for as long as you want to enjoy continued success.
We invite you to contact us to see how our integrated solutions can deliver the positive results you desire.</t>
  </si>
  <si>
    <t>General Electric is an American multinational conglomerate corporation incorporated in New York and headquartered in Boston, Massachusetts. As of 2016, the company operates through the following segments: Aviation, Current, Digital, Energy Connections, Global Research, Healthcare, Lighting, Oil and Gas, Power, Renewable Energy, Transportation, and Capital which cater to the needs of Financial services, Medical devices, Life Sciences, Pharmaceutical, Automotive, Software Development and Engineering industries.</t>
  </si>
  <si>
    <t xml:space="preserve">The awards that recognize the talent and effort of the best web designers, developers and agencies in the world. 
We aim to create a meeting point where web professionals from across the world can come to find inspiration; a space for debate; a place to share knowledge and experience; give and receive constructive and respectful critiques. “Always hungry”.
Our mission is to discover, recognize, and promote the talent and effort of web designers, developers, and agencies who create unique digital experiences that are useful, innovative, intuitive, and beautiful.
At the beginning of every year, we hold an Awwwards Conference and Prize-Giving Ceremony. </t>
  </si>
  <si>
    <t>Welcome to the world of the ever connected, always on, highly opinionated, on the move customer. This is a customer who understands they now have power. And they know how to use it. They have expectations. And they have choices if those expectations aren't met. They also have a voice, and it is loud and far reaching. To earn their loyalty goes way beyond a loyalty program. You need to earn their trust. Because make no mistake. This is a trust revolution. You need to recognize them as more than just numbers or accounts, but as unique human beings with a distinct set of needs. They now expect more than just a product or a service from you. They expect a relationship that is on equal terms. They give. You Get. You give. They get. They expect to be at the center of your world. And you, my friends, need to put them there. You need to become a customer company with Salesforce.
Our other social channels:
http://salesforce.com/twitter
http://salesforce.com/googleplus
http://salesforce.com/linkedin
http://salesforce.com/youtube
http://salesforce.com/slideshare
http://salesforce.com/flickr
http://salesforce.com/blogs
Privacy Statement:  http://www.salesforce.com/company/privacy/</t>
  </si>
  <si>
    <t>The world’s leading inbound marketing and sales platform. Since 2006, HubSpot has been on a mission to make the world more inbound. Today, 31,000+ customers in more than 90 countries use HubSpot’s software, services, and support to transform the way they attract, engage, and delight customers. 
HubSpot is a global company with offices in Cambridge, MA; Dublin, Ireland; Singapore; Sydney, Australia; Tokyo, Japan; Berlin, Germany; and Portsmouth, NH. HubSpot has been recognized by Inc., Forbes, and Deloitte as one of the world’s fastest-growing companies.
Learn more: 
http://hubspot.com
http://marketing.grader.com
http://academy.hubspot.com/
http://blog.hubspot.com/</t>
  </si>
  <si>
    <t xml:space="preserve">We excel at crafting clear messages from complex issues and industries. Our leadership hails from the energy, private equity, technology, healthcare, and hospitality sectors, and brings deep business knowledge to all projects. </t>
  </si>
  <si>
    <t>Over a billion people use Facebook to connect and share the things they care about. Whether you’re just getting started with Facebook for your business, or you're ready to optimize your Facebook presence to meet specific goals, we're here to help.
About this Page
This page is run and monitored by Facebook employees and is intended to serve as a dedicated resource for businesses who use Facebook. Please send support-related inquiries to our help center: www.facebook.com/help
If you currently advertise on Facebook, you can also get help here: https://www.facebook.com/business/resources
Comment Policy
We love your feedback and welcome relevant, insightful comments and discussions. Please be respectful and stay on topic. We reserve the right to delete any content, including off-topic, inaccurate, spam comments and posts and to block repeat offenders.
About Facebook
Facebook gives people the power to share and makes the world more open and connected.</t>
  </si>
  <si>
    <t>Portsmouth. Boston</t>
  </si>
  <si>
    <t xml:space="preserve">At Agency 451, we believe it takes fresh insights, engaging storytelling, and fearless creativity to Ignite Brand Love. </t>
  </si>
  <si>
    <t>MarTech is a vendor-agnostic forum for understanding the breadth of marketing technologies and how organizations can effectively integrate them into their marketing strategy and operations.
We'll create an inspiring, cross-pollinating environment that transcends the traditional boundaries between marketing and IT and encourages creative collaboration across the organization. MarTech is a conference for the growing community of senior-level, hybrid professionals who are both marketing-savvy and tech-savvy: marketing technologists, creative technologists, growth hackers, data scientists, and digital strategists.
You’ll get:
- Case studies from marketing technologists at the intersection of marketing and IT.
- Applications of marketing technology to deliver remarkable customer experiences.
- Analyst coverage of the evolving marketing technology landscape.
- Best practices for adopting the right "marketing technology stack."
- APIs and third-party ecosystems surrounding marketing technology platforms.
- Growth hacking techniques effective for any marketing program.
- The latest on emerging marketing technologies that promise new opportunities ahead.
- Insight into the human side of marketing technology management.
We'll explore a broad range of important marketing technology issues and ideas, while going deep in the content of each presentation. No fluff. No hidden agendas. No sales pitches.</t>
  </si>
  <si>
    <t>Informatica LLC is 100 percent focused on data because the world runs on data. Organizations need business solutions around data for the Cloud, big data, real-time and streaming. Informatica is the world’s No. 1 provider of data management solutions, in the Cloud, on-premise or in a hybrid environment. More than 7,000 organizations around the world turn to Informatica for data solutions that power their businesses</t>
  </si>
  <si>
    <t xml:space="preserve">MITX, the Massachusetts Innovation &amp; Technology Exchange, is the community of restless companies and individuals that drive our region's tech and innovation eco-system. MITX is the ultimate resource: inspiring members with progressive thinking, meaningful connections, and provocative conversations. 
MITX focuses on programming, professional development and networking for those in customer facing roles (data, ecommerce, strategic design, user experience, and marketing) in tech-enabled companies. Started 20 years ago, MITX offers a variety of membership benefits that help professionals make meaningful connections and spark provocative conversations. More than 200 local organizations are MITX members, including Bose, Blue Cross Blue Shield, C Space, clypd, DataXu, Dunkin Brands, ESPN, Google, LogMeIn, Nanigans, TJX and many more.
</t>
  </si>
  <si>
    <t>MarketBridge helps B2B companies better acquire new customers, cross-sell/upsell into existing accounts, and retain their customers for life. MarketBridge has customer intelligence and personalized content solutions for marketing and sales teams to effectively and efficiently engage and convert customers.</t>
  </si>
  <si>
    <t>It's all connected, and you know it. Click.Click.Click by Mashable is obsessed with digital culture, web weirdness, and the way we live now. 
Sign up for our newsletter: http://mashable.com/newsletters/
Follow us on Twitter: https://twitter.com/clickclickclick</t>
  </si>
  <si>
    <t>Fast Company is the world’s leading progressive business media brand, with a unique editorial focus on innovation in technology, leadership, world changing ideas, and design. Written for, by, and about the most progressive business leaders, Fast Company inspires readers to think beyond traditional boundaries, lead conversations, and create the future of business.</t>
  </si>
  <si>
    <t xml:space="preserve">At Rustic Pathways, we work at the intersection of travel, education, and philanthropy. Through our programs we facilitate life-changing educational experiences for students and use travel and philanthropy as a means to achieve sustainable development in the places we visit. We believe that by maintaining clear focus on each of these goals we are not only able to provide the most transformative experience for our students, but are also able to make a positive impact on the communities in which we work.
Rustic Pathways is committed to creating a world where…
-Travel is accepted as an essential part of every education
-Travel is a model of sustainable development
-All people are connected by a shared humanity and all decisions are made with a global perspective
</t>
  </si>
  <si>
    <t xml:space="preserve">Spin is the first real-time together experience where you can laugh, play, and engage like you’re in the same room. Connect up to ten devices, amp up the fun with colorful effects, and enjoy stunningly beautiful photos and videos in quality so vivid, you feel like you’re side-by-side. Spin was made for getting out there, having fun, and bringing people into your adventures as they happen. If you can get there, you can Spin there.  
Spin is currently compatible with the iPhone 4s and higher; the iPod touch 5th Generation; the iPad 2 and later models, including the iPad mini; and Apple TV.
</t>
  </si>
  <si>
    <t>SilverTech is a digital marketing and technology company; redefining how businesses engage with and understand their customers. Founded in 1996, SilverTech was built on the belief that connected data can yield strategic, actionable insights. Our custom, integrated solutions give a 360-degree view of even the most complex customer journeys. From our headquarters conveniently located in Manchester, NH, we have helped national and international clients transform their business for the digital age and unlock new possibilities for growth.</t>
  </si>
  <si>
    <t>Other contacts
Write for us:
http://www.hongkiat.com/blog/write-for-us/
Advertising:
http://www.hongkiat.com/blog/advertise/
Submit tips:
http://www.hongkiat.com/blog/submit-news-tips/
Others:
http://www.hongkiat.com/blog/contact/</t>
  </si>
  <si>
    <t>Our workshops use crafting methods that are unique to Indosole. Each pair of sandals/shoes is hand-made with love and possess a charm which is synonymous with the Balinese craftspeople who create them.</t>
  </si>
  <si>
    <t>We work hard to get you what you need, in your budget, and on time for your event. We will help with ideas for all events, big or small. Looking for branding opportunities? You have come to the right place, we print your logo on everything so you can get your image out to the world to see!</t>
  </si>
  <si>
    <t>Creative Bloq delivers a daily balance of creative tips and inspiration across web design, graphic design, 3D and more. Bringing the very best design work to our audience and offering the insight that enables them to keep up to date with the latest trends and developments in global design and to create their best work.
Join our Facebook group for design news, views and discussion at https://www.facebook.com/groups/462766160782911/
Subscribe to our free weekly email newsletter and get a free copy of Computer Arts' Self Promo magazine http://www.creativebloq.com/news/get-computer-arts-self-promo-digital-edition-completely-free</t>
  </si>
  <si>
    <t xml:space="preserve">Blue Fountain Media is a results-driven digital marketing agency in NYC specializing in website design, mobile app development, and online marketing.
From day one, Blue Fountain Media’s mission has been to create websites and digital solutions that help grow businesses online. Inspired by innovation and driven to make our clients better, we turn digital ideas into success stories. With our razor-sharp strategy and cutting-edge designs, we deliver customized and measurable solutions that perform. Our clients consistently see increased traffic, enhanced brand loyalty, and new leads thanks to our work. 
We have worked with companies ranging from startups to Fortune 1000's including AOL, Paul Stuart, and Canon.
Blue Fountain Media was built on a philosophy of great people and great work. Regularly featured on Crain’s List of Fastest Growing Companies, we have employees and offices around the world. Become a part of a team that is united, creative, curious, and committed to the quality of its work.
 </t>
  </si>
  <si>
    <t>Alpha Loft is a 501(c)(3) non-profit organization.
Alpha Loft Mission
Alpha Loft is dedicated to accelerating the development of early-stage, scalable businesses, commercializing the intellectual capital developed at leading educational institutions, and creating sustainable employment opportunities in the state of New Hampshire.
Alpha Loft Overview
Alpha Loft supports and provides resources to entrepreneurs, improving their prospects for successfully launching and scaling innovation-based businesses. Alpha Loft’s success means a strong entrepreneurial culture in NH, creating companies and high quality jobs. In addition to high value programming, events, advice, and mentoring, Alpha Loft has locations in Durham, Portsmouth, and Manchester where entrepreneurs can start and build their companies.</t>
  </si>
  <si>
    <t xml:space="preserve">Search Engine Land is a world class digital publication that covers all aspects of the search marketing industry. SEO, SEM, Mobile, Local, Retail, Social - our content encompasses it all.
Daily news coverage includes breaking stories, industry trends, feature announcements and product changes at popular platforms used by search marketers to reach consumers online.
We also publish articles by industry experts across all digital marketing disciplines, filled with practical tips, tactics, and strategies for running successful marketing programs in today's fast paced and ever-changing environment. 
Search Engine Land's sister sites, Marketing Land and MarTech Today, drill down into more specific aspects of the industry. The trio of sites were founded by search industry veterans Danny Sullivan (Chief Content Officer &amp; Founding Editor) and Chris Sherman (VP of Programming &amp; Founding Editor), led by Editor-In-Chief Matt McGee, and are published by Third Door Media. 
Third Door Media is also the parent company that produces Digital Marketing Depot, our research center for digital marketers, as well as the MarTech and Search Marketing Expo conference series.
Like what you see? Sign up for our newsletters here: http://searchengineland.com/newsletters
Happy reading! </t>
  </si>
  <si>
    <t xml:space="preserve">WordPress.com lets you easily create your own website or blog and write about the things that interest you. </t>
  </si>
  <si>
    <t xml:space="preserve">National Children's Alliance provides training, support, technical assistance and leadership on a national level to more than 800 local Children's Advocacy Centers serving more than 300,000 abused children each year.  A Children's Advocacy Center is a child-focused, facility-based program in which representatives from many disciplines, including law enforcement, child protection, prosecution, mental health, medical and victim advocacy, child advocacy, work together to conduct interviews and make team decisions about investigation, treatment, management and prosecution of child abuse cases.
National Children's Alliance strongly believes that the combined professional wisdom and skill of the multidisciplinary team approach results in a more complete understanding of case issues and the most effective child- and family-focused system response possible. </t>
  </si>
  <si>
    <t xml:space="preserve">Strawbery Banke Museum, in the heart of historic downtown Portsmouth, New Hampshire, is a 10-acre outdoor history museum dedicated to bringing 300+ years of American history to life.  The Museum is a place for children, adults, multigenerational families and groups to gather to explore heritage gardens, historic buildings, crafts, preservation programs, hands-on activities, stories told by costumed role-players and the changing exhibits that offer hours of fun and discovery.  The Museum’s restored buildings and open space invite visitors to immerse themselves in the past.  The Museum welcomes 95,000 visitors, members, schoolchildren and volunteers who love New Hampshire history for daily programs, exhibits, skating and signature special events throughout the year.  </t>
  </si>
  <si>
    <t xml:space="preserve">Our mission at Grill 28 is to provide great food and great service in a fun, relaxing atmosphere. Featuring a casual pub style menu with American and Mediterranean influences, the expansive selection of appetizers, sandwiches, salads, and entrees make Grill 28 the perfect place to relax with friends after work or have a business lunch. Whether you try the Calamari, Hot Pulled Pork Sandwich, Steak Tips, Greek Salad, Flatbreads, or Cider Glazed Salmon there is something for everyone. We even offer gluten free menu options!   
Quiche, Steak &amp; Eggs,  and Omelets are a great way to start the day with The “Starter” full breakfast menu served until 11am* daily.   
And like the uniqueness of the 27-hole Pease Golf Course itself, our bar features a similar diversity in its offerings of domestic, local, and specialty beers, wines by the glass from around the world, and specialty drinks and martinis like The John Daly.
Leading our team at Grill 28 is Kevin Harrington whose extensive culinary experience in the Seacoast area has made him a favorite of many local patrons at his former restaurants including The Eatery. All of our talented kitchen and service staff are focused on providing our patrons a great experience at Grill 28.  
</t>
  </si>
  <si>
    <t>Revolutionary new discoveries in neuroscience and medicine show that lifestyle – how we live each day – significantly impacts risk for age-related diseases including dementia and Alzheimer’s disease. These discoveries need to profoundly change the way we think about brain health as we age, and our assumptions that aging diseases are inevitable. A new vision of vital aging is being born, where we know it’s possible to strongly influence our health, but we don’t quite know yet how to do it. Lifestyle Rewired is proud to be at the forefront of this revolution in healthy aging. We bring the new science-based wisdom about healthy aging brains out of the lab and into your life; where you live, work and play.
Through our Lifestyle Self-Assessment, proprietary tools and wellness programs, we guide you to understand and track how your lifestyle impacts brain health, and most importantly what you can do about it.
---
Lifestyle Rewired Facebook Page Guidelines:
We want you to enjoy your experience here and welcome all questions, commentary and other communications. We have guidelines in place to make sure everyone has the best experience possible.
If you have a customer service issue, we recommend contacting info@lifestylerewired.com for the fastest path to resolution. We also respond to most comments on our Facebook wall. Only comments/replies/messages from the official Lifestyle Rewired Facebook Page should be considered representative of the Lifestyle Rewired. Any other advice or postings on this page do not represent Lifestyle Rewired in an official capacity.
By using or accessing the Lifestyle Rewired Facebook page, you agree to comply with Facebook's Statement of Rights and Responsibilities (https://www.facebook.com/legal/terms). Any content that is a violation of these terms or is contrary to our company values will be deleted. Some posts may be hidden unintentionally as a result of Facebook’s automatic spam filter. If your post is hidden by this automatic filter and does not violate our terms, we will unhide the post for public viewing.
Some examples of what will not be tolerated on our wall:
• Abusive, harassing, stalking, threatening or personally attacking others;
• Defamatory, profane, offensive, obscene, or vulgar comments;
• Hateful in language targeting race/ethnicity, religion, gender, nationality or political beliefs;
• Fraudulent, deceptive, misleading or unlawful posts/comments;
• Trolling or deliberate disruption of discussion;
• Discussion of illegal activity;
• Spamming in nature;
• Links or comments containing sexually explicit content or other material deemed inappropriate;
• Solicitation of goods or services;
• Uploading files or links that contain viruses or programs that could damage the operation of other people’s computers;
• Anything to do with a legal issue, legal case, or attorneys. This includes legal action involving the Lifestyle Rewired, soliciting individuals to engage in legal action against the Lifestyle Rewired, or offering other legal advice;
• Sharing personal information including, but not limited to, health history, patient history, patient full name, email address, phone number.
We reserve the right to remove posts that do not adhere to our guidelines as listed above. We also reserve the right to block anyone who violates these guidelines from posting on our page.</t>
  </si>
  <si>
    <t xml:space="preserve">Because it's not just the policy. It's the people. 
For over 150 years, we have been focused on providing insurance and risk management services to businesses and individuals. Today we are one of New England's largest privately-owned, independent insurance agencies. We are dedicated to the needs of our clients and our team concept provides clients with the highest level of service. 
We serve a wide variety of clients ranging from individuals, to businesses large and small. A partial list of industries we serve includes banking, chemicals, construction, education, electronics, healthcare, hospitality, manufacturing, non-profit organizations, packaging, printing, real estate, recreation, retailing, textiles and transportation.
Our dedicated team of insurance professionals takes pride in helping clients manage risk and achieve their goals. We augment our local presence with an unparalleled network of correspondent brokers throughout the world with our partnership in Assurex Global Corporation.
To serve our clients needs we have seven offices in Massachusetts: Lowell, Andover, Chelmsford, Dracut, Haverhill, Tewksbury, and Westford, and an office in Portsmouth, New Hampshire.
</t>
  </si>
  <si>
    <t xml:space="preserve">Drug-Free Kids is a substance abuse prevention program for students that speaks their language. Through a partnership with the global nonprofit FDC Prevention Works, Drug-Free Kids takes a different approach to prevention education and empowers students to make smart choices in their early lives.
</t>
  </si>
  <si>
    <t>We are an independent and global journal, narrating the discussion around branding with insightful sources of thought leadership from the industry. Our dedicated team of writers strives to keep readers informed and intrigued with unique work from brands across the globe, concentrating on fresh brand strategies, executions, identities, development, and overall evolution. And it’s not just us. We’re supported by a beloved group of renowned experts who collaborate and celebrate creativity by bringing their international expertise and experiences to our pages.
Together, we propel a vision in which quality content is the value exchange. Together, we applaud the work of our peers, big and small. Together, we persevere with enthusiasm and curiosity, across both themes and borders.
Together, we are Brandingmag. And we believe that the name speaks for itself.
General Inquiries: info[at]brandingmagazine.com
Editorial Team: head[at]brandingmagazine.com
Sales Team &amp; Support: sales[at]brandingmagazine.com
Advertising &amp; Media Kit: advertising[at]brandingmagazine.com
http://www.brandingmagazine.com/</t>
  </si>
  <si>
    <t xml:space="preserve">Oreo® Facebook Terms of Use
Welcome to the Oreo® Page on Facebook. We’re glad you are here and encourage you to share your comments, photos and videos. 
Advertisements displayed on the page are NOT endorsed by Mondelez 
International. These are managed by Facebook directly.
We might be unable to reply to all the requests for business opportunities, sponsorship, free samples due to the great number of demands that we receive. 
For employment or internship enquiries, please visit http://www.mondelezinternational.com/careers 
We will generally respond to comments during working hours Monday to Friday.
We believe that good conversation makes life more delicious. By submitting or using content posted on our Oreo® page, you understand and agree that:
In line with that philosophy, we expect that fans will not post content that falls into the following categories and we will remove postings that are:
Abusive, defamatory or obscene
Fraudulent, deceptive or misleading
In violation of any intellectual property right of another
In violation of any law or regulation
Otherwise offensive
Off Topic 
Oreo® has the right (but not the obligation) to monitor all content and to reject or remove any inappropriate or offensive content and the right to block the user.
You will not post or post links to advertisements, commercial solicitations, spam or malicious software.
Anything you share on our pages becomes MDLZ property
You agree to adhere to Facebook's Statement of Rights and Responsibilities located here: www.facebook.com/terms . 
We encourage you to review the privacy policy of any website, application or other digital service that you use. We are not responsible for the accuracy, accessibility or legality of the material contained on any destination website, application or service. The privacy policy and terms of use (if any) posted on the destination third-party website, application or service will govern your activities. To learn more about how we protect your privacy, please read Mondelez International, Inc. Privacy Policy located here: http://in.mondelezinternational.com/privacy-policy </t>
  </si>
  <si>
    <t xml:space="preserve">The Dinnerhorn Restaurant first opened its doors in 1959. We serve seafood, steak, and comfort food in a welcoming environment. Both restaurants have been family owned and operated since day one and we appreciate your continued support!
Our sister restaurant, Bratskellar Pizza Pub, has been serving the freshest comfort foods in town since 1968. Our creative pizzas are consistently voted as the best in the Seacoast. Come in and see for yourself what all the hype is about!
Bratskellar has a relaxed, pub style atmosphere perfect for bringing family, friends and dates. Our dark wood paneling, dim lighting and wooden booths provide you with a cozy and comforting environment to enjoy delicious food and drink. 
Choose from our wide selections of creative pizzas, gourmet subs, snacks and draft beer served in frozen mugs. Customers love our shrimp pesto and barbecued chicken pizza as well as our pastrami sub that will satisfy the cravings of any meat lover. 
Next time you’re looking for a casual lunch, dinner or late night snack, come into Bratskellar and let us show you what good food and service is all about. </t>
  </si>
  <si>
    <t>Drink Great Beer!</t>
  </si>
  <si>
    <t>In addition to the fantastic brick oven pizza, The Oven offers a wide
variety of appetizers, salads and an amazing and stand-out dessert menu.
As you eat, the kids can enjoy the soda fountain featuring local root beer and other specialty sodas while parents can sip from an excellent wine selection or choose from the 16 beers on tap.
We host a full service bar with big screen TV's. Full menu is served in bar area.</t>
  </si>
  <si>
    <t>"Strong body, quiet mind."
Based upon concepts of yin and yang, classes at Prasada Yoga Center blend the masculine aspects of power and focus from Ashtanga yoga with some of the more fluid aspects of Vinyasa flow. All of our dynamic classes seek to build a strength, balance and confidence through the safety of form and alignment principles.</t>
  </si>
  <si>
    <t>Michael and Peter Labrie of Rye, proprietors of the popular River House Restaurant known for its casual dining overlooking Portsmouth Harbor, opened their second year-round restaurant, Atlantic Grill in November 2014 at Foyes Corner in nearby Rye, NH.
The family business includes classic seafood favorites complemented by contemporary dishes by offering a mix of comfort food, healthy options, seafood, and local products.
The architecture of the new restaurant has been referred to as "coastal classic" and accommodates dining in the lounge, outside on the patoi and in the large private event facility. 
And, as with all their endeavors, The Atlantic Grill continues the family's longtime love and support for the arts. Michael and Peter grew up in a family involved in the community; their grandmother Rose Labrie was a Naïve Art painter who was one of the founders of Prescott Park Arts Festival. In 2009, even before they opened their first restaurant, they sought out PPAF and made a commitment to sponsor their Wednesday night Concert Series. The response was tremendous and next they approached The Music Hall, where they have been season sponsors for many years.
The Atlantic Grill also supports Seacoast Science Center's popular outdoor concert series, Music by the Sea.</t>
  </si>
  <si>
    <t>The New Hampshire SPCA is a community resource bringing animals and people together.  We provide adoption, education, investigation and sheltering services in a professional and compassionate way</t>
  </si>
  <si>
    <t>We're comprised of a Volunteer corps, a volunteer Board of Directors and a year-round Staff of an Executive Director (FT) and Coordinator (PT).</t>
  </si>
  <si>
    <t>Our beautiful 27 holes of leafy woodlands, streams, and manicured greens are visually stimulating, uniquely enjoyable, and suit all skill levels.
Pease Golf Course is a public course and was built in 1901 on the grounds of Lafayette Road (Langdon Farm) in Portsmouth, NH. From its early proponents to those that tee off on the greens today, all have helped to shape and constantly improve the course over time. Most recently, in 2000, a third nine-hole course was added to the original course.
Pease is a unique course for so many reasons. It’s the only course in the area that offers 27 different holes, and has the distinction of being the only course where planes land right before your eyes. Some might think this would be distracting, but it’s really quite incredible to be on the course and watch the Thunderbirds practice, or watch a huge C-130 Hercules or an A-10 Thunderbolt descend from the air onto the nearby runway.
The staff and other golfers here are friendly and easy-going, and so is the ever-present wildlife you’re likely to encounter on the course. Frequently members are greeted by deer, moose and even wild turkeys.
The course tests players from all skill levels, is always in incredible shape, and there’s always a nine-hole course available.
Compare our rates – they’re lower than our competitors, and we’re conveniently located just off Route 95.</t>
  </si>
  <si>
    <t xml:space="preserve">For over thirty years Maine Lobster Outlet has served the lobster needs of a large array of wholesale customers both domestically and internationally.  Our reputation for quality and service is unsurpassed in the industry.  Along with our wholesale business we also serve retail clients through additional services including our retail market, lobster bake catering, a unique live lobster fundraising program and residential shipping of lobster gift boxes.
</t>
  </si>
  <si>
    <t>Founded in September 2006, Smashing Magazine delivers useful and innovative information to web designers and developers. The goal is to support the community with articles about the latest trends and techniques in web development. We try our best to impress you not with the quantity but with the quality of the articles we publish. We hope that makes us different. Smashing Magazine is, and always has been, independent.
Perhaps the most remarkable yet overlooked aspect of the design community is its friendly, enthusiastic spirit. Every day, literally thousands of talented, hard-working folks out there gain new insight from their work, come up with brilliant ideas and then share their experience with fellow designers.
Nourished by the gratitude of its benefactors and powered by the reach of social networking, this community has produced a wide variety of high-quality articles, resources and tools, available to everybody. Every single contribution supports the entire community, and the community supports these contributors with traffic and word-of-mouth advertising: the networking effect at its best.
==============
Impressum / Legal:
==============
You can contact us via this form: http://www.smashingmagazine.com/contact/. 
You can also use our postal address:
Smashing Magazine GmbH
Werthmannstr. 15
79098 Freiburg
Germany
FAX: +49 (0)761 13758589
Amtsgericht Freiburg: HRB 710075
VAT Identification Number: USt-IdNr. DE289934635
Persons responsible for the content on the site (Verantwortliche für die Inhalte auf der Seite gemäß TMG): Markus Seyfferth</t>
  </si>
  <si>
    <t>Yoga in the Park is offered through SATYA-Seacoast Area Teachers of Yoga in Action. SATYA is a non-profit with a mission to increase access to therapeutic yoga for at-risk and vulnerable populations in our Seacoast community.
We envision a future where all members of our community have access to the profound therapeutic potential of yoga regardless of social, physical, and financial barriers.</t>
  </si>
  <si>
    <t xml:space="preserve">Become a Product tester today! http://www.MESH1insights.com
Test the innovations geared for you. Now access the top brands that are actively seeking your expertise and insight. Use our dynamic site to manage tests, update your profile, participate in forums, and offer real-time feedback. </t>
  </si>
  <si>
    <t>Henry VIII is famous for our luscious roast beef, roast turkey breast, roast pork and ham sandwiches, and offers a variety of vegetarian options and daily specials that will all together convince you that Henry VIII knows great food.    Our Secret's in the Execution!</t>
  </si>
  <si>
    <t>The Clipper Foundation seeks to fund innovative and unique learning opportunities for students in our community by establishing a permanent endowment.</t>
  </si>
  <si>
    <t>We cultivate artistic, educational and technical advancements, promote creative leadership, and recognize outstanding creative achievement across the Connecticut, Maine, Massachusetts, New Hampshire, Rhode Island, and Vermont television industries.</t>
  </si>
  <si>
    <t xml:space="preserve">Commercial glass storefronts and entrances. Glass shower doors, mirrors, screens, window repairs, tabletops, patio doors, fireplace and stove glass, cabinet door glass, picture frame glass. Sales, installation and service.  </t>
  </si>
  <si>
    <t>Eric Schurenberg is president and editor-in-chief of Inc. magazine and Inc.com.</t>
  </si>
  <si>
    <t>We know how hard it is to create new technology which positively impacts your business.
For 15 years we’ve built our own digital products, invested in tech startups and made custom digital tools for clients. We’ve turned this experience into a simple process. We call it The Tech Bootcamp. You cannot get this anywhere else.
Our method creates more speed and agility, not less.
Let’s talk.</t>
  </si>
  <si>
    <t>On March 19, 1935, Parker Brothers acquired the rights for the MONOPOLY game from Charles Darrow and soon began selling the board game in the United States. Within a year of the release of the MONOPOLY game, 35,000 copies of the board game were being made each week. 
Over the years, the MONOPOLY board and the rules of MONOPOLY have remained virtually unchanged. Today, the MONOPOLY game is known as the world’s favorite family game brand and the game has been played by more than one billion people in 114 countries around the world. Whether fans play face-to-face, on mobile, play MONOPOLY online or participate in casino or lottery gaming, there is a MONOPOLY game and experience to fit every lifestyle.
If you want to learn more about the rich and fun history of the Monopoly game, visit www.Monopoly.com.</t>
  </si>
  <si>
    <t xml:space="preserve">Boston Design Week seeks to increase public awareness and appreciation of all aspects of design, foster recognition of the vital role design plays in our lives, and bring new audiences to a wide array of design industries and organizations.
What that means for you is twelve days of citywide events from some of the cities top designers and design organizations. From urban architecture and landscaping to furniture and handcrafted jewelry. Visit our website for more information, a list of our fantastic sponsors, and our ever growing events calendar. </t>
  </si>
  <si>
    <t>At yoconta our goal is to give you the power to make your busines better.
Get a quote here
http://yoconta.com</t>
  </si>
  <si>
    <t>Community-based travel adventures that enrich your life and travel experiences. Join Travelcations adventures to integrate the 5 Elements of Wellbeing into your life; Discovery, Connection, Play, Restoration and Purposeful Achievement.</t>
  </si>
  <si>
    <t>51 Islington Street, Suite 4・Portsmouth, New Hampshire・28 people checked in here</t>
  </si>
  <si>
    <t>41 Farnsworth Street・Boston, Massachusetts・1,887 people checked in here</t>
  </si>
  <si>
    <t>432 Park Ave S・New York, New York・37 people checked in here</t>
  </si>
  <si>
    <t>195 Broadway, 18th Floor・New York, New York・598 people checked in here</t>
  </si>
  <si>
    <t>5,025 people checked in here</t>
  </si>
  <si>
    <t>25 1st St・Cambridge, Massachusetts・7,636 people checked in here</t>
  </si>
  <si>
    <t>20 Ladd St, Ste 200・Portsmouth, New Hampshire・218 people checked in here</t>
  </si>
  <si>
    <t>1 Hacker Way・Menlo Park, California・1 person checked in here</t>
  </si>
  <si>
    <t>1233 NW 12th Ave・Portland, Oregon・219 people checked in here</t>
  </si>
  <si>
    <t>199 people checked in here</t>
  </si>
  <si>
    <t>113 people checked in here</t>
  </si>
  <si>
    <t>100 N. Washington Street・Boston, Massachusetts・19 people checked in here</t>
  </si>
  <si>
    <t>2100 Seaport Blvd・Redwood City, California・1,355 people checked in here</t>
  </si>
  <si>
    <t>45,285 people checked in here</t>
  </si>
  <si>
    <t>250 Northern Ave, 4th Floor・Boston, Massachusetts・60 people checked in here</t>
  </si>
  <si>
    <t>77 N Washington St・Boston, Massachusetts・332 people checked in here</t>
  </si>
  <si>
    <t>4350 E West Hwy Ste 500・Bethesda, Maryland・21 people checked in here</t>
  </si>
  <si>
    <t>2,310 people checked in here</t>
  </si>
  <si>
    <t>1,608 people checked in here</t>
  </si>
  <si>
    <t>604 people checked in here</t>
  </si>
  <si>
    <t>3,138 people checked in here</t>
  </si>
  <si>
    <t>1285 Avenue of the Americas・New York, New York・3,919 people checked in here</t>
  </si>
  <si>
    <t>312 people checked in here</t>
  </si>
  <si>
    <t>Jl. Pantai Batu Mejan No.69・Badung, Bali, Indonesia・18 people checked in here</t>
  </si>
  <si>
    <t>501 Islington Street・Portsmouth, New Hampshire・92 people checked in here</t>
  </si>
  <si>
    <t>6 Merrill Industrial Dr, Unit 2・Hampton, New Hampshire・61 people checked in here</t>
  </si>
  <si>
    <t>103 people checked in here</t>
  </si>
  <si>
    <t>10 people checked in here</t>
  </si>
  <si>
    <t>307 people checked in here</t>
  </si>
  <si>
    <t>10 Vaughan Mall・Portsmouth, New Hampshire・88 people checked in here</t>
  </si>
  <si>
    <t>392,625 people checked in here</t>
  </si>
  <si>
    <t>261 Madison Ave・New York, New York・98 people checked in here</t>
  </si>
  <si>
    <t>148 Madison Avenue, Suite 600・New York, New York・18 people checked in here</t>
  </si>
  <si>
    <t>27 people checked in here</t>
  </si>
  <si>
    <t>14 Hancock St・Portsmouth, New Hampshire・23,213 people checked in here</t>
  </si>
  <si>
    <t>200 Grafton Dr・Portsmouth, New Hampshire・4,354 people checked in here</t>
  </si>
  <si>
    <t>Kapolei, Hawaii</t>
  </si>
  <si>
    <t>PO Box 2093・New Castle, New Hampshire・1 person checked in here</t>
  </si>
  <si>
    <t>7,314 people checked in here</t>
  </si>
  <si>
    <t>350  Route 108・Somersworth, New Hampshire・9 people checked in here</t>
  </si>
  <si>
    <t>2 people checked in here</t>
  </si>
  <si>
    <t>1306 Abbot Kinney Blvd, Venice California</t>
  </si>
  <si>
    <t>980 Lafayette Road, Route 1・Portsmouth, New Hampshire・13,475 people checked in here</t>
  </si>
  <si>
    <t>105 Bartlett St・Portsmouth, New Hampshire・4,452 people checked in here</t>
  </si>
  <si>
    <t>845 Lafayette Rd・Hampton, New Hampshire・14,245 people checked in here</t>
  </si>
  <si>
    <t>155 Fleet St・Portsmouth, New Hampshire・6 people checked in here</t>
  </si>
  <si>
    <t>488 people checked in here</t>
  </si>
  <si>
    <t>5 Pioneer Road・Rye, New Hampshire・11,228 people checked in here</t>
  </si>
  <si>
    <t>COVE Workspace at 36 Maplewood Avenue・Portsmouth, New Hampshire・7 people checked in here</t>
  </si>
  <si>
    <t>104 Portsmouth Ave・Stratham, New Hampshire・2,560 people checked in here</t>
  </si>
  <si>
    <t>909 Islington Street・Portsmouth, New Hampshire・28 people checked in here</t>
  </si>
  <si>
    <t>200 Grafton Dr・Portsmouth, New Hampshire・6,463 people checked in here</t>
  </si>
  <si>
    <t>360 US Route 1・York, Maine・1,025 people checked in here</t>
  </si>
  <si>
    <t>138 Congress St・Portsmouth, New Hampshire・15,209 people checked in here</t>
  </si>
  <si>
    <t>1 person checked in here</t>
  </si>
  <si>
    <t>36 Lowell St・Manchester, New Hampshire・44 people checked in here</t>
  </si>
  <si>
    <t>Prescott Park, Marcy St・Portsmouth, New Hampshire・101 people checked in here</t>
  </si>
  <si>
    <t>210 West Rd・Portsmouth, New Hampshire・159 people checked in here</t>
  </si>
  <si>
    <t>72 South River Road, Suite 202・Bedford, New Hampshire・25 people checked in here</t>
  </si>
  <si>
    <t>447 US Route 1・Kittery, Maine・1,927 people checked in here</t>
  </si>
  <si>
    <t>PO Box 1332・Newport, Rhode Island</t>
  </si>
  <si>
    <t>141 Daniel Webster Hwy・Merrimack, New Hampshire・2 people checked in here</t>
  </si>
  <si>
    <t>Portsmouth, New Hampshire</t>
  </si>
  <si>
    <t>550 15 Street・San Francisco, California・13 people checked in here</t>
  </si>
  <si>
    <t>1,530 people checked in here</t>
  </si>
  <si>
    <t>555 17th St・Denver, Colorado・1,134 people checked in here</t>
  </si>
  <si>
    <t>23 people checked in here</t>
  </si>
  <si>
    <t>Floor 1, St James House・Sheffield・10 people checked in here</t>
  </si>
  <si>
    <t>79 Daniel St・Portsmouth, New Hampshire・635 people checked in here</t>
  </si>
  <si>
    <t>486 Newfield Rd・Shapleigh, Maine・15 people checked in here</t>
  </si>
  <si>
    <t>263 Summer Street・Boston, Massachusetts・56 people checked in here</t>
  </si>
  <si>
    <t>AUTOMATIC</t>
  </si>
  <si>
    <t>491 people like this.</t>
  </si>
  <si>
    <t>2.2M people like this.</t>
  </si>
  <si>
    <t>565 people like this.</t>
  </si>
  <si>
    <t>53K people like this.</t>
  </si>
  <si>
    <t>199K people like this.</t>
  </si>
  <si>
    <t>738K people like this.</t>
  </si>
  <si>
    <t>1.8M people like this.</t>
  </si>
  <si>
    <t>809 people like this.</t>
  </si>
  <si>
    <t>12M people like this.</t>
  </si>
  <si>
    <t>366 people like this.</t>
  </si>
  <si>
    <t>1.7K people like this.</t>
  </si>
  <si>
    <t>973 people like this.</t>
  </si>
  <si>
    <t>2.3K people like this.</t>
  </si>
  <si>
    <t>4.4K people like this.</t>
  </si>
  <si>
    <t>168K people like this.</t>
  </si>
  <si>
    <t>9.9M people like this.</t>
  </si>
  <si>
    <t>3.3K people like this.</t>
  </si>
  <si>
    <t>2.7K people like this.</t>
  </si>
  <si>
    <t>363 people like this.</t>
  </si>
  <si>
    <t>770K people like this.</t>
  </si>
  <si>
    <t>607K people like this.</t>
  </si>
  <si>
    <t>1.2M people like this.</t>
  </si>
  <si>
    <t>50K people like this.</t>
  </si>
  <si>
    <t>70K people like this.</t>
  </si>
  <si>
    <t>224 people like this.</t>
  </si>
  <si>
    <t>3.6M people like this.</t>
  </si>
  <si>
    <t>100K people like this.</t>
  </si>
  <si>
    <t>2.1K people like this.</t>
  </si>
  <si>
    <t>130K people like this.</t>
  </si>
  <si>
    <t>118K people like this.</t>
  </si>
  <si>
    <t>10K people like this.</t>
  </si>
  <si>
    <t>7.8M people like this.</t>
  </si>
  <si>
    <t>2K people like this.</t>
  </si>
  <si>
    <t>558 people like this.</t>
  </si>
  <si>
    <t>17K people like this.</t>
  </si>
  <si>
    <t>95K people like this.</t>
  </si>
  <si>
    <t>359K people like this.</t>
  </si>
  <si>
    <t>8.1K people like this.</t>
  </si>
  <si>
    <t>882 people like this.</t>
  </si>
  <si>
    <t>27M people like this.</t>
  </si>
  <si>
    <t>601K people like this.</t>
  </si>
  <si>
    <t>195K people like this.</t>
  </si>
  <si>
    <t>500K people like this.</t>
  </si>
  <si>
    <t>1.1M people like this.</t>
  </si>
  <si>
    <t>38K people like this.</t>
  </si>
  <si>
    <t>35K people like this.</t>
  </si>
  <si>
    <t>6.7K people like this.</t>
  </si>
  <si>
    <t>12K people like this.</t>
  </si>
  <si>
    <t>1.6K people like this.</t>
  </si>
  <si>
    <t>1.4K people like this.</t>
  </si>
  <si>
    <t>221 people like this.</t>
  </si>
  <si>
    <t>9 people like this.</t>
  </si>
  <si>
    <t>66K people like this.</t>
  </si>
  <si>
    <t>103K people like this.</t>
  </si>
  <si>
    <t>48M people like this.</t>
  </si>
  <si>
    <t>42M people like this.</t>
  </si>
  <si>
    <t>3.1K people like this.</t>
  </si>
  <si>
    <t>5.2K people like this.</t>
  </si>
  <si>
    <t>9.5K people like this.</t>
  </si>
  <si>
    <t>7K people like this.</t>
  </si>
  <si>
    <t>834 people like this.</t>
  </si>
  <si>
    <t>2.9K people like this.</t>
  </si>
  <si>
    <t>422 people like this.</t>
  </si>
  <si>
    <t>28K people like this.</t>
  </si>
  <si>
    <t>2.8K people like this.</t>
  </si>
  <si>
    <t>1.5K people like this.</t>
  </si>
  <si>
    <t>741 people like this.</t>
  </si>
  <si>
    <t>5.1K people like this.</t>
  </si>
  <si>
    <t>80K people like this.</t>
  </si>
  <si>
    <t>291K people like this.</t>
  </si>
  <si>
    <t>128K people like this.</t>
  </si>
  <si>
    <t>1K people like this.</t>
  </si>
  <si>
    <t>1.1K people like this.</t>
  </si>
  <si>
    <t>432 people like this.</t>
  </si>
  <si>
    <t>755 people like this.</t>
  </si>
  <si>
    <t>7 people like this.</t>
  </si>
  <si>
    <t>259 people like this.</t>
  </si>
  <si>
    <t>23K people like this.</t>
  </si>
  <si>
    <t>22K people like this.</t>
  </si>
  <si>
    <t>4K people like this.</t>
  </si>
  <si>
    <t>447 people like this.</t>
  </si>
  <si>
    <t>301 people like this.</t>
  </si>
  <si>
    <t>10M people like this.</t>
  </si>
  <si>
    <t>5K people like this.</t>
  </si>
  <si>
    <t>52K people like this.</t>
  </si>
  <si>
    <t>49K people like this.</t>
  </si>
  <si>
    <t>95 people like this.</t>
  </si>
  <si>
    <t>173K people like this.</t>
  </si>
  <si>
    <t>458 people like this.</t>
  </si>
  <si>
    <t>261 people like this.</t>
  </si>
  <si>
    <t>322 people like this.</t>
  </si>
  <si>
    <t>64 people like this.</t>
  </si>
  <si>
    <t>Amy Cueva and Will Powley</t>
  </si>
  <si>
    <t>Third Door Media and ChiefMarTech</t>
  </si>
  <si>
    <t>Joan Parsons</t>
  </si>
  <si>
    <t>Mark Regenauer</t>
  </si>
  <si>
    <t>1977; produced first Market Square Day in 1978</t>
  </si>
  <si>
    <t>06.09.2006</t>
  </si>
  <si>
    <t>Brian Bednarek</t>
  </si>
  <si>
    <t>Bernard Goldhirsh founded Inc. magazine for entrepreneurs and small business owners in 1979. Today, Inc. is also behind a website, events, and other products for entrepreneurs.</t>
  </si>
  <si>
    <t>451 Agency is an award-winning, fully integrated marketing, communications, and creative agency that specializes in creative design, advertising, public relations, digital marketing, media buying, experiential events, and content marketing. Headquartered in Boston with offices in New York and Los Angeles, 451 Agency brings the big ideas that help Ignite Brand Love.</t>
  </si>
  <si>
    <t>Comment Policy:
We ask that you respect other people’s opinions, avoid profanity, offensive statements, illegal content, and anything else that might otherwise violate our standard terms and conditions. Please understand that we reserve the right to delete comments that are off-topic, offensive or inappropriate, as we deem necessary.
Customer Service:
All customer service questions should be directed to @INFASupport on Twitter or support@informatica.com. 
This page is updated by Informatica LLC and members of its communications team.
Informatica LLC can use any ideas, concepts, or techniques that you disclose, including anything having to do with the development, manufacturing and marketing of our products.
The opinions expressed here are not necessarily the opinions of Informatica LLC and we assume no responsibility for such content.</t>
  </si>
  <si>
    <t xml:space="preserve">Instagram:
http://instagram.com/entrepreneur
Snapchat:
https://www.snapchat.com/add/entmagazine
Twitter: 
http://twitter.com/Entrepreneur
LinkedIn: 
https://www.linkedin.com/company/entrepreneur-media
YouTube:
http://www.youtube.com/user/EntrepreneurOnline
Pinterest:
http://pinterest.com/entrepreneurmedia
</t>
  </si>
  <si>
    <t>We are advocates for giving old things a new utility.... a new life. Indosole products are not "recycled" they are "re-purposed." There is a big difference. The production process is completely organic and there is no melting down, off gassing, or re-forming of materials.</t>
  </si>
  <si>
    <t>WordPress.com websites and blogs are free with the option of adding upgrades such as personalized domain names, custom CSS, video storage, and more. In comparison, a self-hosted WordPress.org site does not have upgrades and must be installed on a web hosting account separately. 
See http://en.support.wordpress.com/com-vs-org/ to learn more about the differences between WordPress.com and WordPress.org.</t>
  </si>
  <si>
    <t>For information on adoption or programs call 603-772-2921. 
Our Mailing Address is
PO Box 196
Stratham, NH 03885
Our Physical Address is
104 Portsmouth Ave
Stratham, NH 03885
"HOW DO I REPORT CRUELTY?"
If you witness an act of animal torture or abuse call your local police immediately. If you know or suspect that an animal is being neglected or abused, report your information by calling our investigative agent at 603-772-2921 ext. 111. Any inquiries regarding suspected neglect or abuse are welcome. Your calls are confidential and our agent will require information to receive a valid report.</t>
  </si>
  <si>
    <t>We serve the Seacoast area including Greenland, Hampton, Hampton Falls, Kittery ME, New Castle, Newington, North Hampton, Portsmouth, Rye, Seabrook and Stratham.</t>
  </si>
  <si>
    <t xml:space="preserve">What Happened Before CACs?
Before CAC’s, the investigation of abuse claims required numerous interrogations of child victims. Children would be questioned by parents or other adults who received the initial disclosure, then by police in whatever space was available, from holding cells to the backs of their cruisers. Prosecutors would have their turn, as would protective services and other involved parties, such as doctors and other lawyers. By the end, a typical child abuse victim would be interviewed an average of 8 times during the course of an investigation, all by people with different questioning styles and sometimes divergent agendas.
Reducing the Trauma of Child Victims
Multiple interviews increased the trauma of already frightened child victims and were therefore counterproductive to successful investigations. Child Advocacy Centers are a neutral location where all the professionals involved in a child abuse investigation come together to conduct a single interview of the victim. All questions are asked through a single interviewer, a trained forensic investigator skilled at interviewing children.
What are Forensic Interviewers?
Forensic interviewers at New Hampshire’s Child Advocacy Centers are trained with forty hours of instruction in a nationally based model of forensic interviewing developed by the National Children’s Advocacy Center. Forensic interviews are a first step in child abuse investigations. They produce evidence that will stand up in court if an investigation leads to criminal prosecution. Properly conducted forensic interviews are legally sound because they are objective, non-leading, and carefully documented. The National Children’s Alliance reports that municipalities with Child Advocacy Centers are 40% more successful in their prosecution of child abuse cases.
Supporting the Community
CACs benefit not only child victims, they are good for the entire community. Statistics show that victims of abuse who do not receive strong intervention are significantly more likely to become juvenile offenders. As adults, they can suffer from a lifetime of pain, which can include depression and addiction. Worst of all, they can become abusers themselves.
</t>
  </si>
  <si>
    <t xml:space="preserve">Residential and Commercial glass sales, installation and service. </t>
  </si>
  <si>
    <t>The Random Acts of Kindness™ Foundation is the heart of the kindness movement whose aim is to help everyone create a better world by spreading awareness and increasing engagement in kind actions.</t>
  </si>
  <si>
    <t>Office Resources, Inc. has five locations in New England. In addition to the headquarters in Boston, MA, ORI has showrooms in Hartford, CT, Manchester, NH, Portland, ME and Shrewsbury, MA.</t>
  </si>
  <si>
    <t>Kevin Harrington</t>
  </si>
  <si>
    <t>Shane Pine</t>
  </si>
  <si>
    <t>Becky Donovan Lanzillo</t>
  </si>
  <si>
    <t>Kristie Edmunds</t>
  </si>
  <si>
    <t>https://www.facebook.com/fishnetmedia/</t>
  </si>
  <si>
    <t>https://www.facebook.com/GE/</t>
  </si>
  <si>
    <t>https://www.facebook.com/SteinIAS/</t>
  </si>
  <si>
    <t>https://www.facebook.com/Interbrand/</t>
  </si>
  <si>
    <t>https://www.facebook.com/awwwards/</t>
  </si>
  <si>
    <t>https://www.facebook.com/salesforce/</t>
  </si>
  <si>
    <t>https://www.facebook.com/hubspot/</t>
  </si>
  <si>
    <t>https://www.facebook.com/CalypsoAgencyNH/</t>
  </si>
  <si>
    <t>https://www.facebook.com/facebookbusiness/</t>
  </si>
  <si>
    <t>https://www.facebook.com/BabcockJenkins/</t>
  </si>
  <si>
    <t>https://www.facebook.com/pjaadvertising/</t>
  </si>
  <si>
    <t>https://www.facebook.com/madpow/</t>
  </si>
  <si>
    <t>https://www.facebook.com/451AdAgency/</t>
  </si>
  <si>
    <t>https://www.facebook.com/martechconf/</t>
  </si>
  <si>
    <t>https://www.facebook.com/InformaticaLLC/</t>
  </si>
  <si>
    <t>https://www.facebook.com/HuffPost/</t>
  </si>
  <si>
    <t>https://www.facebook.com/MITX.ORG/</t>
  </si>
  <si>
    <t>https://www.facebook.com/BrandAMPlification/</t>
  </si>
  <si>
    <t>https://www.facebook.com/MarketBridge/</t>
  </si>
  <si>
    <t>https://www.facebook.com/AdAge/</t>
  </si>
  <si>
    <t>https://www.facebook.com/mashableclickclickclick/</t>
  </si>
  <si>
    <t>https://www.facebook.com/FastCompany/</t>
  </si>
  <si>
    <t>https://www.facebook.com/RusticPathways/</t>
  </si>
  <si>
    <t>https://www.facebook.com/PublicisSapient/</t>
  </si>
  <si>
    <t>https://www.facebook.com/togetherspin/</t>
  </si>
  <si>
    <t>https://www.facebook.com/EntMagazine/</t>
  </si>
  <si>
    <t>https://www.facebook.com/bbdoworldwide/</t>
  </si>
  <si>
    <t>https://www.facebook.com/SilverTech/</t>
  </si>
  <si>
    <t>https://www.facebook.com/uxmag/</t>
  </si>
  <si>
    <t>https://www.facebook.com/hongkiatcom/</t>
  </si>
  <si>
    <t>https://www.facebook.com/indosole/</t>
  </si>
  <si>
    <t>https://www.facebook.com/Photoshop/</t>
  </si>
  <si>
    <t>https://www.facebook.com/rakacreative/</t>
  </si>
  <si>
    <t>https://www.facebook.com/Forbes-Marketing-Group-176334519076242/</t>
  </si>
  <si>
    <t>https://www.facebook.com/PeachpitCreativeLearning/</t>
  </si>
  <si>
    <t>https://www.facebook.com/webdesignledger/</t>
  </si>
  <si>
    <t>https://www.facebook.com/Creativebloq/</t>
  </si>
  <si>
    <t>https://www.facebook.com/BFMweb/</t>
  </si>
  <si>
    <t>https://www.facebook.com/alphaloft/</t>
  </si>
  <si>
    <t>https://www.facebook.com/Google/</t>
  </si>
  <si>
    <t>https://www.facebook.com/Adweek/</t>
  </si>
  <si>
    <t>https://www.facebook.com/searchengineland/</t>
  </si>
  <si>
    <t>https://www.facebook.com/WordPresscom/</t>
  </si>
  <si>
    <t>https://www.facebook.com/WordPress/</t>
  </si>
  <si>
    <t>https://www.facebook.com/alistapart/</t>
  </si>
  <si>
    <t>https://www.facebook.com/cmocom/</t>
  </si>
  <si>
    <t>https://www.facebook.com/onbehavior/</t>
  </si>
  <si>
    <t>https://www.facebook.com/NationalChildrensAlliance/</t>
  </si>
  <si>
    <t>https://www.facebook.com/StrawberyBankeMuseum/</t>
  </si>
  <si>
    <t>https://www.facebook.com/grill28/</t>
  </si>
  <si>
    <t>https://www.facebook.com/LifestyleRewired/</t>
  </si>
  <si>
    <t>https://www.facebook.com/fredcchurch/</t>
  </si>
  <si>
    <t>https://www.facebook.com/drugfreekidsnh/</t>
  </si>
  <si>
    <t>https://www.facebook.com/VMLYR/</t>
  </si>
  <si>
    <t>https://www.facebook.com/evolution.armory/</t>
  </si>
  <si>
    <t>https://www.facebook.com/brandingmag/</t>
  </si>
  <si>
    <t>https://www.facebook.com/RedBull/</t>
  </si>
  <si>
    <t>https://www.facebook.com/OREO/</t>
  </si>
  <si>
    <t>https://www.facebook.com/bratskellardinnerhorn/</t>
  </si>
  <si>
    <t>https://www.facebook.com/greatrhythmbrewing/</t>
  </si>
  <si>
    <t>https://www.facebook.com/CommunityOven/</t>
  </si>
  <si>
    <t>https://www.facebook.com/TasteoftheSeacoast/</t>
  </si>
  <si>
    <t>https://www.facebook.com/Prasada-Yoga-Center-161310822217/</t>
  </si>
  <si>
    <t>https://www.facebook.com/AtlanticGrillNH/</t>
  </si>
  <si>
    <t>https://www.facebook.com/SOMMA-Studios-67603934944/</t>
  </si>
  <si>
    <t>https://www.facebook.com/NewHampshireSPCA/</t>
  </si>
  <si>
    <t>https://www.facebook.com/proportsmouth/</t>
  </si>
  <si>
    <t>https://www.facebook.com/peasegolfcourse/</t>
  </si>
  <si>
    <t>https://www.facebook.com/Maine.Lobster.Outlet/</t>
  </si>
  <si>
    <t>https://www.facebook.com/FlatbreadPortsmouth/</t>
  </si>
  <si>
    <t>https://www.facebook.com/ExpWithGoogle/</t>
  </si>
  <si>
    <t>https://www.facebook.com/smashmag/</t>
  </si>
  <si>
    <t>https://www.facebook.com/EscapistMag/</t>
  </si>
  <si>
    <t>https://www.facebook.com/NHTechAlliance/</t>
  </si>
  <si>
    <t>https://www.facebook.com/yogaintheparkSATYA/</t>
  </si>
  <si>
    <t>https://www.facebook.com/GatherNH/</t>
  </si>
  <si>
    <t>https://www.facebook.com/mesh01community/</t>
  </si>
  <si>
    <t>https://www.facebook.com/GSCANH/</t>
  </si>
  <si>
    <t>https://www.facebook.com/HenryViiicarvery/</t>
  </si>
  <si>
    <t>https://www.facebook.com/ClipperFoundation/</t>
  </si>
  <si>
    <t>https://www.facebook.com/newenglandemmy/</t>
  </si>
  <si>
    <t>https://www.facebook.com/builtr/</t>
  </si>
  <si>
    <t>https://www.facebook.com/MarvellGlass/</t>
  </si>
  <si>
    <t>https://www.facebook.com/bestofportsmouth/</t>
  </si>
  <si>
    <t>https://www.facebook.com/CMSWire/</t>
  </si>
  <si>
    <t>https://www.facebook.com/Inc/</t>
  </si>
  <si>
    <t>https://www.facebook.com/RedTettemer/</t>
  </si>
  <si>
    <t>https://www.facebook.com/therandomactsofkindnessfoundation/</t>
  </si>
  <si>
    <t>https://www.facebook.com/RhinoTalk/</t>
  </si>
  <si>
    <t>https://www.facebook.com/techdept/</t>
  </si>
  <si>
    <t>https://www.facebook.com/monopoly/</t>
  </si>
  <si>
    <t>https://www.facebook.com/bostondesignweek/</t>
  </si>
  <si>
    <t>https://www.facebook.com/Newsfactornetwork/</t>
  </si>
  <si>
    <t>https://www.facebook.com/business2community/</t>
  </si>
  <si>
    <t>https://www.facebook.com/pages/Kaffee-Von-Solln/120976021319468</t>
  </si>
  <si>
    <t>https://www.facebook.com/PagesSizesDimensions/</t>
  </si>
  <si>
    <t>https://www.facebook.com/lifehackorg/</t>
  </si>
  <si>
    <t>https://www.facebook.com/Corexequine/</t>
  </si>
  <si>
    <t>https://www.facebook.com/Wakita-Electric-Inc-141765825936395/</t>
  </si>
  <si>
    <t>https://www.facebook.com/Office-Resources-Inc-120152951349130/</t>
  </si>
  <si>
    <t>https://www.facebook.com/beworldlybewellhavefun/</t>
  </si>
  <si>
    <t>51 Islington Street, Suite 4 03801 Portsmouth  NH United States</t>
  </si>
  <si>
    <t>41 Farnsworth Street 02210 Boston  MA United States</t>
  </si>
  <si>
    <t>432 Park Ave S 10016 New York  NY United States</t>
  </si>
  <si>
    <t>195 Broadway, 18th Floor 10007 New York  NY United States</t>
  </si>
  <si>
    <t>San Francisco  CA United States</t>
  </si>
  <si>
    <t>25 1st St 02141 Cambridge  MA United States</t>
  </si>
  <si>
    <t>20 Ladd St, Ste 200 03801 Portsmouth  NH United States</t>
  </si>
  <si>
    <t>1 Hacker Way 94025 Menlo Park  CA United States</t>
  </si>
  <si>
    <t>1233 NW 12th Ave 97209 Portland  OR United States</t>
  </si>
  <si>
    <t>Cambridge  MA United States</t>
  </si>
  <si>
    <t>Portsmouth  NH United States</t>
  </si>
  <si>
    <t>100 N. Washington Street 02114 Boston  MA United States</t>
  </si>
  <si>
    <t>2100 Seaport Blvd 94063 Redwood City  CA United States</t>
  </si>
  <si>
    <t>250 Northern Ave, 4th Floor 02210 Boston  MA United States</t>
  </si>
  <si>
    <t>77 N Washington St 02114 Boston  MA United States</t>
  </si>
  <si>
    <t>4350 E West Hwy Ste 500 20814 Bethesda  MD United States</t>
  </si>
  <si>
    <t>New York  NY United States</t>
  </si>
  <si>
    <t>Huntsburg  OH United States</t>
  </si>
  <si>
    <t>1285 Avenue of the Americas 10019 New York  NY United States</t>
  </si>
  <si>
    <t>Manchester  NH United States</t>
  </si>
  <si>
    <t>Jl. Pantai Batu Mejan No.69 80361 Badung   Indonesia</t>
  </si>
  <si>
    <t>501 Islington Street 03801 Portsmouth  NH United States</t>
  </si>
  <si>
    <t>6 Merrill Industrial Dr, Unit 2 03842 Hampton  NH United States</t>
  </si>
  <si>
    <t>Bath   United Kingdom</t>
  </si>
  <si>
    <t>10 Vaughan Mall 03801 Portsmouth  NH United States</t>
  </si>
  <si>
    <t>Mountain View  CA United States</t>
  </si>
  <si>
    <t>261 Madison Ave 10016 New York  NY United States</t>
  </si>
  <si>
    <t>148 Madison Avenue, Suite 600 10016 New York  NY United States</t>
  </si>
  <si>
    <t>Washington  DC United States</t>
  </si>
  <si>
    <t>14 Hancock St 03801 Portsmouth  NH United States</t>
  </si>
  <si>
    <t>200 Grafton Dr 03801 Portsmouth  NH United States</t>
  </si>
  <si>
    <t>Kapolei  HI United States</t>
  </si>
  <si>
    <t>PO Box 2093 03854 New Castle  NH United States</t>
  </si>
  <si>
    <t>Kansas City  MO United States</t>
  </si>
  <si>
    <t>350  Route 108 03878 Somersworth  NH United States</t>
  </si>
  <si>
    <t>980 Lafayette Road, Route 1 03801 Portsmouth  NH United States</t>
  </si>
  <si>
    <t>105 Bartlett St 03801 Portsmouth  NH United States</t>
  </si>
  <si>
    <t>845 Lafayette Rd 03842 Hampton  NH United States</t>
  </si>
  <si>
    <t>155 Fleet St 03801 Portsmouth  NH United States</t>
  </si>
  <si>
    <t>North Hampton  NH United States</t>
  </si>
  <si>
    <t>5 Pioneer Road 03870 Rye  NH United States</t>
  </si>
  <si>
    <t>COVE Workspace at 36 Maplewood Avenue 03801 Portsmouth  NH United States</t>
  </si>
  <si>
    <t>104 Portsmouth Ave 03885 Stratham  NH United States</t>
  </si>
  <si>
    <t>909 Islington Street 03801 Portsmouth  NH United States</t>
  </si>
  <si>
    <t>360 US Route 1 03909 York  ME United States</t>
  </si>
  <si>
    <t>138 Congress St 03801 Portsmouth  NH United States</t>
  </si>
  <si>
    <t>36 Lowell St 03101 Manchester  NH United States</t>
  </si>
  <si>
    <t>Prescott Park, Marcy St 03801 Portsmouth  NH United States</t>
  </si>
  <si>
    <t>210 West Rd 03801 Portsmouth  NH United States</t>
  </si>
  <si>
    <t>72 South River Road, Suite 202 03110 Bedford  NH United States</t>
  </si>
  <si>
    <t>447 US Route 1 03904 Kittery  ME United States</t>
  </si>
  <si>
    <t>PO Box 1332 02840 Newport  RI United States</t>
  </si>
  <si>
    <t>141 Daniel Webster Hwy 03054 Merrimack  NH United States</t>
  </si>
  <si>
    <t>550 15 Street 94103 San Francisco  CA United States</t>
  </si>
  <si>
    <t>555 17th St 80202-4006 Denver  CO United States</t>
  </si>
  <si>
    <t>Lexington  MA United States</t>
  </si>
  <si>
    <t>Floor 1, St James House S1 2EX Sheffield   United Kingdom</t>
  </si>
  <si>
    <t>Miami  FL United States</t>
  </si>
  <si>
    <t>79 Daniel St 03801 Portsmouth  NH United States</t>
  </si>
  <si>
    <t>486 Newfield Rd 04076 Shapleigh  ME United States</t>
  </si>
  <si>
    <t>263 Summer Street 02210 Boston  MA United States</t>
  </si>
  <si>
    <t xml:space="preserve">Welcome to the official GE Facebook page!
This page is meant to provide a positive, engaging community where forward-thinking individuals can join the conversation around innovation in energy, health, transportation and infrastructure, as well as GE and its products.
While we encourage your comments, photos, videos and links, it’s important to note that postings to the GE Facebook page are not representative of the opinions of GE, nor do we confirm their accuracy.
As part of our commitment to you, we will do our best to ensure that the content on this page remains innocuous and positive. However, since we can't monitor every posting or conversation, we realize that the occasional objectionable post will pop up from time to time. We therefore reserve the right to remove postings that are:
- Abusive, defamatory or obscene
- Fraudulent, deceptive or misleading
- In violation of any intellectual property right of another
- In violation of any law or regulation
- Otherwise offensive
- Off topic
- Sales pitches
- Spam
We also reserve the right to ban users from the GE Facebook page who exhibit these or otherwise offensive/intrusive behaviors.
We look forward to hearing from you!
//
TERMS AND CONDITIONS FOR UPLOADING 
PICTURES AND OTHER CONTENT TO THE 
GE FACEBOOK PAGE
By submitting your photo to the GE page (including its Facebook wall) on Facebook (the “Page”), you hereby agree and consent to: GE and its affiliates, subsidiaries, agencies (including advertising agencies) and parents, the “Company”) using the submitted photograph(s), video(s), comment(s) and other accompanying materials (collectively, the “User Content”) for advertising, marketing, promotion and other commercial and business purposes in accordance with these terms and conditions.    
When you upload the User Content to the Page, you hereby grant the Company (and its licensees, advertising agencies and promotion agencies) and the employees, agencies and authorized representatives of each and all of them (collectively, “Authorized Persons”), the unrestricted, perpetual, worldwide, non-transferable, royalty-free right and license to display, exhibit, transmit, reproduce, record, digitize, modify, alter, adapt, create derivative works, exploit and otherwise use and permit others to use the User Content (including, all copyrights in the User Content) in connection with the Company’s marketing, advertising and promotion of GE on Facebook.   
By uploading User Content to the Page, you represent and warrant to the Company that: (1) you are of at least 18 years of age; (2) you own all rights in the User Content or otherwise have the right to submit the User Content to the Company; (3) the User Content does not violate or infringe upon the rights of any third party (including, any rights of copyright, trademark, publicity or privacy); (4) any persons identified in the User Content have consented to the submission of the User Content on the Page and further use of the User Content as contemplated herein; and (5) the Authorized Persons’ use of the User Content in the manner contemplated above and the rights and licenses granted hereunder do not, and will not, violate any right of, or conflict with or violate any right or commitment made to, any third party and no consent or authorization from any third party is required in connection with such use.  You hereby agree to defend, indemnify and hold harmless the Authorized Persons from and against any and losses, and all claims by third parties, resulting from your breach of any of the foregoing representations or warranties.  
Lastly, you hereby waive, release and forever discharge the Company and each Authorized Person and each of their subsidiaries, affiliates, officers, directors, managers, members, shareholders, employees, representatives and agents from any and all rights, claims and liability relating to the use of the User Content in the manner contemplated above including, without limitation, any claims based on the invasion of privacy, commercial use of name or likeness and the right of publicity.  
</t>
  </si>
  <si>
    <t>We aim to create a meeting point where web professionals from across the world can come to find inspiration; a space for debate; a place to share knowledge and experience; give and receive constructive and respectful critiques. “Always hungry”.
Our mission is to discover, recognize, and promote the talent and effort of web designers, developers, and agencies who create unique digital experiences that are useful, innovative, intuitive, and beautiful.</t>
  </si>
  <si>
    <t>The End of Software</t>
  </si>
  <si>
    <t>Help millions of organizations grow better.</t>
  </si>
  <si>
    <t>Facebook’s mission is to give people the power to build community and bring the world closer together. People use Facebook to stay connected with friends and family, to discover what’s going on in the world, and to share and express what matters to them.</t>
  </si>
  <si>
    <t>Mad*Pow leverages strategic design and the psychology of motivation to create innovative experiences and compelling digital solutions that are good for people and good for business.</t>
  </si>
  <si>
    <t>To always exceed the expectations of our clients.</t>
  </si>
  <si>
    <t>To lead and fuel an industry responsible for shaping culture.</t>
  </si>
  <si>
    <t>We believe in business as a force for positive change. We chronicle how companies create and compete, highlight new business practices, and showcase the teams and individuals who are inventing the future and reinventing business.</t>
  </si>
  <si>
    <t xml:space="preserve">We empower students through innovative and responsible travel experiences to positively impact lives and communities around the world.
</t>
  </si>
  <si>
    <t>To usher in a new era of technology: one that puts people first by bringing them together, amplifying their experiences and senses, and transcending the boundaries of distance and devices.</t>
  </si>
  <si>
    <t>Entrepreneur magazine seeks to inspire, inform and celebrate entrepreneurs.</t>
  </si>
  <si>
    <t xml:space="preserve">In 1989, our Courts Furnishing client said, “I just want to sell more carpet.”  It was a simple request, but one that continues to get to the core of why we exist.  Because we’re here to create great work that works great. 
We help our clients ‘sell more’ through The Work. The Work. The Work. 
- Work that changes consumer behavior.
- Work that tells a brand’s story across all channels and mediums. 
- Work that is an economic multiplier for our clients businesses.  
We believe, quite simply, that in the absence of great work nothing else matters.
</t>
  </si>
  <si>
    <t>Making the web a better place.</t>
  </si>
  <si>
    <t xml:space="preserve">Indosole is on a mission to become the most responsible footwear company in the world by delivering high quality enviro footwear for lifestyle, adventure, and travel. </t>
  </si>
  <si>
    <t xml:space="preserve">Best Price. </t>
  </si>
  <si>
    <t>Creative Bloq stands for authority, trustworthiness and expertise. It is the biggest and most trusted source of insight, advice and inspiration for designers and artists.</t>
  </si>
  <si>
    <t>Google's mission is to organize the world's information and make it universally accessible and useful.</t>
  </si>
  <si>
    <t xml:space="preserve">We use Facebook to share recent articles and breaking news with our community, and to foster lively, engaging discussions surrounding this content. </t>
  </si>
  <si>
    <t>To inform, provoke, challenge, lead, educate, advance, and promote the practice and profession of web design and related specializations: web development, UX design, graphic design, content strategy, writing, etc.</t>
  </si>
  <si>
    <t>Help analysts, marketers and website managers to succeed online</t>
  </si>
  <si>
    <t>Empowering local communities to serve child victims of abuse.</t>
  </si>
  <si>
    <t xml:space="preserve">Strawbery Banke is about connecting with the past. Visitors to Strawbery Banke have the opportunity to experience and imagine how people lived and worked in this typical American neighborhood throughout four centuries of history. Through its restored houses, its featured exhibits, its historic landscapes and gardens, and its interpretive programs, Strawbery Banke tells the stories of the many generations who settled in the Portsmouth, NH, community from the late l7th to the mid-20th century.
Significantly, this site was rescued from the poorly conceived urban renewal policies of the 1950s by conscientious, far sighted citizens. Always maintaining its grass roots origins, there has been no single benefactor underwriting its existence. Strawbery Banke has relied upon and continues to rely upon the generous support of numerous individuals who believe in the importance of preserving a site that so accurately depicts the history of immigrants transforming themselves into a community of American citizens.
Strawbery Banke tells these stories today by preserving an actual community where visitors can connect with the past; serving as a resource for educators, community; and providing a gathering space for the present day Portsmouth community.
We invite you to come find YOUR place in the unfolding story of America. We look forward to your visit to Strawbery Banke! </t>
  </si>
  <si>
    <t xml:space="preserve">Community-based travel adventures that enrich your life and travel experiences. Join Travelcations adventures to integrate The 5 Elements of Wellbeing into your life; Discovery, Connection, Play, Restoration and Purposeful Achievement.
</t>
  </si>
  <si>
    <t xml:space="preserve">Fred C. Church Insurance is committed to exceeding the risk management expectations of our clients by providing competitively priced insurance programs, professional guidance and superior service.
</t>
  </si>
  <si>
    <t>Rules of the Road
This Oreo Facebook page is a fun, family-friendly community where people can share their passion for Oreo, and where Oreo can interact with those who love the world’s favorite cookie!
While we’re excited to hear from you, it’s important to note that postings to the Oreo Facebook page are not representative of the opinions of Oreo or Mondelez Global LLC, nor do we confirm their accuracy.
As part of our commitment to you, we’ll do our best to ensure the postings on our page are in line with the Oreo family-friendly philosophies. However, since we unfortunately can’t monitor every posting or conversation, Mondelez Global LLC expects that users will not post content that falls into the following categories and reserves the right to remove postings that are:
- Abusive, defamatory, or obscene
- Fraudulent, deceptive or misleading
- In violation of any intellectual property right of another
- In violation of any law or regulation
- Otherwise offensive
- Suggestive of new product innovations or advertising ideas
If you wish to no longer "Like" the official Oreo page from Mondelez Global LLC, please feel free to remove yourself by clicking the "Unlike" link located on the left-hand sidebar.
DISCLAIMER: In addition to the rights that you grant to Facebook, you grant to Mondelez Global LLC and its affiliates a royalty-free license to use your content in any manner or media, globally, forever, without any obligation to you. This includes the right to use any ideas you submit (including ideas about our products or advertising campaigns) in any manner that we choose, without any obligation to you.
-----------------------------------------
‘Règles Facebook OREO’ :
Cette page Facebook dédiée à Oreo est une page regroupant la communauté des personnes, amies ou famille, qui désire partager leur goût pour le biscuit OREO, et sur laquelle on peut dialoguer avec ceux qui aiment ce biscuit n°1 en Amérique.
Votre participation sur le Wall d’OREO nous est chère, mais veuillez noter que tous les messages ne sont pas représentatifs de l’avis de la société Mondelez Global LLC. Mondelez Global LLC n’est pas responsable de leur contenu.
Nous nous engageons à faire de notre mieux pour que tous les messages postés sur la page Facebook OREO respectent la philosophie de la communauté OREO ‘amusante, conviviale et familiale’. Cependant, puisque nous ne pouvons malheureusement pas contrôler l’ensemble des messages et des commentaires insérés sur cette page, Mondelez Global LLC exige que les utilisateurs de Facebook ne rédigent aucun message ou commentaires se rapportant aux catégories précisées ci-dessous. En cas, de violation à cette règle, Mondelez Global LLC se réserve le droit de supprimer des messages et commentaires qui seraient :
- Abusifs, diffamatoires, ou obscènes
- Frauduleux, trompeurs ou qui induisent en erreur
- En violation de tous droits de propriété intellectuelle ou industrielle
- Ne répondant pas aux lois et réglementation en vigueur
- Tout terme offensant ou injurieux
- Relatif à de nouvelles innovations de produit ou idées publicitaires
Si vous ne souhaitez plus « aimer » la page OREO de Mondelez Global LLC, vous pouvez librement vous désinscrire de cette page en cliquant sur le lien « je n’aime pas » qui apparait dans la colonne de gauche.
AVERTISSEMENT: En plus des droits que vous accordez à Facebook, vous accordez à Mondelez Global LLC et ses sociétés affiliées une licence libre de redevance d'utiliser votre contenu d'une manière ou des médias, au niveau mondial, pour toujours, sans aucune obligation envers vous. Cela inclut le droit d'utiliser les idées que vous nous transmettez (y compris des idées au sujet de nos produits ou de campagnes publicitaires) de quelque manière que nous choisissons, sans aucune obligation envers vous.
-----------------------------------------
-Reglamentos del Proceso
La página de Oreo en Facebook es un espacio de diversión donde las personas pueden compartir su interés por Oreo y donde Oreo puede interactuar con todos aquellos amantes de la marca.
Si bien estamos entusiasmados de escucharte, es importante tener en cuenta que los comentarios posteados a la página Oreo en Facebook no son representativos de las opiniones de Oreo o Mondelez Global LLC, ni confirmamos su veracidad.
Como parte de nuestro compromiso, hacemos lo mejor para asegurar que los comentarios en nuestra página estén alineados con una filosofía de Oreo amigable y orientada a la familia. Sin embargo, desafortunadamente como no podemos monitorear cada comentario o conversación, Mondelez Global LLC espera que los usuarios no ingresen contenido que esté dentro de determinadas categorías y se reserva el derecho a remover comentarios que sean:
- Abusivos, insultante o obscenos
- Fraude, engañoso o desorientador
- En violación de los derechos de propiedad intelectual de otros
- En violación de cualquier ley o reglamentación
- En otras palabras, ofensivo
- Insinuantes de nuevos productos, innovaciones o ideas de publicidad
Si no te interesa formar parte del “Me gusta” dentro del sitio oficial de Oreo de Mondelez Global LLC, puedes removerlo clickeando en el link “Ya no me gusta” en el lado derecho de la barra.
Exención de responsabilidad: Además de los derechos que le otorgan a Facebook, usted concede a Mondelez Global LLC y sus afiliados una licencia libre de regalías para utilizar su contenido en cualquier forma o medio, a nivel mundial, para siempre, sin ningún tipo de obligación. Esto incluye el derecho de utilizar cualquier idea que usted envíe (incluyendo ideas sobre nuestros productos o campañas publicitarias) de cualquier manera que elija, sin ningún tipo de obligación.
-----------------------------------------
Nutzungsbedingungen für Deutschland: http://de.oreo.eu/nutzungsbedingungen  
Datenschutzbestimmungen für Deutschland: http://de.oreo.eu/datenschutz 
Mondelez Deutschland Services GmbH &amp; Co KG
Postfach 10 78 40
28078 Bremen
Langemarckstraße 4 - 20
28199 Bremen
Telefon: (0421) 599-01
Fax: (0421) 599-3675
E-Mail: verbraucherservice@mdlz.com
Sitz: Bremen, AG Bremen HRA 25174
Komplementärin: Suchard GmbH,
Sitz: Bremen, AG Bremen HRB 4634
Umsatzsteueridentifikationsnummer: DE 262120326
Geschäftsführer: Matthias Kootz, Piotr Kozlowski, 
Dr. Christian van Mark, Elke Miltrup-Altunok, Jens Riebesell
Copyright © 2016, Mondelez Deutschland Services GmbH &amp; Co. KG. Alle Rechte vorbehalten 
Verbraucherservice
Mondelez Deutschland Services GmbH &amp; Co. KG Verbraucherservice
Postfach 10 78 40, 28078 Bremen 
Hotline*: 0180 6 – 258 588
* Pro Anruf 0,20 € aus dem deutschen Festnetz/ Mobilfunk max. 0,60 € pro Anruf in Deutschland.
_____________________
Nutzungsbedingungen für Österreich http://www.oreo.at/Datenschutz 
Datenschutzbestimmungen für Österreich http://www.oreo.at/Rechtliche-Hinweise 
Mondelez Europe Services GmbH - Zweigniederlassun
___________
Nutzungsbedingungen für die Schweiz http://www.mondelezinternational.ch/privacy-policy/?sc_lang=de-CH 
Datenschutzbestimmungen für die Schweiz http://www.mondelezinternational.ch/legal-notices/?sc_lang=de-CH 
Mondelez Schweiz GmbH
Lindbergh-Allee 1
8152 Glattpark
Schweiz
Verbraucherservice: verbraucherservice@mdlz.com 
Verbrauchservice: 0800 – 412 412 (Gebührenfrei aus dem Festnetz in CH/ Mobilfunk abweichend)
www.mondelezinternational.ch
_________
Términos y Condiciones Reto OREO® 
-El concurso será a través de nuestra cuenta en Facebook. 
-Los participantes deben ser fans de Oreo® en Facebook. 
-El reto consistirá en cuatro etapas, iniciará el 30 de mayo de 2014 y los ganadores serán anunciados el 11 de junio 2014. 
-Este concurso solo es válido para los habitantes de Caracas. 
-Los participantes deben ser mayores de 18 años. 
Etapas. 
-Se realizarán cuatro publicaciones con diferentes retos, donde los concursantes deberán descubrir un ingrediente (palabra) secreta. 
-Para participar los seguidores de la página de Facebook tendrán que dejar su respuesta a los interrogantes del concurso a través de un comentario en las publicaciones de cada reto del concurso. . 
-Los ganadores se elegirán aleatoriamente entre las personas que hayan acertado las respuestas. 
- Se seleccionará a un ganador...</t>
  </si>
  <si>
    <t xml:space="preserve">To save the lives of animals through rescue, rehabilitation and adoption and to promote learning, eliminate animal cruelty and be a leader in advancing the highest standards of animal welfare. </t>
  </si>
  <si>
    <t>Pro Portsmouth, Inc. is a non-profit organization dedicated to celebrating and sustaining the vitality of Portsmouth's arts, culture and history through events and community collaboration.</t>
  </si>
  <si>
    <t>Showcase the world's most creative coding experiments made with Chrome, AR, Android, WebVR, AI, and more.</t>
  </si>
  <si>
    <t>Sharing useful front-end/UX techniques with the community.</t>
  </si>
  <si>
    <t>To provide readers with the highest quality journalism covering interactive media, games, and the culture behind it.</t>
  </si>
  <si>
    <t>The New Hampshire Tech Alliance, Inc. (formerly NH High Tech Council) is a statewide technology association supporting companies at every stage of growth and development from startups to established leaders in the global economy. The Alliance is committed to nurturing a vibrant tech ecosystem by building partnerships, enhancing knowledge, and shaping public policy.</t>
  </si>
  <si>
    <t>To fulfill the needs of low-income individuals and families with food, personal care products and education for healthy living. We provide these services on both an emergency and on-going basis, respecting the dignity of each individual.
New online thrift store: www.gatheredfindsnh.org 
100% proceeds go to Gather</t>
  </si>
  <si>
    <t xml:space="preserve">Our Mission is to ensure that all victims of child abuse and their families are provided a neutral environment where justice, healing, equity and prevention are fostered through the consistent, high quality and sustaining collaboration of community partnerships at Child Advocacy Centers in New Hampshire. </t>
  </si>
  <si>
    <t xml:space="preserve">The Clipper Foundation is a community-wide partnership whose mission is to enhance the quality of public education within the K-12 public schools in the Seacoast area by:
-Funding innovative initiatives that fall outside the school budget
-Working collaboratively with school districts to achieve their vision
-Building community-wide support for the benefit of our schools
</t>
  </si>
  <si>
    <t xml:space="preserve">We cultivate artistic, educational and technical advancements, promote creative leadership, and recognize outstanding creative achievement across the Connecticut, Maine, Massachusetts, New Hampshire, Rhode Island, and Vermont television industries. </t>
  </si>
  <si>
    <t xml:space="preserve">Be unforgettable. </t>
  </si>
  <si>
    <t>The Random Acts of Kindness™ Foundation inspires people to practice kindness and to “pass it on” to others. We provide free educational and community ideas, guidance, and other resources to kindness participants through our website.</t>
  </si>
  <si>
    <t>Thanks for visiting the MONOPOLY fan page!  The MONOPOLY brand brings families and friends of all ages and generations together for fun and meaningful interactions. This fan page represents Hasbro MONOPOLY in its truest form and we reserve the right to remove any posted or uploaded content containing profanity, product/event solicitations or content deemed inappropriate by the fan page administrators.   Please note that questions, comments, suggestions, ideas, or the like submitted or uploaded to the Hasbro MONOPOLY page are available to and can be used by the general public. All information you provide is on a non-confidential and non-proprietary basis.</t>
  </si>
  <si>
    <t xml:space="preserve">America's Tech News Network. Covering Enterprise IT and the lighter side, too. Share your #tech news via our Content Marketing Service at http://www.newsfactor.com/access/pr </t>
  </si>
  <si>
    <t>Our goal is to create an open community where professionals and businesses can connect with one another and the consumers of their products and services.</t>
  </si>
  <si>
    <t>Broader insights Better life</t>
  </si>
  <si>
    <t>Fishnet Media</t>
  </si>
  <si>
    <t>Stein IAS</t>
  </si>
  <si>
    <t>Salesforce</t>
  </si>
  <si>
    <t>HubSpot</t>
  </si>
  <si>
    <t>Calypso Agency</t>
  </si>
  <si>
    <t>Facebook Business</t>
  </si>
  <si>
    <t>PJA Advertising + Marketing</t>
  </si>
  <si>
    <t>Mad*Pow</t>
  </si>
  <si>
    <t>451 Agency</t>
  </si>
  <si>
    <t>MarTech Conference</t>
  </si>
  <si>
    <t>Informatica LLC</t>
  </si>
  <si>
    <t>MITX</t>
  </si>
  <si>
    <t>AMP Agency</t>
  </si>
  <si>
    <t>Ad Age</t>
  </si>
  <si>
    <t>Click.Click.Click by Mashable</t>
  </si>
  <si>
    <t>Fast Company</t>
  </si>
  <si>
    <t>Rustic Pathways</t>
  </si>
  <si>
    <t>Publicis Sapient</t>
  </si>
  <si>
    <t>Spin</t>
  </si>
  <si>
    <t>Entrepreneur</t>
  </si>
  <si>
    <t>BBDO Worldwide</t>
  </si>
  <si>
    <t>SilverTech, Inc.</t>
  </si>
  <si>
    <t>UX Magazine</t>
  </si>
  <si>
    <t>HKDC</t>
  </si>
  <si>
    <t>Indosole</t>
  </si>
  <si>
    <t>Adobe Photoshop</t>
  </si>
  <si>
    <t>Raka</t>
  </si>
  <si>
    <t>Forbes Marketing Group</t>
  </si>
  <si>
    <t>Peachpit</t>
  </si>
  <si>
    <t>Web Design Ledger</t>
  </si>
  <si>
    <t>Creative Bloq</t>
  </si>
  <si>
    <t>Blue Fountain Media</t>
  </si>
  <si>
    <t>Alpha Loft</t>
  </si>
  <si>
    <t>Search Engine Land</t>
  </si>
  <si>
    <t>WordPress.com</t>
  </si>
  <si>
    <t>A List Apart, for people who make websites</t>
  </si>
  <si>
    <t>CMO.com</t>
  </si>
  <si>
    <t>Online Behavior | Marketing Measurement &amp; Optimization</t>
  </si>
  <si>
    <t>National Children's Alliance</t>
  </si>
  <si>
    <t>Strawbery Banke Museum</t>
  </si>
  <si>
    <t>Grill 28</t>
  </si>
  <si>
    <t>Lifestyle Rewired</t>
  </si>
  <si>
    <t>Fred C. Church Insurance</t>
  </si>
  <si>
    <t>Drug Free Kids</t>
  </si>
  <si>
    <t>VMLY&amp;R</t>
  </si>
  <si>
    <t>Evolution Armory</t>
  </si>
  <si>
    <t>Brandingmag</t>
  </si>
  <si>
    <t>Red Bull</t>
  </si>
  <si>
    <t>Bratskellar Pizza Pub + Dinnerhorn Restaurant</t>
  </si>
  <si>
    <t>Great Rhythm Brewing Company</t>
  </si>
  <si>
    <t>The Community Oven</t>
  </si>
  <si>
    <t>Taste of the Seacoast</t>
  </si>
  <si>
    <t>Prasada Yoga Center</t>
  </si>
  <si>
    <t>Atlantic Grill</t>
  </si>
  <si>
    <t>SOMMA Studios</t>
  </si>
  <si>
    <t>New Hampshire SPCA</t>
  </si>
  <si>
    <t>Pro Portsmouth</t>
  </si>
  <si>
    <t>Pease Golf Course</t>
  </si>
  <si>
    <t>Maine Lobster Outlet</t>
  </si>
  <si>
    <t>Flatbread Portsmouth</t>
  </si>
  <si>
    <t>Experiments with Google</t>
  </si>
  <si>
    <t>Smashing Magazine</t>
  </si>
  <si>
    <t>The Escapist</t>
  </si>
  <si>
    <t>New Hampshire Tech Alliance</t>
  </si>
  <si>
    <t>Yoga in the Park</t>
  </si>
  <si>
    <t>Gather</t>
  </si>
  <si>
    <t>Mesh01 Community</t>
  </si>
  <si>
    <t>Granite State Children's Alliance</t>
  </si>
  <si>
    <t>Henry VIII Carvery</t>
  </si>
  <si>
    <t>The Clipper Foundation</t>
  </si>
  <si>
    <t>National Academy of Television Arts and Sciences - New England Chapter</t>
  </si>
  <si>
    <t>BUILTR LABS</t>
  </si>
  <si>
    <t>Marvell Glass</t>
  </si>
  <si>
    <t>Best of Portsmouth, New Hampshire</t>
  </si>
  <si>
    <t>Inc. Magazine</t>
  </si>
  <si>
    <t>Red Tettemer O'Connell + Partners</t>
  </si>
  <si>
    <t>The Random Acts of Kindness Foundation</t>
  </si>
  <si>
    <t>White Rhino</t>
  </si>
  <si>
    <t>Techdept.</t>
  </si>
  <si>
    <t>Monopoly</t>
  </si>
  <si>
    <t>Boston Design Week</t>
  </si>
  <si>
    <t>NewsFactor</t>
  </si>
  <si>
    <t>Business 2 Community</t>
  </si>
  <si>
    <t>Kaffee Von Solln</t>
  </si>
  <si>
    <t>Fb pages: Sizes &amp; Dimensions</t>
  </si>
  <si>
    <t>Lifehack.org</t>
  </si>
  <si>
    <t>Corex Equine</t>
  </si>
  <si>
    <t>Wakita Electric, Inc</t>
  </si>
  <si>
    <t>Office Resources, Inc.</t>
  </si>
  <si>
    <t>Travelcations</t>
  </si>
  <si>
    <t>Lot Parking:0
Street Parking:1
Valet Parking:0</t>
  </si>
  <si>
    <t>Lot Parking:0
Street Parking:0
Valet Parking:0</t>
  </si>
  <si>
    <t>Lot Parking:1
Street Parking:1
Valet Parking:0</t>
  </si>
  <si>
    <t>Lot Parking:1
Street Parking:0
Valet Parking:0</t>
  </si>
  <si>
    <t>Amex:1
Cash Only:1
Discover:1
MasterCard:1
Visa:1</t>
  </si>
  <si>
    <t>Amex:1
Cash Only:1
Discover:0
MasterCard:1
Visa:1</t>
  </si>
  <si>
    <t>Portsmouth, N.H., a city of roughly 21,000 people, sits near the mouth of the Piscataqua River, a short, wide river that divides New Hampshire and Maine. The city also is at the hub of a metropolitan region that includes the cities of Rochester and Dover, N.H., and many towns – Exeter, Hampton, Greenland, Stratham, Newington, and Rye, N.H.; Kittery, Eliot, South Berwick and York, Maine; and others.</t>
  </si>
  <si>
    <t>(603) 373-8792</t>
  </si>
  <si>
    <t>(646) 467-7954</t>
  </si>
  <si>
    <t>(212) 798-7500</t>
  </si>
  <si>
    <t>(415) 901-7000</t>
  </si>
  <si>
    <t>(888) 482-7768 Ext 1</t>
  </si>
  <si>
    <t>(603) 431-0816</t>
  </si>
  <si>
    <t>(503) 382-8500</t>
  </si>
  <si>
    <t>(617) 492-5899</t>
  </si>
  <si>
    <t>(603) 436-7177</t>
  </si>
  <si>
    <t>(617) 259-1605</t>
  </si>
  <si>
    <t>(877) 884-6306</t>
  </si>
  <si>
    <t>(650) 385-5000</t>
  </si>
  <si>
    <t>(617) 871-2155</t>
  </si>
  <si>
    <t>(617) 723-8929</t>
  </si>
  <si>
    <t>(888) 468-6658</t>
  </si>
  <si>
    <t>(212) 210-0100</t>
  </si>
  <si>
    <t>(212) 389-5300</t>
  </si>
  <si>
    <t>(800) 321-4353</t>
  </si>
  <si>
    <t>(212) 459-5000</t>
  </si>
  <si>
    <t>(603) 669-6600</t>
  </si>
  <si>
    <t>1-415-570-2102</t>
  </si>
  <si>
    <t>(603) 436-7770</t>
  </si>
  <si>
    <t>(800) 332-1102</t>
  </si>
  <si>
    <t>(800) 922-0579</t>
  </si>
  <si>
    <t>+44 1225 442244</t>
  </si>
  <si>
    <t>(212) 260-1978</t>
  </si>
  <si>
    <t>(202) 548-0090</t>
  </si>
  <si>
    <t>(603) 433-1100</t>
  </si>
  <si>
    <t>(603) 766-6466</t>
  </si>
  <si>
    <t>(808) 223-9691</t>
  </si>
  <si>
    <t>(800) 225-1865</t>
  </si>
  <si>
    <t>(816) 283-0700</t>
  </si>
  <si>
    <t>(603) 973-3780</t>
  </si>
  <si>
    <t>(603) 436-0717</t>
  </si>
  <si>
    <t>(603) 430-9640</t>
  </si>
  <si>
    <t>(603) 601-6311</t>
  </si>
  <si>
    <t>(603) 766-1948</t>
  </si>
  <si>
    <t>(603) 964-1919</t>
  </si>
  <si>
    <t>(603) 433-3000</t>
  </si>
  <si>
    <t>(603) 766-3760</t>
  </si>
  <si>
    <t>(603) 772-2921</t>
  </si>
  <si>
    <t>(603) 433-4398</t>
  </si>
  <si>
    <t>(603) 433-1331</t>
  </si>
  <si>
    <t>(207) 363-9899</t>
  </si>
  <si>
    <t>(603) 436-7888</t>
  </si>
  <si>
    <t>(603) 782-8192</t>
  </si>
  <si>
    <t>(603) 430-6222</t>
  </si>
  <si>
    <t>(603) 436-0641</t>
  </si>
  <si>
    <t>(603) 889-0321</t>
  </si>
  <si>
    <t>(207) 451-9882</t>
  </si>
  <si>
    <t>(603) 889-0212</t>
  </si>
  <si>
    <t>(800) 939-1913</t>
  </si>
  <si>
    <t>(212) 389-5377</t>
  </si>
  <si>
    <t>(781) 862-4900</t>
  </si>
  <si>
    <t>617-363-0405</t>
  </si>
  <si>
    <t>(207) 793-9967</t>
  </si>
  <si>
    <t>(617) 423-9100</t>
  </si>
  <si>
    <t>PLACE</t>
  </si>
  <si>
    <t>$$</t>
  </si>
  <si>
    <t>$$$$</t>
  </si>
  <si>
    <t>$</t>
  </si>
  <si>
    <t>$$$</t>
  </si>
  <si>
    <t xml:space="preserve">Sales Cloud, SalesforceIQ, Data.com
Service Cloud, Desk.com
Marketing Cloud, Pardot
Community Cloud, Chatter
Wave Analytics
App Cloud, Force.com, Heroku 
IoT Cloud </t>
  </si>
  <si>
    <t>Branding, Marketing, Reputation Managment, Design, Video Production</t>
  </si>
  <si>
    <t>Hotseat</t>
  </si>
  <si>
    <t>creative services, advertising, public relations, digital and social marketing, media buying, experiential marketing, content marketing</t>
  </si>
  <si>
    <t>MarTech is a conference for the growing community of senior-level, hybrid professionals who are both marketing-savvy and tech-savvy: marketing technologists, creative technologists, growth hackers, data scientists, and digital strategists.
Upcoming MarTech Conference Events:
MarTech East in Boston, MA | September, 16-18 2019 | https://martechconf.com/east/</t>
  </si>
  <si>
    <t xml:space="preserve">Planning l Creative l Media l Search l Social Media l Technology l Experiential l Analytics </t>
  </si>
  <si>
    <t>Stringer
ContentHub
SMART Analytics for Sales
SMART Analytics for Marketing</t>
  </si>
  <si>
    <t xml:space="preserve">Subscribe to Ad Age at adage.com/membership
Learn more about Ad Age Datacenter at adage.com/datacenter
View our calendar of events and honorifics at adage.com/events
Questions? We're here. Email customerservice@adage.com or call 1-877-320-1721.
</t>
  </si>
  <si>
    <t xml:space="preserve">Sign up for our newsletters here: http://www.fastcompany.com/newsletters
Online subscriptions: store.fastcompany.com
Customer care: 
Email: care@fastcompany.com
US: 800-542-6029
Rest of the world: 515-248-7693
</t>
  </si>
  <si>
    <t xml:space="preserve">-Spring Break &amp; Summer Teen community service, adventure, language, and life skills programs
-Gap Year
-School and Group Travel
-Teacher-led Group Travel
-Adult and Family Travel
Our Mailing Address in the United States is:
Rustic Pathways
PO Box 429
Chardon OH, 44024, USA
Our Mailing Address in Australia is:
Rustic Pathways
PO Box 3453
Mornington, VIC 3931, Australia
</t>
  </si>
  <si>
    <t>Spin can be downloaded for free in the Apple App Store. For more information, visit http://www.getspin.com.
Find us on:
Twitter -- https://twitter.com/TogetherSpin
LinkedIn -- www.linkedin.com/company/net-power-&amp;-light
YouTube -- www.youtube.com/SpinTogether</t>
  </si>
  <si>
    <t xml:space="preserve">SilverTech has expertise and extensive experience in the healthcare, utilities, and financial services industries as well as education, retail, high-tech, travel and tourism, and manufacturing. </t>
  </si>
  <si>
    <t>Responsibly-Made Footwear: Sandals, Shoes, &amp; Sneakers. Sustainable, Eco, Ethically, Upcycled, Vegan</t>
  </si>
  <si>
    <t>Adobe Photoshop CC</t>
  </si>
  <si>
    <t xml:space="preserve">If it can be imprinted, we can do it. Everything from t-shirts, to pens, to water bottles, to temporary tattoos, and even imprinted condom wrappers. </t>
  </si>
  <si>
    <t>Apple Certified
Adobe Press
Peachpit Press
New Riders
Creative Edge</t>
  </si>
  <si>
    <t>Computer Arts Magazine
net Magazine
ImagineFX Magazine
3D World Magazine
Paint &amp; Draw Magazine
3D Artist Magazine
Web Designer Magazine
Photoshop Creative Magazine</t>
  </si>
  <si>
    <t>See a full list:
http://www.google.com/options/index.html</t>
  </si>
  <si>
    <t xml:space="preserve">Information about SEO, SEM, PPC, search engines, local search, mobile devices, e-Commerce, social media, &amp; more. 
Upcoming Search Marketing Expo (SMX) Events:
SMX East | NYC | November 13-14, 2019 | https://www.smxeast.com
</t>
  </si>
  <si>
    <t xml:space="preserve">* A LIST APART: Widely read, influential magazine for web designers, developers, authors, and architects. 
* Monster design conference (An Event Apart).
</t>
  </si>
  <si>
    <t xml:space="preserve">Lifestyle Self Audit
Immersion Travel Programs
Local Vital Aging Programs
Travel Rater for Brain Health
</t>
  </si>
  <si>
    <t xml:space="preserve">With over 130 employees, our firm offers a broad range of services. These include commercial property &amp; casualty insurance, risk management, self-insurance programs, employee benefits and personal insurance.
</t>
  </si>
  <si>
    <t>Red Bull Energy, Red Bull Sugarfree, Red Bull Cola, Red Bull Energy Shot, Red Bull Sugarfree Energy Shot, Red Bull Media House, Red Bull Signature Series, Red Bull Racing, Red Bull TV, The Red Bulletin, Red Bull Organics, Red Bull Editions</t>
  </si>
  <si>
    <t xml:space="preserve">US only: http://www.snackworks.com/search/product-results.aspx?searchText=Oreo
</t>
  </si>
  <si>
    <t xml:space="preserve"> The Adoption Center is open from 11 am – 4pm on Monday, Friday, Saturday and Sunday, 11 am – 7pm on Tuesday and Thursday. For more information about the NHSPCA, visit www.nhspca.org.</t>
  </si>
  <si>
    <t>Community events, supporting local musicians and craftspeople.</t>
  </si>
  <si>
    <t>https://experiments.withgoogle.com/</t>
  </si>
  <si>
    <t>Looking for a Web design job? Check out https://www.smashingmagazine.com/jobs/
Interested in professional books for designers and developers? Visit https://www.smashingmagazine.com/printed-books/</t>
  </si>
  <si>
    <t>http://www.splitreason.com/theescapist/</t>
  </si>
  <si>
    <t>The Emmy Awards for New England TV industries
New England Student TV Awards
Gold + Silver Circle Awards</t>
  </si>
  <si>
    <t>News and knowledge in flexible formats.</t>
  </si>
  <si>
    <t>Inc. Magazine, Inc.com, Inc. 500|5000 Conference, GROWCO: Grow Your Company Conference, The Inc. Leadership Forum, Inc. Custom Media</t>
  </si>
  <si>
    <t>ideas and such.</t>
  </si>
  <si>
    <t>Want to play MONOPOLY? Whether you want to play face-to-face, play MONOPOLY online, play MONOPOLY on your mobile device or play one of the many special editions of the MONOPOLY game, there is a perfect MONOPOLY game for you, your friends and your family.
Visit www.Monopoly.com to check out MONOPOLY game information, facts, tips, videos and all of the fun versions of the MONOPOLY game you can enjoy. 
If you have questions or concerns regarding a Hasbro product or promotion, please contact Hasbro Consumer Affairs.
By Telephone: 888-836-7025 (Monday-Thursday 8:30 AM-5:00PM EST, and Friday 8:30 AM-1:00 PM EST.)
By Mail: 
Hasbro, Inc.
Consumer Affairs
P.O. Box 200
Dept. C-847
Pawtucket, RI, 02862-0200
Website
http://www.monopoly.com/</t>
  </si>
  <si>
    <t>South Station.</t>
  </si>
  <si>
    <t>Closet MBTA Stations: Haymarket (Orange and Green Line), North Station (Orange and Green Line, Commuter Rail)
Bus Routes: 89, 92, 93, 111 - N. Washington and Thatcher Street stop</t>
  </si>
  <si>
    <t>Take Wildcat Transit or the Coast Bus to Prescott Park, Portsmouth, New Hampshire</t>
  </si>
  <si>
    <t>South Station, Red Line</t>
  </si>
  <si>
    <t>breakfast coffee dinner drinks lunch</t>
  </si>
  <si>
    <t>dinner  lunch</t>
  </si>
  <si>
    <t>coffee dinner drinks lunch</t>
  </si>
  <si>
    <t>dinner drinks lunch</t>
  </si>
  <si>
    <t>lunch</t>
  </si>
  <si>
    <t>51 Islington Street, Suite 4, Portsmouth, New Hampshire 03801</t>
  </si>
  <si>
    <t>41 Farnsworth Street, Boston, Massachusetts 02210</t>
  </si>
  <si>
    <t>432 Park Ave S, New York, New York 10016</t>
  </si>
  <si>
    <t>195 Broadway, 18th Floor, New York, New York 10007</t>
  </si>
  <si>
    <t>25 1st St, Cambridge, Massachusetts 02141</t>
  </si>
  <si>
    <t>20 Ladd St, Ste 200, Portsmouth, New Hampshire 03801</t>
  </si>
  <si>
    <t>1 Hacker Way, Menlo Park, California 94025</t>
  </si>
  <si>
    <t>1233 NW 12th Ave, Portland, Oregon 97209</t>
  </si>
  <si>
    <t>100 N. Washington Street, Boston, Massachusetts 02114</t>
  </si>
  <si>
    <t>2100 Seaport Blvd, Redwood City, California 94063</t>
  </si>
  <si>
    <t>250 Northern Ave, 4th Floor, Boston, Massachusetts 02210</t>
  </si>
  <si>
    <t>77 N Washington St, Boston, Massachusetts 02114</t>
  </si>
  <si>
    <t>4350 E West Hwy Ste 500, Bethesda, Maryland 20814</t>
  </si>
  <si>
    <t>1285 Avenue of the Americas, New York, New York 10019</t>
  </si>
  <si>
    <t>Jl. Pantai Batu Mejan No.69, Badung, Bali, Indonesia 80361</t>
  </si>
  <si>
    <t>501 Islington Street, Portsmouth, New Hampshire 03801</t>
  </si>
  <si>
    <t>6 Merrill Industrial Dr, Unit 2, Hampton, New Hampshire 03842</t>
  </si>
  <si>
    <t>10 Vaughan Mall, Portsmouth, New Hampshire 03801</t>
  </si>
  <si>
    <t>261 Madison Ave, New York, New York 10016</t>
  </si>
  <si>
    <t>148 Madison Avenue, Suite 600, New York, New York 10016</t>
  </si>
  <si>
    <t>14 Hancock St, Portsmouth, New Hampshire 03801</t>
  </si>
  <si>
    <t>200 Grafton Dr, Portsmouth, New Hampshire 03801</t>
  </si>
  <si>
    <t>PO Box 2093, New Castle, New Hampshire 03854</t>
  </si>
  <si>
    <t>350  Route 108, Somersworth, New Hampshire 03878</t>
  </si>
  <si>
    <t>980 Lafayette Road, Route 1, Portsmouth, New Hampshire 03801</t>
  </si>
  <si>
    <t>105 Bartlett St, Portsmouth, New Hampshire 03801</t>
  </si>
  <si>
    <t>845 Lafayette Rd, Hampton, New Hampshire 03842</t>
  </si>
  <si>
    <t>155 Fleet St, Portsmouth, New Hampshire 03801</t>
  </si>
  <si>
    <t>5 Pioneer Road, Rye, New Hampshire 03870</t>
  </si>
  <si>
    <t>COVE Workspace at 36 Maplewood Avenue, Portsmouth, New Hampshire 03801</t>
  </si>
  <si>
    <t>104 Portsmouth Ave, Stratham, New Hampshire 03885</t>
  </si>
  <si>
    <t>909 Islington Street, Portsmouth, New Hampshire 03801</t>
  </si>
  <si>
    <t>360 US Route 1, York, Maine 03909</t>
  </si>
  <si>
    <t>138 Congress St, Portsmouth, New Hampshire 03801</t>
  </si>
  <si>
    <t>36 Lowell St, Manchester, New Hampshire 03101</t>
  </si>
  <si>
    <t>Prescott Park, Marcy St, Portsmouth, New Hampshire 03801</t>
  </si>
  <si>
    <t>210 West Rd, Portsmouth, New Hampshire 03801</t>
  </si>
  <si>
    <t>72 South River Road, Suite 202, Bedford, New Hampshire 03110</t>
  </si>
  <si>
    <t>447 US Route 1, Kittery, Maine 03904</t>
  </si>
  <si>
    <t>PO Box 1332, Newport, Rhode Island 02840</t>
  </si>
  <si>
    <t>141 Daniel Webster Hwy, Merrimack, New Hampshire 03054</t>
  </si>
  <si>
    <t>550 15 Street, San Francisco, California 94103</t>
  </si>
  <si>
    <t>555 17th St, Denver, Colorado 80202</t>
  </si>
  <si>
    <t>Floor 1, St James House, S1 2EX Sheffield</t>
  </si>
  <si>
    <t>79 Daniel St, Portsmouth, New Hampshire 03801</t>
  </si>
  <si>
    <t>486 Newfield Rd, Shapleigh, Maine 04076</t>
  </si>
  <si>
    <t>263 Summer Street, Boston, Massachusetts 02210</t>
  </si>
  <si>
    <t>Unspecified</t>
  </si>
  <si>
    <t>Founded 1/1/1878</t>
  </si>
  <si>
    <t>Opened 1/1/2011</t>
  </si>
  <si>
    <t>Launched 5/9/2005</t>
  </si>
  <si>
    <t>Opened</t>
  </si>
  <si>
    <t>Founded 1/11/1930</t>
  </si>
  <si>
    <t>Launched 10/1/2013</t>
  </si>
  <si>
    <t>Started 1/5/2005</t>
  </si>
  <si>
    <t>Created</t>
  </si>
  <si>
    <t>Started</t>
  </si>
  <si>
    <t>Launched 1/22/1999</t>
  </si>
  <si>
    <t>Founded 4/1/1990</t>
  </si>
  <si>
    <t>Founded 3/28/2011</t>
  </si>
  <si>
    <t>Founded 4/1/1987</t>
  </si>
  <si>
    <t>Founded 3/6/1912</t>
  </si>
  <si>
    <t>Founded 2/13/2012</t>
  </si>
  <si>
    <t>Opened 1/1/2010</t>
  </si>
  <si>
    <t>Founded 1/1/1981</t>
  </si>
  <si>
    <t>Founded 9/6/2006</t>
  </si>
  <si>
    <t>Unspecified 7/12/2005</t>
  </si>
  <si>
    <t>Launched</t>
  </si>
  <si>
    <t>Founded 8/1/2005</t>
  </si>
  <si>
    <t>Founded 3/5/2011</t>
  </si>
  <si>
    <t>Founded 4/1/1979</t>
  </si>
  <si>
    <t>Launched 1/1/2000</t>
  </si>
  <si>
    <t>gray_verified</t>
  </si>
  <si>
    <t>blue_verified</t>
  </si>
  <si>
    <t>not_verified</t>
  </si>
  <si>
    <t>http://www.fishnetmedia.com</t>
  </si>
  <si>
    <t>http://www.ge.com/</t>
  </si>
  <si>
    <t>www.steinias.com</t>
  </si>
  <si>
    <t xml:space="preserve">www.interbrand.com </t>
  </si>
  <si>
    <t>http://www.awwwards.com</t>
  </si>
  <si>
    <t>http://www.salesforce.com</t>
  </si>
  <si>
    <t>http://www.hubspot.com</t>
  </si>
  <si>
    <t>calypso.agency</t>
  </si>
  <si>
    <t>facebook.com/business</t>
  </si>
  <si>
    <t>http://www.bnj.com</t>
  </si>
  <si>
    <t>http://www.agencypja.com/</t>
  </si>
  <si>
    <t>www.madpow.com</t>
  </si>
  <si>
    <t>https://451agency.com</t>
  </si>
  <si>
    <t>http://martechconf.com</t>
  </si>
  <si>
    <t xml:space="preserve">https://www.informatica.com </t>
  </si>
  <si>
    <t>https://www.huffpost.com</t>
  </si>
  <si>
    <t>http://www.mitx.org</t>
  </si>
  <si>
    <t>http://www.ampagency.com/</t>
  </si>
  <si>
    <t>http://www.market-bridge.com</t>
  </si>
  <si>
    <t>http://adage.com/</t>
  </si>
  <si>
    <t>http://mashable.com/culture</t>
  </si>
  <si>
    <t>http://fastcompany.com</t>
  </si>
  <si>
    <t>http://www.rusticpathways.com/students/</t>
  </si>
  <si>
    <t xml:space="preserve">www.publicissapient.com </t>
  </si>
  <si>
    <t>http://www.getspin.com</t>
  </si>
  <si>
    <t>https://www.entrepreneur.com</t>
  </si>
  <si>
    <t>http://www.bbdo.com</t>
  </si>
  <si>
    <t>https://www.silvertech.com</t>
  </si>
  <si>
    <t>http://www.uxmag.com</t>
  </si>
  <si>
    <t>http://www.hongkiat.com/blog/</t>
  </si>
  <si>
    <t>https://indosole.com</t>
  </si>
  <si>
    <t>http://www.adobe.com/photoshop</t>
  </si>
  <si>
    <t>http://www.rakacreative.com</t>
  </si>
  <si>
    <t>http://www.forbesmarketing.com</t>
  </si>
  <si>
    <t>http://www.peachpit.com</t>
  </si>
  <si>
    <t>http://www.creativebloq.com</t>
  </si>
  <si>
    <t>http://www.bluefountainmedia.com</t>
  </si>
  <si>
    <t>http://www.alphaloft.org</t>
  </si>
  <si>
    <t>google.com</t>
  </si>
  <si>
    <t>http://www.adweek.com/</t>
  </si>
  <si>
    <t>https://searchengineland.com</t>
  </si>
  <si>
    <t>http://wordpress.com/</t>
  </si>
  <si>
    <t>http://www.alistapart.com/</t>
  </si>
  <si>
    <t>http://www.cmo.com</t>
  </si>
  <si>
    <t>http://online-behavior.com</t>
  </si>
  <si>
    <t>http://www.nationalchildrensalliance.org/</t>
  </si>
  <si>
    <t>www.StrawberyBanke.org</t>
  </si>
  <si>
    <t>www.peasegolf.com/grill-28</t>
  </si>
  <si>
    <t>http://www.travelcations.com</t>
  </si>
  <si>
    <t>www.fredcchurch.com</t>
  </si>
  <si>
    <t>www.drugfreekidsnh.org</t>
  </si>
  <si>
    <t>http://www.VMLYR.com</t>
  </si>
  <si>
    <t>http://www.evolutionarmory.com http://www.gunbroker.com/All/BI.aspx?IncludeSellers=1714335 https://twitter.com/EvolutionArmory</t>
  </si>
  <si>
    <t>www.brandingmag.com</t>
  </si>
  <si>
    <t>http://www.redbull.com</t>
  </si>
  <si>
    <t>http://oreo.com/ http://twitter.com/Oreo http://youtube.com/Oreo</t>
  </si>
  <si>
    <t>http://www.dinnerhorn.com</t>
  </si>
  <si>
    <t>www.greatrhythmbrewing.com</t>
  </si>
  <si>
    <t>http://www.thecommunityoven.com</t>
  </si>
  <si>
    <t>www.tasteoftheseacoast.com</t>
  </si>
  <si>
    <t>www.prasadayogacenter.com</t>
  </si>
  <si>
    <t>http://www.theatlanticgrill.com/</t>
  </si>
  <si>
    <t>www.sommastudios.com
www.twitter.com/sommastudios</t>
  </si>
  <si>
    <t>www.nhspca.org</t>
  </si>
  <si>
    <t xml:space="preserve">www.proportsmouth.org </t>
  </si>
  <si>
    <t>http://www.peasegolf.com</t>
  </si>
  <si>
    <t>mainelobsteroutlet.com</t>
  </si>
  <si>
    <t>http://www.flatbreadcompany.com</t>
  </si>
  <si>
    <t>https://www.smashingmagazine.com/</t>
  </si>
  <si>
    <t>http://www.escapistmagazine.com/</t>
  </si>
  <si>
    <t>https://nhtechalliance.org/</t>
  </si>
  <si>
    <t>http://www.seacoastsatya.com/yoga-in-the-park-1</t>
  </si>
  <si>
    <t>www.gathernh.org</t>
  </si>
  <si>
    <t>http://www.mesh01.com</t>
  </si>
  <si>
    <t>www.cac-nh.org</t>
  </si>
  <si>
    <t>http://www.henryviiicarvery.com</t>
  </si>
  <si>
    <t>http://www.clipperfoundation.org</t>
  </si>
  <si>
    <t>http://www.newenglandemmy.org</t>
  </si>
  <si>
    <t>http://builtrlabs.com</t>
  </si>
  <si>
    <t>http://www.marvellglass.com</t>
  </si>
  <si>
    <t>https://CMSWire.com/</t>
  </si>
  <si>
    <t>www.inc.com</t>
  </si>
  <si>
    <t>http://www.RTOP.com</t>
  </si>
  <si>
    <t>www.randomactsofkindness.org</t>
  </si>
  <si>
    <t>http://www.whiterhino.com</t>
  </si>
  <si>
    <t>https://www.thetechdept.com</t>
  </si>
  <si>
    <t>http://www.monopoly.hasbro.com</t>
  </si>
  <si>
    <t>http://www.bostondesignweek.com/</t>
  </si>
  <si>
    <t>http://www.newsfactor.com</t>
  </si>
  <si>
    <t>http://www.Business2Community.com</t>
  </si>
  <si>
    <t>http://www.vonsolln.com/</t>
  </si>
  <si>
    <t>http://yoconta.com</t>
  </si>
  <si>
    <t xml:space="preserve">http://lifehack.org </t>
  </si>
  <si>
    <t>http://corexequine.com</t>
  </si>
  <si>
    <t>wakita-electric.com</t>
  </si>
  <si>
    <t>http://www.ori.com</t>
  </si>
  <si>
    <t>www.travelcations.com</t>
  </si>
  <si>
    <t>Edge Weight</t>
  </si>
  <si>
    <t>G1</t>
  </si>
  <si>
    <t>G2</t>
  </si>
  <si>
    <t>G3</t>
  </si>
  <si>
    <t>G4</t>
  </si>
  <si>
    <t>0, 12, 96</t>
  </si>
  <si>
    <t>0, 136, 227</t>
  </si>
  <si>
    <t>0, 100, 50</t>
  </si>
  <si>
    <t>0, 176, 22</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</si>
  <si>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</si>
  <si>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</si>
  <si>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</si>
  <si>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</si>
  <si>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</si>
  <si>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</si>
  <si>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</si>
  <si>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</si>
  <si>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</si>
  <si>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</si>
  <si>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</si>
  <si>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</si>
  <si>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</si>
  <si>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</si>
  <si>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</si>
  <si>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</si>
  <si>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</si>
  <si>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</si>
  <si>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</si>
  <si>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</si>
  <si>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</si>
  <si>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</si>
  <si>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</si>
  <si>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</si>
  <si>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</si>
  <si>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</si>
  <si>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</si>
  <si>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</si>
  <si>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</si>
  <si>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</si>
  <si>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</si>
  <si>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</si>
  <si>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</si>
  <si>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</si>
  <si>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</si>
  <si>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</si>
  <si>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 / Violent</t>
  </si>
  <si>
    <t>Non-categorized Words</t>
  </si>
  <si>
    <t>Total Words</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</si>
  <si>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</si>
  <si>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</si>
  <si>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</si>
  <si>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</si>
  <si>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</si>
  <si>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</si>
  <si>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</si>
  <si>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</si>
  <si>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</si>
  <si>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</si>
  <si>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</si>
  <si>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</si>
  <si>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</si>
  <si>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</si>
  <si>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</si>
  <si>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</si>
  <si>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</si>
  <si>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</si>
  <si>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</si>
  <si>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</si>
  <si>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</si>
  <si>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</si>
  <si>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</si>
  <si>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</si>
  <si>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</si>
  <si>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</si>
  <si>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</si>
  <si>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</si>
  <si>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</si>
  <si>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</si>
  <si>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</si>
  <si>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</si>
  <si>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</si>
  <si>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</si>
  <si>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</si>
  <si>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</si>
  <si>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</si>
  <si>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</si>
  <si>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</si>
  <si>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</si>
  <si>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</si>
  <si>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</si>
  <si>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</si>
  <si>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</si>
  <si>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</si>
  <si>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</si>
  <si>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 / Violent</t>
  </si>
  <si>
    <t>Word 1</t>
  </si>
  <si>
    <t>Word 2</t>
  </si>
  <si>
    <t>Mutual Information</t>
  </si>
  <si>
    <t>Word1 on Sentiment List #1: Positive</t>
  </si>
  <si>
    <t>Word1 on Sentiment List #2: Negative</t>
  </si>
  <si>
    <t>Word1 on Sentiment List #3: Angry / Violent</t>
  </si>
  <si>
    <t>Word2 on Sentiment List #1: Positive</t>
  </si>
  <si>
    <t>Word2 on Sentiment List #2: Negative</t>
  </si>
  <si>
    <t>Word2 on Sentiment List #3: Angry / Violent</t>
  </si>
  <si>
    <t>Sentiment List #1: Positive Word Count</t>
  </si>
  <si>
    <t>Sentiment List #1: Positive Word Percentage (%)</t>
  </si>
  <si>
    <t>Sentiment List #2: Negative Word Count</t>
  </si>
  <si>
    <t>Sentiment List #2: Negative Word Percentage (%)</t>
  </si>
  <si>
    <t>Sentiment List #3: Angry / Violent Word Count</t>
  </si>
  <si>
    <t>Sentiment List #3: Angry / Violent Word Percentage (%)</t>
  </si>
  <si>
    <t>Non-categorized Word Count</t>
  </si>
  <si>
    <t>Non-categorized Word Percentage (%)</t>
  </si>
  <si>
    <t>Edge Content Word Count</t>
  </si>
  <si>
    <t>Vertex Content Word Count</t>
  </si>
  <si>
    <t>Group Content Word Count</t>
  </si>
  <si>
    <t>Top Hashtags in Comment</t>
  </si>
  <si>
    <t>Top URLs in Post</t>
  </si>
  <si>
    <t>Top Domains in Post</t>
  </si>
  <si>
    <t>Top URLs in Comment</t>
  </si>
  <si>
    <t>Top Domains in Comment</t>
  </si>
  <si>
    <t>Top Words in Post Content</t>
  </si>
  <si>
    <t>Top Word Pairs in Post Content</t>
  </si>
  <si>
    <t>Hashtags in Comment by Count</t>
  </si>
  <si>
    <t>Hashtags in Comment by Salience</t>
  </si>
  <si>
    <t>URLs in Post by Count</t>
  </si>
  <si>
    <t>URLs in Post by Salience</t>
  </si>
  <si>
    <t>Domains in Post by Count</t>
  </si>
  <si>
    <t>Domains in Post by Salience</t>
  </si>
  <si>
    <t>URLs in Comment by Count</t>
  </si>
  <si>
    <t>URLs in Comment by Salience</t>
  </si>
  <si>
    <t>Domains in Comment by Count</t>
  </si>
  <si>
    <t>Domains in Comment by Salience</t>
  </si>
  <si>
    <t>Top Words in Post Content by Count</t>
  </si>
  <si>
    <t>Top Words in Post Content by Salience</t>
  </si>
  <si>
    <t>Top Word Pairs in Post Content by Count</t>
  </si>
  <si>
    <t>Top Word Pairs in Post Content by Salience</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</si>
  <si>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</si>
  <si>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</si>
  <si>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</si>
  <si>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t>
  </si>
  <si>
    <t>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t>
  </si>
  <si>
    <t xml:space="preser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t>
  </si>
  <si>
    <t>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t>
  </si>
  <si>
    <t>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
  </si>
  <si>
    <t>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t>
  </si>
  <si>
    <t xml:space="preserv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t>
  </si>
  <si>
    <t xml:space="preserve">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t>
  </si>
  <si>
    <t>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t>
  </si>
  <si>
    <t>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t>
  </si>
  <si>
    <t>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t>
  </si>
  <si>
    <t>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t>
  </si>
  <si>
    <t>y wretchedness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t>
  </si>
  <si>
    <t xml:space="preserve">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t>
  </si>
  <si>
    <t>Number of Edge Types</t>
  </si>
  <si>
    <t>Words in Sentiment List#3: Angry</t>
  </si>
  <si>
    <t>marketing</t>
  </si>
  <si>
    <t>design</t>
  </si>
  <si>
    <t>community</t>
  </si>
  <si>
    <t>digital</t>
  </si>
  <si>
    <t>s</t>
  </si>
  <si>
    <t>web</t>
  </si>
  <si>
    <t>agency</t>
  </si>
  <si>
    <t>news</t>
  </si>
  <si>
    <t>com</t>
  </si>
  <si>
    <t>technology</t>
  </si>
  <si>
    <t>new</t>
  </si>
  <si>
    <t>creative</t>
  </si>
  <si>
    <t>business</t>
  </si>
  <si>
    <t>tech</t>
  </si>
  <si>
    <t>nh</t>
  </si>
  <si>
    <t>www</t>
  </si>
  <si>
    <t>brands</t>
  </si>
  <si>
    <t>latest</t>
  </si>
  <si>
    <t>help</t>
  </si>
  <si>
    <t>experience</t>
  </si>
  <si>
    <t>development</t>
  </si>
  <si>
    <t>more</t>
  </si>
  <si>
    <t>designers</t>
  </si>
  <si>
    <t>ideas</t>
  </si>
  <si>
    <t>leading</t>
  </si>
  <si>
    <t>growth</t>
  </si>
  <si>
    <t>create</t>
  </si>
  <si>
    <t>facebook</t>
  </si>
  <si>
    <t>people</t>
  </si>
  <si>
    <t>media</t>
  </si>
  <si>
    <t>culture</t>
  </si>
  <si>
    <t>world</t>
  </si>
  <si>
    <t>free</t>
  </si>
  <si>
    <t>alliance</t>
  </si>
  <si>
    <t>seacoast</t>
  </si>
  <si>
    <t>focus</t>
  </si>
  <si>
    <t>innovation</t>
  </si>
  <si>
    <t>b2b</t>
  </si>
  <si>
    <t>top</t>
  </si>
  <si>
    <t>driven</t>
  </si>
  <si>
    <t>grow</t>
  </si>
  <si>
    <t>innovative</t>
  </si>
  <si>
    <t>customers</t>
  </si>
  <si>
    <t>software</t>
  </si>
  <si>
    <t>strategies</t>
  </si>
  <si>
    <t>provides</t>
  </si>
  <si>
    <t>tips</t>
  </si>
  <si>
    <t>welcome</t>
  </si>
  <si>
    <t>real</t>
  </si>
  <si>
    <t>company</t>
  </si>
  <si>
    <t>find</t>
  </si>
  <si>
    <t>education</t>
  </si>
  <si>
    <t>made</t>
  </si>
  <si>
    <t>industry</t>
  </si>
  <si>
    <t>portsmouth</t>
  </si>
  <si>
    <t>fresh</t>
  </si>
  <si>
    <t>website</t>
  </si>
  <si>
    <t>online</t>
  </si>
  <si>
    <t>best</t>
  </si>
  <si>
    <t>content</t>
  </si>
  <si>
    <t>national</t>
  </si>
  <si>
    <t>children</t>
  </si>
  <si>
    <t>dining</t>
  </si>
  <si>
    <t>local</t>
  </si>
  <si>
    <t>hampshire</t>
  </si>
  <si>
    <t>org</t>
  </si>
  <si>
    <t>open</t>
  </si>
  <si>
    <t>public</t>
  </si>
  <si>
    <t>results</t>
  </si>
  <si>
    <t>time</t>
  </si>
  <si>
    <t>love</t>
  </si>
  <si>
    <t>helping</t>
  </si>
  <si>
    <t>experiences</t>
  </si>
  <si>
    <t>customer</t>
  </si>
  <si>
    <t>platform</t>
  </si>
  <si>
    <t>up</t>
  </si>
  <si>
    <t>product</t>
  </si>
  <si>
    <t>worldwide</t>
  </si>
  <si>
    <t>calypso</t>
  </si>
  <si>
    <t>brand</t>
  </si>
  <si>
    <t>clients</t>
  </si>
  <si>
    <t>leads</t>
  </si>
  <si>
    <t>long</t>
  </si>
  <si>
    <t>lasting</t>
  </si>
  <si>
    <t>businesses</t>
  </si>
  <si>
    <t>good</t>
  </si>
  <si>
    <t>great</t>
  </si>
  <si>
    <t>thinking</t>
  </si>
  <si>
    <t>high</t>
  </si>
  <si>
    <t>improve</t>
  </si>
  <si>
    <t>health</t>
  </si>
  <si>
    <t>meet</t>
  </si>
  <si>
    <t>learn</t>
  </si>
  <si>
    <t>advertising</t>
  </si>
  <si>
    <t>martech</t>
  </si>
  <si>
    <t>professionals</t>
  </si>
  <si>
    <t>both</t>
  </si>
  <si>
    <t>next</t>
  </si>
  <si>
    <t>enterprise</t>
  </si>
  <si>
    <t>know</t>
  </si>
  <si>
    <t>companies</t>
  </si>
  <si>
    <t>individuals</t>
  </si>
  <si>
    <t>today</t>
  </si>
  <si>
    <t>creating</t>
  </si>
  <si>
    <t>years</t>
  </si>
  <si>
    <t>insightful</t>
  </si>
  <si>
    <t>entertainment</t>
  </si>
  <si>
    <t>future</t>
  </si>
  <si>
    <t>progressive</t>
  </si>
  <si>
    <t>travel</t>
  </si>
  <si>
    <t>thrive</t>
  </si>
  <si>
    <t>life</t>
  </si>
  <si>
    <t>entrepreneurs</t>
  </si>
  <si>
    <t>countries</t>
  </si>
  <si>
    <t>articles</t>
  </si>
  <si>
    <t>collaboration</t>
  </si>
  <si>
    <t>featuring</t>
  </si>
  <si>
    <t>out</t>
  </si>
  <si>
    <t>adobe</t>
  </si>
  <si>
    <t>photoshop</t>
  </si>
  <si>
    <t>try</t>
  </si>
  <si>
    <t>helps</t>
  </si>
  <si>
    <t>visit</t>
  </si>
  <si>
    <t>publication</t>
  </si>
  <si>
    <t>inspiration</t>
  </si>
  <si>
    <t>app</t>
  </si>
  <si>
    <t>resources</t>
  </si>
  <si>
    <t>information</t>
  </si>
  <si>
    <t>making</t>
  </si>
  <si>
    <t>useful</t>
  </si>
  <si>
    <t>site</t>
  </si>
  <si>
    <t>wordpress</t>
  </si>
  <si>
    <t>style</t>
  </si>
  <si>
    <t>advocacy</t>
  </si>
  <si>
    <t>centers</t>
  </si>
  <si>
    <t>abuse</t>
  </si>
  <si>
    <t>management</t>
  </si>
  <si>
    <t>global</t>
  </si>
  <si>
    <t>selling</t>
  </si>
  <si>
    <t>favorite</t>
  </si>
  <si>
    <t>casual</t>
  </si>
  <si>
    <t>one</t>
  </si>
  <si>
    <t>pizzas</t>
  </si>
  <si>
    <t>oven</t>
  </si>
  <si>
    <t>specialty</t>
  </si>
  <si>
    <t>taste</t>
  </si>
  <si>
    <t>focusing</t>
  </si>
  <si>
    <t>nhspca</t>
  </si>
  <si>
    <t>page</t>
  </si>
  <si>
    <t>park</t>
  </si>
  <si>
    <t>largest</t>
  </si>
  <si>
    <t>events</t>
  </si>
  <si>
    <t>featured</t>
  </si>
  <si>
    <t>home</t>
  </si>
  <si>
    <t>matter</t>
  </si>
  <si>
    <t>maine</t>
  </si>
  <si>
    <t>lobster</t>
  </si>
  <si>
    <t>wide</t>
  </si>
  <si>
    <t>covers</t>
  </si>
  <si>
    <t>area</t>
  </si>
  <si>
    <t>network</t>
  </si>
  <si>
    <t>child</t>
  </si>
  <si>
    <t>12</t>
  </si>
  <si>
    <t>better</t>
  </si>
  <si>
    <t>television</t>
  </si>
  <si>
    <t>excellence</t>
  </si>
  <si>
    <t>over</t>
  </si>
  <si>
    <t>game</t>
  </si>
  <si>
    <t>social</t>
  </si>
  <si>
    <t>corex</t>
  </si>
  <si>
    <t>equine</t>
  </si>
  <si>
    <t>riding</t>
  </si>
  <si>
    <t>Word on Sentiment List #3: Angry</t>
  </si>
  <si>
    <t>Word1 on Sentiment List #3: Angry</t>
  </si>
  <si>
    <t>Word2 on Sentiment List #3: Angry</t>
  </si>
  <si>
    <t>Sentiment List #3: Angry Word Count</t>
  </si>
  <si>
    <t>Sentiment List #3: Angry Word Percentage (%)</t>
  </si>
  <si>
    <t>Top 10 Vertices, Ranked by Betweenness Centrality</t>
  </si>
  <si>
    <t>Top Words in About in Entire Graph</t>
  </si>
  <si>
    <t>Top Words in About in G1</t>
  </si>
  <si>
    <t>Top Words in About in G2</t>
  </si>
  <si>
    <t>Top Words in About in G3</t>
  </si>
  <si>
    <t>Top Words in About in G4</t>
  </si>
  <si>
    <t>Top Words in About</t>
  </si>
  <si>
    <t>s marketing community technology news real new digital more design</t>
  </si>
  <si>
    <t>nh community alliance seacoast new s agency portsmouth create www</t>
  </si>
  <si>
    <t>marketing agency digital news ideas b2b leading community com business</t>
  </si>
  <si>
    <t>web design inspiration creative digital marketing adobe designers development content</t>
  </si>
  <si>
    <t>Top Word Pairs in About in Entire Graph</t>
  </si>
  <si>
    <t>web,designers</t>
  </si>
  <si>
    <t>marketing,agency</t>
  </si>
  <si>
    <t>new,hampshire</t>
  </si>
  <si>
    <t>b2b,marketing</t>
  </si>
  <si>
    <t>grow,business</t>
  </si>
  <si>
    <t>latest,news</t>
  </si>
  <si>
    <t>strategies,help</t>
  </si>
  <si>
    <t>help,people</t>
  </si>
  <si>
    <t>world,s</t>
  </si>
  <si>
    <t>portsmouth,nh</t>
  </si>
  <si>
    <t>Top Word Pairs in About in G1</t>
  </si>
  <si>
    <t>Top Word Pairs in About in G2</t>
  </si>
  <si>
    <t>tech,alliance</t>
  </si>
  <si>
    <t>public,education</t>
  </si>
  <si>
    <t>seacoast,area</t>
  </si>
  <si>
    <t>children,s</t>
  </si>
  <si>
    <t>s,alliance</t>
  </si>
  <si>
    <t>advocacy,centers</t>
  </si>
  <si>
    <t>maine,lobster</t>
  </si>
  <si>
    <t>Top Word Pairs in About in G3</t>
  </si>
  <si>
    <t>Top Word Pairs in About in G4</t>
  </si>
  <si>
    <t>web,design</t>
  </si>
  <si>
    <t>design,development</t>
  </si>
  <si>
    <t>Top Word Pairs in About</t>
  </si>
  <si>
    <t>new,hampshire  portsmouth,nh  tech,alliance  public,education  seacoast,area  children,s  s,alliance  advocacy,centers  maine,lobster</t>
  </si>
  <si>
    <t>b2b,marketing  marketing,agency  latest,news</t>
  </si>
  <si>
    <t>web,design  web,designers  design,development</t>
  </si>
  <si>
    <t>Top Words in About by Count</t>
  </si>
  <si>
    <t>Top Words in About by Salience</t>
  </si>
  <si>
    <t>Top Word Pairs in About by Count</t>
  </si>
  <si>
    <t>Top Word Pairs in About by Salience</t>
  </si>
  <si>
    <t>Green</t>
  </si>
  <si>
    <t>G1: s marketing community technology news real new digital more design</t>
  </si>
  <si>
    <t>G2: nh community alliance seacoast new s agency portsmouth create www</t>
  </si>
  <si>
    <t>G3: marketing agency digital news ideas b2b leading community com business</t>
  </si>
  <si>
    <t>G4: web design inspiration creative digital marketing adobe designers development content</t>
  </si>
  <si>
    <t>Edge Weight▓1▓1▓0▓True▓Green▓Red▓▓Edge Weight▓1▓1▓0▓3▓10▓False▓Edge Weight▓1▓1▓0▓32▓6▓False▓▓0▓0▓0▓True▓Black▓Black▓▓Betweenness Centrality▓0▓288.169589▓3▓162▓1000▓False▓Betweenness Centrality▓0▓7643.288487▓3▓100▓70▓False▓▓0▓0▓0▓0▓0▓False▓▓0▓0▓0▓0▓0▓False</t>
  </si>
  <si>
    <t>Subgraph</t>
  </si>
  <si>
    <t>GraphSource░FacebookFanPages▓GraphTerm░fishnetmedia▓ImportDescription░The graph represents the 1.5 fan page-likes-fan page network of the "fishnetmedia" Facebook fan page(s).  The network was obtained from Facebook on Friday, 14 June 2019 at 18:22 UTC.  The number of downloaded page-likes for each page is limited to 100.▓ImportSuggestedTitle░Facebook Fan Pages▓ImportSuggestedFileNameNoExtension░2019-06-14 18-19-42 NodeXL Facebook Fan Pages▓GroupingDescription░The graph's vertices were grouped by cluster using the Clauset-Newman-Moore cluster algorithm.▓LayoutAlgorithm░The graph was laid out using the Harel-Koren Fast Multiscale layout algorithm.▓GraphDirectedness░The graph is directed.</t>
  </si>
  <si>
    <t xml:space="preserve">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</si>
</sst>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7"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49" fontId="0" fillId="0" borderId="7" xfId="22" applyNumberFormat="1" applyFont="1" applyBorder="1" applyAlignment="1">
      <alignment/>
    </xf>
    <xf numFmtId="0" fontId="0" fillId="0" borderId="2" xfId="0" applyFill="1" applyBorder="1" applyAlignment="1">
      <alignment/>
    </xf>
    <xf numFmtId="0" fontId="0" fillId="0" borderId="7" xfId="0" applyFill="1" applyBorder="1" applyAlignment="1">
      <alignment/>
    </xf>
    <xf numFmtId="1" fontId="0" fillId="4" borderId="11" xfId="24" applyNumberForma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6">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5"/>
      <tableStyleElement type="headerRow" dxfId="424"/>
    </tableStyle>
    <tableStyle name="NodeXL Table" pivot="0" count="1">
      <tableStyleElement type="headerRow" dxfId="4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972517"/>
        <c:axId val="58621094"/>
      </c:barChart>
      <c:catAx>
        <c:axId val="349725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621094"/>
        <c:crosses val="autoZero"/>
        <c:auto val="1"/>
        <c:lblOffset val="100"/>
        <c:noMultiLvlLbl val="0"/>
      </c:catAx>
      <c:valAx>
        <c:axId val="58621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2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274727"/>
        <c:axId val="42414056"/>
      </c:barChart>
      <c:catAx>
        <c:axId val="52274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14056"/>
        <c:crosses val="autoZero"/>
        <c:auto val="1"/>
        <c:lblOffset val="100"/>
        <c:noMultiLvlLbl val="0"/>
      </c:catAx>
      <c:valAx>
        <c:axId val="42414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74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50217"/>
        <c:axId val="18719786"/>
      </c:barChart>
      <c:catAx>
        <c:axId val="54502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19786"/>
        <c:crosses val="autoZero"/>
        <c:auto val="1"/>
        <c:lblOffset val="100"/>
        <c:noMultiLvlLbl val="0"/>
      </c:catAx>
      <c:valAx>
        <c:axId val="18719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0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826539"/>
        <c:axId val="36854124"/>
      </c:barChart>
      <c:catAx>
        <c:axId val="88265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54124"/>
        <c:crosses val="autoZero"/>
        <c:auto val="1"/>
        <c:lblOffset val="100"/>
        <c:noMultiLvlLbl val="0"/>
      </c:catAx>
      <c:valAx>
        <c:axId val="36854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26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707821"/>
        <c:axId val="16109486"/>
      </c:barChart>
      <c:catAx>
        <c:axId val="467078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109486"/>
        <c:crosses val="autoZero"/>
        <c:auto val="1"/>
        <c:lblOffset val="100"/>
        <c:noMultiLvlLbl val="0"/>
      </c:catAx>
      <c:valAx>
        <c:axId val="16109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07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483631"/>
        <c:axId val="14190320"/>
      </c:barChart>
      <c:catAx>
        <c:axId val="404836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190320"/>
        <c:crosses val="autoZero"/>
        <c:auto val="1"/>
        <c:lblOffset val="100"/>
        <c:noMultiLvlLbl val="0"/>
      </c:catAx>
      <c:valAx>
        <c:axId val="14190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3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955569"/>
        <c:axId val="25886514"/>
      </c:barChart>
      <c:catAx>
        <c:axId val="499555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886514"/>
        <c:crosses val="autoZero"/>
        <c:auto val="1"/>
        <c:lblOffset val="100"/>
        <c:noMultiLvlLbl val="0"/>
      </c:catAx>
      <c:valAx>
        <c:axId val="25886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5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01811"/>
        <c:axId val="50182260"/>
      </c:barChart>
      <c:catAx>
        <c:axId val="49018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182260"/>
        <c:crosses val="autoZero"/>
        <c:auto val="1"/>
        <c:lblOffset val="100"/>
        <c:noMultiLvlLbl val="0"/>
      </c:catAx>
      <c:valAx>
        <c:axId val="50182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621429"/>
        <c:axId val="23147190"/>
      </c:barChart>
      <c:catAx>
        <c:axId val="40621429"/>
        <c:scaling>
          <c:orientation val="minMax"/>
        </c:scaling>
        <c:axPos val="b"/>
        <c:delete val="1"/>
        <c:majorTickMark val="out"/>
        <c:minorTickMark val="none"/>
        <c:tickLblPos val="none"/>
        <c:crossAx val="23147190"/>
        <c:crosses val="autoZero"/>
        <c:auto val="1"/>
        <c:lblOffset val="100"/>
        <c:noMultiLvlLbl val="0"/>
      </c:catAx>
      <c:valAx>
        <c:axId val="23147190"/>
        <c:scaling>
          <c:orientation val="minMax"/>
        </c:scaling>
        <c:axPos val="l"/>
        <c:delete val="1"/>
        <c:majorTickMark val="out"/>
        <c:minorTickMark val="none"/>
        <c:tickLblPos val="none"/>
        <c:crossAx val="406214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ishnetme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647950" y="600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 name="Subgraph-G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47950" y="3046095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4" name="Subgraph-Stein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647950" y="2626995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 name="Subgraph-Interbr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647950" y="636270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 name="Subgraph-awwward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647950" y="309848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 name="Subgraph-salesforc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64795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8" name="Subgraph-hubspo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647950" y="9505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9" name="Subgraph-CalypsoAgencyN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647950" y="16478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0" name="Subgraph-facebookbusine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647950" y="3219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1" name="Subgraph-BabcockJenki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647950" y="793432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2" name="Subgraph-pjaadvertisin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647950" y="17887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3" name="Subgraph-madpow"/>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647950" y="47910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 name="Subgraph-451Ad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647950" y="3743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5" name="Subgraph-martechconf"/>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647950" y="2171700"/>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6" name="Subgraph-InformaticaLL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647950" y="2836545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7" name="Subgraph-HuffPos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647950" y="236505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8" name="Subgraph-MITX.OR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647950" y="6886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9" name="Subgraph-BrandAMPlificati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647950" y="13696950"/>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0" name="Subgraph-MarketBridg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647950" y="126492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1" name="Subgraph-AdA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647950" y="269557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 name="Subgraph-mashableclickclickclic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647950" y="252222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astCompan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647950" y="11601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4" name="Subgraph-RusticPathway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647950" y="246983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5" name="Subgraph-PublicisSapien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6" name="Subgraph-togetherspi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7" name="Subgraph-EntMagazin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8" name="Subgraph-bbdoworldwid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647950" y="33080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9" name="Subgraph-SilverTe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2647950" y="426720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0" name="Subgraph-uxma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479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1" name="Subgraph-hongkiatco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34128075"/>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2" name="Subgraph-indosol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2647950" y="29937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hotoshop"/>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2647950" y="16840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4" name="Subgraph-rakacreativ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2647950" y="11239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5" name="Subgraph-176334519076242_Forbes Marketing Grou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2647950" y="25746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6" name="Subgraph-PeachpitCreativeLearnin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26479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7" name="Subgraph-webdesignledg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2647950" y="2260282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8" name="Subgraph-Creativebloq"/>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2647950" y="163163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9" name="Subgraph-BFMwe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2647950" y="2731770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0" name="Subgraph-alphalof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2647950" y="10029825"/>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41" name="Subgraph-Goog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264795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42" name="Subgraph-Adwee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2647950" y="2941320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43" name="Subgraph-searchenginelan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2647950" y="1422082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44" name="Subgraph-WordPresscom"/>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264795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45" name="Subgraph-WordPres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2647950" y="3517582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46" name="Subgraph-alistapar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2647950" y="1736407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47" name="Subgraph-cmoco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2647950" y="18935700"/>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48" name="Subgraph-onbehavio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4795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49" name="Subgraph-NationalChildrensAllianc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2647950" y="3622357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0" name="Subgraph-StrawberyBankeMuseu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2647950" y="58388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51" name="Subgraph-grill28"/>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2647950" y="11077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52" name="Subgraph-LifestyleRewired"/>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2647950" y="36747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53" name="Subgraph-fredcchurc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2647950" y="205073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54" name="Subgraph-drugfreekidsnh"/>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2647950" y="1055370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5" name="Subgraph-VMLY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2647950" y="26793825"/>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56" name="Subgraph-evolution.armory"/>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2647950" y="372713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7" name="Subgraph-brandingmag"/>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2647950" y="1526857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58" name="Subgraph-RedBul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59" name="Subgraph-ORE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47950" y="38319075"/>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60" name="Subgraph-bratskellardinnerhor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2647950" y="12125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61" name="Subgraph-greatrhythmbrewing"/>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2647950" y="2103120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62" name="Subgraph-CommunityOve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2647950" y="5314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63" name="Subgraph-TasteoftheSeacoas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2647950" y="14744700"/>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64" name="Subgraph-161310822217_Prasada Yoga Cente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2647950" y="24174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5" name="Subgraph-AtlanticGrillN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2647950" y="74104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66" name="Subgraph-67603934944_SOMMA Studio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2647950" y="184118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7" name="Subgraph-NewHampshireSPC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2647950" y="157924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8" name="Subgraph-proportsmouth"/>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2647950" y="8458200"/>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69" name="Subgraph-peasegolfcours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2647950" y="3884295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0" name="Subgraph-Maine.Lobster.Outle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2647950" y="19459575"/>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71" name="Subgraph-FlatbreadPortsmouth"/>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2647950" y="21555075"/>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2" name="Subgraph-ExpWithGoogl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3" name="Subgraph-smashmag"/>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264795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4" name="Subgraph-EscapistMa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4041457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75" name="Subgraph-NHTechAllianc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2647950" y="131730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6" name="Subgraph-yogaintheparkSATYA"/>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2647950" y="4093845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GatherNH"/>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2647950" y="19983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78" name="Subgraph-mesh01community"/>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26479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79" name="Subgraph-GSCANH"/>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26479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0" name="Subgraph-HenryViiicarvery"/>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2647950" y="42510075"/>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81" name="Subgraph-ClipperFoundatio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2647950" y="278415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2" name="Subgraph-newenglandemm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26479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3" name="Subgraph-built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264795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4" name="Subgraph-MarvellGla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479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5" name="Subgraph-bestofportsmout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26479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6" name="Subgraph-CMSWire"/>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26479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7" name="Subgraph-Inc"/>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264795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8" name="Subgraph-RedTettem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479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89" name="Subgraph-therandomactsofkindnessfoundation"/>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26479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0" name="Subgraph-RhinoTal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479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1" name="Subgraph-techdep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47950" y="47748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92" name="Subgraph-monopol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2647950" y="23126700"/>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bostondesignwee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Newsfactornetwor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479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business2communit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120976021319468_Kaffee Von Soll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PagesSizesDimension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lifehackor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Corexequin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141765825936395_Wakita Electric, In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120152951349130_Office Resources, In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beworldlybewellhavefu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47950" y="52987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6" refreshedBy="Marc Smith" refreshedVersion="5">
  <cacheSource type="worksheet">
    <worksheetSource ref="A2:AC468" sheet="Edges"/>
  </cacheSource>
  <cacheFields count="2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Network Level">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 / Violent Word Count" numFmtId="1">
      <sharedItems containsString="0" containsBlank="1" containsMixedTypes="1" count="0"/>
    </cacheField>
    <cacheField name="Sentiment List #3: Angry / 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66">
  <r>
    <s v="fishnetmedia"/>
    <s v="GE"/>
    <m/>
    <m/>
    <m/>
    <m/>
    <m/>
    <m/>
    <m/>
    <m/>
    <s v="No"/>
    <n v="3"/>
    <m/>
    <m/>
    <s v="Page likes Page"/>
    <s v="Page Like"/>
    <s v="One"/>
    <n v="1"/>
    <s v="1"/>
    <s v="1"/>
    <m/>
    <m/>
    <m/>
    <m/>
    <m/>
    <m/>
    <m/>
    <m/>
    <m/>
  </r>
  <r>
    <s v="SteinIAS"/>
    <s v="Interbrand"/>
    <m/>
    <m/>
    <m/>
    <m/>
    <m/>
    <m/>
    <m/>
    <m/>
    <s v="No"/>
    <n v="4"/>
    <m/>
    <m/>
    <s v="Page likes Page"/>
    <s v="Page Like"/>
    <s v="OnePointFive"/>
    <n v="1"/>
    <s v="3"/>
    <s v="3"/>
    <m/>
    <m/>
    <m/>
    <m/>
    <m/>
    <m/>
    <m/>
    <m/>
    <m/>
  </r>
  <r>
    <s v="awwwards"/>
    <s v="Interbrand"/>
    <m/>
    <m/>
    <m/>
    <m/>
    <m/>
    <m/>
    <m/>
    <m/>
    <s v="No"/>
    <n v="5"/>
    <m/>
    <m/>
    <s v="Page likes Page"/>
    <s v="Page Like"/>
    <s v="OnePointFive"/>
    <n v="1"/>
    <s v="3"/>
    <s v="3"/>
    <m/>
    <m/>
    <m/>
    <m/>
    <m/>
    <m/>
    <m/>
    <m/>
    <m/>
  </r>
  <r>
    <s v="salesforce"/>
    <s v="Interbrand"/>
    <m/>
    <m/>
    <m/>
    <m/>
    <m/>
    <m/>
    <m/>
    <m/>
    <s v="No"/>
    <n v="6"/>
    <m/>
    <m/>
    <s v="Page likes Page"/>
    <s v="Page Like"/>
    <s v="OnePointFive"/>
    <n v="1"/>
    <s v="3"/>
    <s v="3"/>
    <m/>
    <m/>
    <m/>
    <m/>
    <m/>
    <m/>
    <m/>
    <m/>
    <m/>
  </r>
  <r>
    <s v="hubspot"/>
    <s v="Interbrand"/>
    <m/>
    <m/>
    <m/>
    <m/>
    <m/>
    <m/>
    <m/>
    <m/>
    <s v="No"/>
    <n v="7"/>
    <m/>
    <m/>
    <s v="Page likes Page"/>
    <s v="Page Like"/>
    <s v="OnePointFive"/>
    <n v="1"/>
    <s v="3"/>
    <s v="3"/>
    <m/>
    <m/>
    <m/>
    <m/>
    <m/>
    <m/>
    <m/>
    <m/>
    <m/>
  </r>
  <r>
    <s v="CalypsoAgencyNH"/>
    <s v="Interbrand"/>
    <m/>
    <m/>
    <m/>
    <m/>
    <m/>
    <m/>
    <m/>
    <m/>
    <s v="No"/>
    <n v="8"/>
    <m/>
    <m/>
    <s v="Page likes Page"/>
    <s v="Page Like"/>
    <s v="OnePointFive"/>
    <n v="1"/>
    <s v="2"/>
    <s v="3"/>
    <m/>
    <m/>
    <m/>
    <m/>
    <m/>
    <m/>
    <m/>
    <m/>
    <m/>
  </r>
  <r>
    <s v="facebookbusiness"/>
    <s v="Interbrand"/>
    <m/>
    <m/>
    <m/>
    <m/>
    <m/>
    <m/>
    <m/>
    <m/>
    <s v="No"/>
    <n v="9"/>
    <m/>
    <m/>
    <s v="Page likes Page"/>
    <s v="Page Like"/>
    <s v="OnePointFive"/>
    <n v="1"/>
    <s v="3"/>
    <s v="3"/>
    <m/>
    <m/>
    <m/>
    <m/>
    <m/>
    <m/>
    <m/>
    <m/>
    <m/>
  </r>
  <r>
    <s v="BabcockJenkins"/>
    <s v="Interbrand"/>
    <m/>
    <m/>
    <m/>
    <m/>
    <m/>
    <m/>
    <m/>
    <m/>
    <s v="No"/>
    <n v="10"/>
    <m/>
    <m/>
    <s v="Page likes Page"/>
    <s v="Page Like"/>
    <s v="OnePointFive"/>
    <n v="1"/>
    <s v="3"/>
    <s v="3"/>
    <m/>
    <m/>
    <m/>
    <m/>
    <m/>
    <m/>
    <m/>
    <m/>
    <m/>
  </r>
  <r>
    <s v="pjaadvertising"/>
    <s v="Interbrand"/>
    <m/>
    <m/>
    <m/>
    <m/>
    <m/>
    <m/>
    <m/>
    <m/>
    <s v="No"/>
    <n v="11"/>
    <m/>
    <m/>
    <s v="Page likes Page"/>
    <s v="Page Like"/>
    <s v="OnePointFive"/>
    <n v="1"/>
    <s v="3"/>
    <s v="3"/>
    <m/>
    <m/>
    <m/>
    <m/>
    <m/>
    <m/>
    <m/>
    <m/>
    <m/>
  </r>
  <r>
    <s v="madpow"/>
    <s v="Interbrand"/>
    <m/>
    <m/>
    <m/>
    <m/>
    <m/>
    <m/>
    <m/>
    <m/>
    <s v="No"/>
    <n v="12"/>
    <m/>
    <m/>
    <s v="Page likes Page"/>
    <s v="Page Like"/>
    <s v="OnePointFive"/>
    <n v="1"/>
    <s v="2"/>
    <s v="3"/>
    <m/>
    <m/>
    <m/>
    <m/>
    <m/>
    <m/>
    <m/>
    <m/>
    <m/>
  </r>
  <r>
    <s v="451AdAgency"/>
    <s v="Interbrand"/>
    <m/>
    <m/>
    <m/>
    <m/>
    <m/>
    <m/>
    <m/>
    <m/>
    <s v="No"/>
    <n v="13"/>
    <m/>
    <m/>
    <s v="Page likes Page"/>
    <s v="Page Like"/>
    <s v="OnePointFive"/>
    <n v="1"/>
    <s v="3"/>
    <s v="3"/>
    <m/>
    <m/>
    <m/>
    <m/>
    <m/>
    <m/>
    <m/>
    <m/>
    <m/>
  </r>
  <r>
    <s v="martechconf"/>
    <s v="Interbrand"/>
    <m/>
    <m/>
    <m/>
    <m/>
    <m/>
    <m/>
    <m/>
    <m/>
    <s v="No"/>
    <n v="14"/>
    <m/>
    <m/>
    <s v="Page likes Page"/>
    <s v="Page Like"/>
    <s v="OnePointFive"/>
    <n v="1"/>
    <s v="3"/>
    <s v="3"/>
    <m/>
    <m/>
    <m/>
    <m/>
    <m/>
    <m/>
    <m/>
    <m/>
    <m/>
  </r>
  <r>
    <s v="InformaticaLLC"/>
    <s v="Interbrand"/>
    <m/>
    <m/>
    <m/>
    <m/>
    <m/>
    <m/>
    <m/>
    <m/>
    <s v="No"/>
    <n v="15"/>
    <m/>
    <m/>
    <s v="Page likes Page"/>
    <s v="Page Like"/>
    <s v="OnePointFive"/>
    <n v="1"/>
    <s v="3"/>
    <s v="3"/>
    <m/>
    <m/>
    <m/>
    <m/>
    <m/>
    <m/>
    <m/>
    <m/>
    <m/>
  </r>
  <r>
    <s v="HuffPost"/>
    <s v="Interbrand"/>
    <m/>
    <m/>
    <m/>
    <m/>
    <m/>
    <m/>
    <m/>
    <m/>
    <s v="No"/>
    <n v="16"/>
    <m/>
    <m/>
    <s v="Page likes Page"/>
    <s v="Page Like"/>
    <s v="OnePointFive"/>
    <n v="1"/>
    <s v="1"/>
    <s v="3"/>
    <m/>
    <m/>
    <m/>
    <m/>
    <m/>
    <m/>
    <m/>
    <m/>
    <m/>
  </r>
  <r>
    <s v="MITX.ORG"/>
    <s v="Interbrand"/>
    <m/>
    <m/>
    <m/>
    <m/>
    <m/>
    <m/>
    <m/>
    <m/>
    <s v="No"/>
    <n v="17"/>
    <m/>
    <m/>
    <s v="Page likes Page"/>
    <s v="Page Like"/>
    <s v="OnePointFive"/>
    <n v="1"/>
    <s v="3"/>
    <s v="3"/>
    <m/>
    <m/>
    <m/>
    <m/>
    <m/>
    <m/>
    <m/>
    <m/>
    <m/>
  </r>
  <r>
    <s v="BrandAMPlification"/>
    <s v="Interbrand"/>
    <m/>
    <m/>
    <m/>
    <m/>
    <m/>
    <m/>
    <m/>
    <m/>
    <s v="No"/>
    <n v="18"/>
    <m/>
    <m/>
    <s v="Page likes Page"/>
    <s v="Page Like"/>
    <s v="OnePointFive"/>
    <n v="1"/>
    <s v="3"/>
    <s v="3"/>
    <m/>
    <m/>
    <m/>
    <m/>
    <m/>
    <m/>
    <m/>
    <m/>
    <m/>
  </r>
  <r>
    <s v="MarketBridge"/>
    <s v="Interbrand"/>
    <m/>
    <m/>
    <m/>
    <m/>
    <m/>
    <m/>
    <m/>
    <m/>
    <s v="No"/>
    <n v="19"/>
    <m/>
    <m/>
    <s v="Page likes Page"/>
    <s v="Page Like"/>
    <s v="OnePointFive"/>
    <n v="1"/>
    <s v="3"/>
    <s v="3"/>
    <m/>
    <m/>
    <m/>
    <m/>
    <m/>
    <m/>
    <m/>
    <m/>
    <m/>
  </r>
  <r>
    <s v="AdAge"/>
    <s v="Interbrand"/>
    <m/>
    <m/>
    <m/>
    <m/>
    <m/>
    <m/>
    <m/>
    <m/>
    <s v="No"/>
    <n v="20"/>
    <m/>
    <m/>
    <s v="Page likes Page"/>
    <s v="Page Like"/>
    <s v="OnePointFive"/>
    <n v="1"/>
    <s v="3"/>
    <s v="3"/>
    <m/>
    <m/>
    <m/>
    <m/>
    <m/>
    <m/>
    <m/>
    <m/>
    <m/>
  </r>
  <r>
    <s v="mashableclickclickclick"/>
    <s v="Interbrand"/>
    <m/>
    <m/>
    <m/>
    <m/>
    <m/>
    <m/>
    <m/>
    <m/>
    <s v="No"/>
    <n v="21"/>
    <m/>
    <m/>
    <s v="Page likes Page"/>
    <s v="Page Like"/>
    <s v="OnePointFive"/>
    <n v="1"/>
    <s v="3"/>
    <s v="3"/>
    <m/>
    <m/>
    <m/>
    <m/>
    <m/>
    <m/>
    <m/>
    <m/>
    <m/>
  </r>
  <r>
    <s v="FastCompany"/>
    <s v="Interbrand"/>
    <m/>
    <m/>
    <m/>
    <m/>
    <m/>
    <m/>
    <m/>
    <m/>
    <s v="No"/>
    <n v="22"/>
    <m/>
    <m/>
    <s v="Page likes Page"/>
    <s v="Page Like"/>
    <s v="OnePointFive"/>
    <n v="1"/>
    <s v="3"/>
    <s v="3"/>
    <m/>
    <m/>
    <m/>
    <m/>
    <m/>
    <m/>
    <m/>
    <m/>
    <m/>
  </r>
  <r>
    <s v="RusticPathways"/>
    <s v="Interbrand"/>
    <m/>
    <m/>
    <m/>
    <m/>
    <m/>
    <m/>
    <m/>
    <m/>
    <s v="No"/>
    <n v="23"/>
    <m/>
    <m/>
    <s v="Page likes Page"/>
    <s v="Page Like"/>
    <s v="OnePointFive"/>
    <n v="1"/>
    <s v="3"/>
    <s v="3"/>
    <m/>
    <m/>
    <m/>
    <m/>
    <m/>
    <m/>
    <m/>
    <m/>
    <m/>
  </r>
  <r>
    <s v="fishnetmedia"/>
    <s v="Interbrand"/>
    <m/>
    <m/>
    <m/>
    <m/>
    <m/>
    <m/>
    <m/>
    <m/>
    <s v="No"/>
    <n v="24"/>
    <m/>
    <m/>
    <s v="Page likes Page"/>
    <s v="Page Like"/>
    <s v="One"/>
    <n v="1"/>
    <s v="1"/>
    <s v="3"/>
    <m/>
    <m/>
    <m/>
    <m/>
    <m/>
    <m/>
    <m/>
    <m/>
    <m/>
  </r>
  <r>
    <s v="fishnetmedia"/>
    <s v="PublicisSapient"/>
    <m/>
    <m/>
    <m/>
    <m/>
    <m/>
    <m/>
    <m/>
    <m/>
    <s v="No"/>
    <n v="25"/>
    <m/>
    <m/>
    <s v="Page likes Page"/>
    <s v="Page Like"/>
    <s v="One"/>
    <n v="1"/>
    <s v="1"/>
    <s v="1"/>
    <m/>
    <m/>
    <m/>
    <m/>
    <m/>
    <m/>
    <m/>
    <m/>
    <m/>
  </r>
  <r>
    <s v="fishnetmedia"/>
    <s v="togetherspin"/>
    <m/>
    <m/>
    <m/>
    <m/>
    <m/>
    <m/>
    <m/>
    <m/>
    <s v="No"/>
    <n v="26"/>
    <m/>
    <m/>
    <s v="Page likes Page"/>
    <s v="Page Like"/>
    <s v="One"/>
    <n v="1"/>
    <s v="1"/>
    <s v="1"/>
    <m/>
    <m/>
    <m/>
    <m/>
    <m/>
    <m/>
    <m/>
    <m/>
    <m/>
  </r>
  <r>
    <s v="fishnetmedia"/>
    <s v="EntMagazine"/>
    <m/>
    <m/>
    <m/>
    <m/>
    <m/>
    <m/>
    <m/>
    <m/>
    <s v="No"/>
    <n v="27"/>
    <m/>
    <m/>
    <s v="Page likes Page"/>
    <s v="Page Like"/>
    <s v="One"/>
    <n v="1"/>
    <s v="1"/>
    <s v="1"/>
    <m/>
    <m/>
    <m/>
    <m/>
    <m/>
    <m/>
    <m/>
    <m/>
    <m/>
  </r>
  <r>
    <s v="AdAge"/>
    <s v="bbdoworldwide"/>
    <m/>
    <m/>
    <m/>
    <m/>
    <m/>
    <m/>
    <m/>
    <m/>
    <s v="No"/>
    <n v="28"/>
    <m/>
    <m/>
    <s v="Page likes Page"/>
    <s v="Page Like"/>
    <s v="OnePointFive"/>
    <n v="1"/>
    <s v="3"/>
    <s v="1"/>
    <m/>
    <m/>
    <m/>
    <m/>
    <m/>
    <m/>
    <m/>
    <m/>
    <m/>
  </r>
  <r>
    <s v="fishnetmedia"/>
    <s v="bbdoworldwide"/>
    <m/>
    <m/>
    <m/>
    <m/>
    <m/>
    <m/>
    <m/>
    <m/>
    <s v="No"/>
    <n v="29"/>
    <m/>
    <m/>
    <s v="Page likes Page"/>
    <s v="Page Like"/>
    <s v="One"/>
    <n v="1"/>
    <s v="1"/>
    <s v="1"/>
    <m/>
    <m/>
    <m/>
    <m/>
    <m/>
    <m/>
    <m/>
    <m/>
    <m/>
  </r>
  <r>
    <s v="facebookbusiness"/>
    <s v="SteinIAS"/>
    <m/>
    <m/>
    <m/>
    <m/>
    <m/>
    <m/>
    <m/>
    <m/>
    <s v="No"/>
    <n v="30"/>
    <m/>
    <m/>
    <s v="Page likes Page"/>
    <s v="Page Like"/>
    <s v="OnePointFive"/>
    <n v="1"/>
    <s v="3"/>
    <s v="3"/>
    <m/>
    <m/>
    <m/>
    <m/>
    <m/>
    <m/>
    <m/>
    <m/>
    <m/>
  </r>
  <r>
    <s v="BabcockJenkins"/>
    <s v="SteinIAS"/>
    <m/>
    <m/>
    <m/>
    <m/>
    <m/>
    <m/>
    <m/>
    <m/>
    <s v="No"/>
    <n v="31"/>
    <m/>
    <m/>
    <s v="Page likes Page"/>
    <s v="Page Like"/>
    <s v="OnePointFive"/>
    <n v="1"/>
    <s v="3"/>
    <s v="3"/>
    <m/>
    <m/>
    <m/>
    <m/>
    <m/>
    <m/>
    <m/>
    <m/>
    <m/>
  </r>
  <r>
    <s v="pjaadvertising"/>
    <s v="SteinIAS"/>
    <m/>
    <m/>
    <m/>
    <m/>
    <m/>
    <m/>
    <m/>
    <m/>
    <s v="No"/>
    <n v="32"/>
    <m/>
    <m/>
    <s v="Page likes Page"/>
    <s v="Page Like"/>
    <s v="OnePointFive"/>
    <n v="1"/>
    <s v="3"/>
    <s v="3"/>
    <m/>
    <m/>
    <m/>
    <m/>
    <m/>
    <m/>
    <m/>
    <m/>
    <m/>
  </r>
  <r>
    <s v="SilverTech"/>
    <s v="SteinIAS"/>
    <m/>
    <m/>
    <m/>
    <m/>
    <m/>
    <m/>
    <m/>
    <m/>
    <s v="No"/>
    <n v="33"/>
    <m/>
    <m/>
    <s v="Page likes Page"/>
    <s v="Page Like"/>
    <s v="OnePointFive"/>
    <n v="1"/>
    <s v="3"/>
    <s v="3"/>
    <m/>
    <m/>
    <m/>
    <m/>
    <m/>
    <m/>
    <m/>
    <m/>
    <m/>
  </r>
  <r>
    <s v="martechconf"/>
    <s v="SteinIAS"/>
    <m/>
    <m/>
    <m/>
    <m/>
    <m/>
    <m/>
    <m/>
    <m/>
    <s v="No"/>
    <n v="34"/>
    <m/>
    <m/>
    <s v="Page likes Page"/>
    <s v="Page Like"/>
    <s v="OnePointFive"/>
    <n v="1"/>
    <s v="3"/>
    <s v="3"/>
    <m/>
    <m/>
    <m/>
    <m/>
    <m/>
    <m/>
    <m/>
    <m/>
    <m/>
  </r>
  <r>
    <s v="BrandAMPlification"/>
    <s v="SteinIAS"/>
    <m/>
    <m/>
    <m/>
    <m/>
    <m/>
    <m/>
    <m/>
    <m/>
    <s v="No"/>
    <n v="35"/>
    <m/>
    <m/>
    <s v="Page likes Page"/>
    <s v="Page Like"/>
    <s v="OnePointFive"/>
    <n v="1"/>
    <s v="3"/>
    <s v="3"/>
    <m/>
    <m/>
    <m/>
    <m/>
    <m/>
    <m/>
    <m/>
    <m/>
    <m/>
  </r>
  <r>
    <s v="MarketBridge"/>
    <s v="SteinIAS"/>
    <m/>
    <m/>
    <m/>
    <m/>
    <m/>
    <m/>
    <m/>
    <m/>
    <s v="No"/>
    <n v="36"/>
    <m/>
    <m/>
    <s v="Page likes Page"/>
    <s v="Page Like"/>
    <s v="OnePointFive"/>
    <n v="1"/>
    <s v="3"/>
    <s v="3"/>
    <m/>
    <m/>
    <m/>
    <m/>
    <m/>
    <m/>
    <m/>
    <m/>
    <m/>
  </r>
  <r>
    <s v="fishnetmedia"/>
    <s v="SteinIAS"/>
    <m/>
    <m/>
    <m/>
    <m/>
    <m/>
    <m/>
    <m/>
    <m/>
    <s v="No"/>
    <n v="37"/>
    <m/>
    <m/>
    <s v="Page likes Page"/>
    <s v="Page Like"/>
    <s v="One"/>
    <n v="1"/>
    <s v="1"/>
    <s v="3"/>
    <m/>
    <m/>
    <m/>
    <m/>
    <m/>
    <m/>
    <m/>
    <m/>
    <m/>
  </r>
  <r>
    <s v="facebookbusiness"/>
    <s v="awwwards"/>
    <m/>
    <m/>
    <m/>
    <m/>
    <m/>
    <m/>
    <m/>
    <m/>
    <s v="No"/>
    <n v="38"/>
    <m/>
    <m/>
    <s v="Page likes Page"/>
    <s v="Page Like"/>
    <s v="OnePointFive"/>
    <n v="1"/>
    <s v="3"/>
    <s v="3"/>
    <m/>
    <m/>
    <m/>
    <m/>
    <m/>
    <m/>
    <m/>
    <m/>
    <m/>
  </r>
  <r>
    <s v="MITX.ORG"/>
    <s v="awwwards"/>
    <m/>
    <m/>
    <m/>
    <m/>
    <m/>
    <m/>
    <m/>
    <m/>
    <s v="No"/>
    <n v="39"/>
    <m/>
    <m/>
    <s v="Page likes Page"/>
    <s v="Page Like"/>
    <s v="OnePointFive"/>
    <n v="1"/>
    <s v="3"/>
    <s v="3"/>
    <m/>
    <m/>
    <m/>
    <m/>
    <m/>
    <m/>
    <m/>
    <m/>
    <m/>
  </r>
  <r>
    <s v="FastCompany"/>
    <s v="awwwards"/>
    <m/>
    <m/>
    <m/>
    <m/>
    <m/>
    <m/>
    <m/>
    <m/>
    <s v="No"/>
    <n v="40"/>
    <m/>
    <m/>
    <s v="Page likes Page"/>
    <s v="Page Like"/>
    <s v="OnePointFive"/>
    <n v="1"/>
    <s v="3"/>
    <s v="3"/>
    <m/>
    <m/>
    <m/>
    <m/>
    <m/>
    <m/>
    <m/>
    <m/>
    <m/>
  </r>
  <r>
    <s v="RusticPathways"/>
    <s v="awwwards"/>
    <m/>
    <m/>
    <m/>
    <m/>
    <m/>
    <m/>
    <m/>
    <m/>
    <s v="No"/>
    <n v="41"/>
    <m/>
    <m/>
    <s v="Page likes Page"/>
    <s v="Page Like"/>
    <s v="OnePointFive"/>
    <n v="1"/>
    <s v="3"/>
    <s v="3"/>
    <m/>
    <m/>
    <m/>
    <m/>
    <m/>
    <m/>
    <m/>
    <m/>
    <m/>
  </r>
  <r>
    <s v="fishnetmedia"/>
    <s v="awwwards"/>
    <m/>
    <m/>
    <m/>
    <m/>
    <m/>
    <m/>
    <m/>
    <m/>
    <s v="No"/>
    <n v="42"/>
    <m/>
    <m/>
    <s v="Page likes Page"/>
    <s v="Page Like"/>
    <s v="One"/>
    <n v="1"/>
    <s v="1"/>
    <s v="3"/>
    <m/>
    <m/>
    <m/>
    <m/>
    <m/>
    <m/>
    <m/>
    <m/>
    <m/>
  </r>
  <r>
    <s v="fishnetmedia"/>
    <s v="uxmag"/>
    <m/>
    <m/>
    <m/>
    <m/>
    <m/>
    <m/>
    <m/>
    <m/>
    <s v="No"/>
    <n v="43"/>
    <m/>
    <m/>
    <s v="Page likes Page"/>
    <s v="Page Like"/>
    <s v="One"/>
    <n v="1"/>
    <s v="1"/>
    <s v="1"/>
    <m/>
    <m/>
    <m/>
    <m/>
    <m/>
    <m/>
    <m/>
    <m/>
    <m/>
  </r>
  <r>
    <s v="fishnetmedia"/>
    <s v="hongkiatcom"/>
    <m/>
    <m/>
    <m/>
    <m/>
    <m/>
    <m/>
    <m/>
    <m/>
    <s v="No"/>
    <n v="44"/>
    <m/>
    <m/>
    <s v="Page likes Page"/>
    <s v="Page Like"/>
    <s v="One"/>
    <n v="1"/>
    <s v="1"/>
    <s v="1"/>
    <m/>
    <m/>
    <m/>
    <m/>
    <m/>
    <m/>
    <m/>
    <m/>
    <m/>
  </r>
  <r>
    <s v="salesforce"/>
    <s v="indosole"/>
    <m/>
    <m/>
    <m/>
    <m/>
    <m/>
    <m/>
    <m/>
    <m/>
    <s v="No"/>
    <n v="45"/>
    <m/>
    <m/>
    <s v="Page likes Page"/>
    <s v="Page Like"/>
    <s v="OnePointFive"/>
    <n v="1"/>
    <s v="3"/>
    <s v="3"/>
    <m/>
    <m/>
    <m/>
    <m/>
    <m/>
    <m/>
    <m/>
    <m/>
    <m/>
  </r>
  <r>
    <s v="facebookbusiness"/>
    <s v="indosole"/>
    <m/>
    <m/>
    <m/>
    <m/>
    <m/>
    <m/>
    <m/>
    <m/>
    <s v="No"/>
    <n v="46"/>
    <m/>
    <m/>
    <s v="Page likes Page"/>
    <s v="Page Like"/>
    <s v="OnePointFive"/>
    <n v="1"/>
    <s v="3"/>
    <s v="3"/>
    <m/>
    <m/>
    <m/>
    <m/>
    <m/>
    <m/>
    <m/>
    <m/>
    <m/>
  </r>
  <r>
    <s v="fishnetmedia"/>
    <s v="indosole"/>
    <m/>
    <m/>
    <m/>
    <m/>
    <m/>
    <m/>
    <m/>
    <m/>
    <s v="No"/>
    <n v="47"/>
    <m/>
    <m/>
    <s v="Page likes Page"/>
    <s v="Page Like"/>
    <s v="One"/>
    <n v="1"/>
    <s v="1"/>
    <s v="3"/>
    <m/>
    <m/>
    <m/>
    <m/>
    <m/>
    <m/>
    <m/>
    <m/>
    <m/>
  </r>
  <r>
    <s v="Photoshop"/>
    <s v="salesforce"/>
    <m/>
    <m/>
    <m/>
    <m/>
    <m/>
    <m/>
    <m/>
    <m/>
    <s v="No"/>
    <n v="48"/>
    <m/>
    <m/>
    <s v="Page likes Page"/>
    <s v="Page Like"/>
    <s v="OnePointFive"/>
    <n v="1"/>
    <s v="4"/>
    <s v="3"/>
    <m/>
    <m/>
    <m/>
    <m/>
    <m/>
    <m/>
    <m/>
    <m/>
    <m/>
  </r>
  <r>
    <s v="BabcockJenkins"/>
    <s v="salesforce"/>
    <m/>
    <m/>
    <m/>
    <m/>
    <m/>
    <m/>
    <m/>
    <m/>
    <s v="No"/>
    <n v="49"/>
    <m/>
    <m/>
    <s v="Page likes Page"/>
    <s v="Page Like"/>
    <s v="OnePointFive"/>
    <n v="1"/>
    <s v="3"/>
    <s v="3"/>
    <m/>
    <m/>
    <m/>
    <m/>
    <m/>
    <m/>
    <m/>
    <m/>
    <m/>
  </r>
  <r>
    <s v="rakacreative"/>
    <s v="salesforce"/>
    <m/>
    <m/>
    <m/>
    <m/>
    <m/>
    <m/>
    <m/>
    <m/>
    <s v="No"/>
    <n v="50"/>
    <m/>
    <m/>
    <s v="Page likes Page"/>
    <s v="Page Like"/>
    <s v="OnePointFive"/>
    <n v="1"/>
    <s v="2"/>
    <s v="3"/>
    <m/>
    <m/>
    <m/>
    <m/>
    <m/>
    <m/>
    <m/>
    <m/>
    <m/>
  </r>
  <r>
    <s v="451AdAgency"/>
    <s v="salesforce"/>
    <m/>
    <m/>
    <m/>
    <m/>
    <m/>
    <m/>
    <m/>
    <m/>
    <s v="No"/>
    <n v="51"/>
    <m/>
    <m/>
    <s v="Page likes Page"/>
    <s v="Page Like"/>
    <s v="OnePointFive"/>
    <n v="1"/>
    <s v="3"/>
    <s v="3"/>
    <m/>
    <m/>
    <m/>
    <m/>
    <m/>
    <m/>
    <m/>
    <m/>
    <m/>
  </r>
  <r>
    <s v="martechconf"/>
    <s v="salesforce"/>
    <m/>
    <m/>
    <m/>
    <m/>
    <m/>
    <m/>
    <m/>
    <m/>
    <s v="No"/>
    <n v="52"/>
    <m/>
    <m/>
    <s v="Page likes Page"/>
    <s v="Page Like"/>
    <s v="OnePointFive"/>
    <n v="1"/>
    <s v="3"/>
    <s v="3"/>
    <m/>
    <m/>
    <m/>
    <m/>
    <m/>
    <m/>
    <m/>
    <m/>
    <m/>
  </r>
  <r>
    <s v="InformaticaLLC"/>
    <s v="salesforce"/>
    <m/>
    <m/>
    <m/>
    <m/>
    <m/>
    <m/>
    <m/>
    <m/>
    <s v="No"/>
    <n v="53"/>
    <m/>
    <m/>
    <s v="Page likes Page"/>
    <s v="Page Like"/>
    <s v="OnePointFive"/>
    <n v="1"/>
    <s v="3"/>
    <s v="3"/>
    <m/>
    <m/>
    <m/>
    <m/>
    <m/>
    <m/>
    <m/>
    <m/>
    <m/>
  </r>
  <r>
    <s v="BrandAMPlification"/>
    <s v="salesforce"/>
    <m/>
    <m/>
    <m/>
    <m/>
    <m/>
    <m/>
    <m/>
    <m/>
    <s v="No"/>
    <n v="54"/>
    <m/>
    <m/>
    <s v="Page likes Page"/>
    <s v="Page Like"/>
    <s v="OnePointFive"/>
    <n v="1"/>
    <s v="3"/>
    <s v="3"/>
    <m/>
    <m/>
    <m/>
    <m/>
    <m/>
    <m/>
    <m/>
    <m/>
    <m/>
  </r>
  <r>
    <s v="AdAge"/>
    <s v="salesforce"/>
    <m/>
    <m/>
    <m/>
    <m/>
    <m/>
    <m/>
    <m/>
    <m/>
    <s v="No"/>
    <n v="55"/>
    <m/>
    <m/>
    <s v="Page likes Page"/>
    <s v="Page Like"/>
    <s v="OnePointFive"/>
    <n v="1"/>
    <s v="3"/>
    <s v="3"/>
    <m/>
    <m/>
    <m/>
    <m/>
    <m/>
    <m/>
    <m/>
    <m/>
    <m/>
  </r>
  <r>
    <s v="176334519076242_Forbes Marketing Group"/>
    <s v="salesforce"/>
    <m/>
    <m/>
    <m/>
    <m/>
    <m/>
    <m/>
    <m/>
    <m/>
    <s v="No"/>
    <n v="56"/>
    <m/>
    <m/>
    <s v="Page likes Page"/>
    <s v="Page Like"/>
    <s v="OnePointFive"/>
    <n v="1"/>
    <s v="1"/>
    <s v="3"/>
    <m/>
    <m/>
    <m/>
    <m/>
    <m/>
    <m/>
    <m/>
    <m/>
    <m/>
  </r>
  <r>
    <s v="RusticPathways"/>
    <s v="salesforce"/>
    <m/>
    <m/>
    <m/>
    <m/>
    <m/>
    <m/>
    <m/>
    <m/>
    <s v="No"/>
    <n v="57"/>
    <m/>
    <m/>
    <s v="Page likes Page"/>
    <s v="Page Like"/>
    <s v="OnePointFive"/>
    <n v="1"/>
    <s v="3"/>
    <s v="3"/>
    <m/>
    <m/>
    <m/>
    <m/>
    <m/>
    <m/>
    <m/>
    <m/>
    <m/>
  </r>
  <r>
    <s v="fishnetmedia"/>
    <s v="salesforce"/>
    <m/>
    <m/>
    <m/>
    <m/>
    <m/>
    <m/>
    <m/>
    <m/>
    <s v="No"/>
    <n v="58"/>
    <m/>
    <m/>
    <s v="Page likes Page"/>
    <s v="Page Like"/>
    <s v="One"/>
    <n v="1"/>
    <s v="1"/>
    <s v="3"/>
    <m/>
    <m/>
    <m/>
    <m/>
    <m/>
    <m/>
    <m/>
    <m/>
    <m/>
  </r>
  <r>
    <s v="PeachpitCreativeLearning"/>
    <s v="Photoshop"/>
    <m/>
    <m/>
    <m/>
    <m/>
    <m/>
    <m/>
    <m/>
    <m/>
    <s v="No"/>
    <n v="59"/>
    <m/>
    <m/>
    <s v="Page likes Page"/>
    <s v="Page Like"/>
    <s v="OnePointFive"/>
    <n v="1"/>
    <s v="4"/>
    <s v="4"/>
    <m/>
    <m/>
    <m/>
    <m/>
    <m/>
    <m/>
    <m/>
    <m/>
    <m/>
  </r>
  <r>
    <s v="webdesignledger"/>
    <s v="Photoshop"/>
    <m/>
    <m/>
    <m/>
    <m/>
    <m/>
    <m/>
    <m/>
    <m/>
    <s v="No"/>
    <n v="60"/>
    <m/>
    <m/>
    <s v="Page likes Page"/>
    <s v="Page Like"/>
    <s v="OnePointFive"/>
    <n v="1"/>
    <s v="4"/>
    <s v="4"/>
    <m/>
    <m/>
    <m/>
    <m/>
    <m/>
    <m/>
    <m/>
    <m/>
    <m/>
  </r>
  <r>
    <s v="451AdAgency"/>
    <s v="Photoshop"/>
    <m/>
    <m/>
    <m/>
    <m/>
    <m/>
    <m/>
    <m/>
    <m/>
    <s v="No"/>
    <n v="61"/>
    <m/>
    <m/>
    <s v="Page likes Page"/>
    <s v="Page Like"/>
    <s v="OnePointFive"/>
    <n v="1"/>
    <s v="3"/>
    <s v="4"/>
    <m/>
    <m/>
    <m/>
    <m/>
    <m/>
    <m/>
    <m/>
    <m/>
    <m/>
  </r>
  <r>
    <s v="FastCompany"/>
    <s v="Photoshop"/>
    <m/>
    <m/>
    <m/>
    <m/>
    <m/>
    <m/>
    <m/>
    <m/>
    <s v="No"/>
    <n v="62"/>
    <m/>
    <m/>
    <s v="Page likes Page"/>
    <s v="Page Like"/>
    <s v="OnePointFive"/>
    <n v="1"/>
    <s v="3"/>
    <s v="4"/>
    <m/>
    <m/>
    <m/>
    <m/>
    <m/>
    <m/>
    <m/>
    <m/>
    <m/>
  </r>
  <r>
    <s v="Creativebloq"/>
    <s v="Photoshop"/>
    <m/>
    <m/>
    <m/>
    <m/>
    <m/>
    <m/>
    <m/>
    <m/>
    <s v="No"/>
    <n v="63"/>
    <m/>
    <m/>
    <s v="Page likes Page"/>
    <s v="Page Like"/>
    <s v="OnePointFive"/>
    <n v="1"/>
    <s v="4"/>
    <s v="4"/>
    <m/>
    <m/>
    <m/>
    <m/>
    <m/>
    <m/>
    <m/>
    <m/>
    <m/>
  </r>
  <r>
    <s v="fishnetmedia"/>
    <s v="Photoshop"/>
    <m/>
    <m/>
    <m/>
    <m/>
    <m/>
    <m/>
    <m/>
    <m/>
    <s v="No"/>
    <n v="64"/>
    <m/>
    <m/>
    <s v="Page likes Page"/>
    <s v="Page Like"/>
    <s v="One"/>
    <n v="1"/>
    <s v="1"/>
    <s v="4"/>
    <m/>
    <m/>
    <m/>
    <m/>
    <m/>
    <m/>
    <m/>
    <m/>
    <m/>
  </r>
  <r>
    <s v="facebookbusiness"/>
    <s v="hubspot"/>
    <m/>
    <m/>
    <m/>
    <m/>
    <m/>
    <m/>
    <m/>
    <m/>
    <s v="No"/>
    <n v="65"/>
    <m/>
    <m/>
    <s v="Page likes Page"/>
    <s v="Page Like"/>
    <s v="OnePointFive"/>
    <n v="1"/>
    <s v="3"/>
    <s v="3"/>
    <m/>
    <m/>
    <m/>
    <m/>
    <m/>
    <m/>
    <m/>
    <m/>
    <m/>
  </r>
  <r>
    <s v="rakacreative"/>
    <s v="hubspot"/>
    <m/>
    <m/>
    <m/>
    <m/>
    <m/>
    <m/>
    <m/>
    <m/>
    <s v="No"/>
    <n v="66"/>
    <m/>
    <m/>
    <s v="Page likes Page"/>
    <s v="Page Like"/>
    <s v="OnePointFive"/>
    <n v="1"/>
    <s v="2"/>
    <s v="3"/>
    <m/>
    <m/>
    <m/>
    <m/>
    <m/>
    <m/>
    <m/>
    <m/>
    <m/>
  </r>
  <r>
    <s v="madpow"/>
    <s v="hubspot"/>
    <m/>
    <m/>
    <m/>
    <m/>
    <m/>
    <m/>
    <m/>
    <m/>
    <s v="No"/>
    <n v="67"/>
    <m/>
    <m/>
    <s v="Page likes Page"/>
    <s v="Page Like"/>
    <s v="OnePointFive"/>
    <n v="1"/>
    <s v="2"/>
    <s v="3"/>
    <m/>
    <m/>
    <m/>
    <m/>
    <m/>
    <m/>
    <m/>
    <m/>
    <m/>
  </r>
  <r>
    <s v="BFMweb"/>
    <s v="hubspot"/>
    <m/>
    <m/>
    <m/>
    <m/>
    <m/>
    <m/>
    <m/>
    <m/>
    <s v="No"/>
    <n v="68"/>
    <m/>
    <m/>
    <s v="Page likes Page"/>
    <s v="Page Like"/>
    <s v="OnePointFive"/>
    <n v="1"/>
    <s v="3"/>
    <s v="3"/>
    <m/>
    <m/>
    <m/>
    <m/>
    <m/>
    <m/>
    <m/>
    <m/>
    <m/>
  </r>
  <r>
    <s v="451AdAgency"/>
    <s v="hubspot"/>
    <m/>
    <m/>
    <m/>
    <m/>
    <m/>
    <m/>
    <m/>
    <m/>
    <s v="No"/>
    <n v="69"/>
    <m/>
    <m/>
    <s v="Page likes Page"/>
    <s v="Page Like"/>
    <s v="OnePointFive"/>
    <n v="1"/>
    <s v="3"/>
    <s v="3"/>
    <m/>
    <m/>
    <m/>
    <m/>
    <m/>
    <m/>
    <m/>
    <m/>
    <m/>
  </r>
  <r>
    <s v="alphaloft"/>
    <s v="hubspot"/>
    <m/>
    <m/>
    <m/>
    <m/>
    <m/>
    <m/>
    <m/>
    <m/>
    <s v="No"/>
    <n v="70"/>
    <m/>
    <m/>
    <s v="Page likes Page"/>
    <s v="Page Like"/>
    <s v="OnePointFive"/>
    <n v="1"/>
    <s v="2"/>
    <s v="3"/>
    <m/>
    <m/>
    <m/>
    <m/>
    <m/>
    <m/>
    <m/>
    <m/>
    <m/>
  </r>
  <r>
    <s v="martechconf"/>
    <s v="hubspot"/>
    <m/>
    <m/>
    <m/>
    <m/>
    <m/>
    <m/>
    <m/>
    <m/>
    <s v="No"/>
    <n v="71"/>
    <m/>
    <m/>
    <s v="Page likes Page"/>
    <s v="Page Like"/>
    <s v="OnePointFive"/>
    <n v="1"/>
    <s v="3"/>
    <s v="3"/>
    <m/>
    <m/>
    <m/>
    <m/>
    <m/>
    <m/>
    <m/>
    <m/>
    <m/>
  </r>
  <r>
    <s v="Google"/>
    <s v="hubspot"/>
    <m/>
    <m/>
    <m/>
    <m/>
    <m/>
    <m/>
    <m/>
    <m/>
    <s v="No"/>
    <n v="72"/>
    <m/>
    <m/>
    <s v="Page likes Page"/>
    <s v="Page Like"/>
    <s v="OnePointFive"/>
    <n v="1"/>
    <s v="3"/>
    <s v="3"/>
    <m/>
    <m/>
    <m/>
    <m/>
    <m/>
    <m/>
    <m/>
    <m/>
    <m/>
  </r>
  <r>
    <s v="MITX.ORG"/>
    <s v="hubspot"/>
    <m/>
    <m/>
    <m/>
    <m/>
    <m/>
    <m/>
    <m/>
    <m/>
    <s v="No"/>
    <n v="73"/>
    <m/>
    <m/>
    <s v="Page likes Page"/>
    <s v="Page Like"/>
    <s v="OnePointFive"/>
    <n v="1"/>
    <s v="3"/>
    <s v="3"/>
    <m/>
    <m/>
    <m/>
    <m/>
    <m/>
    <m/>
    <m/>
    <m/>
    <m/>
  </r>
  <r>
    <s v="MarketBridge"/>
    <s v="hubspot"/>
    <m/>
    <m/>
    <m/>
    <m/>
    <m/>
    <m/>
    <m/>
    <m/>
    <s v="No"/>
    <n v="74"/>
    <m/>
    <m/>
    <s v="Page likes Page"/>
    <s v="Page Like"/>
    <s v="OnePointFive"/>
    <n v="1"/>
    <s v="3"/>
    <s v="3"/>
    <m/>
    <m/>
    <m/>
    <m/>
    <m/>
    <m/>
    <m/>
    <m/>
    <m/>
  </r>
  <r>
    <s v="AdAge"/>
    <s v="hubspot"/>
    <m/>
    <m/>
    <m/>
    <m/>
    <m/>
    <m/>
    <m/>
    <m/>
    <s v="No"/>
    <n v="75"/>
    <m/>
    <m/>
    <s v="Page likes Page"/>
    <s v="Page Like"/>
    <s v="OnePointFive"/>
    <n v="1"/>
    <s v="3"/>
    <s v="3"/>
    <m/>
    <m/>
    <m/>
    <m/>
    <m/>
    <m/>
    <m/>
    <m/>
    <m/>
  </r>
  <r>
    <s v="mashableclickclickclick"/>
    <s v="hubspot"/>
    <m/>
    <m/>
    <m/>
    <m/>
    <m/>
    <m/>
    <m/>
    <m/>
    <s v="No"/>
    <n v="76"/>
    <m/>
    <m/>
    <s v="Page likes Page"/>
    <s v="Page Like"/>
    <s v="OnePointFive"/>
    <n v="1"/>
    <s v="3"/>
    <s v="3"/>
    <m/>
    <m/>
    <m/>
    <m/>
    <m/>
    <m/>
    <m/>
    <m/>
    <m/>
  </r>
  <r>
    <s v="Adweek"/>
    <s v="hubspot"/>
    <m/>
    <m/>
    <m/>
    <m/>
    <m/>
    <m/>
    <m/>
    <m/>
    <s v="No"/>
    <n v="77"/>
    <m/>
    <m/>
    <s v="Page likes Page"/>
    <s v="Page Like"/>
    <s v="OnePointFive"/>
    <n v="1"/>
    <s v="3"/>
    <s v="3"/>
    <m/>
    <m/>
    <m/>
    <m/>
    <m/>
    <m/>
    <m/>
    <m/>
    <m/>
  </r>
  <r>
    <s v="searchengineland"/>
    <s v="hubspot"/>
    <m/>
    <m/>
    <m/>
    <m/>
    <m/>
    <m/>
    <m/>
    <m/>
    <s v="No"/>
    <n v="78"/>
    <m/>
    <m/>
    <s v="Page likes Page"/>
    <s v="Page Like"/>
    <s v="OnePointFive"/>
    <n v="1"/>
    <s v="1"/>
    <s v="3"/>
    <m/>
    <m/>
    <m/>
    <m/>
    <m/>
    <m/>
    <m/>
    <m/>
    <m/>
  </r>
  <r>
    <s v="fishnetmedia"/>
    <s v="hubspot"/>
    <m/>
    <m/>
    <m/>
    <m/>
    <m/>
    <m/>
    <m/>
    <m/>
    <s v="No"/>
    <n v="79"/>
    <m/>
    <m/>
    <s v="Page likes Page"/>
    <s v="Page Like"/>
    <s v="One"/>
    <n v="1"/>
    <s v="1"/>
    <s v="3"/>
    <m/>
    <m/>
    <m/>
    <m/>
    <m/>
    <m/>
    <m/>
    <m/>
    <m/>
  </r>
  <r>
    <s v="WordPresscom"/>
    <s v="WordPress"/>
    <m/>
    <m/>
    <m/>
    <m/>
    <m/>
    <m/>
    <m/>
    <m/>
    <s v="No"/>
    <n v="80"/>
    <m/>
    <m/>
    <s v="Page likes Page"/>
    <s v="Page Like"/>
    <s v="OnePointFive"/>
    <n v="1"/>
    <s v="1"/>
    <s v="1"/>
    <m/>
    <m/>
    <m/>
    <m/>
    <m/>
    <m/>
    <m/>
    <m/>
    <m/>
  </r>
  <r>
    <s v="fishnetmedia"/>
    <s v="WordPress"/>
    <m/>
    <m/>
    <m/>
    <m/>
    <m/>
    <m/>
    <m/>
    <m/>
    <s v="No"/>
    <n v="81"/>
    <m/>
    <m/>
    <s v="Page likes Page"/>
    <s v="Page Like"/>
    <s v="One"/>
    <n v="1"/>
    <s v="1"/>
    <s v="1"/>
    <m/>
    <m/>
    <m/>
    <m/>
    <m/>
    <m/>
    <m/>
    <m/>
    <m/>
  </r>
  <r>
    <s v="fishnetmedia"/>
    <s v="WordPresscom"/>
    <m/>
    <m/>
    <m/>
    <m/>
    <m/>
    <m/>
    <m/>
    <m/>
    <s v="No"/>
    <n v="82"/>
    <m/>
    <m/>
    <s v="Page likes Page"/>
    <s v="Page Like"/>
    <s v="One"/>
    <n v="1"/>
    <s v="1"/>
    <s v="1"/>
    <m/>
    <m/>
    <m/>
    <m/>
    <m/>
    <m/>
    <m/>
    <m/>
    <m/>
  </r>
  <r>
    <s v="alistapart"/>
    <s v="PeachpitCreativeLearning"/>
    <m/>
    <m/>
    <m/>
    <m/>
    <m/>
    <m/>
    <m/>
    <m/>
    <s v="No"/>
    <n v="83"/>
    <m/>
    <m/>
    <s v="Page likes Page"/>
    <s v="Page Like"/>
    <s v="OnePointFive"/>
    <n v="1"/>
    <s v="4"/>
    <s v="4"/>
    <m/>
    <m/>
    <m/>
    <m/>
    <m/>
    <m/>
    <m/>
    <m/>
    <m/>
  </r>
  <r>
    <s v="webdesignledger"/>
    <s v="PeachpitCreativeLearning"/>
    <m/>
    <m/>
    <m/>
    <m/>
    <m/>
    <m/>
    <m/>
    <m/>
    <s v="No"/>
    <n v="84"/>
    <m/>
    <m/>
    <s v="Page likes Page"/>
    <s v="Page Like"/>
    <s v="OnePointFive"/>
    <n v="1"/>
    <s v="4"/>
    <s v="4"/>
    <m/>
    <m/>
    <m/>
    <m/>
    <m/>
    <m/>
    <m/>
    <m/>
    <m/>
  </r>
  <r>
    <s v="cmocom"/>
    <s v="PeachpitCreativeLearning"/>
    <m/>
    <m/>
    <m/>
    <m/>
    <m/>
    <m/>
    <m/>
    <m/>
    <s v="No"/>
    <n v="85"/>
    <m/>
    <m/>
    <s v="Page likes Page"/>
    <s v="Page Like"/>
    <s v="OnePointFive"/>
    <n v="1"/>
    <s v="4"/>
    <s v="4"/>
    <m/>
    <m/>
    <m/>
    <m/>
    <m/>
    <m/>
    <m/>
    <m/>
    <m/>
  </r>
  <r>
    <s v="martechconf"/>
    <s v="PeachpitCreativeLearning"/>
    <m/>
    <m/>
    <m/>
    <m/>
    <m/>
    <m/>
    <m/>
    <m/>
    <s v="No"/>
    <n v="86"/>
    <m/>
    <m/>
    <s v="Page likes Page"/>
    <s v="Page Like"/>
    <s v="OnePointFive"/>
    <n v="1"/>
    <s v="3"/>
    <s v="4"/>
    <m/>
    <m/>
    <m/>
    <m/>
    <m/>
    <m/>
    <m/>
    <m/>
    <m/>
  </r>
  <r>
    <s v="Creativebloq"/>
    <s v="PeachpitCreativeLearning"/>
    <m/>
    <m/>
    <m/>
    <m/>
    <m/>
    <m/>
    <m/>
    <m/>
    <s v="No"/>
    <n v="87"/>
    <m/>
    <m/>
    <s v="Page likes Page"/>
    <s v="Page Like"/>
    <s v="OnePointFive"/>
    <n v="1"/>
    <s v="4"/>
    <s v="4"/>
    <m/>
    <m/>
    <m/>
    <m/>
    <m/>
    <m/>
    <m/>
    <m/>
    <m/>
  </r>
  <r>
    <s v="fishnetmedia"/>
    <s v="PeachpitCreativeLearning"/>
    <m/>
    <m/>
    <m/>
    <m/>
    <m/>
    <m/>
    <m/>
    <m/>
    <s v="No"/>
    <n v="88"/>
    <m/>
    <m/>
    <s v="Page likes Page"/>
    <s v="Page Like"/>
    <s v="One"/>
    <n v="1"/>
    <s v="1"/>
    <s v="4"/>
    <m/>
    <m/>
    <m/>
    <m/>
    <m/>
    <m/>
    <m/>
    <m/>
    <m/>
  </r>
  <r>
    <s v="fishnetmedia"/>
    <s v="onbehavior"/>
    <m/>
    <m/>
    <m/>
    <m/>
    <m/>
    <m/>
    <m/>
    <m/>
    <s v="No"/>
    <n v="89"/>
    <m/>
    <m/>
    <s v="Page likes Page"/>
    <s v="Page Like"/>
    <s v="One"/>
    <n v="1"/>
    <s v="1"/>
    <s v="1"/>
    <m/>
    <m/>
    <m/>
    <m/>
    <m/>
    <m/>
    <m/>
    <m/>
    <m/>
  </r>
  <r>
    <s v="webdesignledger"/>
    <s v="alistapart"/>
    <m/>
    <m/>
    <m/>
    <m/>
    <m/>
    <m/>
    <m/>
    <m/>
    <s v="No"/>
    <n v="90"/>
    <m/>
    <m/>
    <s v="Page likes Page"/>
    <s v="Page Like"/>
    <s v="OnePointFive"/>
    <n v="1"/>
    <s v="4"/>
    <s v="4"/>
    <m/>
    <m/>
    <m/>
    <m/>
    <m/>
    <m/>
    <m/>
    <m/>
    <m/>
  </r>
  <r>
    <s v="MITX.ORG"/>
    <s v="alistapart"/>
    <m/>
    <m/>
    <m/>
    <m/>
    <m/>
    <m/>
    <m/>
    <m/>
    <s v="No"/>
    <n v="91"/>
    <m/>
    <m/>
    <s v="Page likes Page"/>
    <s v="Page Like"/>
    <s v="OnePointFive"/>
    <n v="1"/>
    <s v="3"/>
    <s v="4"/>
    <m/>
    <m/>
    <m/>
    <m/>
    <m/>
    <m/>
    <m/>
    <m/>
    <m/>
  </r>
  <r>
    <s v="AdAge"/>
    <s v="alistapart"/>
    <m/>
    <m/>
    <m/>
    <m/>
    <m/>
    <m/>
    <m/>
    <m/>
    <s v="No"/>
    <n v="92"/>
    <m/>
    <m/>
    <s v="Page likes Page"/>
    <s v="Page Like"/>
    <s v="OnePointFive"/>
    <n v="1"/>
    <s v="3"/>
    <s v="4"/>
    <m/>
    <m/>
    <m/>
    <m/>
    <m/>
    <m/>
    <m/>
    <m/>
    <m/>
  </r>
  <r>
    <s v="FastCompany"/>
    <s v="alistapart"/>
    <m/>
    <m/>
    <m/>
    <m/>
    <m/>
    <m/>
    <m/>
    <m/>
    <s v="No"/>
    <n v="93"/>
    <m/>
    <m/>
    <s v="Page likes Page"/>
    <s v="Page Like"/>
    <s v="OnePointFive"/>
    <n v="1"/>
    <s v="3"/>
    <s v="4"/>
    <m/>
    <m/>
    <m/>
    <m/>
    <m/>
    <m/>
    <m/>
    <m/>
    <m/>
  </r>
  <r>
    <s v="Creativebloq"/>
    <s v="alistapart"/>
    <m/>
    <m/>
    <m/>
    <m/>
    <m/>
    <m/>
    <m/>
    <m/>
    <s v="No"/>
    <n v="94"/>
    <m/>
    <m/>
    <s v="Page likes Page"/>
    <s v="Page Like"/>
    <s v="OnePointFive"/>
    <n v="1"/>
    <s v="4"/>
    <s v="4"/>
    <m/>
    <m/>
    <m/>
    <m/>
    <m/>
    <m/>
    <m/>
    <m/>
    <m/>
  </r>
  <r>
    <s v="fishnetmedia"/>
    <s v="alistapart"/>
    <m/>
    <m/>
    <m/>
    <m/>
    <m/>
    <m/>
    <m/>
    <m/>
    <s v="No"/>
    <n v="95"/>
    <m/>
    <m/>
    <s v="Page likes Page"/>
    <s v="Page Like"/>
    <s v="One"/>
    <n v="1"/>
    <s v="1"/>
    <s v="4"/>
    <m/>
    <m/>
    <m/>
    <m/>
    <m/>
    <m/>
    <m/>
    <m/>
    <m/>
  </r>
  <r>
    <s v="CalypsoAgencyNH"/>
    <s v="NationalChildrensAlliance"/>
    <m/>
    <m/>
    <m/>
    <m/>
    <m/>
    <m/>
    <m/>
    <m/>
    <s v="No"/>
    <n v="96"/>
    <m/>
    <m/>
    <s v="Page likes Page"/>
    <s v="Page Like"/>
    <s v="OnePointFive"/>
    <n v="1"/>
    <s v="2"/>
    <s v="2"/>
    <m/>
    <m/>
    <m/>
    <m/>
    <m/>
    <m/>
    <m/>
    <m/>
    <m/>
  </r>
  <r>
    <s v="StrawberyBankeMuseum"/>
    <s v="NationalChildrensAlliance"/>
    <m/>
    <m/>
    <m/>
    <m/>
    <m/>
    <m/>
    <m/>
    <m/>
    <s v="No"/>
    <n v="97"/>
    <m/>
    <m/>
    <s v="Page likes Page"/>
    <s v="Page Like"/>
    <s v="OnePointFive"/>
    <n v="1"/>
    <s v="2"/>
    <s v="2"/>
    <m/>
    <m/>
    <m/>
    <m/>
    <m/>
    <m/>
    <m/>
    <m/>
    <m/>
  </r>
  <r>
    <s v="rakacreative"/>
    <s v="NationalChildrensAlliance"/>
    <m/>
    <m/>
    <m/>
    <m/>
    <m/>
    <m/>
    <m/>
    <m/>
    <s v="No"/>
    <n v="98"/>
    <m/>
    <m/>
    <s v="Page likes Page"/>
    <s v="Page Like"/>
    <s v="OnePointFive"/>
    <n v="1"/>
    <s v="2"/>
    <s v="2"/>
    <m/>
    <m/>
    <m/>
    <m/>
    <m/>
    <m/>
    <m/>
    <m/>
    <m/>
  </r>
  <r>
    <s v="grill28"/>
    <s v="NationalChildrensAlliance"/>
    <m/>
    <m/>
    <m/>
    <m/>
    <m/>
    <m/>
    <m/>
    <m/>
    <s v="No"/>
    <n v="99"/>
    <m/>
    <m/>
    <s v="Page likes Page"/>
    <s v="Page Like"/>
    <s v="OnePointFive"/>
    <n v="1"/>
    <s v="2"/>
    <s v="2"/>
    <m/>
    <m/>
    <m/>
    <m/>
    <m/>
    <m/>
    <m/>
    <m/>
    <m/>
  </r>
  <r>
    <s v="LifestyleRewired"/>
    <s v="NationalChildrensAlliance"/>
    <m/>
    <m/>
    <m/>
    <m/>
    <m/>
    <m/>
    <m/>
    <m/>
    <s v="No"/>
    <n v="100"/>
    <m/>
    <m/>
    <s v="Page likes Page"/>
    <s v="Page Like"/>
    <s v="OnePointFive"/>
    <n v="1"/>
    <s v="2"/>
    <s v="2"/>
    <m/>
    <m/>
    <m/>
    <m/>
    <m/>
    <m/>
    <m/>
    <m/>
    <m/>
  </r>
  <r>
    <s v="fredcchurch"/>
    <s v="NationalChildrensAlliance"/>
    <m/>
    <m/>
    <m/>
    <m/>
    <m/>
    <m/>
    <m/>
    <m/>
    <s v="No"/>
    <n v="101"/>
    <m/>
    <m/>
    <s v="Page likes Page"/>
    <s v="Page Like"/>
    <s v="OnePointFive"/>
    <n v="1"/>
    <s v="2"/>
    <s v="2"/>
    <m/>
    <m/>
    <m/>
    <m/>
    <m/>
    <m/>
    <m/>
    <m/>
    <m/>
  </r>
  <r>
    <s v="drugfreekidsnh"/>
    <s v="NationalChildrensAlliance"/>
    <m/>
    <m/>
    <m/>
    <m/>
    <m/>
    <m/>
    <m/>
    <m/>
    <s v="No"/>
    <n v="102"/>
    <m/>
    <m/>
    <s v="Page likes Page"/>
    <s v="Page Like"/>
    <s v="OnePointFive"/>
    <n v="1"/>
    <s v="2"/>
    <s v="2"/>
    <m/>
    <m/>
    <m/>
    <m/>
    <m/>
    <m/>
    <m/>
    <m/>
    <m/>
  </r>
  <r>
    <s v="fishnetmedia"/>
    <s v="NationalChildrensAlliance"/>
    <m/>
    <m/>
    <m/>
    <m/>
    <m/>
    <m/>
    <m/>
    <m/>
    <s v="No"/>
    <n v="103"/>
    <m/>
    <m/>
    <s v="Page likes Page"/>
    <s v="Page Like"/>
    <s v="One"/>
    <n v="1"/>
    <s v="1"/>
    <s v="2"/>
    <m/>
    <m/>
    <m/>
    <m/>
    <m/>
    <m/>
    <m/>
    <m/>
    <m/>
  </r>
  <r>
    <s v="facebookbusiness"/>
    <s v="VMLYR"/>
    <m/>
    <m/>
    <m/>
    <m/>
    <m/>
    <m/>
    <m/>
    <m/>
    <s v="No"/>
    <n v="104"/>
    <m/>
    <m/>
    <s v="Page likes Page"/>
    <s v="Page Like"/>
    <s v="OnePointFive"/>
    <n v="1"/>
    <s v="3"/>
    <s v="3"/>
    <m/>
    <m/>
    <m/>
    <m/>
    <m/>
    <m/>
    <m/>
    <m/>
    <m/>
  </r>
  <r>
    <s v="BabcockJenkins"/>
    <s v="VMLYR"/>
    <m/>
    <m/>
    <m/>
    <m/>
    <m/>
    <m/>
    <m/>
    <m/>
    <s v="No"/>
    <n v="105"/>
    <m/>
    <m/>
    <s v="Page likes Page"/>
    <s v="Page Like"/>
    <s v="OnePointFive"/>
    <n v="1"/>
    <s v="3"/>
    <s v="3"/>
    <m/>
    <m/>
    <m/>
    <m/>
    <m/>
    <m/>
    <m/>
    <m/>
    <m/>
  </r>
  <r>
    <s v="SilverTech"/>
    <s v="VMLYR"/>
    <m/>
    <m/>
    <m/>
    <m/>
    <m/>
    <m/>
    <m/>
    <m/>
    <s v="No"/>
    <n v="106"/>
    <m/>
    <m/>
    <s v="Page likes Page"/>
    <s v="Page Like"/>
    <s v="OnePointFive"/>
    <n v="1"/>
    <s v="3"/>
    <s v="3"/>
    <m/>
    <m/>
    <m/>
    <m/>
    <m/>
    <m/>
    <m/>
    <m/>
    <m/>
  </r>
  <r>
    <s v="rakacreative"/>
    <s v="VMLYR"/>
    <m/>
    <m/>
    <m/>
    <m/>
    <m/>
    <m/>
    <m/>
    <m/>
    <s v="No"/>
    <n v="107"/>
    <m/>
    <m/>
    <s v="Page likes Page"/>
    <s v="Page Like"/>
    <s v="OnePointFive"/>
    <n v="1"/>
    <s v="2"/>
    <s v="3"/>
    <m/>
    <m/>
    <m/>
    <m/>
    <m/>
    <m/>
    <m/>
    <m/>
    <m/>
  </r>
  <r>
    <s v="martechconf"/>
    <s v="VMLYR"/>
    <m/>
    <m/>
    <m/>
    <m/>
    <m/>
    <m/>
    <m/>
    <m/>
    <s v="No"/>
    <n v="108"/>
    <m/>
    <m/>
    <s v="Page likes Page"/>
    <s v="Page Like"/>
    <s v="OnePointFive"/>
    <n v="1"/>
    <s v="3"/>
    <s v="3"/>
    <m/>
    <m/>
    <m/>
    <m/>
    <m/>
    <m/>
    <m/>
    <m/>
    <m/>
  </r>
  <r>
    <s v="AdAge"/>
    <s v="VMLYR"/>
    <m/>
    <m/>
    <m/>
    <m/>
    <m/>
    <m/>
    <m/>
    <m/>
    <s v="No"/>
    <n v="109"/>
    <m/>
    <m/>
    <s v="Page likes Page"/>
    <s v="Page Like"/>
    <s v="OnePointFive"/>
    <n v="1"/>
    <s v="3"/>
    <s v="3"/>
    <m/>
    <m/>
    <m/>
    <m/>
    <m/>
    <m/>
    <m/>
    <m/>
    <m/>
  </r>
  <r>
    <s v="fishnetmedia"/>
    <s v="VMLYR"/>
    <m/>
    <m/>
    <m/>
    <m/>
    <m/>
    <m/>
    <m/>
    <m/>
    <s v="No"/>
    <n v="110"/>
    <m/>
    <m/>
    <s v="Page likes Page"/>
    <s v="Page Like"/>
    <s v="One"/>
    <n v="1"/>
    <s v="1"/>
    <s v="3"/>
    <m/>
    <m/>
    <m/>
    <m/>
    <m/>
    <m/>
    <m/>
    <m/>
    <m/>
  </r>
  <r>
    <s v="SilverTech"/>
    <s v="evolution.armory"/>
    <m/>
    <m/>
    <m/>
    <m/>
    <m/>
    <m/>
    <m/>
    <m/>
    <s v="No"/>
    <n v="111"/>
    <m/>
    <m/>
    <s v="Page likes Page"/>
    <s v="Page Like"/>
    <s v="OnePointFive"/>
    <n v="1"/>
    <s v="3"/>
    <s v="1"/>
    <m/>
    <m/>
    <m/>
    <m/>
    <m/>
    <m/>
    <m/>
    <m/>
    <m/>
  </r>
  <r>
    <s v="fishnetmedia"/>
    <s v="evolution.armory"/>
    <m/>
    <m/>
    <m/>
    <m/>
    <m/>
    <m/>
    <m/>
    <m/>
    <s v="No"/>
    <n v="112"/>
    <m/>
    <m/>
    <s v="Page likes Page"/>
    <s v="Page Like"/>
    <s v="One"/>
    <n v="1"/>
    <s v="1"/>
    <s v="1"/>
    <m/>
    <m/>
    <m/>
    <m/>
    <m/>
    <m/>
    <m/>
    <m/>
    <m/>
  </r>
  <r>
    <s v="CalypsoAgencyNH"/>
    <s v="brandingmag"/>
    <m/>
    <m/>
    <m/>
    <m/>
    <m/>
    <m/>
    <m/>
    <m/>
    <s v="No"/>
    <n v="113"/>
    <m/>
    <m/>
    <s v="Page likes Page"/>
    <s v="Page Like"/>
    <s v="OnePointFive"/>
    <n v="1"/>
    <s v="2"/>
    <s v="3"/>
    <m/>
    <m/>
    <m/>
    <m/>
    <m/>
    <m/>
    <m/>
    <m/>
    <m/>
  </r>
  <r>
    <s v="facebookbusiness"/>
    <s v="brandingmag"/>
    <m/>
    <m/>
    <m/>
    <m/>
    <m/>
    <m/>
    <m/>
    <m/>
    <s v="No"/>
    <n v="114"/>
    <m/>
    <m/>
    <s v="Page likes Page"/>
    <s v="Page Like"/>
    <s v="OnePointFive"/>
    <n v="1"/>
    <s v="3"/>
    <s v="3"/>
    <m/>
    <m/>
    <m/>
    <m/>
    <m/>
    <m/>
    <m/>
    <m/>
    <m/>
  </r>
  <r>
    <s v="rakacreative"/>
    <s v="brandingmag"/>
    <m/>
    <m/>
    <m/>
    <m/>
    <m/>
    <m/>
    <m/>
    <m/>
    <s v="No"/>
    <n v="115"/>
    <m/>
    <m/>
    <s v="Page likes Page"/>
    <s v="Page Like"/>
    <s v="OnePointFive"/>
    <n v="1"/>
    <s v="2"/>
    <s v="3"/>
    <m/>
    <m/>
    <m/>
    <m/>
    <m/>
    <m/>
    <m/>
    <m/>
    <m/>
  </r>
  <r>
    <s v="MITX.ORG"/>
    <s v="brandingmag"/>
    <m/>
    <m/>
    <m/>
    <m/>
    <m/>
    <m/>
    <m/>
    <m/>
    <s v="No"/>
    <n v="116"/>
    <m/>
    <m/>
    <s v="Page likes Page"/>
    <s v="Page Like"/>
    <s v="OnePointFive"/>
    <n v="1"/>
    <s v="3"/>
    <s v="3"/>
    <m/>
    <m/>
    <m/>
    <m/>
    <m/>
    <m/>
    <m/>
    <m/>
    <m/>
  </r>
  <r>
    <s v="BrandAMPlification"/>
    <s v="brandingmag"/>
    <m/>
    <m/>
    <m/>
    <m/>
    <m/>
    <m/>
    <m/>
    <m/>
    <s v="No"/>
    <n v="117"/>
    <m/>
    <m/>
    <s v="Page likes Page"/>
    <s v="Page Like"/>
    <s v="OnePointFive"/>
    <n v="1"/>
    <s v="3"/>
    <s v="3"/>
    <m/>
    <m/>
    <m/>
    <m/>
    <m/>
    <m/>
    <m/>
    <m/>
    <m/>
  </r>
  <r>
    <s v="AdAge"/>
    <s v="brandingmag"/>
    <m/>
    <m/>
    <m/>
    <m/>
    <m/>
    <m/>
    <m/>
    <m/>
    <s v="No"/>
    <n v="118"/>
    <m/>
    <m/>
    <s v="Page likes Page"/>
    <s v="Page Like"/>
    <s v="OnePointFive"/>
    <n v="1"/>
    <s v="3"/>
    <s v="3"/>
    <m/>
    <m/>
    <m/>
    <m/>
    <m/>
    <m/>
    <m/>
    <m/>
    <m/>
  </r>
  <r>
    <s v="Adweek"/>
    <s v="brandingmag"/>
    <m/>
    <m/>
    <m/>
    <m/>
    <m/>
    <m/>
    <m/>
    <m/>
    <s v="No"/>
    <n v="119"/>
    <m/>
    <m/>
    <s v="Page likes Page"/>
    <s v="Page Like"/>
    <s v="OnePointFive"/>
    <n v="1"/>
    <s v="3"/>
    <s v="3"/>
    <m/>
    <m/>
    <m/>
    <m/>
    <m/>
    <m/>
    <m/>
    <m/>
    <m/>
  </r>
  <r>
    <s v="Creativebloq"/>
    <s v="brandingmag"/>
    <m/>
    <m/>
    <m/>
    <m/>
    <m/>
    <m/>
    <m/>
    <m/>
    <s v="No"/>
    <n v="120"/>
    <m/>
    <m/>
    <s v="Page likes Page"/>
    <s v="Page Like"/>
    <s v="OnePointFive"/>
    <n v="1"/>
    <s v="4"/>
    <s v="3"/>
    <m/>
    <m/>
    <m/>
    <m/>
    <m/>
    <m/>
    <m/>
    <m/>
    <m/>
  </r>
  <r>
    <s v="fishnetmedia"/>
    <s v="brandingmag"/>
    <m/>
    <m/>
    <m/>
    <m/>
    <m/>
    <m/>
    <m/>
    <m/>
    <s v="No"/>
    <n v="121"/>
    <m/>
    <m/>
    <s v="Page likes Page"/>
    <s v="Page Like"/>
    <s v="One"/>
    <n v="1"/>
    <s v="1"/>
    <s v="3"/>
    <m/>
    <m/>
    <m/>
    <m/>
    <m/>
    <m/>
    <m/>
    <m/>
    <m/>
  </r>
  <r>
    <s v="fishnetmedia"/>
    <s v="RedBull"/>
    <m/>
    <m/>
    <m/>
    <m/>
    <m/>
    <m/>
    <m/>
    <m/>
    <s v="No"/>
    <n v="122"/>
    <m/>
    <m/>
    <s v="Page likes Page"/>
    <s v="Page Like"/>
    <s v="One"/>
    <n v="1"/>
    <s v="1"/>
    <s v="1"/>
    <m/>
    <m/>
    <m/>
    <m/>
    <m/>
    <m/>
    <m/>
    <m/>
    <m/>
  </r>
  <r>
    <s v="fishnetmedia"/>
    <s v="OREO"/>
    <m/>
    <m/>
    <m/>
    <m/>
    <m/>
    <m/>
    <m/>
    <m/>
    <s v="No"/>
    <n v="123"/>
    <m/>
    <m/>
    <s v="Page likes Page"/>
    <s v="Page Like"/>
    <s v="One"/>
    <n v="1"/>
    <s v="1"/>
    <s v="1"/>
    <m/>
    <m/>
    <m/>
    <m/>
    <m/>
    <m/>
    <m/>
    <m/>
    <m/>
  </r>
  <r>
    <s v="bratskellardinnerhorn"/>
    <s v="greatrhythmbrewing"/>
    <m/>
    <m/>
    <m/>
    <m/>
    <m/>
    <m/>
    <m/>
    <m/>
    <s v="No"/>
    <n v="124"/>
    <m/>
    <m/>
    <s v="Page likes Page"/>
    <s v="Page Like"/>
    <s v="OnePointFive"/>
    <n v="1"/>
    <s v="2"/>
    <s v="2"/>
    <m/>
    <m/>
    <m/>
    <m/>
    <m/>
    <m/>
    <m/>
    <m/>
    <m/>
  </r>
  <r>
    <s v="CalypsoAgencyNH"/>
    <s v="greatrhythmbrewing"/>
    <m/>
    <m/>
    <m/>
    <m/>
    <m/>
    <m/>
    <m/>
    <m/>
    <s v="No"/>
    <n v="125"/>
    <m/>
    <m/>
    <s v="Page likes Page"/>
    <s v="Page Like"/>
    <s v="OnePointFive"/>
    <n v="1"/>
    <s v="2"/>
    <s v="2"/>
    <m/>
    <m/>
    <m/>
    <m/>
    <m/>
    <m/>
    <m/>
    <m/>
    <m/>
  </r>
  <r>
    <s v="CommunityOven"/>
    <s v="greatrhythmbrewing"/>
    <m/>
    <m/>
    <m/>
    <m/>
    <m/>
    <m/>
    <m/>
    <m/>
    <s v="No"/>
    <n v="126"/>
    <m/>
    <m/>
    <s v="Page likes Page"/>
    <s v="Page Like"/>
    <s v="OnePointFive"/>
    <n v="1"/>
    <s v="2"/>
    <s v="2"/>
    <m/>
    <m/>
    <m/>
    <m/>
    <m/>
    <m/>
    <m/>
    <m/>
    <m/>
  </r>
  <r>
    <s v="StrawberyBankeMuseum"/>
    <s v="greatrhythmbrewing"/>
    <m/>
    <m/>
    <m/>
    <m/>
    <m/>
    <m/>
    <m/>
    <m/>
    <s v="No"/>
    <n v="127"/>
    <m/>
    <m/>
    <s v="Page likes Page"/>
    <s v="Page Like"/>
    <s v="OnePointFive"/>
    <n v="1"/>
    <s v="2"/>
    <s v="2"/>
    <m/>
    <m/>
    <m/>
    <m/>
    <m/>
    <m/>
    <m/>
    <m/>
    <m/>
  </r>
  <r>
    <s v="TasteoftheSeacoast"/>
    <s v="greatrhythmbrewing"/>
    <m/>
    <m/>
    <m/>
    <m/>
    <m/>
    <m/>
    <m/>
    <m/>
    <s v="No"/>
    <n v="128"/>
    <m/>
    <m/>
    <s v="Page likes Page"/>
    <s v="Page Like"/>
    <s v="OnePointFive"/>
    <n v="1"/>
    <s v="2"/>
    <s v="2"/>
    <m/>
    <m/>
    <m/>
    <m/>
    <m/>
    <m/>
    <m/>
    <m/>
    <m/>
  </r>
  <r>
    <s v="rakacreative"/>
    <s v="greatrhythmbrewing"/>
    <m/>
    <m/>
    <m/>
    <m/>
    <m/>
    <m/>
    <m/>
    <m/>
    <s v="No"/>
    <n v="129"/>
    <m/>
    <m/>
    <s v="Page likes Page"/>
    <s v="Page Like"/>
    <s v="OnePointFive"/>
    <n v="1"/>
    <s v="2"/>
    <s v="2"/>
    <m/>
    <m/>
    <m/>
    <m/>
    <m/>
    <m/>
    <m/>
    <m/>
    <m/>
  </r>
  <r>
    <s v="161310822217_Prasada Yoga Center"/>
    <s v="greatrhythmbrewing"/>
    <m/>
    <m/>
    <m/>
    <m/>
    <m/>
    <m/>
    <m/>
    <m/>
    <s v="No"/>
    <n v="130"/>
    <m/>
    <m/>
    <s v="Page likes Page"/>
    <s v="Page Like"/>
    <s v="OnePointFive"/>
    <n v="1"/>
    <s v="2"/>
    <s v="2"/>
    <m/>
    <m/>
    <m/>
    <m/>
    <m/>
    <m/>
    <m/>
    <m/>
    <m/>
  </r>
  <r>
    <s v="grill28"/>
    <s v="greatrhythmbrewing"/>
    <m/>
    <m/>
    <m/>
    <m/>
    <m/>
    <m/>
    <m/>
    <m/>
    <s v="No"/>
    <n v="131"/>
    <m/>
    <m/>
    <s v="Page likes Page"/>
    <s v="Page Like"/>
    <s v="OnePointFive"/>
    <n v="1"/>
    <s v="2"/>
    <s v="2"/>
    <m/>
    <m/>
    <m/>
    <m/>
    <m/>
    <m/>
    <m/>
    <m/>
    <m/>
  </r>
  <r>
    <s v="AtlanticGrillNH"/>
    <s v="greatrhythmbrewing"/>
    <m/>
    <m/>
    <m/>
    <m/>
    <m/>
    <m/>
    <m/>
    <m/>
    <s v="No"/>
    <n v="132"/>
    <m/>
    <m/>
    <s v="Page likes Page"/>
    <s v="Page Like"/>
    <s v="OnePointFive"/>
    <n v="1"/>
    <s v="2"/>
    <s v="2"/>
    <m/>
    <m/>
    <m/>
    <m/>
    <m/>
    <m/>
    <m/>
    <m/>
    <m/>
  </r>
  <r>
    <s v="67603934944_SOMMA Studios"/>
    <s v="greatrhythmbrewing"/>
    <m/>
    <m/>
    <m/>
    <m/>
    <m/>
    <m/>
    <m/>
    <m/>
    <s v="No"/>
    <n v="133"/>
    <m/>
    <m/>
    <s v="Page likes Page"/>
    <s v="Page Like"/>
    <s v="OnePointFive"/>
    <n v="1"/>
    <s v="2"/>
    <s v="2"/>
    <m/>
    <m/>
    <m/>
    <m/>
    <m/>
    <m/>
    <m/>
    <m/>
    <m/>
  </r>
  <r>
    <s v="NewHampshireSPCA"/>
    <s v="greatrhythmbrewing"/>
    <m/>
    <m/>
    <m/>
    <m/>
    <m/>
    <m/>
    <m/>
    <m/>
    <s v="No"/>
    <n v="134"/>
    <m/>
    <m/>
    <s v="Page likes Page"/>
    <s v="Page Like"/>
    <s v="OnePointFive"/>
    <n v="1"/>
    <s v="2"/>
    <s v="2"/>
    <m/>
    <m/>
    <m/>
    <m/>
    <m/>
    <m/>
    <m/>
    <m/>
    <m/>
  </r>
  <r>
    <s v="fishnetmedia"/>
    <s v="greatrhythmbrewing"/>
    <m/>
    <m/>
    <m/>
    <m/>
    <m/>
    <m/>
    <m/>
    <m/>
    <s v="No"/>
    <n v="135"/>
    <m/>
    <m/>
    <s v="Page likes Page"/>
    <s v="Page Like"/>
    <s v="One"/>
    <n v="1"/>
    <s v="1"/>
    <s v="2"/>
    <m/>
    <m/>
    <m/>
    <m/>
    <m/>
    <m/>
    <m/>
    <m/>
    <m/>
  </r>
  <r>
    <s v="CalypsoAgencyNH"/>
    <s v="bratskellardinnerhorn"/>
    <m/>
    <m/>
    <m/>
    <m/>
    <m/>
    <m/>
    <m/>
    <m/>
    <s v="No"/>
    <n v="136"/>
    <m/>
    <m/>
    <s v="Page likes Page"/>
    <s v="Page Like"/>
    <s v="OnePointFive"/>
    <n v="1"/>
    <s v="2"/>
    <s v="2"/>
    <m/>
    <m/>
    <m/>
    <m/>
    <m/>
    <m/>
    <m/>
    <m/>
    <m/>
  </r>
  <r>
    <s v="CommunityOven"/>
    <s v="bratskellardinnerhorn"/>
    <m/>
    <m/>
    <m/>
    <m/>
    <m/>
    <m/>
    <m/>
    <m/>
    <s v="No"/>
    <n v="137"/>
    <m/>
    <m/>
    <s v="Page likes Page"/>
    <s v="Page Like"/>
    <s v="OnePointFive"/>
    <n v="1"/>
    <s v="2"/>
    <s v="2"/>
    <m/>
    <m/>
    <m/>
    <m/>
    <m/>
    <m/>
    <m/>
    <m/>
    <m/>
  </r>
  <r>
    <s v="StrawberyBankeMuseum"/>
    <s v="bratskellardinnerhorn"/>
    <m/>
    <m/>
    <m/>
    <m/>
    <m/>
    <m/>
    <m/>
    <m/>
    <s v="No"/>
    <n v="138"/>
    <m/>
    <m/>
    <s v="Page likes Page"/>
    <s v="Page Like"/>
    <s v="OnePointFive"/>
    <n v="1"/>
    <s v="2"/>
    <s v="2"/>
    <m/>
    <m/>
    <m/>
    <m/>
    <m/>
    <m/>
    <m/>
    <m/>
    <m/>
  </r>
  <r>
    <s v="TasteoftheSeacoast"/>
    <s v="bratskellardinnerhorn"/>
    <m/>
    <m/>
    <m/>
    <m/>
    <m/>
    <m/>
    <m/>
    <m/>
    <s v="No"/>
    <n v="139"/>
    <m/>
    <m/>
    <s v="Page likes Page"/>
    <s v="Page Like"/>
    <s v="OnePointFive"/>
    <n v="1"/>
    <s v="2"/>
    <s v="2"/>
    <m/>
    <m/>
    <m/>
    <m/>
    <m/>
    <m/>
    <m/>
    <m/>
    <m/>
  </r>
  <r>
    <s v="rakacreative"/>
    <s v="bratskellardinnerhorn"/>
    <m/>
    <m/>
    <m/>
    <m/>
    <m/>
    <m/>
    <m/>
    <m/>
    <s v="No"/>
    <n v="140"/>
    <m/>
    <m/>
    <s v="Page likes Page"/>
    <s v="Page Like"/>
    <s v="OnePointFive"/>
    <n v="1"/>
    <s v="2"/>
    <s v="2"/>
    <m/>
    <m/>
    <m/>
    <m/>
    <m/>
    <m/>
    <m/>
    <m/>
    <m/>
  </r>
  <r>
    <s v="madpow"/>
    <s v="bratskellardinnerhorn"/>
    <m/>
    <m/>
    <m/>
    <m/>
    <m/>
    <m/>
    <m/>
    <m/>
    <s v="No"/>
    <n v="141"/>
    <m/>
    <m/>
    <s v="Page likes Page"/>
    <s v="Page Like"/>
    <s v="OnePointFive"/>
    <n v="1"/>
    <s v="2"/>
    <s v="2"/>
    <m/>
    <m/>
    <m/>
    <m/>
    <m/>
    <m/>
    <m/>
    <m/>
    <m/>
  </r>
  <r>
    <s v="alphaloft"/>
    <s v="bratskellardinnerhorn"/>
    <m/>
    <m/>
    <m/>
    <m/>
    <m/>
    <m/>
    <m/>
    <m/>
    <s v="No"/>
    <n v="142"/>
    <m/>
    <m/>
    <s v="Page likes Page"/>
    <s v="Page Like"/>
    <s v="OnePointFive"/>
    <n v="1"/>
    <s v="2"/>
    <s v="2"/>
    <m/>
    <m/>
    <m/>
    <m/>
    <m/>
    <m/>
    <m/>
    <m/>
    <m/>
  </r>
  <r>
    <s v="proportsmouth"/>
    <s v="bratskellardinnerhorn"/>
    <m/>
    <m/>
    <m/>
    <m/>
    <m/>
    <m/>
    <m/>
    <m/>
    <s v="No"/>
    <n v="143"/>
    <m/>
    <m/>
    <s v="Page likes Page"/>
    <s v="Page Like"/>
    <s v="OnePointFive"/>
    <n v="1"/>
    <s v="2"/>
    <s v="2"/>
    <m/>
    <m/>
    <m/>
    <m/>
    <m/>
    <m/>
    <m/>
    <m/>
    <m/>
  </r>
  <r>
    <s v="grill28"/>
    <s v="bratskellardinnerhorn"/>
    <m/>
    <m/>
    <m/>
    <m/>
    <m/>
    <m/>
    <m/>
    <m/>
    <s v="No"/>
    <n v="144"/>
    <m/>
    <m/>
    <s v="Page likes Page"/>
    <s v="Page Like"/>
    <s v="OnePointFive"/>
    <n v="1"/>
    <s v="2"/>
    <s v="2"/>
    <m/>
    <m/>
    <m/>
    <m/>
    <m/>
    <m/>
    <m/>
    <m/>
    <m/>
  </r>
  <r>
    <s v="peasegolfcourse"/>
    <s v="bratskellardinnerhorn"/>
    <m/>
    <m/>
    <m/>
    <m/>
    <m/>
    <m/>
    <m/>
    <m/>
    <s v="No"/>
    <n v="145"/>
    <m/>
    <m/>
    <s v="Page likes Page"/>
    <s v="Page Like"/>
    <s v="OnePointFive"/>
    <n v="1"/>
    <s v="2"/>
    <s v="2"/>
    <m/>
    <m/>
    <m/>
    <m/>
    <m/>
    <m/>
    <m/>
    <m/>
    <m/>
  </r>
  <r>
    <s v="AtlanticGrillNH"/>
    <s v="bratskellardinnerhorn"/>
    <m/>
    <m/>
    <m/>
    <m/>
    <m/>
    <m/>
    <m/>
    <m/>
    <s v="No"/>
    <n v="146"/>
    <m/>
    <m/>
    <s v="Page likes Page"/>
    <s v="Page Like"/>
    <s v="OnePointFive"/>
    <n v="1"/>
    <s v="2"/>
    <s v="2"/>
    <m/>
    <m/>
    <m/>
    <m/>
    <m/>
    <m/>
    <m/>
    <m/>
    <m/>
  </r>
  <r>
    <s v="Maine.Lobster.Outlet"/>
    <s v="bratskellardinnerhorn"/>
    <m/>
    <m/>
    <m/>
    <m/>
    <m/>
    <m/>
    <m/>
    <m/>
    <s v="No"/>
    <n v="147"/>
    <m/>
    <m/>
    <s v="Page likes Page"/>
    <s v="Page Like"/>
    <s v="OnePointFive"/>
    <n v="1"/>
    <s v="2"/>
    <s v="2"/>
    <m/>
    <m/>
    <m/>
    <m/>
    <m/>
    <m/>
    <m/>
    <m/>
    <m/>
  </r>
  <r>
    <s v="FlatbreadPortsmouth"/>
    <s v="bratskellardinnerhorn"/>
    <m/>
    <m/>
    <m/>
    <m/>
    <m/>
    <m/>
    <m/>
    <m/>
    <s v="No"/>
    <n v="148"/>
    <m/>
    <m/>
    <s v="Page likes Page"/>
    <s v="Page Like"/>
    <s v="OnePointFive"/>
    <n v="1"/>
    <s v="2"/>
    <s v="2"/>
    <m/>
    <m/>
    <m/>
    <m/>
    <m/>
    <m/>
    <m/>
    <m/>
    <m/>
  </r>
  <r>
    <s v="67603934944_SOMMA Studios"/>
    <s v="bratskellardinnerhorn"/>
    <m/>
    <m/>
    <m/>
    <m/>
    <m/>
    <m/>
    <m/>
    <m/>
    <s v="No"/>
    <n v="149"/>
    <m/>
    <m/>
    <s v="Page likes Page"/>
    <s v="Page Like"/>
    <s v="OnePointFive"/>
    <n v="1"/>
    <s v="2"/>
    <s v="2"/>
    <m/>
    <m/>
    <m/>
    <m/>
    <m/>
    <m/>
    <m/>
    <m/>
    <m/>
  </r>
  <r>
    <s v="NewHampshireSPCA"/>
    <s v="bratskellardinnerhorn"/>
    <m/>
    <m/>
    <m/>
    <m/>
    <m/>
    <m/>
    <m/>
    <m/>
    <s v="No"/>
    <n v="150"/>
    <m/>
    <m/>
    <s v="Page likes Page"/>
    <s v="Page Like"/>
    <s v="OnePointFive"/>
    <n v="1"/>
    <s v="2"/>
    <s v="2"/>
    <m/>
    <m/>
    <m/>
    <m/>
    <m/>
    <m/>
    <m/>
    <m/>
    <m/>
  </r>
  <r>
    <s v="fishnetmedia"/>
    <s v="bratskellardinnerhorn"/>
    <m/>
    <m/>
    <m/>
    <m/>
    <m/>
    <m/>
    <m/>
    <m/>
    <s v="No"/>
    <n v="151"/>
    <m/>
    <m/>
    <s v="Page likes Page"/>
    <s v="Page Like"/>
    <s v="One"/>
    <n v="1"/>
    <s v="1"/>
    <s v="2"/>
    <m/>
    <m/>
    <m/>
    <m/>
    <m/>
    <m/>
    <m/>
    <m/>
    <m/>
  </r>
  <r>
    <s v="cmocom"/>
    <s v="webdesignledger"/>
    <m/>
    <m/>
    <m/>
    <m/>
    <m/>
    <m/>
    <m/>
    <m/>
    <s v="No"/>
    <n v="152"/>
    <m/>
    <m/>
    <s v="Page likes Page"/>
    <s v="Page Like"/>
    <s v="OnePointFive"/>
    <n v="1"/>
    <s v="4"/>
    <s v="4"/>
    <m/>
    <m/>
    <m/>
    <m/>
    <m/>
    <m/>
    <m/>
    <m/>
    <m/>
  </r>
  <r>
    <s v="martechconf"/>
    <s v="webdesignledger"/>
    <m/>
    <m/>
    <m/>
    <m/>
    <m/>
    <m/>
    <m/>
    <m/>
    <s v="No"/>
    <n v="153"/>
    <m/>
    <m/>
    <s v="Page likes Page"/>
    <s v="Page Like"/>
    <s v="OnePointFive"/>
    <n v="1"/>
    <s v="3"/>
    <s v="4"/>
    <m/>
    <m/>
    <m/>
    <m/>
    <m/>
    <m/>
    <m/>
    <m/>
    <m/>
  </r>
  <r>
    <s v="Creativebloq"/>
    <s v="webdesignledger"/>
    <m/>
    <m/>
    <m/>
    <m/>
    <m/>
    <m/>
    <m/>
    <m/>
    <s v="No"/>
    <n v="154"/>
    <m/>
    <m/>
    <s v="Page likes Page"/>
    <s v="Page Like"/>
    <s v="OnePointFive"/>
    <n v="1"/>
    <s v="4"/>
    <s v="4"/>
    <m/>
    <m/>
    <m/>
    <m/>
    <m/>
    <m/>
    <m/>
    <m/>
    <m/>
  </r>
  <r>
    <s v="fishnetmedia"/>
    <s v="webdesignledger"/>
    <m/>
    <m/>
    <m/>
    <m/>
    <m/>
    <m/>
    <m/>
    <m/>
    <s v="No"/>
    <n v="155"/>
    <m/>
    <m/>
    <s v="Page likes Page"/>
    <s v="Page Like"/>
    <s v="One"/>
    <n v="1"/>
    <s v="1"/>
    <s v="4"/>
    <m/>
    <m/>
    <m/>
    <m/>
    <m/>
    <m/>
    <m/>
    <m/>
    <m/>
  </r>
  <r>
    <s v="fishnetmedia"/>
    <s v="ExpWithGoogle"/>
    <m/>
    <m/>
    <m/>
    <m/>
    <m/>
    <m/>
    <m/>
    <m/>
    <s v="No"/>
    <n v="156"/>
    <m/>
    <m/>
    <s v="Page likes Page"/>
    <s v="Page Like"/>
    <s v="One"/>
    <n v="1"/>
    <s v="1"/>
    <s v="1"/>
    <m/>
    <m/>
    <m/>
    <m/>
    <m/>
    <m/>
    <m/>
    <m/>
    <m/>
  </r>
  <r>
    <s v="fishnetmedia"/>
    <s v="smashmag"/>
    <m/>
    <m/>
    <m/>
    <m/>
    <m/>
    <m/>
    <m/>
    <m/>
    <s v="No"/>
    <n v="157"/>
    <m/>
    <m/>
    <s v="Page likes Page"/>
    <s v="Page Like"/>
    <s v="One"/>
    <n v="1"/>
    <s v="1"/>
    <s v="1"/>
    <m/>
    <m/>
    <m/>
    <m/>
    <m/>
    <m/>
    <m/>
    <m/>
    <m/>
  </r>
  <r>
    <s v="fishnetmedia"/>
    <s v="EscapistMag"/>
    <m/>
    <m/>
    <m/>
    <m/>
    <m/>
    <m/>
    <m/>
    <m/>
    <s v="No"/>
    <n v="158"/>
    <m/>
    <m/>
    <s v="Page likes Page"/>
    <s v="Page Like"/>
    <s v="One"/>
    <n v="1"/>
    <s v="1"/>
    <s v="1"/>
    <m/>
    <m/>
    <m/>
    <m/>
    <m/>
    <m/>
    <m/>
    <m/>
    <m/>
  </r>
  <r>
    <s v="NHTechAlliance"/>
    <s v="CalypsoAgencyNH"/>
    <m/>
    <m/>
    <m/>
    <m/>
    <m/>
    <m/>
    <m/>
    <m/>
    <s v="No"/>
    <n v="159"/>
    <m/>
    <m/>
    <s v="Page likes Page"/>
    <s v="Page Like"/>
    <s v="OnePointFive"/>
    <n v="1"/>
    <s v="2"/>
    <s v="2"/>
    <m/>
    <m/>
    <m/>
    <m/>
    <m/>
    <m/>
    <m/>
    <m/>
    <m/>
  </r>
  <r>
    <s v="StrawberyBankeMuseum"/>
    <s v="CalypsoAgencyNH"/>
    <m/>
    <m/>
    <m/>
    <m/>
    <m/>
    <m/>
    <m/>
    <m/>
    <s v="No"/>
    <n v="160"/>
    <m/>
    <m/>
    <s v="Page likes Page"/>
    <s v="Page Like"/>
    <s v="OnePointFive"/>
    <n v="1"/>
    <s v="2"/>
    <s v="2"/>
    <m/>
    <m/>
    <m/>
    <m/>
    <m/>
    <m/>
    <m/>
    <m/>
    <m/>
  </r>
  <r>
    <s v="TasteoftheSeacoast"/>
    <s v="CalypsoAgencyNH"/>
    <m/>
    <m/>
    <m/>
    <m/>
    <m/>
    <m/>
    <m/>
    <m/>
    <s v="No"/>
    <n v="161"/>
    <m/>
    <m/>
    <s v="Page likes Page"/>
    <s v="Page Like"/>
    <s v="OnePointFive"/>
    <n v="1"/>
    <s v="2"/>
    <s v="2"/>
    <m/>
    <m/>
    <m/>
    <m/>
    <m/>
    <m/>
    <m/>
    <m/>
    <m/>
  </r>
  <r>
    <s v="BabcockJenkins"/>
    <s v="CalypsoAgencyNH"/>
    <m/>
    <m/>
    <m/>
    <m/>
    <m/>
    <m/>
    <m/>
    <m/>
    <s v="No"/>
    <n v="162"/>
    <m/>
    <m/>
    <s v="Page likes Page"/>
    <s v="Page Like"/>
    <s v="OnePointFive"/>
    <n v="1"/>
    <s v="3"/>
    <s v="2"/>
    <m/>
    <m/>
    <m/>
    <m/>
    <m/>
    <m/>
    <m/>
    <m/>
    <m/>
  </r>
  <r>
    <s v="SilverTech"/>
    <s v="CalypsoAgencyNH"/>
    <m/>
    <m/>
    <m/>
    <m/>
    <m/>
    <m/>
    <m/>
    <m/>
    <s v="No"/>
    <n v="163"/>
    <m/>
    <m/>
    <s v="Page likes Page"/>
    <s v="Page Like"/>
    <s v="OnePointFive"/>
    <n v="1"/>
    <s v="3"/>
    <s v="2"/>
    <m/>
    <m/>
    <m/>
    <m/>
    <m/>
    <m/>
    <m/>
    <m/>
    <m/>
  </r>
  <r>
    <s v="rakacreative"/>
    <s v="CalypsoAgencyNH"/>
    <m/>
    <m/>
    <m/>
    <m/>
    <m/>
    <m/>
    <m/>
    <m/>
    <s v="No"/>
    <n v="164"/>
    <m/>
    <m/>
    <s v="Page likes Page"/>
    <s v="Page Like"/>
    <s v="OnePointFive"/>
    <n v="1"/>
    <s v="2"/>
    <s v="2"/>
    <m/>
    <m/>
    <m/>
    <m/>
    <m/>
    <m/>
    <m/>
    <m/>
    <m/>
  </r>
  <r>
    <s v="madpow"/>
    <s v="CalypsoAgencyNH"/>
    <m/>
    <m/>
    <m/>
    <m/>
    <m/>
    <m/>
    <m/>
    <m/>
    <s v="No"/>
    <n v="165"/>
    <m/>
    <m/>
    <s v="Page likes Page"/>
    <s v="Page Like"/>
    <s v="OnePointFive"/>
    <n v="1"/>
    <s v="2"/>
    <s v="2"/>
    <m/>
    <m/>
    <m/>
    <m/>
    <m/>
    <m/>
    <m/>
    <m/>
    <m/>
  </r>
  <r>
    <s v="451AdAgency"/>
    <s v="CalypsoAgencyNH"/>
    <m/>
    <m/>
    <m/>
    <m/>
    <m/>
    <m/>
    <m/>
    <m/>
    <s v="No"/>
    <n v="166"/>
    <m/>
    <m/>
    <s v="Page likes Page"/>
    <s v="Page Like"/>
    <s v="OnePointFive"/>
    <n v="1"/>
    <s v="3"/>
    <s v="2"/>
    <m/>
    <m/>
    <m/>
    <m/>
    <m/>
    <m/>
    <m/>
    <m/>
    <m/>
  </r>
  <r>
    <s v="alphaloft"/>
    <s v="CalypsoAgencyNH"/>
    <m/>
    <m/>
    <m/>
    <m/>
    <m/>
    <m/>
    <m/>
    <m/>
    <s v="No"/>
    <n v="167"/>
    <m/>
    <m/>
    <s v="Page likes Page"/>
    <s v="Page Like"/>
    <s v="OnePointFive"/>
    <n v="1"/>
    <s v="2"/>
    <s v="2"/>
    <m/>
    <m/>
    <m/>
    <m/>
    <m/>
    <m/>
    <m/>
    <m/>
    <m/>
  </r>
  <r>
    <s v="martechconf"/>
    <s v="CalypsoAgencyNH"/>
    <m/>
    <m/>
    <m/>
    <m/>
    <m/>
    <m/>
    <m/>
    <m/>
    <s v="No"/>
    <n v="168"/>
    <m/>
    <m/>
    <s v="Page likes Page"/>
    <s v="Page Like"/>
    <s v="OnePointFive"/>
    <n v="1"/>
    <s v="3"/>
    <s v="2"/>
    <m/>
    <m/>
    <m/>
    <m/>
    <m/>
    <m/>
    <m/>
    <m/>
    <m/>
  </r>
  <r>
    <s v="BrandAMPlification"/>
    <s v="CalypsoAgencyNH"/>
    <m/>
    <m/>
    <m/>
    <m/>
    <m/>
    <m/>
    <m/>
    <m/>
    <s v="No"/>
    <n v="169"/>
    <m/>
    <m/>
    <s v="Page likes Page"/>
    <s v="Page Like"/>
    <s v="OnePointFive"/>
    <n v="1"/>
    <s v="3"/>
    <s v="2"/>
    <m/>
    <m/>
    <m/>
    <m/>
    <m/>
    <m/>
    <m/>
    <m/>
    <m/>
  </r>
  <r>
    <s v="proportsmouth"/>
    <s v="CalypsoAgencyNH"/>
    <m/>
    <m/>
    <m/>
    <m/>
    <m/>
    <m/>
    <m/>
    <m/>
    <s v="No"/>
    <n v="170"/>
    <m/>
    <m/>
    <s v="Page likes Page"/>
    <s v="Page Like"/>
    <s v="OnePointFive"/>
    <n v="1"/>
    <s v="2"/>
    <s v="2"/>
    <m/>
    <m/>
    <m/>
    <m/>
    <m/>
    <m/>
    <m/>
    <m/>
    <m/>
  </r>
  <r>
    <s v="MarketBridge"/>
    <s v="CalypsoAgencyNH"/>
    <m/>
    <m/>
    <m/>
    <m/>
    <m/>
    <m/>
    <m/>
    <m/>
    <s v="No"/>
    <n v="171"/>
    <m/>
    <m/>
    <s v="Page likes Page"/>
    <s v="Page Like"/>
    <s v="OnePointFive"/>
    <n v="1"/>
    <s v="3"/>
    <s v="2"/>
    <m/>
    <m/>
    <m/>
    <m/>
    <m/>
    <m/>
    <m/>
    <m/>
    <m/>
  </r>
  <r>
    <s v="AdAge"/>
    <s v="CalypsoAgencyNH"/>
    <m/>
    <m/>
    <m/>
    <m/>
    <m/>
    <m/>
    <m/>
    <m/>
    <s v="No"/>
    <n v="172"/>
    <m/>
    <m/>
    <s v="Page likes Page"/>
    <s v="Page Like"/>
    <s v="OnePointFive"/>
    <n v="1"/>
    <s v="3"/>
    <s v="2"/>
    <m/>
    <m/>
    <m/>
    <m/>
    <m/>
    <m/>
    <m/>
    <m/>
    <m/>
  </r>
  <r>
    <s v="mashableclickclickclick"/>
    <s v="CalypsoAgencyNH"/>
    <m/>
    <m/>
    <m/>
    <m/>
    <m/>
    <m/>
    <m/>
    <m/>
    <s v="No"/>
    <n v="173"/>
    <m/>
    <m/>
    <s v="Page likes Page"/>
    <s v="Page Like"/>
    <s v="OnePointFive"/>
    <n v="1"/>
    <s v="3"/>
    <s v="2"/>
    <m/>
    <m/>
    <m/>
    <m/>
    <m/>
    <m/>
    <m/>
    <m/>
    <m/>
  </r>
  <r>
    <s v="FastCompany"/>
    <s v="CalypsoAgencyNH"/>
    <m/>
    <m/>
    <m/>
    <m/>
    <m/>
    <m/>
    <m/>
    <m/>
    <s v="No"/>
    <n v="174"/>
    <m/>
    <m/>
    <s v="Page likes Page"/>
    <s v="Page Like"/>
    <s v="OnePointFive"/>
    <n v="1"/>
    <s v="3"/>
    <s v="2"/>
    <m/>
    <m/>
    <m/>
    <m/>
    <m/>
    <m/>
    <m/>
    <m/>
    <m/>
  </r>
  <r>
    <s v="161310822217_Prasada Yoga Center"/>
    <s v="CalypsoAgencyNH"/>
    <m/>
    <m/>
    <m/>
    <m/>
    <m/>
    <m/>
    <m/>
    <m/>
    <s v="No"/>
    <n v="175"/>
    <m/>
    <m/>
    <s v="Page likes Page"/>
    <s v="Page Like"/>
    <s v="OnePointFive"/>
    <n v="1"/>
    <s v="2"/>
    <s v="2"/>
    <m/>
    <m/>
    <m/>
    <m/>
    <m/>
    <m/>
    <m/>
    <m/>
    <m/>
  </r>
  <r>
    <s v="yogaintheparkSATYA"/>
    <s v="CalypsoAgencyNH"/>
    <m/>
    <m/>
    <m/>
    <m/>
    <m/>
    <m/>
    <m/>
    <m/>
    <s v="No"/>
    <n v="176"/>
    <m/>
    <m/>
    <s v="Page likes Page"/>
    <s v="Page Like"/>
    <s v="OnePointFive"/>
    <n v="1"/>
    <s v="2"/>
    <s v="2"/>
    <m/>
    <m/>
    <m/>
    <m/>
    <m/>
    <m/>
    <m/>
    <m/>
    <m/>
  </r>
  <r>
    <s v="GatherNH"/>
    <s v="CalypsoAgencyNH"/>
    <m/>
    <m/>
    <m/>
    <m/>
    <m/>
    <m/>
    <m/>
    <m/>
    <s v="No"/>
    <n v="177"/>
    <m/>
    <m/>
    <s v="Page likes Page"/>
    <s v="Page Like"/>
    <s v="OnePointFive"/>
    <n v="1"/>
    <s v="2"/>
    <s v="2"/>
    <m/>
    <m/>
    <m/>
    <m/>
    <m/>
    <m/>
    <m/>
    <m/>
    <m/>
  </r>
  <r>
    <s v="grill28"/>
    <s v="CalypsoAgencyNH"/>
    <m/>
    <m/>
    <m/>
    <m/>
    <m/>
    <m/>
    <m/>
    <m/>
    <s v="No"/>
    <n v="178"/>
    <m/>
    <m/>
    <s v="Page likes Page"/>
    <s v="Page Like"/>
    <s v="OnePointFive"/>
    <n v="1"/>
    <s v="2"/>
    <s v="2"/>
    <m/>
    <m/>
    <m/>
    <m/>
    <m/>
    <m/>
    <m/>
    <m/>
    <m/>
  </r>
  <r>
    <s v="LifestyleRewired"/>
    <s v="CalypsoAgencyNH"/>
    <m/>
    <m/>
    <m/>
    <m/>
    <m/>
    <m/>
    <m/>
    <m/>
    <s v="No"/>
    <n v="179"/>
    <m/>
    <m/>
    <s v="Page likes Page"/>
    <s v="Page Like"/>
    <s v="OnePointFive"/>
    <n v="1"/>
    <s v="2"/>
    <s v="2"/>
    <m/>
    <m/>
    <m/>
    <m/>
    <m/>
    <m/>
    <m/>
    <m/>
    <m/>
  </r>
  <r>
    <s v="AtlanticGrillNH"/>
    <s v="CalypsoAgencyNH"/>
    <m/>
    <m/>
    <m/>
    <m/>
    <m/>
    <m/>
    <m/>
    <m/>
    <s v="No"/>
    <n v="180"/>
    <m/>
    <m/>
    <s v="Page likes Page"/>
    <s v="Page Like"/>
    <s v="OnePointFive"/>
    <n v="1"/>
    <s v="2"/>
    <s v="2"/>
    <m/>
    <m/>
    <m/>
    <m/>
    <m/>
    <m/>
    <m/>
    <m/>
    <m/>
  </r>
  <r>
    <s v="fredcchurch"/>
    <s v="CalypsoAgencyNH"/>
    <m/>
    <m/>
    <m/>
    <m/>
    <m/>
    <m/>
    <m/>
    <m/>
    <s v="No"/>
    <n v="181"/>
    <m/>
    <m/>
    <s v="Page likes Page"/>
    <s v="Page Like"/>
    <s v="OnePointFive"/>
    <n v="1"/>
    <s v="2"/>
    <s v="2"/>
    <m/>
    <m/>
    <m/>
    <m/>
    <m/>
    <m/>
    <m/>
    <m/>
    <m/>
  </r>
  <r>
    <s v="67603934944_SOMMA Studios"/>
    <s v="CalypsoAgencyNH"/>
    <m/>
    <m/>
    <m/>
    <m/>
    <m/>
    <m/>
    <m/>
    <m/>
    <s v="No"/>
    <n v="182"/>
    <m/>
    <m/>
    <s v="Page likes Page"/>
    <s v="Page Like"/>
    <s v="OnePointFive"/>
    <n v="1"/>
    <s v="2"/>
    <s v="2"/>
    <m/>
    <m/>
    <m/>
    <m/>
    <m/>
    <m/>
    <m/>
    <m/>
    <m/>
  </r>
  <r>
    <s v="drugfreekidsnh"/>
    <s v="CalypsoAgencyNH"/>
    <m/>
    <m/>
    <m/>
    <m/>
    <m/>
    <m/>
    <m/>
    <m/>
    <s v="No"/>
    <n v="183"/>
    <m/>
    <m/>
    <s v="Page likes Page"/>
    <s v="Page Like"/>
    <s v="OnePointFive"/>
    <n v="1"/>
    <s v="2"/>
    <s v="2"/>
    <m/>
    <m/>
    <m/>
    <m/>
    <m/>
    <m/>
    <m/>
    <m/>
    <m/>
  </r>
  <r>
    <s v="NewHampshireSPCA"/>
    <s v="CalypsoAgencyNH"/>
    <m/>
    <m/>
    <m/>
    <m/>
    <m/>
    <m/>
    <m/>
    <m/>
    <s v="No"/>
    <n v="184"/>
    <m/>
    <m/>
    <s v="Page likes Page"/>
    <s v="Page Like"/>
    <s v="OnePointFive"/>
    <n v="1"/>
    <s v="2"/>
    <s v="2"/>
    <m/>
    <m/>
    <m/>
    <m/>
    <m/>
    <m/>
    <m/>
    <m/>
    <m/>
  </r>
  <r>
    <s v="fishnetmedia"/>
    <s v="CalypsoAgencyNH"/>
    <m/>
    <m/>
    <m/>
    <m/>
    <m/>
    <m/>
    <m/>
    <m/>
    <s v="No"/>
    <n v="185"/>
    <m/>
    <m/>
    <s v="Page likes Page"/>
    <s v="Page Like"/>
    <s v="One"/>
    <n v="1"/>
    <s v="1"/>
    <s v="2"/>
    <m/>
    <m/>
    <m/>
    <m/>
    <m/>
    <m/>
    <m/>
    <m/>
    <m/>
  </r>
  <r>
    <s v="mesh01community"/>
    <s v="CommunityOven"/>
    <m/>
    <m/>
    <m/>
    <m/>
    <m/>
    <m/>
    <m/>
    <m/>
    <s v="No"/>
    <n v="186"/>
    <m/>
    <m/>
    <s v="Page likes Page"/>
    <s v="Page Like"/>
    <s v="OnePointFive"/>
    <n v="1"/>
    <s v="1"/>
    <s v="2"/>
    <m/>
    <m/>
    <m/>
    <m/>
    <m/>
    <m/>
    <m/>
    <m/>
    <m/>
  </r>
  <r>
    <s v="NHTechAlliance"/>
    <s v="CommunityOven"/>
    <m/>
    <m/>
    <m/>
    <m/>
    <m/>
    <m/>
    <m/>
    <m/>
    <s v="No"/>
    <n v="187"/>
    <m/>
    <m/>
    <s v="Page likes Page"/>
    <s v="Page Like"/>
    <s v="OnePointFive"/>
    <n v="1"/>
    <s v="2"/>
    <s v="2"/>
    <m/>
    <m/>
    <m/>
    <m/>
    <m/>
    <m/>
    <m/>
    <m/>
    <m/>
  </r>
  <r>
    <s v="StrawberyBankeMuseum"/>
    <s v="CommunityOven"/>
    <m/>
    <m/>
    <m/>
    <m/>
    <m/>
    <m/>
    <m/>
    <m/>
    <s v="No"/>
    <n v="188"/>
    <m/>
    <m/>
    <s v="Page likes Page"/>
    <s v="Page Like"/>
    <s v="OnePointFive"/>
    <n v="1"/>
    <s v="2"/>
    <s v="2"/>
    <m/>
    <m/>
    <m/>
    <m/>
    <m/>
    <m/>
    <m/>
    <m/>
    <m/>
  </r>
  <r>
    <s v="TasteoftheSeacoast"/>
    <s v="CommunityOven"/>
    <m/>
    <m/>
    <m/>
    <m/>
    <m/>
    <m/>
    <m/>
    <m/>
    <s v="No"/>
    <n v="189"/>
    <m/>
    <m/>
    <s v="Page likes Page"/>
    <s v="Page Like"/>
    <s v="OnePointFive"/>
    <n v="1"/>
    <s v="2"/>
    <s v="2"/>
    <m/>
    <m/>
    <m/>
    <m/>
    <m/>
    <m/>
    <m/>
    <m/>
    <m/>
  </r>
  <r>
    <s v="rakacreative"/>
    <s v="CommunityOven"/>
    <m/>
    <m/>
    <m/>
    <m/>
    <m/>
    <m/>
    <m/>
    <m/>
    <s v="No"/>
    <n v="190"/>
    <m/>
    <m/>
    <s v="Page likes Page"/>
    <s v="Page Like"/>
    <s v="OnePointFive"/>
    <n v="1"/>
    <s v="2"/>
    <s v="2"/>
    <m/>
    <m/>
    <m/>
    <m/>
    <m/>
    <m/>
    <m/>
    <m/>
    <m/>
  </r>
  <r>
    <s v="madpow"/>
    <s v="CommunityOven"/>
    <m/>
    <m/>
    <m/>
    <m/>
    <m/>
    <m/>
    <m/>
    <m/>
    <s v="No"/>
    <n v="191"/>
    <m/>
    <m/>
    <s v="Page likes Page"/>
    <s v="Page Like"/>
    <s v="OnePointFive"/>
    <n v="1"/>
    <s v="2"/>
    <s v="2"/>
    <m/>
    <m/>
    <m/>
    <m/>
    <m/>
    <m/>
    <m/>
    <m/>
    <m/>
  </r>
  <r>
    <s v="proportsmouth"/>
    <s v="CommunityOven"/>
    <m/>
    <m/>
    <m/>
    <m/>
    <m/>
    <m/>
    <m/>
    <m/>
    <s v="No"/>
    <n v="192"/>
    <m/>
    <m/>
    <s v="Page likes Page"/>
    <s v="Page Like"/>
    <s v="OnePointFive"/>
    <n v="1"/>
    <s v="2"/>
    <s v="2"/>
    <m/>
    <m/>
    <m/>
    <m/>
    <m/>
    <m/>
    <m/>
    <m/>
    <m/>
  </r>
  <r>
    <s v="GSCANH"/>
    <s v="CommunityOven"/>
    <m/>
    <m/>
    <m/>
    <m/>
    <m/>
    <m/>
    <m/>
    <m/>
    <s v="No"/>
    <n v="193"/>
    <m/>
    <m/>
    <s v="Page likes Page"/>
    <s v="Page Like"/>
    <s v="OnePointFive"/>
    <n v="1"/>
    <s v="2"/>
    <s v="2"/>
    <m/>
    <m/>
    <m/>
    <m/>
    <m/>
    <m/>
    <m/>
    <m/>
    <m/>
  </r>
  <r>
    <s v="AdAge"/>
    <s v="CommunityOven"/>
    <m/>
    <m/>
    <m/>
    <m/>
    <m/>
    <m/>
    <m/>
    <m/>
    <s v="No"/>
    <n v="194"/>
    <m/>
    <m/>
    <s v="Page likes Page"/>
    <s v="Page Like"/>
    <s v="OnePointFive"/>
    <n v="1"/>
    <s v="3"/>
    <s v="2"/>
    <m/>
    <m/>
    <m/>
    <m/>
    <m/>
    <m/>
    <m/>
    <m/>
    <m/>
  </r>
  <r>
    <s v="GatherNH"/>
    <s v="CommunityOven"/>
    <m/>
    <m/>
    <m/>
    <m/>
    <m/>
    <m/>
    <m/>
    <m/>
    <s v="No"/>
    <n v="195"/>
    <m/>
    <m/>
    <s v="Page likes Page"/>
    <s v="Page Like"/>
    <s v="OnePointFive"/>
    <n v="1"/>
    <s v="2"/>
    <s v="2"/>
    <m/>
    <m/>
    <m/>
    <m/>
    <m/>
    <m/>
    <m/>
    <m/>
    <m/>
  </r>
  <r>
    <s v="grill28"/>
    <s v="CommunityOven"/>
    <m/>
    <m/>
    <m/>
    <m/>
    <m/>
    <m/>
    <m/>
    <m/>
    <s v="No"/>
    <n v="196"/>
    <m/>
    <m/>
    <s v="Page likes Page"/>
    <s v="Page Like"/>
    <s v="OnePointFive"/>
    <n v="1"/>
    <s v="2"/>
    <s v="2"/>
    <m/>
    <m/>
    <m/>
    <m/>
    <m/>
    <m/>
    <m/>
    <m/>
    <m/>
  </r>
  <r>
    <s v="AtlanticGrillNH"/>
    <s v="CommunityOven"/>
    <m/>
    <m/>
    <m/>
    <m/>
    <m/>
    <m/>
    <m/>
    <m/>
    <s v="No"/>
    <n v="197"/>
    <m/>
    <m/>
    <s v="Page likes Page"/>
    <s v="Page Like"/>
    <s v="OnePointFive"/>
    <n v="1"/>
    <s v="2"/>
    <s v="2"/>
    <m/>
    <m/>
    <m/>
    <m/>
    <m/>
    <m/>
    <m/>
    <m/>
    <m/>
  </r>
  <r>
    <s v="HenryViiicarvery"/>
    <s v="CommunityOven"/>
    <m/>
    <m/>
    <m/>
    <m/>
    <m/>
    <m/>
    <m/>
    <m/>
    <s v="No"/>
    <n v="198"/>
    <m/>
    <m/>
    <s v="Page likes Page"/>
    <s v="Page Like"/>
    <s v="OnePointFive"/>
    <n v="1"/>
    <s v="2"/>
    <s v="2"/>
    <m/>
    <m/>
    <m/>
    <m/>
    <m/>
    <m/>
    <m/>
    <m/>
    <m/>
  </r>
  <r>
    <s v="67603934944_SOMMA Studios"/>
    <s v="CommunityOven"/>
    <m/>
    <m/>
    <m/>
    <m/>
    <m/>
    <m/>
    <m/>
    <m/>
    <s v="No"/>
    <n v="199"/>
    <m/>
    <m/>
    <s v="Page likes Page"/>
    <s v="Page Like"/>
    <s v="OnePointFive"/>
    <n v="1"/>
    <s v="2"/>
    <s v="2"/>
    <m/>
    <m/>
    <m/>
    <m/>
    <m/>
    <m/>
    <m/>
    <m/>
    <m/>
  </r>
  <r>
    <s v="drugfreekidsnh"/>
    <s v="CommunityOven"/>
    <m/>
    <m/>
    <m/>
    <m/>
    <m/>
    <m/>
    <m/>
    <m/>
    <s v="No"/>
    <n v="200"/>
    <m/>
    <m/>
    <s v="Page likes Page"/>
    <s v="Page Like"/>
    <s v="OnePointFive"/>
    <n v="1"/>
    <s v="2"/>
    <s v="2"/>
    <m/>
    <m/>
    <m/>
    <m/>
    <m/>
    <m/>
    <m/>
    <m/>
    <m/>
  </r>
  <r>
    <s v="NewHampshireSPCA"/>
    <s v="CommunityOven"/>
    <m/>
    <m/>
    <m/>
    <m/>
    <m/>
    <m/>
    <m/>
    <m/>
    <s v="No"/>
    <n v="201"/>
    <m/>
    <m/>
    <s v="Page likes Page"/>
    <s v="Page Like"/>
    <s v="OnePointFive"/>
    <n v="1"/>
    <s v="2"/>
    <s v="2"/>
    <m/>
    <m/>
    <m/>
    <m/>
    <m/>
    <m/>
    <m/>
    <m/>
    <m/>
  </r>
  <r>
    <s v="ClipperFoundation"/>
    <s v="CommunityOven"/>
    <m/>
    <m/>
    <m/>
    <m/>
    <m/>
    <m/>
    <m/>
    <m/>
    <s v="No"/>
    <n v="202"/>
    <m/>
    <m/>
    <s v="Page likes Page"/>
    <s v="Page Like"/>
    <s v="OnePointFive"/>
    <n v="1"/>
    <s v="2"/>
    <s v="2"/>
    <m/>
    <m/>
    <m/>
    <m/>
    <m/>
    <m/>
    <m/>
    <m/>
    <m/>
  </r>
  <r>
    <s v="fishnetmedia"/>
    <s v="CommunityOven"/>
    <m/>
    <m/>
    <m/>
    <m/>
    <m/>
    <m/>
    <m/>
    <m/>
    <s v="No"/>
    <n v="203"/>
    <m/>
    <m/>
    <s v="Page likes Page"/>
    <s v="Page Like"/>
    <s v="One"/>
    <n v="1"/>
    <s v="1"/>
    <s v="2"/>
    <m/>
    <m/>
    <m/>
    <m/>
    <m/>
    <m/>
    <m/>
    <m/>
    <m/>
  </r>
  <r>
    <s v="fishnetmedia"/>
    <s v="mesh01community"/>
    <m/>
    <m/>
    <m/>
    <m/>
    <m/>
    <m/>
    <m/>
    <m/>
    <s v="No"/>
    <n v="204"/>
    <m/>
    <m/>
    <s v="Page likes Page"/>
    <s v="Page Like"/>
    <s v="One"/>
    <n v="1"/>
    <s v="1"/>
    <s v="1"/>
    <m/>
    <m/>
    <m/>
    <m/>
    <m/>
    <m/>
    <m/>
    <m/>
    <m/>
  </r>
  <r>
    <s v="BabcockJenkins"/>
    <s v="cmocom"/>
    <m/>
    <m/>
    <m/>
    <m/>
    <m/>
    <m/>
    <m/>
    <m/>
    <s v="No"/>
    <n v="205"/>
    <m/>
    <m/>
    <s v="Page likes Page"/>
    <s v="Page Like"/>
    <s v="OnePointFive"/>
    <n v="1"/>
    <s v="3"/>
    <s v="4"/>
    <m/>
    <m/>
    <m/>
    <m/>
    <m/>
    <m/>
    <m/>
    <m/>
    <m/>
  </r>
  <r>
    <s v="rakacreative"/>
    <s v="cmocom"/>
    <m/>
    <m/>
    <m/>
    <m/>
    <m/>
    <m/>
    <m/>
    <m/>
    <s v="No"/>
    <n v="206"/>
    <m/>
    <m/>
    <s v="Page likes Page"/>
    <s v="Page Like"/>
    <s v="OnePointFive"/>
    <n v="1"/>
    <s v="2"/>
    <s v="4"/>
    <m/>
    <m/>
    <m/>
    <m/>
    <m/>
    <m/>
    <m/>
    <m/>
    <m/>
  </r>
  <r>
    <s v="martechconf"/>
    <s v="cmocom"/>
    <m/>
    <m/>
    <m/>
    <m/>
    <m/>
    <m/>
    <m/>
    <m/>
    <s v="No"/>
    <n v="207"/>
    <m/>
    <m/>
    <s v="Page likes Page"/>
    <s v="Page Like"/>
    <s v="OnePointFive"/>
    <n v="1"/>
    <s v="3"/>
    <s v="4"/>
    <m/>
    <m/>
    <m/>
    <m/>
    <m/>
    <m/>
    <m/>
    <m/>
    <m/>
  </r>
  <r>
    <s v="Creativebloq"/>
    <s v="cmocom"/>
    <m/>
    <m/>
    <m/>
    <m/>
    <m/>
    <m/>
    <m/>
    <m/>
    <s v="No"/>
    <n v="208"/>
    <m/>
    <m/>
    <s v="Page likes Page"/>
    <s v="Page Like"/>
    <s v="OnePointFive"/>
    <n v="1"/>
    <s v="4"/>
    <s v="4"/>
    <m/>
    <m/>
    <m/>
    <m/>
    <m/>
    <m/>
    <m/>
    <m/>
    <m/>
  </r>
  <r>
    <s v="fishnetmedia"/>
    <s v="cmocom"/>
    <m/>
    <m/>
    <m/>
    <m/>
    <m/>
    <m/>
    <m/>
    <m/>
    <s v="No"/>
    <n v="209"/>
    <m/>
    <m/>
    <s v="Page likes Page"/>
    <s v="Page Like"/>
    <s v="One"/>
    <n v="1"/>
    <s v="1"/>
    <s v="4"/>
    <m/>
    <m/>
    <m/>
    <m/>
    <m/>
    <m/>
    <m/>
    <m/>
    <m/>
  </r>
  <r>
    <s v="StrawberyBankeMuseum"/>
    <s v="NHTechAlliance"/>
    <m/>
    <m/>
    <m/>
    <m/>
    <m/>
    <m/>
    <m/>
    <m/>
    <s v="No"/>
    <n v="210"/>
    <m/>
    <m/>
    <s v="Page likes Page"/>
    <s v="Page Like"/>
    <s v="OnePointFive"/>
    <n v="1"/>
    <s v="2"/>
    <s v="2"/>
    <m/>
    <m/>
    <m/>
    <m/>
    <m/>
    <m/>
    <m/>
    <m/>
    <m/>
  </r>
  <r>
    <s v="SilverTech"/>
    <s v="NHTechAlliance"/>
    <m/>
    <m/>
    <m/>
    <m/>
    <m/>
    <m/>
    <m/>
    <m/>
    <s v="No"/>
    <n v="211"/>
    <m/>
    <m/>
    <s v="Page likes Page"/>
    <s v="Page Like"/>
    <s v="OnePointFive"/>
    <n v="1"/>
    <s v="3"/>
    <s v="2"/>
    <m/>
    <m/>
    <m/>
    <m/>
    <m/>
    <m/>
    <m/>
    <m/>
    <m/>
  </r>
  <r>
    <s v="rakacreative"/>
    <s v="NHTechAlliance"/>
    <m/>
    <m/>
    <m/>
    <m/>
    <m/>
    <m/>
    <m/>
    <m/>
    <s v="No"/>
    <n v="212"/>
    <m/>
    <m/>
    <s v="Page likes Page"/>
    <s v="Page Like"/>
    <s v="OnePointFive"/>
    <n v="1"/>
    <s v="2"/>
    <s v="2"/>
    <m/>
    <m/>
    <m/>
    <m/>
    <m/>
    <m/>
    <m/>
    <m/>
    <m/>
  </r>
  <r>
    <s v="alphaloft"/>
    <s v="NHTechAlliance"/>
    <m/>
    <m/>
    <m/>
    <m/>
    <m/>
    <m/>
    <m/>
    <m/>
    <s v="No"/>
    <n v="213"/>
    <m/>
    <m/>
    <s v="Page likes Page"/>
    <s v="Page Like"/>
    <s v="OnePointFive"/>
    <n v="1"/>
    <s v="2"/>
    <s v="2"/>
    <m/>
    <m/>
    <m/>
    <m/>
    <m/>
    <m/>
    <m/>
    <m/>
    <m/>
  </r>
  <r>
    <s v="proportsmouth"/>
    <s v="NHTechAlliance"/>
    <m/>
    <m/>
    <m/>
    <m/>
    <m/>
    <m/>
    <m/>
    <m/>
    <s v="No"/>
    <n v="214"/>
    <m/>
    <m/>
    <s v="Page likes Page"/>
    <s v="Page Like"/>
    <s v="OnePointFive"/>
    <n v="1"/>
    <s v="2"/>
    <s v="2"/>
    <m/>
    <m/>
    <m/>
    <m/>
    <m/>
    <m/>
    <m/>
    <m/>
    <m/>
  </r>
  <r>
    <s v="GatherNH"/>
    <s v="NHTechAlliance"/>
    <m/>
    <m/>
    <m/>
    <m/>
    <m/>
    <m/>
    <m/>
    <m/>
    <s v="No"/>
    <n v="215"/>
    <m/>
    <m/>
    <s v="Page likes Page"/>
    <s v="Page Like"/>
    <s v="OnePointFive"/>
    <n v="1"/>
    <s v="2"/>
    <s v="2"/>
    <m/>
    <m/>
    <m/>
    <m/>
    <m/>
    <m/>
    <m/>
    <m/>
    <m/>
  </r>
  <r>
    <s v="AtlanticGrillNH"/>
    <s v="NHTechAlliance"/>
    <m/>
    <m/>
    <m/>
    <m/>
    <m/>
    <m/>
    <m/>
    <m/>
    <s v="No"/>
    <n v="216"/>
    <m/>
    <m/>
    <s v="Page likes Page"/>
    <s v="Page Like"/>
    <s v="OnePointFive"/>
    <n v="1"/>
    <s v="2"/>
    <s v="2"/>
    <m/>
    <m/>
    <m/>
    <m/>
    <m/>
    <m/>
    <m/>
    <m/>
    <m/>
  </r>
  <r>
    <s v="HenryViiicarvery"/>
    <s v="NHTechAlliance"/>
    <m/>
    <m/>
    <m/>
    <m/>
    <m/>
    <m/>
    <m/>
    <m/>
    <s v="No"/>
    <n v="217"/>
    <m/>
    <m/>
    <s v="Page likes Page"/>
    <s v="Page Like"/>
    <s v="OnePointFive"/>
    <n v="1"/>
    <s v="2"/>
    <s v="2"/>
    <m/>
    <m/>
    <m/>
    <m/>
    <m/>
    <m/>
    <m/>
    <m/>
    <m/>
  </r>
  <r>
    <s v="67603934944_SOMMA Studios"/>
    <s v="NHTechAlliance"/>
    <m/>
    <m/>
    <m/>
    <m/>
    <m/>
    <m/>
    <m/>
    <m/>
    <s v="No"/>
    <n v="218"/>
    <m/>
    <m/>
    <s v="Page likes Page"/>
    <s v="Page Like"/>
    <s v="OnePointFive"/>
    <n v="1"/>
    <s v="2"/>
    <s v="2"/>
    <m/>
    <m/>
    <m/>
    <m/>
    <m/>
    <m/>
    <m/>
    <m/>
    <m/>
  </r>
  <r>
    <s v="drugfreekidsnh"/>
    <s v="NHTechAlliance"/>
    <m/>
    <m/>
    <m/>
    <m/>
    <m/>
    <m/>
    <m/>
    <m/>
    <s v="No"/>
    <n v="219"/>
    <m/>
    <m/>
    <s v="Page likes Page"/>
    <s v="Page Like"/>
    <s v="OnePointFive"/>
    <n v="1"/>
    <s v="2"/>
    <s v="2"/>
    <m/>
    <m/>
    <m/>
    <m/>
    <m/>
    <m/>
    <m/>
    <m/>
    <m/>
  </r>
  <r>
    <s v="ClipperFoundation"/>
    <s v="NHTechAlliance"/>
    <m/>
    <m/>
    <m/>
    <m/>
    <m/>
    <m/>
    <m/>
    <m/>
    <s v="No"/>
    <n v="220"/>
    <m/>
    <m/>
    <s v="Page likes Page"/>
    <s v="Page Like"/>
    <s v="OnePointFive"/>
    <n v="1"/>
    <s v="2"/>
    <s v="2"/>
    <m/>
    <m/>
    <m/>
    <m/>
    <m/>
    <m/>
    <m/>
    <m/>
    <m/>
  </r>
  <r>
    <s v="fishnetmedia"/>
    <s v="NHTechAlliance"/>
    <m/>
    <m/>
    <m/>
    <m/>
    <m/>
    <m/>
    <m/>
    <m/>
    <s v="No"/>
    <n v="221"/>
    <m/>
    <m/>
    <s v="Page likes Page"/>
    <s v="Page Like"/>
    <s v="One"/>
    <n v="1"/>
    <s v="1"/>
    <s v="2"/>
    <m/>
    <m/>
    <m/>
    <m/>
    <m/>
    <m/>
    <m/>
    <m/>
    <m/>
  </r>
  <r>
    <s v="TasteoftheSeacoast"/>
    <s v="StrawberyBankeMuseum"/>
    <m/>
    <m/>
    <m/>
    <m/>
    <m/>
    <m/>
    <m/>
    <m/>
    <s v="No"/>
    <n v="222"/>
    <m/>
    <m/>
    <s v="Page likes Page"/>
    <s v="Page Like"/>
    <s v="OnePointFive"/>
    <n v="1"/>
    <s v="2"/>
    <s v="2"/>
    <m/>
    <m/>
    <m/>
    <m/>
    <m/>
    <m/>
    <m/>
    <m/>
    <m/>
  </r>
  <r>
    <s v="SilverTech"/>
    <s v="StrawberyBankeMuseum"/>
    <m/>
    <m/>
    <m/>
    <m/>
    <m/>
    <m/>
    <m/>
    <m/>
    <s v="No"/>
    <n v="223"/>
    <m/>
    <m/>
    <s v="Page likes Page"/>
    <s v="Page Like"/>
    <s v="OnePointFive"/>
    <n v="1"/>
    <s v="3"/>
    <s v="2"/>
    <m/>
    <m/>
    <m/>
    <m/>
    <m/>
    <m/>
    <m/>
    <m/>
    <m/>
  </r>
  <r>
    <s v="rakacreative"/>
    <s v="StrawberyBankeMuseum"/>
    <m/>
    <m/>
    <m/>
    <m/>
    <m/>
    <m/>
    <m/>
    <m/>
    <s v="No"/>
    <n v="224"/>
    <m/>
    <m/>
    <s v="Page likes Page"/>
    <s v="Page Like"/>
    <s v="OnePointFive"/>
    <n v="1"/>
    <s v="2"/>
    <s v="2"/>
    <m/>
    <m/>
    <m/>
    <m/>
    <m/>
    <m/>
    <m/>
    <m/>
    <m/>
  </r>
  <r>
    <s v="madpow"/>
    <s v="StrawberyBankeMuseum"/>
    <m/>
    <m/>
    <m/>
    <m/>
    <m/>
    <m/>
    <m/>
    <m/>
    <s v="No"/>
    <n v="225"/>
    <m/>
    <m/>
    <s v="Page likes Page"/>
    <s v="Page Like"/>
    <s v="OnePointFive"/>
    <n v="1"/>
    <s v="2"/>
    <s v="2"/>
    <m/>
    <m/>
    <m/>
    <m/>
    <m/>
    <m/>
    <m/>
    <m/>
    <m/>
  </r>
  <r>
    <s v="alphaloft"/>
    <s v="StrawberyBankeMuseum"/>
    <m/>
    <m/>
    <m/>
    <m/>
    <m/>
    <m/>
    <m/>
    <m/>
    <s v="No"/>
    <n v="226"/>
    <m/>
    <m/>
    <s v="Page likes Page"/>
    <s v="Page Like"/>
    <s v="OnePointFive"/>
    <n v="1"/>
    <s v="2"/>
    <s v="2"/>
    <m/>
    <m/>
    <m/>
    <m/>
    <m/>
    <m/>
    <m/>
    <m/>
    <m/>
  </r>
  <r>
    <s v="proportsmouth"/>
    <s v="StrawberyBankeMuseum"/>
    <m/>
    <m/>
    <m/>
    <m/>
    <m/>
    <m/>
    <m/>
    <m/>
    <s v="No"/>
    <n v="227"/>
    <m/>
    <m/>
    <s v="Page likes Page"/>
    <s v="Page Like"/>
    <s v="OnePointFive"/>
    <n v="1"/>
    <s v="2"/>
    <s v="2"/>
    <m/>
    <m/>
    <m/>
    <m/>
    <m/>
    <m/>
    <m/>
    <m/>
    <m/>
  </r>
  <r>
    <s v="GSCANH"/>
    <s v="StrawberyBankeMuseum"/>
    <m/>
    <m/>
    <m/>
    <m/>
    <m/>
    <m/>
    <m/>
    <m/>
    <s v="No"/>
    <n v="228"/>
    <m/>
    <m/>
    <s v="Page likes Page"/>
    <s v="Page Like"/>
    <s v="OnePointFive"/>
    <n v="1"/>
    <s v="2"/>
    <s v="2"/>
    <m/>
    <m/>
    <m/>
    <m/>
    <m/>
    <m/>
    <m/>
    <m/>
    <m/>
  </r>
  <r>
    <s v="161310822217_Prasada Yoga Center"/>
    <s v="StrawberyBankeMuseum"/>
    <m/>
    <m/>
    <m/>
    <m/>
    <m/>
    <m/>
    <m/>
    <m/>
    <s v="No"/>
    <n v="229"/>
    <m/>
    <m/>
    <s v="Page likes Page"/>
    <s v="Page Like"/>
    <s v="OnePointFive"/>
    <n v="1"/>
    <s v="2"/>
    <s v="2"/>
    <m/>
    <m/>
    <m/>
    <m/>
    <m/>
    <m/>
    <m/>
    <m/>
    <m/>
  </r>
  <r>
    <s v="grill28"/>
    <s v="StrawberyBankeMuseum"/>
    <m/>
    <m/>
    <m/>
    <m/>
    <m/>
    <m/>
    <m/>
    <m/>
    <s v="No"/>
    <n v="230"/>
    <m/>
    <m/>
    <s v="Page likes Page"/>
    <s v="Page Like"/>
    <s v="OnePointFive"/>
    <n v="1"/>
    <s v="2"/>
    <s v="2"/>
    <m/>
    <m/>
    <m/>
    <m/>
    <m/>
    <m/>
    <m/>
    <m/>
    <m/>
  </r>
  <r>
    <s v="LifestyleRewired"/>
    <s v="StrawberyBankeMuseum"/>
    <m/>
    <m/>
    <m/>
    <m/>
    <m/>
    <m/>
    <m/>
    <m/>
    <s v="No"/>
    <n v="231"/>
    <m/>
    <m/>
    <s v="Page likes Page"/>
    <s v="Page Like"/>
    <s v="OnePointFive"/>
    <n v="1"/>
    <s v="2"/>
    <s v="2"/>
    <m/>
    <m/>
    <m/>
    <m/>
    <m/>
    <m/>
    <m/>
    <m/>
    <m/>
  </r>
  <r>
    <s v="AtlanticGrillNH"/>
    <s v="StrawberyBankeMuseum"/>
    <m/>
    <m/>
    <m/>
    <m/>
    <m/>
    <m/>
    <m/>
    <m/>
    <s v="No"/>
    <n v="232"/>
    <m/>
    <m/>
    <s v="Page likes Page"/>
    <s v="Page Like"/>
    <s v="OnePointFive"/>
    <n v="1"/>
    <s v="2"/>
    <s v="2"/>
    <m/>
    <m/>
    <m/>
    <m/>
    <m/>
    <m/>
    <m/>
    <m/>
    <m/>
  </r>
  <r>
    <s v="Maine.Lobster.Outlet"/>
    <s v="StrawberyBankeMuseum"/>
    <m/>
    <m/>
    <m/>
    <m/>
    <m/>
    <m/>
    <m/>
    <m/>
    <s v="No"/>
    <n v="233"/>
    <m/>
    <m/>
    <s v="Page likes Page"/>
    <s v="Page Like"/>
    <s v="OnePointFive"/>
    <n v="1"/>
    <s v="2"/>
    <s v="2"/>
    <m/>
    <m/>
    <m/>
    <m/>
    <m/>
    <m/>
    <m/>
    <m/>
    <m/>
  </r>
  <r>
    <s v="FlatbreadPortsmouth"/>
    <s v="StrawberyBankeMuseum"/>
    <m/>
    <m/>
    <m/>
    <m/>
    <m/>
    <m/>
    <m/>
    <m/>
    <s v="No"/>
    <n v="234"/>
    <m/>
    <m/>
    <s v="Page likes Page"/>
    <s v="Page Like"/>
    <s v="OnePointFive"/>
    <n v="1"/>
    <s v="2"/>
    <s v="2"/>
    <m/>
    <m/>
    <m/>
    <m/>
    <m/>
    <m/>
    <m/>
    <m/>
    <m/>
  </r>
  <r>
    <s v="fredcchurch"/>
    <s v="StrawberyBankeMuseum"/>
    <m/>
    <m/>
    <m/>
    <m/>
    <m/>
    <m/>
    <m/>
    <m/>
    <s v="No"/>
    <n v="235"/>
    <m/>
    <m/>
    <s v="Page likes Page"/>
    <s v="Page Like"/>
    <s v="OnePointFive"/>
    <n v="1"/>
    <s v="2"/>
    <s v="2"/>
    <m/>
    <m/>
    <m/>
    <m/>
    <m/>
    <m/>
    <m/>
    <m/>
    <m/>
  </r>
  <r>
    <s v="67603934944_SOMMA Studios"/>
    <s v="StrawberyBankeMuseum"/>
    <m/>
    <m/>
    <m/>
    <m/>
    <m/>
    <m/>
    <m/>
    <m/>
    <s v="No"/>
    <n v="236"/>
    <m/>
    <m/>
    <s v="Page likes Page"/>
    <s v="Page Like"/>
    <s v="OnePointFive"/>
    <n v="1"/>
    <s v="2"/>
    <s v="2"/>
    <m/>
    <m/>
    <m/>
    <m/>
    <m/>
    <m/>
    <m/>
    <m/>
    <m/>
  </r>
  <r>
    <s v="drugfreekidsnh"/>
    <s v="StrawberyBankeMuseum"/>
    <m/>
    <m/>
    <m/>
    <m/>
    <m/>
    <m/>
    <m/>
    <m/>
    <s v="No"/>
    <n v="237"/>
    <m/>
    <m/>
    <s v="Page likes Page"/>
    <s v="Page Like"/>
    <s v="OnePointFive"/>
    <n v="1"/>
    <s v="2"/>
    <s v="2"/>
    <m/>
    <m/>
    <m/>
    <m/>
    <m/>
    <m/>
    <m/>
    <m/>
    <m/>
  </r>
  <r>
    <s v="NewHampshireSPCA"/>
    <s v="StrawberyBankeMuseum"/>
    <m/>
    <m/>
    <m/>
    <m/>
    <m/>
    <m/>
    <m/>
    <m/>
    <s v="No"/>
    <n v="238"/>
    <m/>
    <m/>
    <s v="Page likes Page"/>
    <s v="Page Like"/>
    <s v="OnePointFive"/>
    <n v="1"/>
    <s v="2"/>
    <s v="2"/>
    <m/>
    <m/>
    <m/>
    <m/>
    <m/>
    <m/>
    <m/>
    <m/>
    <m/>
  </r>
  <r>
    <s v="fishnetmedia"/>
    <s v="StrawberyBankeMuseum"/>
    <m/>
    <m/>
    <m/>
    <m/>
    <m/>
    <m/>
    <m/>
    <m/>
    <s v="No"/>
    <n v="239"/>
    <m/>
    <m/>
    <s v="Page likes Page"/>
    <s v="Page Like"/>
    <s v="One"/>
    <n v="1"/>
    <s v="1"/>
    <s v="2"/>
    <m/>
    <m/>
    <m/>
    <m/>
    <m/>
    <m/>
    <m/>
    <m/>
    <m/>
  </r>
  <r>
    <s v="rakacreative"/>
    <s v="TasteoftheSeacoast"/>
    <m/>
    <m/>
    <m/>
    <m/>
    <m/>
    <m/>
    <m/>
    <m/>
    <s v="No"/>
    <n v="240"/>
    <m/>
    <m/>
    <s v="Page likes Page"/>
    <s v="Page Like"/>
    <s v="OnePointFive"/>
    <n v="1"/>
    <s v="2"/>
    <s v="2"/>
    <m/>
    <m/>
    <m/>
    <m/>
    <m/>
    <m/>
    <m/>
    <m/>
    <m/>
  </r>
  <r>
    <s v="madpow"/>
    <s v="TasteoftheSeacoast"/>
    <m/>
    <m/>
    <m/>
    <m/>
    <m/>
    <m/>
    <m/>
    <m/>
    <s v="No"/>
    <n v="241"/>
    <m/>
    <m/>
    <s v="Page likes Page"/>
    <s v="Page Like"/>
    <s v="OnePointFive"/>
    <n v="1"/>
    <s v="2"/>
    <s v="2"/>
    <m/>
    <m/>
    <m/>
    <m/>
    <m/>
    <m/>
    <m/>
    <m/>
    <m/>
  </r>
  <r>
    <s v="proportsmouth"/>
    <s v="TasteoftheSeacoast"/>
    <m/>
    <m/>
    <m/>
    <m/>
    <m/>
    <m/>
    <m/>
    <m/>
    <s v="No"/>
    <n v="242"/>
    <m/>
    <m/>
    <s v="Page likes Page"/>
    <s v="Page Like"/>
    <s v="OnePointFive"/>
    <n v="1"/>
    <s v="2"/>
    <s v="2"/>
    <m/>
    <m/>
    <m/>
    <m/>
    <m/>
    <m/>
    <m/>
    <m/>
    <m/>
  </r>
  <r>
    <s v="GSCANH"/>
    <s v="TasteoftheSeacoast"/>
    <m/>
    <m/>
    <m/>
    <m/>
    <m/>
    <m/>
    <m/>
    <m/>
    <s v="No"/>
    <n v="243"/>
    <m/>
    <m/>
    <s v="Page likes Page"/>
    <s v="Page Like"/>
    <s v="OnePointFive"/>
    <n v="1"/>
    <s v="2"/>
    <s v="2"/>
    <m/>
    <m/>
    <m/>
    <m/>
    <m/>
    <m/>
    <m/>
    <m/>
    <m/>
  </r>
  <r>
    <s v="161310822217_Prasada Yoga Center"/>
    <s v="TasteoftheSeacoast"/>
    <m/>
    <m/>
    <m/>
    <m/>
    <m/>
    <m/>
    <m/>
    <m/>
    <s v="No"/>
    <n v="244"/>
    <m/>
    <m/>
    <s v="Page likes Page"/>
    <s v="Page Like"/>
    <s v="OnePointFive"/>
    <n v="1"/>
    <s v="2"/>
    <s v="2"/>
    <m/>
    <m/>
    <m/>
    <m/>
    <m/>
    <m/>
    <m/>
    <m/>
    <m/>
  </r>
  <r>
    <s v="GatherNH"/>
    <s v="TasteoftheSeacoast"/>
    <m/>
    <m/>
    <m/>
    <m/>
    <m/>
    <m/>
    <m/>
    <m/>
    <s v="No"/>
    <n v="245"/>
    <m/>
    <m/>
    <s v="Page likes Page"/>
    <s v="Page Like"/>
    <s v="OnePointFive"/>
    <n v="1"/>
    <s v="2"/>
    <s v="2"/>
    <m/>
    <m/>
    <m/>
    <m/>
    <m/>
    <m/>
    <m/>
    <m/>
    <m/>
  </r>
  <r>
    <s v="grill28"/>
    <s v="TasteoftheSeacoast"/>
    <m/>
    <m/>
    <m/>
    <m/>
    <m/>
    <m/>
    <m/>
    <m/>
    <s v="No"/>
    <n v="246"/>
    <m/>
    <m/>
    <s v="Page likes Page"/>
    <s v="Page Like"/>
    <s v="OnePointFive"/>
    <n v="1"/>
    <s v="2"/>
    <s v="2"/>
    <m/>
    <m/>
    <m/>
    <m/>
    <m/>
    <m/>
    <m/>
    <m/>
    <m/>
  </r>
  <r>
    <s v="AtlanticGrillNH"/>
    <s v="TasteoftheSeacoast"/>
    <m/>
    <m/>
    <m/>
    <m/>
    <m/>
    <m/>
    <m/>
    <m/>
    <s v="No"/>
    <n v="247"/>
    <m/>
    <m/>
    <s v="Page likes Page"/>
    <s v="Page Like"/>
    <s v="OnePointFive"/>
    <n v="1"/>
    <s v="2"/>
    <s v="2"/>
    <m/>
    <m/>
    <m/>
    <m/>
    <m/>
    <m/>
    <m/>
    <m/>
    <m/>
  </r>
  <r>
    <s v="67603934944_SOMMA Studios"/>
    <s v="TasteoftheSeacoast"/>
    <m/>
    <m/>
    <m/>
    <m/>
    <m/>
    <m/>
    <m/>
    <m/>
    <s v="No"/>
    <n v="248"/>
    <m/>
    <m/>
    <s v="Page likes Page"/>
    <s v="Page Like"/>
    <s v="OnePointFive"/>
    <n v="1"/>
    <s v="2"/>
    <s v="2"/>
    <m/>
    <m/>
    <m/>
    <m/>
    <m/>
    <m/>
    <m/>
    <m/>
    <m/>
  </r>
  <r>
    <s v="NewHampshireSPCA"/>
    <s v="TasteoftheSeacoast"/>
    <m/>
    <m/>
    <m/>
    <m/>
    <m/>
    <m/>
    <m/>
    <m/>
    <s v="No"/>
    <n v="249"/>
    <m/>
    <m/>
    <s v="Page likes Page"/>
    <s v="Page Like"/>
    <s v="OnePointFive"/>
    <n v="1"/>
    <s v="2"/>
    <s v="2"/>
    <m/>
    <m/>
    <m/>
    <m/>
    <m/>
    <m/>
    <m/>
    <m/>
    <m/>
  </r>
  <r>
    <s v="fishnetmedia"/>
    <s v="TasteoftheSeacoast"/>
    <m/>
    <m/>
    <m/>
    <m/>
    <m/>
    <m/>
    <m/>
    <m/>
    <s v="No"/>
    <n v="250"/>
    <m/>
    <m/>
    <s v="Page likes Page"/>
    <s v="Page Like"/>
    <s v="One"/>
    <n v="1"/>
    <s v="1"/>
    <s v="2"/>
    <m/>
    <m/>
    <m/>
    <m/>
    <m/>
    <m/>
    <m/>
    <m/>
    <m/>
  </r>
  <r>
    <s v="BabcockJenkins"/>
    <s v="facebookbusiness"/>
    <m/>
    <m/>
    <m/>
    <m/>
    <m/>
    <m/>
    <m/>
    <m/>
    <s v="No"/>
    <n v="251"/>
    <m/>
    <m/>
    <s v="Page likes Page"/>
    <s v="Page Like"/>
    <s v="OnePointFive"/>
    <n v="1"/>
    <s v="3"/>
    <s v="3"/>
    <m/>
    <m/>
    <m/>
    <m/>
    <m/>
    <m/>
    <m/>
    <m/>
    <m/>
  </r>
  <r>
    <s v="pjaadvertising"/>
    <s v="facebookbusiness"/>
    <m/>
    <m/>
    <m/>
    <m/>
    <m/>
    <m/>
    <m/>
    <m/>
    <s v="No"/>
    <n v="252"/>
    <m/>
    <m/>
    <s v="Page likes Page"/>
    <s v="Page Like"/>
    <s v="OnePointFive"/>
    <n v="1"/>
    <s v="3"/>
    <s v="3"/>
    <m/>
    <m/>
    <m/>
    <m/>
    <m/>
    <m/>
    <m/>
    <m/>
    <m/>
  </r>
  <r>
    <s v="SilverTech"/>
    <s v="facebookbusiness"/>
    <m/>
    <m/>
    <m/>
    <m/>
    <m/>
    <m/>
    <m/>
    <m/>
    <s v="No"/>
    <n v="253"/>
    <m/>
    <m/>
    <s v="Page likes Page"/>
    <s v="Page Like"/>
    <s v="OnePointFive"/>
    <n v="1"/>
    <s v="3"/>
    <s v="3"/>
    <m/>
    <m/>
    <m/>
    <m/>
    <m/>
    <m/>
    <m/>
    <m/>
    <m/>
  </r>
  <r>
    <s v="rakacreative"/>
    <s v="facebookbusiness"/>
    <m/>
    <m/>
    <m/>
    <m/>
    <m/>
    <m/>
    <m/>
    <m/>
    <s v="No"/>
    <n v="254"/>
    <m/>
    <m/>
    <s v="Page likes Page"/>
    <s v="Page Like"/>
    <s v="OnePointFive"/>
    <n v="1"/>
    <s v="2"/>
    <s v="3"/>
    <m/>
    <m/>
    <m/>
    <m/>
    <m/>
    <m/>
    <m/>
    <m/>
    <m/>
  </r>
  <r>
    <s v="madpow"/>
    <s v="facebookbusiness"/>
    <m/>
    <m/>
    <m/>
    <m/>
    <m/>
    <m/>
    <m/>
    <m/>
    <s v="No"/>
    <n v="255"/>
    <m/>
    <m/>
    <s v="Page likes Page"/>
    <s v="Page Like"/>
    <s v="OnePointFive"/>
    <n v="1"/>
    <s v="2"/>
    <s v="3"/>
    <m/>
    <m/>
    <m/>
    <m/>
    <m/>
    <m/>
    <m/>
    <m/>
    <m/>
  </r>
  <r>
    <s v="451AdAgency"/>
    <s v="facebookbusiness"/>
    <m/>
    <m/>
    <m/>
    <m/>
    <m/>
    <m/>
    <m/>
    <m/>
    <s v="No"/>
    <n v="256"/>
    <m/>
    <m/>
    <s v="Page likes Page"/>
    <s v="Page Like"/>
    <s v="OnePointFive"/>
    <n v="1"/>
    <s v="3"/>
    <s v="3"/>
    <m/>
    <m/>
    <m/>
    <m/>
    <m/>
    <m/>
    <m/>
    <m/>
    <m/>
  </r>
  <r>
    <s v="MITX.ORG"/>
    <s v="facebookbusiness"/>
    <m/>
    <m/>
    <m/>
    <m/>
    <m/>
    <m/>
    <m/>
    <m/>
    <s v="No"/>
    <n v="257"/>
    <m/>
    <m/>
    <s v="Page likes Page"/>
    <s v="Page Like"/>
    <s v="OnePointFive"/>
    <n v="1"/>
    <s v="3"/>
    <s v="3"/>
    <m/>
    <m/>
    <m/>
    <m/>
    <m/>
    <m/>
    <m/>
    <m/>
    <m/>
  </r>
  <r>
    <s v="BrandAMPlification"/>
    <s v="facebookbusiness"/>
    <m/>
    <m/>
    <m/>
    <m/>
    <m/>
    <m/>
    <m/>
    <m/>
    <s v="No"/>
    <n v="258"/>
    <m/>
    <m/>
    <s v="Page likes Page"/>
    <s v="Page Like"/>
    <s v="OnePointFive"/>
    <n v="1"/>
    <s v="3"/>
    <s v="3"/>
    <m/>
    <m/>
    <m/>
    <m/>
    <m/>
    <m/>
    <m/>
    <m/>
    <m/>
  </r>
  <r>
    <s v="proportsmouth"/>
    <s v="facebookbusiness"/>
    <m/>
    <m/>
    <m/>
    <m/>
    <m/>
    <m/>
    <m/>
    <m/>
    <s v="No"/>
    <n v="259"/>
    <m/>
    <m/>
    <s v="Page likes Page"/>
    <s v="Page Like"/>
    <s v="OnePointFive"/>
    <n v="1"/>
    <s v="2"/>
    <s v="3"/>
    <m/>
    <m/>
    <m/>
    <m/>
    <m/>
    <m/>
    <m/>
    <m/>
    <m/>
  </r>
  <r>
    <s v="MarketBridge"/>
    <s v="facebookbusiness"/>
    <m/>
    <m/>
    <m/>
    <m/>
    <m/>
    <m/>
    <m/>
    <m/>
    <s v="No"/>
    <n v="260"/>
    <m/>
    <m/>
    <s v="Page likes Page"/>
    <s v="Page Like"/>
    <s v="OnePointFive"/>
    <n v="1"/>
    <s v="3"/>
    <s v="3"/>
    <m/>
    <m/>
    <m/>
    <m/>
    <m/>
    <m/>
    <m/>
    <m/>
    <m/>
  </r>
  <r>
    <s v="AdAge"/>
    <s v="facebookbusiness"/>
    <m/>
    <m/>
    <m/>
    <m/>
    <m/>
    <m/>
    <m/>
    <m/>
    <s v="No"/>
    <n v="261"/>
    <m/>
    <m/>
    <s v="Page likes Page"/>
    <s v="Page Like"/>
    <s v="OnePointFive"/>
    <n v="1"/>
    <s v="3"/>
    <s v="3"/>
    <m/>
    <m/>
    <m/>
    <m/>
    <m/>
    <m/>
    <m/>
    <m/>
    <m/>
  </r>
  <r>
    <s v="mashableclickclickclick"/>
    <s v="facebookbusiness"/>
    <m/>
    <m/>
    <m/>
    <m/>
    <m/>
    <m/>
    <m/>
    <m/>
    <s v="No"/>
    <n v="262"/>
    <m/>
    <m/>
    <s v="Page likes Page"/>
    <s v="Page Like"/>
    <s v="OnePointFive"/>
    <n v="1"/>
    <s v="3"/>
    <s v="3"/>
    <m/>
    <m/>
    <m/>
    <m/>
    <m/>
    <m/>
    <m/>
    <m/>
    <m/>
  </r>
  <r>
    <s v="FastCompany"/>
    <s v="facebookbusiness"/>
    <m/>
    <m/>
    <m/>
    <m/>
    <m/>
    <m/>
    <m/>
    <m/>
    <s v="No"/>
    <n v="263"/>
    <m/>
    <m/>
    <s v="Page likes Page"/>
    <s v="Page Like"/>
    <s v="OnePointFive"/>
    <n v="1"/>
    <s v="3"/>
    <s v="3"/>
    <m/>
    <m/>
    <m/>
    <m/>
    <m/>
    <m/>
    <m/>
    <m/>
    <m/>
  </r>
  <r>
    <s v="searchengineland"/>
    <s v="facebookbusiness"/>
    <m/>
    <m/>
    <m/>
    <m/>
    <m/>
    <m/>
    <m/>
    <m/>
    <s v="No"/>
    <n v="264"/>
    <m/>
    <m/>
    <s v="Page likes Page"/>
    <s v="Page Like"/>
    <s v="OnePointFive"/>
    <n v="1"/>
    <s v="1"/>
    <s v="3"/>
    <m/>
    <m/>
    <m/>
    <m/>
    <m/>
    <m/>
    <m/>
    <m/>
    <m/>
  </r>
  <r>
    <s v="RusticPathways"/>
    <s v="facebookbusiness"/>
    <m/>
    <m/>
    <m/>
    <m/>
    <m/>
    <m/>
    <m/>
    <m/>
    <s v="No"/>
    <n v="265"/>
    <m/>
    <m/>
    <s v="Page likes Page"/>
    <s v="Page Like"/>
    <s v="OnePointFive"/>
    <n v="1"/>
    <s v="3"/>
    <s v="3"/>
    <m/>
    <m/>
    <m/>
    <m/>
    <m/>
    <m/>
    <m/>
    <m/>
    <m/>
  </r>
  <r>
    <s v="fishnetmedia"/>
    <s v="facebookbusiness"/>
    <m/>
    <m/>
    <m/>
    <m/>
    <m/>
    <m/>
    <m/>
    <m/>
    <s v="No"/>
    <n v="266"/>
    <m/>
    <m/>
    <s v="Page likes Page"/>
    <s v="Page Like"/>
    <s v="One"/>
    <n v="1"/>
    <s v="1"/>
    <s v="3"/>
    <m/>
    <m/>
    <m/>
    <m/>
    <m/>
    <m/>
    <m/>
    <m/>
    <m/>
  </r>
  <r>
    <s v="451AdAgency"/>
    <s v="newenglandemmy"/>
    <m/>
    <m/>
    <m/>
    <m/>
    <m/>
    <m/>
    <m/>
    <m/>
    <s v="No"/>
    <n v="267"/>
    <m/>
    <m/>
    <s v="Page likes Page"/>
    <s v="Page Like"/>
    <s v="OnePointFive"/>
    <n v="1"/>
    <s v="3"/>
    <s v="3"/>
    <m/>
    <m/>
    <m/>
    <m/>
    <m/>
    <m/>
    <m/>
    <m/>
    <m/>
  </r>
  <r>
    <s v="alphaloft"/>
    <s v="newenglandemmy"/>
    <m/>
    <m/>
    <m/>
    <m/>
    <m/>
    <m/>
    <m/>
    <m/>
    <s v="No"/>
    <n v="268"/>
    <m/>
    <m/>
    <s v="Page likes Page"/>
    <s v="Page Like"/>
    <s v="OnePointFive"/>
    <n v="1"/>
    <s v="2"/>
    <s v="3"/>
    <m/>
    <m/>
    <m/>
    <m/>
    <m/>
    <m/>
    <m/>
    <m/>
    <m/>
  </r>
  <r>
    <s v="MITX.ORG"/>
    <s v="newenglandemmy"/>
    <m/>
    <m/>
    <m/>
    <m/>
    <m/>
    <m/>
    <m/>
    <m/>
    <s v="No"/>
    <n v="269"/>
    <m/>
    <m/>
    <s v="Page likes Page"/>
    <s v="Page Like"/>
    <s v="OnePointFive"/>
    <n v="1"/>
    <s v="3"/>
    <s v="3"/>
    <m/>
    <m/>
    <m/>
    <m/>
    <m/>
    <m/>
    <m/>
    <m/>
    <m/>
  </r>
  <r>
    <s v="fishnetmedia"/>
    <s v="newenglandemmy"/>
    <m/>
    <m/>
    <m/>
    <m/>
    <m/>
    <m/>
    <m/>
    <m/>
    <s v="No"/>
    <n v="270"/>
    <m/>
    <m/>
    <s v="Page likes Page"/>
    <s v="Page Like"/>
    <s v="One"/>
    <n v="1"/>
    <s v="1"/>
    <s v="3"/>
    <m/>
    <m/>
    <m/>
    <m/>
    <m/>
    <m/>
    <m/>
    <m/>
    <m/>
  </r>
  <r>
    <s v="fishnetmedia"/>
    <s v="builtr"/>
    <m/>
    <m/>
    <m/>
    <m/>
    <m/>
    <m/>
    <m/>
    <m/>
    <s v="No"/>
    <n v="271"/>
    <m/>
    <m/>
    <s v="Page likes Page"/>
    <s v="Page Like"/>
    <s v="One"/>
    <n v="1"/>
    <s v="1"/>
    <s v="1"/>
    <m/>
    <m/>
    <m/>
    <m/>
    <m/>
    <m/>
    <m/>
    <m/>
    <m/>
  </r>
  <r>
    <s v="fishnetmedia"/>
    <s v="MarvellGlass"/>
    <m/>
    <m/>
    <m/>
    <m/>
    <m/>
    <m/>
    <m/>
    <m/>
    <s v="No"/>
    <n v="272"/>
    <m/>
    <m/>
    <s v="Page likes Page"/>
    <s v="Page Like"/>
    <s v="One"/>
    <n v="1"/>
    <s v="1"/>
    <s v="1"/>
    <m/>
    <m/>
    <m/>
    <m/>
    <m/>
    <m/>
    <m/>
    <m/>
    <m/>
  </r>
  <r>
    <s v="proportsmouth"/>
    <s v="bestofportsmouth"/>
    <m/>
    <m/>
    <m/>
    <m/>
    <m/>
    <m/>
    <m/>
    <m/>
    <s v="No"/>
    <n v="273"/>
    <m/>
    <m/>
    <s v="Page likes Page"/>
    <s v="Page Like"/>
    <s v="OnePointFive"/>
    <n v="1"/>
    <s v="2"/>
    <s v="1"/>
    <m/>
    <m/>
    <m/>
    <m/>
    <m/>
    <m/>
    <m/>
    <m/>
    <m/>
  </r>
  <r>
    <s v="fishnetmedia"/>
    <s v="bestofportsmouth"/>
    <m/>
    <m/>
    <m/>
    <m/>
    <m/>
    <m/>
    <m/>
    <m/>
    <s v="No"/>
    <n v="274"/>
    <m/>
    <m/>
    <s v="Page likes Page"/>
    <s v="Page Like"/>
    <s v="One"/>
    <n v="1"/>
    <s v="1"/>
    <s v="1"/>
    <m/>
    <m/>
    <m/>
    <m/>
    <m/>
    <m/>
    <m/>
    <m/>
    <m/>
  </r>
  <r>
    <s v="pjaadvertising"/>
    <s v="BabcockJenkins"/>
    <m/>
    <m/>
    <m/>
    <m/>
    <m/>
    <m/>
    <m/>
    <m/>
    <s v="No"/>
    <n v="275"/>
    <m/>
    <m/>
    <s v="Page likes Page"/>
    <s v="Page Like"/>
    <s v="OnePointFive"/>
    <n v="1"/>
    <s v="3"/>
    <s v="3"/>
    <m/>
    <m/>
    <m/>
    <m/>
    <m/>
    <m/>
    <m/>
    <m/>
    <m/>
  </r>
  <r>
    <s v="rakacreative"/>
    <s v="BabcockJenkins"/>
    <m/>
    <m/>
    <m/>
    <m/>
    <m/>
    <m/>
    <m/>
    <m/>
    <s v="No"/>
    <n v="276"/>
    <m/>
    <m/>
    <s v="Page likes Page"/>
    <s v="Page Like"/>
    <s v="OnePointFive"/>
    <n v="1"/>
    <s v="2"/>
    <s v="3"/>
    <m/>
    <m/>
    <m/>
    <m/>
    <m/>
    <m/>
    <m/>
    <m/>
    <m/>
  </r>
  <r>
    <s v="martechconf"/>
    <s v="BabcockJenkins"/>
    <m/>
    <m/>
    <m/>
    <m/>
    <m/>
    <m/>
    <m/>
    <m/>
    <s v="No"/>
    <n v="277"/>
    <m/>
    <m/>
    <s v="Page likes Page"/>
    <s v="Page Like"/>
    <s v="OnePointFive"/>
    <n v="1"/>
    <s v="3"/>
    <s v="3"/>
    <m/>
    <m/>
    <m/>
    <m/>
    <m/>
    <m/>
    <m/>
    <m/>
    <m/>
  </r>
  <r>
    <s v="BrandAMPlification"/>
    <s v="BabcockJenkins"/>
    <m/>
    <m/>
    <m/>
    <m/>
    <m/>
    <m/>
    <m/>
    <m/>
    <s v="No"/>
    <n v="278"/>
    <m/>
    <m/>
    <s v="Page likes Page"/>
    <s v="Page Like"/>
    <s v="OnePointFive"/>
    <n v="1"/>
    <s v="3"/>
    <s v="3"/>
    <m/>
    <m/>
    <m/>
    <m/>
    <m/>
    <m/>
    <m/>
    <m/>
    <m/>
  </r>
  <r>
    <s v="CMSWire"/>
    <s v="BabcockJenkins"/>
    <m/>
    <m/>
    <m/>
    <m/>
    <m/>
    <m/>
    <m/>
    <m/>
    <s v="No"/>
    <n v="279"/>
    <m/>
    <m/>
    <s v="Page likes Page"/>
    <s v="Page Like"/>
    <s v="OnePointFive"/>
    <n v="1"/>
    <s v="3"/>
    <s v="3"/>
    <m/>
    <m/>
    <m/>
    <m/>
    <m/>
    <m/>
    <m/>
    <m/>
    <m/>
  </r>
  <r>
    <s v="MarketBridge"/>
    <s v="BabcockJenkins"/>
    <m/>
    <m/>
    <m/>
    <m/>
    <m/>
    <m/>
    <m/>
    <m/>
    <s v="No"/>
    <n v="280"/>
    <m/>
    <m/>
    <s v="Page likes Page"/>
    <s v="Page Like"/>
    <s v="OnePointFive"/>
    <n v="1"/>
    <s v="3"/>
    <s v="3"/>
    <m/>
    <m/>
    <m/>
    <m/>
    <m/>
    <m/>
    <m/>
    <m/>
    <m/>
  </r>
  <r>
    <s v="mashableclickclickclick"/>
    <s v="BabcockJenkins"/>
    <m/>
    <m/>
    <m/>
    <m/>
    <m/>
    <m/>
    <m/>
    <m/>
    <s v="No"/>
    <n v="281"/>
    <m/>
    <m/>
    <s v="Page likes Page"/>
    <s v="Page Like"/>
    <s v="OnePointFive"/>
    <n v="1"/>
    <s v="3"/>
    <s v="3"/>
    <m/>
    <m/>
    <m/>
    <m/>
    <m/>
    <m/>
    <m/>
    <m/>
    <m/>
  </r>
  <r>
    <s v="Inc"/>
    <s v="BabcockJenkins"/>
    <m/>
    <m/>
    <m/>
    <m/>
    <m/>
    <m/>
    <m/>
    <m/>
    <s v="No"/>
    <n v="282"/>
    <m/>
    <m/>
    <s v="Page likes Page"/>
    <s v="Page Like"/>
    <s v="OnePointFive"/>
    <n v="1"/>
    <s v="1"/>
    <s v="3"/>
    <m/>
    <m/>
    <m/>
    <m/>
    <m/>
    <m/>
    <m/>
    <m/>
    <m/>
  </r>
  <r>
    <s v="searchengineland"/>
    <s v="BabcockJenkins"/>
    <m/>
    <m/>
    <m/>
    <m/>
    <m/>
    <m/>
    <m/>
    <m/>
    <s v="No"/>
    <n v="283"/>
    <m/>
    <m/>
    <s v="Page likes Page"/>
    <s v="Page Like"/>
    <s v="OnePointFive"/>
    <n v="1"/>
    <s v="1"/>
    <s v="3"/>
    <m/>
    <m/>
    <m/>
    <m/>
    <m/>
    <m/>
    <m/>
    <m/>
    <m/>
  </r>
  <r>
    <s v="fishnetmedia"/>
    <s v="BabcockJenkins"/>
    <m/>
    <m/>
    <m/>
    <m/>
    <m/>
    <m/>
    <m/>
    <m/>
    <s v="No"/>
    <n v="284"/>
    <m/>
    <m/>
    <s v="Page likes Page"/>
    <s v="Page Like"/>
    <s v="One"/>
    <n v="1"/>
    <s v="1"/>
    <s v="3"/>
    <m/>
    <m/>
    <m/>
    <m/>
    <m/>
    <m/>
    <m/>
    <m/>
    <m/>
  </r>
  <r>
    <s v="SilverTech"/>
    <s v="pjaadvertising"/>
    <m/>
    <m/>
    <m/>
    <m/>
    <m/>
    <m/>
    <m/>
    <m/>
    <s v="No"/>
    <n v="285"/>
    <m/>
    <m/>
    <s v="Page likes Page"/>
    <s v="Page Like"/>
    <s v="OnePointFive"/>
    <n v="1"/>
    <s v="3"/>
    <s v="3"/>
    <m/>
    <m/>
    <m/>
    <m/>
    <m/>
    <m/>
    <m/>
    <m/>
    <m/>
  </r>
  <r>
    <s v="rakacreative"/>
    <s v="pjaadvertising"/>
    <m/>
    <m/>
    <m/>
    <m/>
    <m/>
    <m/>
    <m/>
    <m/>
    <s v="No"/>
    <n v="286"/>
    <m/>
    <m/>
    <s v="Page likes Page"/>
    <s v="Page Like"/>
    <s v="OnePointFive"/>
    <n v="1"/>
    <s v="2"/>
    <s v="3"/>
    <m/>
    <m/>
    <m/>
    <m/>
    <m/>
    <m/>
    <m/>
    <m/>
    <m/>
  </r>
  <r>
    <s v="madpow"/>
    <s v="pjaadvertising"/>
    <m/>
    <m/>
    <m/>
    <m/>
    <m/>
    <m/>
    <m/>
    <m/>
    <s v="No"/>
    <n v="287"/>
    <m/>
    <m/>
    <s v="Page likes Page"/>
    <s v="Page Like"/>
    <s v="OnePointFive"/>
    <n v="1"/>
    <s v="2"/>
    <s v="3"/>
    <m/>
    <m/>
    <m/>
    <m/>
    <m/>
    <m/>
    <m/>
    <m/>
    <m/>
  </r>
  <r>
    <s v="InformaticaLLC"/>
    <s v="pjaadvertising"/>
    <m/>
    <m/>
    <m/>
    <m/>
    <m/>
    <m/>
    <m/>
    <m/>
    <s v="No"/>
    <n v="288"/>
    <m/>
    <m/>
    <s v="Page likes Page"/>
    <s v="Page Like"/>
    <s v="OnePointFive"/>
    <n v="1"/>
    <s v="3"/>
    <s v="3"/>
    <m/>
    <m/>
    <m/>
    <m/>
    <m/>
    <m/>
    <m/>
    <m/>
    <m/>
  </r>
  <r>
    <s v="BrandAMPlification"/>
    <s v="pjaadvertising"/>
    <m/>
    <m/>
    <m/>
    <m/>
    <m/>
    <m/>
    <m/>
    <m/>
    <s v="No"/>
    <n v="289"/>
    <m/>
    <m/>
    <s v="Page likes Page"/>
    <s v="Page Like"/>
    <s v="OnePointFive"/>
    <n v="1"/>
    <s v="3"/>
    <s v="3"/>
    <m/>
    <m/>
    <m/>
    <m/>
    <m/>
    <m/>
    <m/>
    <m/>
    <m/>
  </r>
  <r>
    <s v="MarketBridge"/>
    <s v="pjaadvertising"/>
    <m/>
    <m/>
    <m/>
    <m/>
    <m/>
    <m/>
    <m/>
    <m/>
    <s v="No"/>
    <n v="290"/>
    <m/>
    <m/>
    <s v="Page likes Page"/>
    <s v="Page Like"/>
    <s v="OnePointFive"/>
    <n v="1"/>
    <s v="3"/>
    <s v="3"/>
    <m/>
    <m/>
    <m/>
    <m/>
    <m/>
    <m/>
    <m/>
    <m/>
    <m/>
  </r>
  <r>
    <s v="fishnetmedia"/>
    <s v="pjaadvertising"/>
    <m/>
    <m/>
    <m/>
    <m/>
    <m/>
    <m/>
    <m/>
    <m/>
    <s v="No"/>
    <n v="291"/>
    <m/>
    <m/>
    <s v="Page likes Page"/>
    <s v="Page Like"/>
    <s v="One"/>
    <n v="1"/>
    <s v="1"/>
    <s v="3"/>
    <m/>
    <m/>
    <m/>
    <m/>
    <m/>
    <m/>
    <m/>
    <m/>
    <m/>
  </r>
  <r>
    <s v="fishnetmedia"/>
    <s v="RedTettemer"/>
    <m/>
    <m/>
    <m/>
    <m/>
    <m/>
    <m/>
    <m/>
    <m/>
    <s v="No"/>
    <n v="292"/>
    <m/>
    <m/>
    <s v="Page likes Page"/>
    <s v="Page Like"/>
    <s v="One"/>
    <n v="1"/>
    <s v="1"/>
    <s v="1"/>
    <m/>
    <m/>
    <m/>
    <m/>
    <m/>
    <m/>
    <m/>
    <m/>
    <m/>
  </r>
  <r>
    <s v="rakacreative"/>
    <s v="SilverTech"/>
    <m/>
    <m/>
    <m/>
    <m/>
    <m/>
    <m/>
    <m/>
    <m/>
    <s v="No"/>
    <n v="293"/>
    <m/>
    <m/>
    <s v="Page likes Page"/>
    <s v="Page Like"/>
    <s v="OnePointFive"/>
    <n v="1"/>
    <s v="2"/>
    <s v="3"/>
    <m/>
    <m/>
    <m/>
    <m/>
    <m/>
    <m/>
    <m/>
    <m/>
    <m/>
  </r>
  <r>
    <s v="madpow"/>
    <s v="SilverTech"/>
    <m/>
    <m/>
    <m/>
    <m/>
    <m/>
    <m/>
    <m/>
    <m/>
    <s v="No"/>
    <n v="294"/>
    <m/>
    <m/>
    <s v="Page likes Page"/>
    <s v="Page Like"/>
    <s v="OnePointFive"/>
    <n v="1"/>
    <s v="2"/>
    <s v="3"/>
    <m/>
    <m/>
    <m/>
    <m/>
    <m/>
    <m/>
    <m/>
    <m/>
    <m/>
  </r>
  <r>
    <s v="451AdAgency"/>
    <s v="SilverTech"/>
    <m/>
    <m/>
    <m/>
    <m/>
    <m/>
    <m/>
    <m/>
    <m/>
    <s v="No"/>
    <n v="295"/>
    <m/>
    <m/>
    <s v="Page likes Page"/>
    <s v="Page Like"/>
    <s v="OnePointFive"/>
    <n v="1"/>
    <s v="3"/>
    <s v="3"/>
    <m/>
    <m/>
    <m/>
    <m/>
    <m/>
    <m/>
    <m/>
    <m/>
    <m/>
  </r>
  <r>
    <s v="alphaloft"/>
    <s v="SilverTech"/>
    <m/>
    <m/>
    <m/>
    <m/>
    <m/>
    <m/>
    <m/>
    <m/>
    <s v="No"/>
    <n v="296"/>
    <m/>
    <m/>
    <s v="Page likes Page"/>
    <s v="Page Like"/>
    <s v="OnePointFive"/>
    <n v="1"/>
    <s v="2"/>
    <s v="3"/>
    <m/>
    <m/>
    <m/>
    <m/>
    <m/>
    <m/>
    <m/>
    <m/>
    <m/>
  </r>
  <r>
    <s v="martechconf"/>
    <s v="SilverTech"/>
    <m/>
    <m/>
    <m/>
    <m/>
    <m/>
    <m/>
    <m/>
    <m/>
    <s v="No"/>
    <n v="297"/>
    <m/>
    <m/>
    <s v="Page likes Page"/>
    <s v="Page Like"/>
    <s v="OnePointFive"/>
    <n v="1"/>
    <s v="3"/>
    <s v="3"/>
    <m/>
    <m/>
    <m/>
    <m/>
    <m/>
    <m/>
    <m/>
    <m/>
    <m/>
  </r>
  <r>
    <s v="MITX.ORG"/>
    <s v="SilverTech"/>
    <m/>
    <m/>
    <m/>
    <m/>
    <m/>
    <m/>
    <m/>
    <m/>
    <s v="No"/>
    <n v="298"/>
    <m/>
    <m/>
    <s v="Page likes Page"/>
    <s v="Page Like"/>
    <s v="OnePointFive"/>
    <n v="1"/>
    <s v="3"/>
    <s v="3"/>
    <m/>
    <m/>
    <m/>
    <m/>
    <m/>
    <m/>
    <m/>
    <m/>
    <m/>
  </r>
  <r>
    <s v="BrandAMPlification"/>
    <s v="SilverTech"/>
    <m/>
    <m/>
    <m/>
    <m/>
    <m/>
    <m/>
    <m/>
    <m/>
    <s v="No"/>
    <n v="299"/>
    <m/>
    <m/>
    <s v="Page likes Page"/>
    <s v="Page Like"/>
    <s v="OnePointFive"/>
    <n v="1"/>
    <s v="3"/>
    <s v="3"/>
    <m/>
    <m/>
    <m/>
    <m/>
    <m/>
    <m/>
    <m/>
    <m/>
    <m/>
  </r>
  <r>
    <s v="proportsmouth"/>
    <s v="SilverTech"/>
    <m/>
    <m/>
    <m/>
    <m/>
    <m/>
    <m/>
    <m/>
    <m/>
    <s v="No"/>
    <n v="300"/>
    <m/>
    <m/>
    <s v="Page likes Page"/>
    <s v="Page Like"/>
    <s v="OnePointFive"/>
    <n v="1"/>
    <s v="2"/>
    <s v="3"/>
    <m/>
    <m/>
    <m/>
    <m/>
    <m/>
    <m/>
    <m/>
    <m/>
    <m/>
  </r>
  <r>
    <s v="MarketBridge"/>
    <s v="SilverTech"/>
    <m/>
    <m/>
    <m/>
    <m/>
    <m/>
    <m/>
    <m/>
    <m/>
    <s v="No"/>
    <n v="301"/>
    <m/>
    <m/>
    <s v="Page likes Page"/>
    <s v="Page Like"/>
    <s v="OnePointFive"/>
    <n v="1"/>
    <s v="3"/>
    <s v="3"/>
    <m/>
    <m/>
    <m/>
    <m/>
    <m/>
    <m/>
    <m/>
    <m/>
    <m/>
  </r>
  <r>
    <s v="searchengineland"/>
    <s v="SilverTech"/>
    <m/>
    <m/>
    <m/>
    <m/>
    <m/>
    <m/>
    <m/>
    <m/>
    <s v="No"/>
    <n v="302"/>
    <m/>
    <m/>
    <s v="Page likes Page"/>
    <s v="Page Like"/>
    <s v="OnePointFive"/>
    <n v="1"/>
    <s v="1"/>
    <s v="3"/>
    <m/>
    <m/>
    <m/>
    <m/>
    <m/>
    <m/>
    <m/>
    <m/>
    <m/>
  </r>
  <r>
    <s v="Maine.Lobster.Outlet"/>
    <s v="SilverTech"/>
    <m/>
    <m/>
    <m/>
    <m/>
    <m/>
    <m/>
    <m/>
    <m/>
    <s v="No"/>
    <n v="303"/>
    <m/>
    <m/>
    <s v="Page likes Page"/>
    <s v="Page Like"/>
    <s v="OnePointFive"/>
    <n v="1"/>
    <s v="2"/>
    <s v="3"/>
    <m/>
    <m/>
    <m/>
    <m/>
    <m/>
    <m/>
    <m/>
    <m/>
    <m/>
  </r>
  <r>
    <s v="fishnetmedia"/>
    <s v="SilverTech"/>
    <m/>
    <m/>
    <m/>
    <m/>
    <m/>
    <m/>
    <m/>
    <m/>
    <s v="No"/>
    <n v="304"/>
    <m/>
    <m/>
    <s v="Page likes Page"/>
    <s v="Page Like"/>
    <s v="One"/>
    <n v="1"/>
    <s v="1"/>
    <s v="3"/>
    <m/>
    <m/>
    <m/>
    <m/>
    <m/>
    <m/>
    <m/>
    <m/>
    <m/>
  </r>
  <r>
    <s v="madpow"/>
    <s v="rakacreative"/>
    <m/>
    <m/>
    <m/>
    <m/>
    <m/>
    <m/>
    <m/>
    <m/>
    <s v="No"/>
    <n v="305"/>
    <m/>
    <m/>
    <s v="Page likes Page"/>
    <s v="Page Like"/>
    <s v="OnePointFive"/>
    <n v="1"/>
    <s v="2"/>
    <s v="2"/>
    <m/>
    <m/>
    <m/>
    <m/>
    <m/>
    <m/>
    <m/>
    <m/>
    <m/>
  </r>
  <r>
    <s v="BFMweb"/>
    <s v="rakacreative"/>
    <m/>
    <m/>
    <m/>
    <m/>
    <m/>
    <m/>
    <m/>
    <m/>
    <s v="No"/>
    <n v="306"/>
    <m/>
    <m/>
    <s v="Page likes Page"/>
    <s v="Page Like"/>
    <s v="OnePointFive"/>
    <n v="1"/>
    <s v="3"/>
    <s v="2"/>
    <m/>
    <m/>
    <m/>
    <m/>
    <m/>
    <m/>
    <m/>
    <m/>
    <m/>
  </r>
  <r>
    <s v="451AdAgency"/>
    <s v="rakacreative"/>
    <m/>
    <m/>
    <m/>
    <m/>
    <m/>
    <m/>
    <m/>
    <m/>
    <s v="No"/>
    <n v="307"/>
    <m/>
    <m/>
    <s v="Page likes Page"/>
    <s v="Page Like"/>
    <s v="OnePointFive"/>
    <n v="1"/>
    <s v="3"/>
    <s v="2"/>
    <m/>
    <m/>
    <m/>
    <m/>
    <m/>
    <m/>
    <m/>
    <m/>
    <m/>
  </r>
  <r>
    <s v="martechconf"/>
    <s v="rakacreative"/>
    <m/>
    <m/>
    <m/>
    <m/>
    <m/>
    <m/>
    <m/>
    <m/>
    <s v="No"/>
    <n v="308"/>
    <m/>
    <m/>
    <s v="Page likes Page"/>
    <s v="Page Like"/>
    <s v="OnePointFive"/>
    <n v="1"/>
    <s v="3"/>
    <s v="2"/>
    <m/>
    <m/>
    <m/>
    <m/>
    <m/>
    <m/>
    <m/>
    <m/>
    <m/>
  </r>
  <r>
    <s v="BrandAMPlification"/>
    <s v="rakacreative"/>
    <m/>
    <m/>
    <m/>
    <m/>
    <m/>
    <m/>
    <m/>
    <m/>
    <s v="No"/>
    <n v="309"/>
    <m/>
    <m/>
    <s v="Page likes Page"/>
    <s v="Page Like"/>
    <s v="OnePointFive"/>
    <n v="1"/>
    <s v="3"/>
    <s v="2"/>
    <m/>
    <m/>
    <m/>
    <m/>
    <m/>
    <m/>
    <m/>
    <m/>
    <m/>
  </r>
  <r>
    <s v="proportsmouth"/>
    <s v="rakacreative"/>
    <m/>
    <m/>
    <m/>
    <m/>
    <m/>
    <m/>
    <m/>
    <m/>
    <s v="No"/>
    <n v="310"/>
    <m/>
    <m/>
    <s v="Page likes Page"/>
    <s v="Page Like"/>
    <s v="OnePointFive"/>
    <n v="1"/>
    <s v="2"/>
    <s v="2"/>
    <m/>
    <m/>
    <m/>
    <m/>
    <m/>
    <m/>
    <m/>
    <m/>
    <m/>
  </r>
  <r>
    <s v="MarketBridge"/>
    <s v="rakacreative"/>
    <m/>
    <m/>
    <m/>
    <m/>
    <m/>
    <m/>
    <m/>
    <m/>
    <s v="No"/>
    <n v="311"/>
    <m/>
    <m/>
    <s v="Page likes Page"/>
    <s v="Page Like"/>
    <s v="OnePointFive"/>
    <n v="1"/>
    <s v="3"/>
    <s v="2"/>
    <m/>
    <m/>
    <m/>
    <m/>
    <m/>
    <m/>
    <m/>
    <m/>
    <m/>
  </r>
  <r>
    <s v="FastCompany"/>
    <s v="rakacreative"/>
    <m/>
    <m/>
    <m/>
    <m/>
    <m/>
    <m/>
    <m/>
    <m/>
    <s v="No"/>
    <n v="312"/>
    <m/>
    <m/>
    <s v="Page likes Page"/>
    <s v="Page Like"/>
    <s v="OnePointFive"/>
    <n v="1"/>
    <s v="3"/>
    <s v="2"/>
    <m/>
    <m/>
    <m/>
    <m/>
    <m/>
    <m/>
    <m/>
    <m/>
    <m/>
  </r>
  <r>
    <s v="Inc"/>
    <s v="rakacreative"/>
    <m/>
    <m/>
    <m/>
    <m/>
    <m/>
    <m/>
    <m/>
    <m/>
    <s v="No"/>
    <n v="313"/>
    <m/>
    <m/>
    <s v="Page likes Page"/>
    <s v="Page Like"/>
    <s v="OnePointFive"/>
    <n v="1"/>
    <s v="1"/>
    <s v="2"/>
    <m/>
    <m/>
    <m/>
    <m/>
    <m/>
    <m/>
    <m/>
    <m/>
    <m/>
  </r>
  <r>
    <s v="therandomactsofkindnessfoundation"/>
    <s v="rakacreative"/>
    <m/>
    <m/>
    <m/>
    <m/>
    <m/>
    <m/>
    <m/>
    <m/>
    <s v="No"/>
    <n v="314"/>
    <m/>
    <m/>
    <s v="Page likes Page"/>
    <s v="Page Like"/>
    <s v="OnePointFive"/>
    <n v="1"/>
    <s v="1"/>
    <s v="2"/>
    <m/>
    <m/>
    <m/>
    <m/>
    <m/>
    <m/>
    <m/>
    <m/>
    <m/>
  </r>
  <r>
    <s v="grill28"/>
    <s v="rakacreative"/>
    <m/>
    <m/>
    <m/>
    <m/>
    <m/>
    <m/>
    <m/>
    <m/>
    <s v="No"/>
    <n v="315"/>
    <m/>
    <m/>
    <s v="Page likes Page"/>
    <s v="Page Like"/>
    <s v="OnePointFive"/>
    <n v="1"/>
    <s v="2"/>
    <s v="2"/>
    <m/>
    <m/>
    <m/>
    <m/>
    <m/>
    <m/>
    <m/>
    <m/>
    <m/>
  </r>
  <r>
    <s v="LifestyleRewired"/>
    <s v="rakacreative"/>
    <m/>
    <m/>
    <m/>
    <m/>
    <m/>
    <m/>
    <m/>
    <m/>
    <s v="No"/>
    <n v="316"/>
    <m/>
    <m/>
    <s v="Page likes Page"/>
    <s v="Page Like"/>
    <s v="OnePointFive"/>
    <n v="1"/>
    <s v="2"/>
    <s v="2"/>
    <m/>
    <m/>
    <m/>
    <m/>
    <m/>
    <m/>
    <m/>
    <m/>
    <m/>
  </r>
  <r>
    <s v="peasegolfcourse"/>
    <s v="rakacreative"/>
    <m/>
    <m/>
    <m/>
    <m/>
    <m/>
    <m/>
    <m/>
    <m/>
    <s v="No"/>
    <n v="317"/>
    <m/>
    <m/>
    <s v="Page likes Page"/>
    <s v="Page Like"/>
    <s v="OnePointFive"/>
    <n v="1"/>
    <s v="2"/>
    <s v="2"/>
    <m/>
    <m/>
    <m/>
    <m/>
    <m/>
    <m/>
    <m/>
    <m/>
    <m/>
  </r>
  <r>
    <s v="AtlanticGrillNH"/>
    <s v="rakacreative"/>
    <m/>
    <m/>
    <m/>
    <m/>
    <m/>
    <m/>
    <m/>
    <m/>
    <s v="No"/>
    <n v="318"/>
    <m/>
    <m/>
    <s v="Page likes Page"/>
    <s v="Page Like"/>
    <s v="OnePointFive"/>
    <n v="1"/>
    <s v="2"/>
    <s v="2"/>
    <m/>
    <m/>
    <m/>
    <m/>
    <m/>
    <m/>
    <m/>
    <m/>
    <m/>
  </r>
  <r>
    <s v="fredcchurch"/>
    <s v="rakacreative"/>
    <m/>
    <m/>
    <m/>
    <m/>
    <m/>
    <m/>
    <m/>
    <m/>
    <s v="No"/>
    <n v="319"/>
    <m/>
    <m/>
    <s v="Page likes Page"/>
    <s v="Page Like"/>
    <s v="OnePointFive"/>
    <n v="1"/>
    <s v="2"/>
    <s v="2"/>
    <m/>
    <m/>
    <m/>
    <m/>
    <m/>
    <m/>
    <m/>
    <m/>
    <m/>
  </r>
  <r>
    <s v="67603934944_SOMMA Studios"/>
    <s v="rakacreative"/>
    <m/>
    <m/>
    <m/>
    <m/>
    <m/>
    <m/>
    <m/>
    <m/>
    <s v="No"/>
    <n v="320"/>
    <m/>
    <m/>
    <s v="Page likes Page"/>
    <s v="Page Like"/>
    <s v="OnePointFive"/>
    <n v="1"/>
    <s v="2"/>
    <s v="2"/>
    <m/>
    <m/>
    <m/>
    <m/>
    <m/>
    <m/>
    <m/>
    <m/>
    <m/>
  </r>
  <r>
    <s v="drugfreekidsnh"/>
    <s v="rakacreative"/>
    <m/>
    <m/>
    <m/>
    <m/>
    <m/>
    <m/>
    <m/>
    <m/>
    <s v="No"/>
    <n v="321"/>
    <m/>
    <m/>
    <s v="Page likes Page"/>
    <s v="Page Like"/>
    <s v="OnePointFive"/>
    <n v="1"/>
    <s v="2"/>
    <s v="2"/>
    <m/>
    <m/>
    <m/>
    <m/>
    <m/>
    <m/>
    <m/>
    <m/>
    <m/>
  </r>
  <r>
    <s v="NewHampshireSPCA"/>
    <s v="rakacreative"/>
    <m/>
    <m/>
    <m/>
    <m/>
    <m/>
    <m/>
    <m/>
    <m/>
    <s v="No"/>
    <n v="322"/>
    <m/>
    <m/>
    <s v="Page likes Page"/>
    <s v="Page Like"/>
    <s v="OnePointFive"/>
    <n v="1"/>
    <s v="2"/>
    <s v="2"/>
    <m/>
    <m/>
    <m/>
    <m/>
    <m/>
    <m/>
    <m/>
    <m/>
    <m/>
  </r>
  <r>
    <s v="fishnetmedia"/>
    <s v="rakacreative"/>
    <m/>
    <m/>
    <m/>
    <m/>
    <m/>
    <m/>
    <m/>
    <m/>
    <s v="No"/>
    <n v="323"/>
    <m/>
    <m/>
    <s v="Page likes Page"/>
    <s v="Page Like"/>
    <s v="One"/>
    <n v="1"/>
    <s v="1"/>
    <s v="2"/>
    <m/>
    <m/>
    <m/>
    <m/>
    <m/>
    <m/>
    <m/>
    <m/>
    <m/>
  </r>
  <r>
    <s v="451AdAgency"/>
    <s v="madpow"/>
    <m/>
    <m/>
    <m/>
    <m/>
    <m/>
    <m/>
    <m/>
    <m/>
    <s v="No"/>
    <n v="324"/>
    <m/>
    <m/>
    <s v="Page likes Page"/>
    <s v="Page Like"/>
    <s v="OnePointFive"/>
    <n v="1"/>
    <s v="3"/>
    <s v="2"/>
    <m/>
    <m/>
    <m/>
    <m/>
    <m/>
    <m/>
    <m/>
    <m/>
    <m/>
  </r>
  <r>
    <s v="MITX.ORG"/>
    <s v="madpow"/>
    <m/>
    <m/>
    <m/>
    <m/>
    <m/>
    <m/>
    <m/>
    <m/>
    <s v="No"/>
    <n v="325"/>
    <m/>
    <m/>
    <s v="Page likes Page"/>
    <s v="Page Like"/>
    <s v="OnePointFive"/>
    <n v="1"/>
    <s v="3"/>
    <s v="2"/>
    <m/>
    <m/>
    <m/>
    <m/>
    <m/>
    <m/>
    <m/>
    <m/>
    <m/>
  </r>
  <r>
    <s v="BrandAMPlification"/>
    <s v="madpow"/>
    <m/>
    <m/>
    <m/>
    <m/>
    <m/>
    <m/>
    <m/>
    <m/>
    <s v="No"/>
    <n v="326"/>
    <m/>
    <m/>
    <s v="Page likes Page"/>
    <s v="Page Like"/>
    <s v="OnePointFive"/>
    <n v="1"/>
    <s v="3"/>
    <s v="2"/>
    <m/>
    <m/>
    <m/>
    <m/>
    <m/>
    <m/>
    <m/>
    <m/>
    <m/>
  </r>
  <r>
    <s v="proportsmouth"/>
    <s v="madpow"/>
    <m/>
    <m/>
    <m/>
    <m/>
    <m/>
    <m/>
    <m/>
    <m/>
    <s v="No"/>
    <n v="327"/>
    <m/>
    <m/>
    <s v="Page likes Page"/>
    <s v="Page Like"/>
    <s v="OnePointFive"/>
    <n v="1"/>
    <s v="2"/>
    <s v="2"/>
    <m/>
    <m/>
    <m/>
    <m/>
    <m/>
    <m/>
    <m/>
    <m/>
    <m/>
  </r>
  <r>
    <s v="MarketBridge"/>
    <s v="madpow"/>
    <m/>
    <m/>
    <m/>
    <m/>
    <m/>
    <m/>
    <m/>
    <m/>
    <s v="No"/>
    <n v="328"/>
    <m/>
    <m/>
    <s v="Page likes Page"/>
    <s v="Page Like"/>
    <s v="OnePointFive"/>
    <n v="1"/>
    <s v="3"/>
    <s v="2"/>
    <m/>
    <m/>
    <m/>
    <m/>
    <m/>
    <m/>
    <m/>
    <m/>
    <m/>
  </r>
  <r>
    <s v="GSCANH"/>
    <s v="madpow"/>
    <m/>
    <m/>
    <m/>
    <m/>
    <m/>
    <m/>
    <m/>
    <m/>
    <s v="No"/>
    <n v="329"/>
    <m/>
    <m/>
    <s v="Page likes Page"/>
    <s v="Page Like"/>
    <s v="OnePointFive"/>
    <n v="1"/>
    <s v="2"/>
    <s v="2"/>
    <m/>
    <m/>
    <m/>
    <m/>
    <m/>
    <m/>
    <m/>
    <m/>
    <m/>
  </r>
  <r>
    <s v="mashableclickclickclick"/>
    <s v="madpow"/>
    <m/>
    <m/>
    <m/>
    <m/>
    <m/>
    <m/>
    <m/>
    <m/>
    <s v="No"/>
    <n v="330"/>
    <m/>
    <m/>
    <s v="Page likes Page"/>
    <s v="Page Like"/>
    <s v="OnePointFive"/>
    <n v="1"/>
    <s v="3"/>
    <s v="2"/>
    <m/>
    <m/>
    <m/>
    <m/>
    <m/>
    <m/>
    <m/>
    <m/>
    <m/>
  </r>
  <r>
    <s v="grill28"/>
    <s v="madpow"/>
    <m/>
    <m/>
    <m/>
    <m/>
    <m/>
    <m/>
    <m/>
    <m/>
    <s v="No"/>
    <n v="331"/>
    <m/>
    <m/>
    <s v="Page likes Page"/>
    <s v="Page Like"/>
    <s v="OnePointFive"/>
    <n v="1"/>
    <s v="2"/>
    <s v="2"/>
    <m/>
    <m/>
    <m/>
    <m/>
    <m/>
    <m/>
    <m/>
    <m/>
    <m/>
  </r>
  <r>
    <s v="AtlanticGrillNH"/>
    <s v="madpow"/>
    <m/>
    <m/>
    <m/>
    <m/>
    <m/>
    <m/>
    <m/>
    <m/>
    <s v="No"/>
    <n v="332"/>
    <m/>
    <m/>
    <s v="Page likes Page"/>
    <s v="Page Like"/>
    <s v="OnePointFive"/>
    <n v="1"/>
    <s v="2"/>
    <s v="2"/>
    <m/>
    <m/>
    <m/>
    <m/>
    <m/>
    <m/>
    <m/>
    <m/>
    <m/>
  </r>
  <r>
    <s v="67603934944_SOMMA Studios"/>
    <s v="madpow"/>
    <m/>
    <m/>
    <m/>
    <m/>
    <m/>
    <m/>
    <m/>
    <m/>
    <s v="No"/>
    <n v="333"/>
    <m/>
    <m/>
    <s v="Page likes Page"/>
    <s v="Page Like"/>
    <s v="OnePointFive"/>
    <n v="1"/>
    <s v="2"/>
    <s v="2"/>
    <m/>
    <m/>
    <m/>
    <m/>
    <m/>
    <m/>
    <m/>
    <m/>
    <m/>
  </r>
  <r>
    <s v="fishnetmedia"/>
    <s v="madpow"/>
    <m/>
    <m/>
    <m/>
    <m/>
    <m/>
    <m/>
    <m/>
    <m/>
    <s v="No"/>
    <n v="334"/>
    <m/>
    <m/>
    <s v="Page likes Page"/>
    <s v="Page Like"/>
    <s v="One"/>
    <n v="1"/>
    <s v="1"/>
    <s v="2"/>
    <m/>
    <m/>
    <m/>
    <m/>
    <m/>
    <m/>
    <m/>
    <m/>
    <m/>
  </r>
  <r>
    <s v="451AdAgency"/>
    <s v="BFMweb"/>
    <m/>
    <m/>
    <m/>
    <m/>
    <m/>
    <m/>
    <m/>
    <m/>
    <s v="No"/>
    <n v="335"/>
    <m/>
    <m/>
    <s v="Page likes Page"/>
    <s v="Page Like"/>
    <s v="OnePointFive"/>
    <n v="1"/>
    <s v="3"/>
    <s v="3"/>
    <m/>
    <m/>
    <m/>
    <m/>
    <m/>
    <m/>
    <m/>
    <m/>
    <m/>
  </r>
  <r>
    <s v="martechconf"/>
    <s v="BFMweb"/>
    <m/>
    <m/>
    <m/>
    <m/>
    <m/>
    <m/>
    <m/>
    <m/>
    <s v="No"/>
    <n v="336"/>
    <m/>
    <m/>
    <s v="Page likes Page"/>
    <s v="Page Like"/>
    <s v="OnePointFive"/>
    <n v="1"/>
    <s v="3"/>
    <s v="3"/>
    <m/>
    <m/>
    <m/>
    <m/>
    <m/>
    <m/>
    <m/>
    <m/>
    <m/>
  </r>
  <r>
    <s v="Google"/>
    <s v="BFMweb"/>
    <m/>
    <m/>
    <m/>
    <m/>
    <m/>
    <m/>
    <m/>
    <m/>
    <s v="No"/>
    <n v="337"/>
    <m/>
    <m/>
    <s v="Page likes Page"/>
    <s v="Page Like"/>
    <s v="OnePointFive"/>
    <n v="1"/>
    <s v="3"/>
    <s v="3"/>
    <m/>
    <m/>
    <m/>
    <m/>
    <m/>
    <m/>
    <m/>
    <m/>
    <m/>
  </r>
  <r>
    <s v="fishnetmedia"/>
    <s v="BFMweb"/>
    <m/>
    <m/>
    <m/>
    <m/>
    <m/>
    <m/>
    <m/>
    <m/>
    <s v="No"/>
    <n v="338"/>
    <m/>
    <m/>
    <s v="Page likes Page"/>
    <s v="Page Like"/>
    <s v="One"/>
    <n v="1"/>
    <s v="1"/>
    <s v="3"/>
    <m/>
    <m/>
    <m/>
    <m/>
    <m/>
    <m/>
    <m/>
    <m/>
    <m/>
  </r>
  <r>
    <s v="alphaloft"/>
    <s v="451AdAgency"/>
    <m/>
    <m/>
    <m/>
    <m/>
    <m/>
    <m/>
    <m/>
    <m/>
    <s v="No"/>
    <n v="339"/>
    <m/>
    <m/>
    <s v="Page likes Page"/>
    <s v="Page Like"/>
    <s v="OnePointFive"/>
    <n v="1"/>
    <s v="2"/>
    <s v="3"/>
    <m/>
    <m/>
    <m/>
    <m/>
    <m/>
    <m/>
    <m/>
    <m/>
    <m/>
  </r>
  <r>
    <s v="martechconf"/>
    <s v="451AdAgency"/>
    <m/>
    <m/>
    <m/>
    <m/>
    <m/>
    <m/>
    <m/>
    <m/>
    <s v="No"/>
    <n v="340"/>
    <m/>
    <m/>
    <s v="Page likes Page"/>
    <s v="Page Like"/>
    <s v="OnePointFive"/>
    <n v="1"/>
    <s v="3"/>
    <s v="3"/>
    <m/>
    <m/>
    <m/>
    <m/>
    <m/>
    <m/>
    <m/>
    <m/>
    <m/>
  </r>
  <r>
    <s v="Google"/>
    <s v="451AdAgency"/>
    <m/>
    <m/>
    <m/>
    <m/>
    <m/>
    <m/>
    <m/>
    <m/>
    <s v="No"/>
    <n v="341"/>
    <m/>
    <m/>
    <s v="Page likes Page"/>
    <s v="Page Like"/>
    <s v="OnePointFive"/>
    <n v="1"/>
    <s v="3"/>
    <s v="3"/>
    <m/>
    <m/>
    <m/>
    <m/>
    <m/>
    <m/>
    <m/>
    <m/>
    <m/>
  </r>
  <r>
    <s v="MITX.ORG"/>
    <s v="451AdAgency"/>
    <m/>
    <m/>
    <m/>
    <m/>
    <m/>
    <m/>
    <m/>
    <m/>
    <s v="No"/>
    <n v="342"/>
    <m/>
    <m/>
    <s v="Page likes Page"/>
    <s v="Page Like"/>
    <s v="OnePointFive"/>
    <n v="1"/>
    <s v="3"/>
    <s v="3"/>
    <m/>
    <m/>
    <m/>
    <m/>
    <m/>
    <m/>
    <m/>
    <m/>
    <m/>
  </r>
  <r>
    <s v="MarketBridge"/>
    <s v="451AdAgency"/>
    <m/>
    <m/>
    <m/>
    <m/>
    <m/>
    <m/>
    <m/>
    <m/>
    <s v="No"/>
    <n v="343"/>
    <m/>
    <m/>
    <s v="Page likes Page"/>
    <s v="Page Like"/>
    <s v="OnePointFive"/>
    <n v="1"/>
    <s v="3"/>
    <s v="3"/>
    <m/>
    <m/>
    <m/>
    <m/>
    <m/>
    <m/>
    <m/>
    <m/>
    <m/>
  </r>
  <r>
    <s v="AdAge"/>
    <s v="451AdAgency"/>
    <m/>
    <m/>
    <m/>
    <m/>
    <m/>
    <m/>
    <m/>
    <m/>
    <s v="No"/>
    <n v="344"/>
    <m/>
    <m/>
    <s v="Page likes Page"/>
    <s v="Page Like"/>
    <s v="OnePointFive"/>
    <n v="1"/>
    <s v="3"/>
    <s v="3"/>
    <m/>
    <m/>
    <m/>
    <m/>
    <m/>
    <m/>
    <m/>
    <m/>
    <m/>
  </r>
  <r>
    <s v="mashableclickclickclick"/>
    <s v="451AdAgency"/>
    <m/>
    <m/>
    <m/>
    <m/>
    <m/>
    <m/>
    <m/>
    <m/>
    <s v="No"/>
    <n v="345"/>
    <m/>
    <m/>
    <s v="Page likes Page"/>
    <s v="Page Like"/>
    <s v="OnePointFive"/>
    <n v="1"/>
    <s v="3"/>
    <s v="3"/>
    <m/>
    <m/>
    <m/>
    <m/>
    <m/>
    <m/>
    <m/>
    <m/>
    <m/>
  </r>
  <r>
    <s v="FastCompany"/>
    <s v="451AdAgency"/>
    <m/>
    <m/>
    <m/>
    <m/>
    <m/>
    <m/>
    <m/>
    <m/>
    <s v="No"/>
    <n v="346"/>
    <m/>
    <m/>
    <s v="Page likes Page"/>
    <s v="Page Like"/>
    <s v="OnePointFive"/>
    <n v="1"/>
    <s v="3"/>
    <s v="3"/>
    <m/>
    <m/>
    <m/>
    <m/>
    <m/>
    <m/>
    <m/>
    <m/>
    <m/>
  </r>
  <r>
    <s v="searchengineland"/>
    <s v="451AdAgency"/>
    <m/>
    <m/>
    <m/>
    <m/>
    <m/>
    <m/>
    <m/>
    <m/>
    <s v="No"/>
    <n v="347"/>
    <m/>
    <m/>
    <s v="Page likes Page"/>
    <s v="Page Like"/>
    <s v="OnePointFive"/>
    <n v="1"/>
    <s v="1"/>
    <s v="3"/>
    <m/>
    <m/>
    <m/>
    <m/>
    <m/>
    <m/>
    <m/>
    <m/>
    <m/>
  </r>
  <r>
    <s v="AtlanticGrillNH"/>
    <s v="451AdAgency"/>
    <m/>
    <m/>
    <m/>
    <m/>
    <m/>
    <m/>
    <m/>
    <m/>
    <s v="No"/>
    <n v="348"/>
    <m/>
    <m/>
    <s v="Page likes Page"/>
    <s v="Page Like"/>
    <s v="OnePointFive"/>
    <n v="1"/>
    <s v="2"/>
    <s v="3"/>
    <m/>
    <m/>
    <m/>
    <m/>
    <m/>
    <m/>
    <m/>
    <m/>
    <m/>
  </r>
  <r>
    <s v="fishnetmedia"/>
    <s v="451AdAgency"/>
    <m/>
    <m/>
    <m/>
    <m/>
    <m/>
    <m/>
    <m/>
    <m/>
    <s v="No"/>
    <n v="349"/>
    <m/>
    <m/>
    <s v="Page likes Page"/>
    <s v="Page Like"/>
    <s v="One"/>
    <n v="1"/>
    <s v="1"/>
    <s v="3"/>
    <m/>
    <m/>
    <m/>
    <m/>
    <m/>
    <m/>
    <m/>
    <m/>
    <m/>
  </r>
  <r>
    <s v="fishnetmedia"/>
    <s v="RhinoTalk"/>
    <m/>
    <m/>
    <m/>
    <m/>
    <m/>
    <m/>
    <m/>
    <m/>
    <s v="No"/>
    <n v="350"/>
    <m/>
    <m/>
    <s v="Page likes Page"/>
    <s v="Page Like"/>
    <s v="One"/>
    <n v="1"/>
    <s v="1"/>
    <s v="1"/>
    <m/>
    <m/>
    <m/>
    <m/>
    <m/>
    <m/>
    <m/>
    <m/>
    <m/>
  </r>
  <r>
    <s v="MITX.ORG"/>
    <s v="alphaloft"/>
    <m/>
    <m/>
    <m/>
    <m/>
    <m/>
    <m/>
    <m/>
    <m/>
    <s v="No"/>
    <n v="351"/>
    <m/>
    <m/>
    <s v="Page likes Page"/>
    <s v="Page Like"/>
    <s v="OnePointFive"/>
    <n v="1"/>
    <s v="3"/>
    <s v="2"/>
    <m/>
    <m/>
    <m/>
    <m/>
    <m/>
    <m/>
    <m/>
    <m/>
    <m/>
  </r>
  <r>
    <s v="BrandAMPlification"/>
    <s v="alphaloft"/>
    <m/>
    <m/>
    <m/>
    <m/>
    <m/>
    <m/>
    <m/>
    <m/>
    <s v="No"/>
    <n v="352"/>
    <m/>
    <m/>
    <s v="Page likes Page"/>
    <s v="Page Like"/>
    <s v="OnePointFive"/>
    <n v="1"/>
    <s v="3"/>
    <s v="2"/>
    <m/>
    <m/>
    <m/>
    <m/>
    <m/>
    <m/>
    <m/>
    <m/>
    <m/>
  </r>
  <r>
    <s v="AtlanticGrillNH"/>
    <s v="alphaloft"/>
    <m/>
    <m/>
    <m/>
    <m/>
    <m/>
    <m/>
    <m/>
    <m/>
    <s v="No"/>
    <n v="353"/>
    <m/>
    <m/>
    <s v="Page likes Page"/>
    <s v="Page Like"/>
    <s v="OnePointFive"/>
    <n v="1"/>
    <s v="2"/>
    <s v="2"/>
    <m/>
    <m/>
    <m/>
    <m/>
    <m/>
    <m/>
    <m/>
    <m/>
    <m/>
  </r>
  <r>
    <s v="Maine.Lobster.Outlet"/>
    <s v="alphaloft"/>
    <m/>
    <m/>
    <m/>
    <m/>
    <m/>
    <m/>
    <m/>
    <m/>
    <s v="No"/>
    <n v="354"/>
    <m/>
    <m/>
    <s v="Page likes Page"/>
    <s v="Page Like"/>
    <s v="OnePointFive"/>
    <n v="1"/>
    <s v="2"/>
    <s v="2"/>
    <m/>
    <m/>
    <m/>
    <m/>
    <m/>
    <m/>
    <m/>
    <m/>
    <m/>
  </r>
  <r>
    <s v="FlatbreadPortsmouth"/>
    <s v="alphaloft"/>
    <m/>
    <m/>
    <m/>
    <m/>
    <m/>
    <m/>
    <m/>
    <m/>
    <s v="No"/>
    <n v="355"/>
    <m/>
    <m/>
    <s v="Page likes Page"/>
    <s v="Page Like"/>
    <s v="OnePointFive"/>
    <n v="1"/>
    <s v="2"/>
    <s v="2"/>
    <m/>
    <m/>
    <m/>
    <m/>
    <m/>
    <m/>
    <m/>
    <m/>
    <m/>
  </r>
  <r>
    <s v="NewHampshireSPCA"/>
    <s v="alphaloft"/>
    <m/>
    <m/>
    <m/>
    <m/>
    <m/>
    <m/>
    <m/>
    <m/>
    <s v="No"/>
    <n v="356"/>
    <m/>
    <m/>
    <s v="Page likes Page"/>
    <s v="Page Like"/>
    <s v="OnePointFive"/>
    <n v="1"/>
    <s v="2"/>
    <s v="2"/>
    <m/>
    <m/>
    <m/>
    <m/>
    <m/>
    <m/>
    <m/>
    <m/>
    <m/>
  </r>
  <r>
    <s v="fishnetmedia"/>
    <s v="alphaloft"/>
    <m/>
    <m/>
    <m/>
    <m/>
    <m/>
    <m/>
    <m/>
    <m/>
    <s v="No"/>
    <n v="357"/>
    <m/>
    <m/>
    <s v="Page likes Page"/>
    <s v="Page Like"/>
    <s v="One"/>
    <n v="1"/>
    <s v="1"/>
    <s v="2"/>
    <m/>
    <m/>
    <m/>
    <m/>
    <m/>
    <m/>
    <m/>
    <m/>
    <m/>
  </r>
  <r>
    <s v="fishnetmedia"/>
    <s v="techdept"/>
    <m/>
    <m/>
    <m/>
    <m/>
    <m/>
    <m/>
    <m/>
    <m/>
    <s v="No"/>
    <n v="358"/>
    <m/>
    <m/>
    <s v="Page likes Page"/>
    <s v="Page Like"/>
    <s v="One"/>
    <n v="1"/>
    <s v="1"/>
    <s v="1"/>
    <m/>
    <m/>
    <m/>
    <m/>
    <m/>
    <m/>
    <m/>
    <m/>
    <m/>
  </r>
  <r>
    <s v="MITX.ORG"/>
    <s v="martechconf"/>
    <m/>
    <m/>
    <m/>
    <m/>
    <m/>
    <m/>
    <m/>
    <m/>
    <s v="No"/>
    <n v="359"/>
    <m/>
    <m/>
    <s v="Page likes Page"/>
    <s v="Page Like"/>
    <s v="OnePointFive"/>
    <n v="1"/>
    <s v="3"/>
    <s v="3"/>
    <m/>
    <m/>
    <m/>
    <m/>
    <m/>
    <m/>
    <m/>
    <m/>
    <m/>
  </r>
  <r>
    <s v="BrandAMPlification"/>
    <s v="martechconf"/>
    <m/>
    <m/>
    <m/>
    <m/>
    <m/>
    <m/>
    <m/>
    <m/>
    <s v="No"/>
    <n v="360"/>
    <m/>
    <m/>
    <s v="Page likes Page"/>
    <s v="Page Like"/>
    <s v="OnePointFive"/>
    <n v="1"/>
    <s v="3"/>
    <s v="3"/>
    <m/>
    <m/>
    <m/>
    <m/>
    <m/>
    <m/>
    <m/>
    <m/>
    <m/>
  </r>
  <r>
    <s v="CMSWire"/>
    <s v="martechconf"/>
    <m/>
    <m/>
    <m/>
    <m/>
    <m/>
    <m/>
    <m/>
    <m/>
    <s v="No"/>
    <n v="361"/>
    <m/>
    <m/>
    <s v="Page likes Page"/>
    <s v="Page Like"/>
    <s v="OnePointFive"/>
    <n v="1"/>
    <s v="3"/>
    <s v="3"/>
    <m/>
    <m/>
    <m/>
    <m/>
    <m/>
    <m/>
    <m/>
    <m/>
    <m/>
  </r>
  <r>
    <s v="MarketBridge"/>
    <s v="martechconf"/>
    <m/>
    <m/>
    <m/>
    <m/>
    <m/>
    <m/>
    <m/>
    <m/>
    <s v="No"/>
    <n v="362"/>
    <m/>
    <m/>
    <s v="Page likes Page"/>
    <s v="Page Like"/>
    <s v="OnePointFive"/>
    <n v="1"/>
    <s v="3"/>
    <s v="3"/>
    <m/>
    <m/>
    <m/>
    <m/>
    <m/>
    <m/>
    <m/>
    <m/>
    <m/>
  </r>
  <r>
    <s v="AdAge"/>
    <s v="martechconf"/>
    <m/>
    <m/>
    <m/>
    <m/>
    <m/>
    <m/>
    <m/>
    <m/>
    <s v="No"/>
    <n v="363"/>
    <m/>
    <m/>
    <s v="Page likes Page"/>
    <s v="Page Like"/>
    <s v="OnePointFive"/>
    <n v="1"/>
    <s v="3"/>
    <s v="3"/>
    <m/>
    <m/>
    <m/>
    <m/>
    <m/>
    <m/>
    <m/>
    <m/>
    <m/>
  </r>
  <r>
    <s v="Creativebloq"/>
    <s v="martechconf"/>
    <m/>
    <m/>
    <m/>
    <m/>
    <m/>
    <m/>
    <m/>
    <m/>
    <s v="No"/>
    <n v="364"/>
    <m/>
    <m/>
    <s v="Page likes Page"/>
    <s v="Page Like"/>
    <s v="OnePointFive"/>
    <n v="1"/>
    <s v="4"/>
    <s v="3"/>
    <m/>
    <m/>
    <m/>
    <m/>
    <m/>
    <m/>
    <m/>
    <m/>
    <m/>
  </r>
  <r>
    <s v="searchengineland"/>
    <s v="martechconf"/>
    <m/>
    <m/>
    <m/>
    <m/>
    <m/>
    <m/>
    <m/>
    <m/>
    <s v="No"/>
    <n v="365"/>
    <m/>
    <m/>
    <s v="Page likes Page"/>
    <s v="Page Like"/>
    <s v="OnePointFive"/>
    <n v="1"/>
    <s v="1"/>
    <s v="3"/>
    <m/>
    <m/>
    <m/>
    <m/>
    <m/>
    <m/>
    <m/>
    <m/>
    <m/>
  </r>
  <r>
    <s v="fishnetmedia"/>
    <s v="martechconf"/>
    <m/>
    <m/>
    <m/>
    <m/>
    <m/>
    <m/>
    <m/>
    <m/>
    <s v="No"/>
    <n v="366"/>
    <m/>
    <m/>
    <s v="Page likes Page"/>
    <s v="Page Like"/>
    <s v="One"/>
    <n v="1"/>
    <s v="1"/>
    <s v="3"/>
    <m/>
    <m/>
    <m/>
    <m/>
    <m/>
    <m/>
    <m/>
    <m/>
    <m/>
  </r>
  <r>
    <s v="HuffPost"/>
    <s v="monopoly"/>
    <m/>
    <m/>
    <m/>
    <m/>
    <m/>
    <m/>
    <m/>
    <m/>
    <s v="No"/>
    <n v="367"/>
    <m/>
    <m/>
    <s v="Page likes Page"/>
    <s v="Page Like"/>
    <s v="OnePointFive"/>
    <n v="1"/>
    <s v="1"/>
    <s v="1"/>
    <m/>
    <m/>
    <m/>
    <m/>
    <m/>
    <m/>
    <m/>
    <m/>
    <m/>
  </r>
  <r>
    <s v="176334519076242_Forbes Marketing Group"/>
    <s v="monopoly"/>
    <m/>
    <m/>
    <m/>
    <m/>
    <m/>
    <m/>
    <m/>
    <m/>
    <s v="No"/>
    <n v="368"/>
    <m/>
    <m/>
    <s v="Page likes Page"/>
    <s v="Page Like"/>
    <s v="OnePointFive"/>
    <n v="1"/>
    <s v="1"/>
    <s v="1"/>
    <m/>
    <m/>
    <m/>
    <m/>
    <m/>
    <m/>
    <m/>
    <m/>
    <m/>
  </r>
  <r>
    <s v="searchengineland"/>
    <s v="monopoly"/>
    <m/>
    <m/>
    <m/>
    <m/>
    <m/>
    <m/>
    <m/>
    <m/>
    <s v="No"/>
    <n v="369"/>
    <m/>
    <m/>
    <s v="Page likes Page"/>
    <s v="Page Like"/>
    <s v="OnePointFive"/>
    <n v="1"/>
    <s v="1"/>
    <s v="1"/>
    <m/>
    <m/>
    <m/>
    <m/>
    <m/>
    <m/>
    <m/>
    <m/>
    <m/>
  </r>
  <r>
    <s v="fishnetmedia"/>
    <s v="monopoly"/>
    <m/>
    <m/>
    <m/>
    <m/>
    <m/>
    <m/>
    <m/>
    <m/>
    <s v="No"/>
    <n v="370"/>
    <m/>
    <m/>
    <s v="Page likes Page"/>
    <s v="Page Like"/>
    <s v="One"/>
    <n v="1"/>
    <s v="1"/>
    <s v="1"/>
    <m/>
    <m/>
    <m/>
    <m/>
    <m/>
    <m/>
    <m/>
    <m/>
    <m/>
  </r>
  <r>
    <s v="fishnetmedia"/>
    <s v="bostondesignweek"/>
    <m/>
    <m/>
    <m/>
    <m/>
    <m/>
    <m/>
    <m/>
    <m/>
    <s v="No"/>
    <n v="371"/>
    <m/>
    <m/>
    <s v="Page likes Page"/>
    <s v="Page Like"/>
    <s v="One"/>
    <n v="1"/>
    <s v="1"/>
    <s v="1"/>
    <m/>
    <m/>
    <m/>
    <m/>
    <m/>
    <m/>
    <m/>
    <m/>
    <m/>
  </r>
  <r>
    <s v="MarketBridge"/>
    <s v="InformaticaLLC"/>
    <m/>
    <m/>
    <m/>
    <m/>
    <m/>
    <m/>
    <m/>
    <m/>
    <s v="No"/>
    <n v="372"/>
    <m/>
    <m/>
    <s v="Page likes Page"/>
    <s v="Page Like"/>
    <s v="OnePointFive"/>
    <n v="1"/>
    <s v="3"/>
    <s v="3"/>
    <m/>
    <m/>
    <m/>
    <m/>
    <m/>
    <m/>
    <m/>
    <m/>
    <m/>
  </r>
  <r>
    <s v="fishnetmedia"/>
    <s v="InformaticaLLC"/>
    <m/>
    <m/>
    <m/>
    <m/>
    <m/>
    <m/>
    <m/>
    <m/>
    <s v="No"/>
    <n v="373"/>
    <m/>
    <m/>
    <s v="Page likes Page"/>
    <s v="Page Like"/>
    <s v="One"/>
    <n v="1"/>
    <s v="1"/>
    <s v="3"/>
    <m/>
    <m/>
    <m/>
    <m/>
    <m/>
    <m/>
    <m/>
    <m/>
    <m/>
  </r>
  <r>
    <s v="AdAge"/>
    <s v="HuffPost"/>
    <m/>
    <m/>
    <m/>
    <m/>
    <m/>
    <m/>
    <m/>
    <m/>
    <s v="No"/>
    <n v="374"/>
    <m/>
    <m/>
    <s v="Page likes Page"/>
    <s v="Page Like"/>
    <s v="OnePointFive"/>
    <n v="1"/>
    <s v="3"/>
    <s v="1"/>
    <m/>
    <m/>
    <m/>
    <m/>
    <m/>
    <m/>
    <m/>
    <m/>
    <m/>
  </r>
  <r>
    <s v="searchengineland"/>
    <s v="HuffPost"/>
    <m/>
    <m/>
    <m/>
    <m/>
    <m/>
    <m/>
    <m/>
    <m/>
    <s v="No"/>
    <n v="375"/>
    <m/>
    <m/>
    <s v="Page likes Page"/>
    <s v="Page Like"/>
    <s v="OnePointFive"/>
    <n v="1"/>
    <s v="1"/>
    <s v="1"/>
    <m/>
    <m/>
    <m/>
    <m/>
    <m/>
    <m/>
    <m/>
    <m/>
    <m/>
  </r>
  <r>
    <s v="fishnetmedia"/>
    <s v="HuffPost"/>
    <m/>
    <m/>
    <m/>
    <m/>
    <m/>
    <m/>
    <m/>
    <m/>
    <s v="No"/>
    <n v="376"/>
    <m/>
    <m/>
    <s v="Page likes Page"/>
    <s v="Page Like"/>
    <s v="One"/>
    <n v="1"/>
    <s v="1"/>
    <s v="1"/>
    <m/>
    <m/>
    <m/>
    <m/>
    <m/>
    <m/>
    <m/>
    <m/>
    <m/>
  </r>
  <r>
    <s v="AdAge"/>
    <s v="Google"/>
    <m/>
    <m/>
    <m/>
    <m/>
    <m/>
    <m/>
    <m/>
    <m/>
    <s v="No"/>
    <n v="377"/>
    <m/>
    <m/>
    <s v="Page likes Page"/>
    <s v="Page Like"/>
    <s v="OnePointFive"/>
    <n v="1"/>
    <s v="3"/>
    <s v="3"/>
    <m/>
    <m/>
    <m/>
    <m/>
    <m/>
    <m/>
    <m/>
    <m/>
    <m/>
  </r>
  <r>
    <s v="fishnetmedia"/>
    <s v="Google"/>
    <m/>
    <m/>
    <m/>
    <m/>
    <m/>
    <m/>
    <m/>
    <m/>
    <s v="No"/>
    <n v="378"/>
    <m/>
    <m/>
    <s v="Page likes Page"/>
    <s v="Page Like"/>
    <s v="One"/>
    <n v="1"/>
    <s v="1"/>
    <s v="3"/>
    <m/>
    <m/>
    <m/>
    <m/>
    <m/>
    <m/>
    <m/>
    <m/>
    <m/>
  </r>
  <r>
    <s v="BrandAMPlification"/>
    <s v="MITX.ORG"/>
    <m/>
    <m/>
    <m/>
    <m/>
    <m/>
    <m/>
    <m/>
    <m/>
    <s v="No"/>
    <n v="379"/>
    <m/>
    <m/>
    <s v="Page likes Page"/>
    <s v="Page Like"/>
    <s v="OnePointFive"/>
    <n v="1"/>
    <s v="3"/>
    <s v="3"/>
    <m/>
    <m/>
    <m/>
    <m/>
    <m/>
    <m/>
    <m/>
    <m/>
    <m/>
  </r>
  <r>
    <s v="MarketBridge"/>
    <s v="MITX.ORG"/>
    <m/>
    <m/>
    <m/>
    <m/>
    <m/>
    <m/>
    <m/>
    <m/>
    <s v="No"/>
    <n v="380"/>
    <m/>
    <m/>
    <s v="Page likes Page"/>
    <s v="Page Like"/>
    <s v="OnePointFive"/>
    <n v="1"/>
    <s v="3"/>
    <s v="3"/>
    <m/>
    <m/>
    <m/>
    <m/>
    <m/>
    <m/>
    <m/>
    <m/>
    <m/>
  </r>
  <r>
    <s v="AdAge"/>
    <s v="MITX.ORG"/>
    <m/>
    <m/>
    <m/>
    <m/>
    <m/>
    <m/>
    <m/>
    <m/>
    <s v="No"/>
    <n v="381"/>
    <m/>
    <m/>
    <s v="Page likes Page"/>
    <s v="Page Like"/>
    <s v="OnePointFive"/>
    <n v="1"/>
    <s v="3"/>
    <s v="3"/>
    <m/>
    <m/>
    <m/>
    <m/>
    <m/>
    <m/>
    <m/>
    <m/>
    <m/>
  </r>
  <r>
    <s v="mashableclickclickclick"/>
    <s v="MITX.ORG"/>
    <m/>
    <m/>
    <m/>
    <m/>
    <m/>
    <m/>
    <m/>
    <m/>
    <s v="No"/>
    <n v="382"/>
    <m/>
    <m/>
    <s v="Page likes Page"/>
    <s v="Page Like"/>
    <s v="OnePointFive"/>
    <n v="1"/>
    <s v="3"/>
    <s v="3"/>
    <m/>
    <m/>
    <m/>
    <m/>
    <m/>
    <m/>
    <m/>
    <m/>
    <m/>
  </r>
  <r>
    <s v="FastCompany"/>
    <s v="MITX.ORG"/>
    <m/>
    <m/>
    <m/>
    <m/>
    <m/>
    <m/>
    <m/>
    <m/>
    <s v="No"/>
    <n v="383"/>
    <m/>
    <m/>
    <s v="Page likes Page"/>
    <s v="Page Like"/>
    <s v="OnePointFive"/>
    <n v="1"/>
    <s v="3"/>
    <s v="3"/>
    <m/>
    <m/>
    <m/>
    <m/>
    <m/>
    <m/>
    <m/>
    <m/>
    <m/>
  </r>
  <r>
    <s v="searchengineland"/>
    <s v="MITX.ORG"/>
    <m/>
    <m/>
    <m/>
    <m/>
    <m/>
    <m/>
    <m/>
    <m/>
    <s v="No"/>
    <n v="384"/>
    <m/>
    <m/>
    <s v="Page likes Page"/>
    <s v="Page Like"/>
    <s v="OnePointFive"/>
    <n v="1"/>
    <s v="1"/>
    <s v="3"/>
    <m/>
    <m/>
    <m/>
    <m/>
    <m/>
    <m/>
    <m/>
    <m/>
    <m/>
  </r>
  <r>
    <s v="RusticPathways"/>
    <s v="MITX.ORG"/>
    <m/>
    <m/>
    <m/>
    <m/>
    <m/>
    <m/>
    <m/>
    <m/>
    <s v="No"/>
    <n v="385"/>
    <m/>
    <m/>
    <s v="Page likes Page"/>
    <s v="Page Like"/>
    <s v="OnePointFive"/>
    <n v="1"/>
    <s v="3"/>
    <s v="3"/>
    <m/>
    <m/>
    <m/>
    <m/>
    <m/>
    <m/>
    <m/>
    <m/>
    <m/>
  </r>
  <r>
    <s v="fishnetmedia"/>
    <s v="MITX.ORG"/>
    <m/>
    <m/>
    <m/>
    <m/>
    <m/>
    <m/>
    <m/>
    <m/>
    <s v="No"/>
    <n v="386"/>
    <m/>
    <m/>
    <s v="Page likes Page"/>
    <s v="Page Like"/>
    <s v="One"/>
    <n v="1"/>
    <s v="1"/>
    <s v="3"/>
    <m/>
    <m/>
    <m/>
    <m/>
    <m/>
    <m/>
    <m/>
    <m/>
    <m/>
  </r>
  <r>
    <s v="fishnetmedia"/>
    <s v="BrandAMPlification"/>
    <m/>
    <m/>
    <m/>
    <m/>
    <m/>
    <m/>
    <m/>
    <m/>
    <s v="No"/>
    <n v="387"/>
    <m/>
    <m/>
    <s v="Page likes Page"/>
    <s v="Page Like"/>
    <s v="One"/>
    <n v="1"/>
    <s v="1"/>
    <s v="3"/>
    <m/>
    <m/>
    <m/>
    <m/>
    <m/>
    <m/>
    <m/>
    <m/>
    <m/>
  </r>
  <r>
    <s v="fishnetmedia"/>
    <s v="CMSWire"/>
    <m/>
    <m/>
    <m/>
    <m/>
    <m/>
    <m/>
    <m/>
    <m/>
    <s v="No"/>
    <n v="388"/>
    <m/>
    <m/>
    <s v="Page likes Page"/>
    <s v="Page Like"/>
    <s v="One"/>
    <n v="1"/>
    <s v="1"/>
    <s v="3"/>
    <m/>
    <m/>
    <m/>
    <m/>
    <m/>
    <m/>
    <m/>
    <m/>
    <m/>
  </r>
  <r>
    <s v="GSCANH"/>
    <s v="proportsmouth"/>
    <m/>
    <m/>
    <m/>
    <m/>
    <m/>
    <m/>
    <m/>
    <m/>
    <s v="No"/>
    <n v="389"/>
    <m/>
    <m/>
    <s v="Page likes Page"/>
    <s v="Page Like"/>
    <s v="OnePointFive"/>
    <n v="1"/>
    <s v="2"/>
    <s v="2"/>
    <m/>
    <m/>
    <m/>
    <m/>
    <m/>
    <m/>
    <m/>
    <m/>
    <m/>
  </r>
  <r>
    <s v="FastCompany"/>
    <s v="proportsmouth"/>
    <m/>
    <m/>
    <m/>
    <m/>
    <m/>
    <m/>
    <m/>
    <m/>
    <s v="No"/>
    <n v="390"/>
    <m/>
    <m/>
    <s v="Page likes Page"/>
    <s v="Page Like"/>
    <s v="OnePointFive"/>
    <n v="1"/>
    <s v="3"/>
    <s v="2"/>
    <m/>
    <m/>
    <m/>
    <m/>
    <m/>
    <m/>
    <m/>
    <m/>
    <m/>
  </r>
  <r>
    <s v="AtlanticGrillNH"/>
    <s v="proportsmouth"/>
    <m/>
    <m/>
    <m/>
    <m/>
    <m/>
    <m/>
    <m/>
    <m/>
    <s v="No"/>
    <n v="391"/>
    <m/>
    <m/>
    <s v="Page likes Page"/>
    <s v="Page Like"/>
    <s v="OnePointFive"/>
    <n v="1"/>
    <s v="2"/>
    <s v="2"/>
    <m/>
    <m/>
    <m/>
    <m/>
    <m/>
    <m/>
    <m/>
    <m/>
    <m/>
  </r>
  <r>
    <s v="67603934944_SOMMA Studios"/>
    <s v="proportsmouth"/>
    <m/>
    <m/>
    <m/>
    <m/>
    <m/>
    <m/>
    <m/>
    <m/>
    <s v="No"/>
    <n v="392"/>
    <m/>
    <m/>
    <s v="Page likes Page"/>
    <s v="Page Like"/>
    <s v="OnePointFive"/>
    <n v="1"/>
    <s v="2"/>
    <s v="2"/>
    <m/>
    <m/>
    <m/>
    <m/>
    <m/>
    <m/>
    <m/>
    <m/>
    <m/>
  </r>
  <r>
    <s v="drugfreekidsnh"/>
    <s v="proportsmouth"/>
    <m/>
    <m/>
    <m/>
    <m/>
    <m/>
    <m/>
    <m/>
    <m/>
    <s v="No"/>
    <n v="393"/>
    <m/>
    <m/>
    <s v="Page likes Page"/>
    <s v="Page Like"/>
    <s v="OnePointFive"/>
    <n v="1"/>
    <s v="2"/>
    <s v="2"/>
    <m/>
    <m/>
    <m/>
    <m/>
    <m/>
    <m/>
    <m/>
    <m/>
    <m/>
  </r>
  <r>
    <s v="NewHampshireSPCA"/>
    <s v="proportsmouth"/>
    <m/>
    <m/>
    <m/>
    <m/>
    <m/>
    <m/>
    <m/>
    <m/>
    <s v="No"/>
    <n v="394"/>
    <m/>
    <m/>
    <s v="Page likes Page"/>
    <s v="Page Like"/>
    <s v="OnePointFive"/>
    <n v="1"/>
    <s v="2"/>
    <s v="2"/>
    <m/>
    <m/>
    <m/>
    <m/>
    <m/>
    <m/>
    <m/>
    <m/>
    <m/>
  </r>
  <r>
    <s v="fishnetmedia"/>
    <s v="proportsmouth"/>
    <m/>
    <m/>
    <m/>
    <m/>
    <m/>
    <m/>
    <m/>
    <m/>
    <s v="No"/>
    <n v="395"/>
    <m/>
    <m/>
    <s v="Page likes Page"/>
    <s v="Page Like"/>
    <s v="One"/>
    <n v="1"/>
    <s v="1"/>
    <s v="2"/>
    <m/>
    <m/>
    <m/>
    <m/>
    <m/>
    <m/>
    <m/>
    <m/>
    <m/>
  </r>
  <r>
    <s v="AdAge"/>
    <s v="MarketBridge"/>
    <m/>
    <m/>
    <m/>
    <m/>
    <m/>
    <m/>
    <m/>
    <m/>
    <s v="No"/>
    <n v="396"/>
    <m/>
    <m/>
    <s v="Page likes Page"/>
    <s v="Page Like"/>
    <s v="OnePointFive"/>
    <n v="1"/>
    <s v="3"/>
    <s v="3"/>
    <m/>
    <m/>
    <m/>
    <m/>
    <m/>
    <m/>
    <m/>
    <m/>
    <m/>
  </r>
  <r>
    <s v="FastCompany"/>
    <s v="MarketBridge"/>
    <m/>
    <m/>
    <m/>
    <m/>
    <m/>
    <m/>
    <m/>
    <m/>
    <s v="No"/>
    <n v="397"/>
    <m/>
    <m/>
    <s v="Page likes Page"/>
    <s v="Page Like"/>
    <s v="OnePointFive"/>
    <n v="1"/>
    <s v="3"/>
    <s v="3"/>
    <m/>
    <m/>
    <m/>
    <m/>
    <m/>
    <m/>
    <m/>
    <m/>
    <m/>
  </r>
  <r>
    <s v="fishnetmedia"/>
    <s v="MarketBridge"/>
    <m/>
    <m/>
    <m/>
    <m/>
    <m/>
    <m/>
    <m/>
    <m/>
    <s v="No"/>
    <n v="398"/>
    <m/>
    <m/>
    <s v="Page likes Page"/>
    <s v="Page Like"/>
    <s v="One"/>
    <n v="1"/>
    <s v="1"/>
    <s v="3"/>
    <m/>
    <m/>
    <m/>
    <m/>
    <m/>
    <m/>
    <m/>
    <m/>
    <m/>
  </r>
  <r>
    <s v="AtlanticGrillNH"/>
    <s v="GSCANH"/>
    <m/>
    <m/>
    <m/>
    <m/>
    <m/>
    <m/>
    <m/>
    <m/>
    <s v="No"/>
    <n v="399"/>
    <m/>
    <m/>
    <s v="Page likes Page"/>
    <s v="Page Like"/>
    <s v="OnePointFive"/>
    <n v="1"/>
    <s v="2"/>
    <s v="2"/>
    <m/>
    <m/>
    <m/>
    <m/>
    <m/>
    <m/>
    <m/>
    <m/>
    <m/>
  </r>
  <r>
    <s v="fishnetmedia"/>
    <s v="GSCANH"/>
    <m/>
    <m/>
    <m/>
    <m/>
    <m/>
    <m/>
    <m/>
    <m/>
    <s v="No"/>
    <n v="400"/>
    <m/>
    <m/>
    <s v="Page likes Page"/>
    <s v="Page Like"/>
    <s v="One"/>
    <n v="1"/>
    <s v="1"/>
    <s v="2"/>
    <m/>
    <m/>
    <m/>
    <m/>
    <m/>
    <m/>
    <m/>
    <m/>
    <m/>
  </r>
  <r>
    <s v="FastCompany"/>
    <s v="AdAge"/>
    <m/>
    <m/>
    <m/>
    <m/>
    <m/>
    <m/>
    <m/>
    <m/>
    <s v="No"/>
    <n v="401"/>
    <m/>
    <m/>
    <s v="Page likes Page"/>
    <s v="Page Like"/>
    <s v="OnePointFive"/>
    <n v="1"/>
    <s v="3"/>
    <s v="3"/>
    <m/>
    <m/>
    <m/>
    <m/>
    <m/>
    <m/>
    <m/>
    <m/>
    <m/>
  </r>
  <r>
    <s v="searchengineland"/>
    <s v="AdAge"/>
    <m/>
    <m/>
    <m/>
    <m/>
    <m/>
    <m/>
    <m/>
    <m/>
    <s v="No"/>
    <n v="402"/>
    <m/>
    <m/>
    <s v="Page likes Page"/>
    <s v="Page Like"/>
    <s v="OnePointFive"/>
    <n v="1"/>
    <s v="1"/>
    <s v="3"/>
    <m/>
    <m/>
    <m/>
    <m/>
    <m/>
    <m/>
    <m/>
    <m/>
    <m/>
  </r>
  <r>
    <s v="NewHampshireSPCA"/>
    <s v="AdAge"/>
    <m/>
    <m/>
    <m/>
    <m/>
    <m/>
    <m/>
    <m/>
    <m/>
    <s v="No"/>
    <n v="403"/>
    <m/>
    <m/>
    <s v="Page likes Page"/>
    <s v="Page Like"/>
    <s v="OnePointFive"/>
    <n v="1"/>
    <s v="2"/>
    <s v="3"/>
    <m/>
    <m/>
    <m/>
    <m/>
    <m/>
    <m/>
    <m/>
    <m/>
    <m/>
  </r>
  <r>
    <s v="fishnetmedia"/>
    <s v="AdAge"/>
    <m/>
    <m/>
    <m/>
    <m/>
    <m/>
    <m/>
    <m/>
    <m/>
    <s v="No"/>
    <n v="404"/>
    <m/>
    <m/>
    <s v="Page likes Page"/>
    <s v="Page Like"/>
    <s v="One"/>
    <n v="1"/>
    <s v="1"/>
    <s v="3"/>
    <m/>
    <m/>
    <m/>
    <m/>
    <m/>
    <m/>
    <m/>
    <m/>
    <m/>
  </r>
  <r>
    <s v="fishnetmedia"/>
    <s v="mashableclickclickclick"/>
    <m/>
    <m/>
    <m/>
    <m/>
    <m/>
    <m/>
    <m/>
    <m/>
    <s v="No"/>
    <n v="405"/>
    <m/>
    <m/>
    <s v="Page likes Page"/>
    <s v="Page Like"/>
    <s v="One"/>
    <n v="1"/>
    <s v="1"/>
    <s v="3"/>
    <m/>
    <m/>
    <m/>
    <m/>
    <m/>
    <m/>
    <m/>
    <m/>
    <m/>
  </r>
  <r>
    <s v="fishnetmedia"/>
    <s v="Newsfactornetwork"/>
    <m/>
    <m/>
    <m/>
    <m/>
    <m/>
    <m/>
    <m/>
    <m/>
    <s v="No"/>
    <n v="406"/>
    <m/>
    <m/>
    <s v="Page likes Page"/>
    <s v="Page Like"/>
    <s v="One"/>
    <n v="1"/>
    <s v="1"/>
    <s v="1"/>
    <m/>
    <m/>
    <m/>
    <m/>
    <m/>
    <m/>
    <m/>
    <m/>
    <m/>
  </r>
  <r>
    <s v="fishnetmedia"/>
    <s v="Adweek"/>
    <m/>
    <m/>
    <m/>
    <m/>
    <m/>
    <m/>
    <m/>
    <m/>
    <s v="No"/>
    <n v="407"/>
    <m/>
    <m/>
    <s v="Page likes Page"/>
    <s v="Page Like"/>
    <s v="One"/>
    <n v="1"/>
    <s v="1"/>
    <s v="3"/>
    <m/>
    <m/>
    <m/>
    <m/>
    <m/>
    <m/>
    <m/>
    <m/>
    <m/>
  </r>
  <r>
    <s v="RusticPathways"/>
    <s v="FastCompany"/>
    <m/>
    <m/>
    <m/>
    <m/>
    <m/>
    <m/>
    <m/>
    <m/>
    <s v="No"/>
    <n v="408"/>
    <m/>
    <m/>
    <s v="Page likes Page"/>
    <s v="Page Like"/>
    <s v="OnePointFive"/>
    <n v="1"/>
    <s v="3"/>
    <s v="3"/>
    <m/>
    <m/>
    <m/>
    <m/>
    <m/>
    <m/>
    <m/>
    <m/>
    <m/>
  </r>
  <r>
    <s v="fishnetmedia"/>
    <s v="FastCompany"/>
    <m/>
    <m/>
    <m/>
    <m/>
    <m/>
    <m/>
    <m/>
    <m/>
    <s v="No"/>
    <n v="409"/>
    <m/>
    <m/>
    <s v="Page likes Page"/>
    <s v="Page Like"/>
    <s v="One"/>
    <n v="1"/>
    <s v="1"/>
    <s v="3"/>
    <m/>
    <m/>
    <m/>
    <m/>
    <m/>
    <m/>
    <m/>
    <m/>
    <m/>
  </r>
  <r>
    <s v="fishnetmedia"/>
    <s v="Inc"/>
    <m/>
    <m/>
    <m/>
    <m/>
    <m/>
    <m/>
    <m/>
    <m/>
    <s v="No"/>
    <n v="410"/>
    <m/>
    <m/>
    <s v="Page likes Page"/>
    <s v="Page Like"/>
    <s v="One"/>
    <n v="1"/>
    <s v="1"/>
    <s v="1"/>
    <m/>
    <m/>
    <m/>
    <m/>
    <m/>
    <m/>
    <m/>
    <m/>
    <m/>
  </r>
  <r>
    <s v="fishnetmedia"/>
    <s v="Creativebloq"/>
    <m/>
    <m/>
    <m/>
    <m/>
    <m/>
    <m/>
    <m/>
    <m/>
    <s v="No"/>
    <n v="411"/>
    <m/>
    <m/>
    <s v="Page likes Page"/>
    <s v="Page Like"/>
    <s v="One"/>
    <n v="1"/>
    <s v="1"/>
    <s v="4"/>
    <m/>
    <m/>
    <m/>
    <m/>
    <m/>
    <m/>
    <m/>
    <m/>
    <m/>
  </r>
  <r>
    <s v="yogaintheparkSATYA"/>
    <s v="161310822217_Prasada Yoga Center"/>
    <m/>
    <m/>
    <m/>
    <m/>
    <m/>
    <m/>
    <m/>
    <m/>
    <s v="No"/>
    <n v="412"/>
    <m/>
    <m/>
    <s v="Page likes Page"/>
    <s v="Page Like"/>
    <s v="OnePointFive"/>
    <n v="1"/>
    <s v="2"/>
    <s v="2"/>
    <m/>
    <m/>
    <m/>
    <m/>
    <m/>
    <m/>
    <m/>
    <m/>
    <m/>
  </r>
  <r>
    <s v="grill28"/>
    <s v="161310822217_Prasada Yoga Center"/>
    <m/>
    <m/>
    <m/>
    <m/>
    <m/>
    <m/>
    <m/>
    <m/>
    <s v="No"/>
    <n v="413"/>
    <m/>
    <m/>
    <s v="Page likes Page"/>
    <s v="Page Like"/>
    <s v="OnePointFive"/>
    <n v="1"/>
    <s v="2"/>
    <s v="2"/>
    <m/>
    <m/>
    <m/>
    <m/>
    <m/>
    <m/>
    <m/>
    <m/>
    <m/>
  </r>
  <r>
    <s v="fishnetmedia"/>
    <s v="161310822217_Prasada Yoga Center"/>
    <m/>
    <m/>
    <m/>
    <m/>
    <m/>
    <m/>
    <m/>
    <m/>
    <s v="No"/>
    <n v="414"/>
    <m/>
    <m/>
    <s v="Page likes Page"/>
    <s v="Page Like"/>
    <s v="One"/>
    <n v="1"/>
    <s v="1"/>
    <s v="2"/>
    <m/>
    <m/>
    <m/>
    <m/>
    <m/>
    <m/>
    <m/>
    <m/>
    <m/>
  </r>
  <r>
    <s v="grill28"/>
    <s v="yogaintheparkSATYA"/>
    <m/>
    <m/>
    <m/>
    <m/>
    <m/>
    <m/>
    <m/>
    <m/>
    <s v="No"/>
    <n v="415"/>
    <m/>
    <m/>
    <s v="Page likes Page"/>
    <s v="Page Like"/>
    <s v="OnePointFive"/>
    <n v="1"/>
    <s v="2"/>
    <s v="2"/>
    <m/>
    <m/>
    <m/>
    <m/>
    <m/>
    <m/>
    <m/>
    <m/>
    <m/>
  </r>
  <r>
    <s v="fishnetmedia"/>
    <s v="yogaintheparkSATYA"/>
    <m/>
    <m/>
    <m/>
    <m/>
    <m/>
    <m/>
    <m/>
    <m/>
    <s v="No"/>
    <n v="416"/>
    <m/>
    <m/>
    <s v="Page likes Page"/>
    <s v="Page Like"/>
    <s v="One"/>
    <n v="1"/>
    <s v="1"/>
    <s v="2"/>
    <m/>
    <m/>
    <m/>
    <m/>
    <m/>
    <m/>
    <m/>
    <m/>
    <m/>
  </r>
  <r>
    <s v="fishnetmedia"/>
    <s v="176334519076242_Forbes Marketing Group"/>
    <m/>
    <m/>
    <m/>
    <m/>
    <m/>
    <m/>
    <m/>
    <m/>
    <s v="No"/>
    <n v="417"/>
    <m/>
    <m/>
    <s v="Page likes Page"/>
    <s v="Page Like"/>
    <s v="One"/>
    <n v="1"/>
    <s v="1"/>
    <s v="1"/>
    <m/>
    <m/>
    <m/>
    <m/>
    <m/>
    <m/>
    <m/>
    <m/>
    <m/>
  </r>
  <r>
    <s v="fishnetmedia"/>
    <s v="searchengineland"/>
    <m/>
    <m/>
    <m/>
    <m/>
    <m/>
    <m/>
    <m/>
    <m/>
    <s v="No"/>
    <n v="418"/>
    <m/>
    <m/>
    <s v="Page likes Page"/>
    <s v="Page Like"/>
    <s v="One"/>
    <n v="1"/>
    <s v="1"/>
    <s v="1"/>
    <m/>
    <m/>
    <m/>
    <m/>
    <m/>
    <m/>
    <m/>
    <m/>
    <m/>
  </r>
  <r>
    <s v="fishnetmedia"/>
    <s v="business2community"/>
    <m/>
    <m/>
    <m/>
    <m/>
    <m/>
    <m/>
    <m/>
    <m/>
    <s v="No"/>
    <n v="419"/>
    <m/>
    <m/>
    <s v="Page likes Page"/>
    <s v="Page Like"/>
    <s v="One"/>
    <n v="1"/>
    <s v="1"/>
    <s v="1"/>
    <m/>
    <m/>
    <m/>
    <m/>
    <m/>
    <m/>
    <m/>
    <m/>
    <m/>
  </r>
  <r>
    <s v="fishnetmedia"/>
    <s v="therandomactsofkindnessfoundation"/>
    <m/>
    <m/>
    <m/>
    <m/>
    <m/>
    <m/>
    <m/>
    <m/>
    <s v="No"/>
    <n v="420"/>
    <m/>
    <m/>
    <s v="Page likes Page"/>
    <s v="Page Like"/>
    <s v="One"/>
    <n v="1"/>
    <s v="1"/>
    <s v="1"/>
    <m/>
    <m/>
    <m/>
    <m/>
    <m/>
    <m/>
    <m/>
    <m/>
    <m/>
  </r>
  <r>
    <s v="HenryViiicarvery"/>
    <s v="GatherNH"/>
    <m/>
    <m/>
    <m/>
    <m/>
    <m/>
    <m/>
    <m/>
    <m/>
    <s v="No"/>
    <n v="421"/>
    <m/>
    <m/>
    <s v="Page likes Page"/>
    <s v="Page Like"/>
    <s v="OnePointFive"/>
    <n v="1"/>
    <s v="2"/>
    <s v="2"/>
    <m/>
    <m/>
    <m/>
    <m/>
    <m/>
    <m/>
    <m/>
    <m/>
    <m/>
  </r>
  <r>
    <s v="drugfreekidsnh"/>
    <s v="GatherNH"/>
    <m/>
    <m/>
    <m/>
    <m/>
    <m/>
    <m/>
    <m/>
    <m/>
    <s v="No"/>
    <n v="422"/>
    <m/>
    <m/>
    <s v="Page likes Page"/>
    <s v="Page Like"/>
    <s v="OnePointFive"/>
    <n v="1"/>
    <s v="2"/>
    <s v="2"/>
    <m/>
    <m/>
    <m/>
    <m/>
    <m/>
    <m/>
    <m/>
    <m/>
    <m/>
  </r>
  <r>
    <s v="ClipperFoundation"/>
    <s v="GatherNH"/>
    <m/>
    <m/>
    <m/>
    <m/>
    <m/>
    <m/>
    <m/>
    <m/>
    <s v="No"/>
    <n v="423"/>
    <m/>
    <m/>
    <s v="Page likes Page"/>
    <s v="Page Like"/>
    <s v="OnePointFive"/>
    <n v="1"/>
    <s v="2"/>
    <s v="2"/>
    <m/>
    <m/>
    <m/>
    <m/>
    <m/>
    <m/>
    <m/>
    <m/>
    <m/>
  </r>
  <r>
    <s v="fishnetmedia"/>
    <s v="GatherNH"/>
    <m/>
    <m/>
    <m/>
    <m/>
    <m/>
    <m/>
    <m/>
    <m/>
    <s v="No"/>
    <n v="424"/>
    <m/>
    <m/>
    <s v="Page likes Page"/>
    <s v="Page Like"/>
    <s v="One"/>
    <n v="1"/>
    <s v="1"/>
    <s v="2"/>
    <m/>
    <m/>
    <m/>
    <m/>
    <m/>
    <m/>
    <m/>
    <m/>
    <m/>
  </r>
  <r>
    <s v="fishnetmedia"/>
    <s v="120976021319468_Kaffee Von Solln"/>
    <m/>
    <m/>
    <m/>
    <m/>
    <m/>
    <m/>
    <m/>
    <m/>
    <s v="No"/>
    <n v="425"/>
    <m/>
    <m/>
    <s v="Page likes Page"/>
    <s v="Page Like"/>
    <s v="One"/>
    <n v="1"/>
    <s v="1"/>
    <s v="1"/>
    <m/>
    <m/>
    <m/>
    <m/>
    <m/>
    <m/>
    <m/>
    <m/>
    <m/>
  </r>
  <r>
    <s v="fishnetmedia"/>
    <s v="PagesSizesDimensions"/>
    <m/>
    <m/>
    <m/>
    <m/>
    <m/>
    <m/>
    <m/>
    <m/>
    <s v="No"/>
    <n v="426"/>
    <m/>
    <m/>
    <s v="Page likes Page"/>
    <s v="Page Like"/>
    <s v="One"/>
    <n v="1"/>
    <s v="1"/>
    <s v="1"/>
    <m/>
    <m/>
    <m/>
    <m/>
    <m/>
    <m/>
    <m/>
    <m/>
    <m/>
  </r>
  <r>
    <s v="LifestyleRewired"/>
    <s v="grill28"/>
    <m/>
    <m/>
    <m/>
    <m/>
    <m/>
    <m/>
    <m/>
    <m/>
    <s v="No"/>
    <n v="427"/>
    <m/>
    <m/>
    <s v="Page likes Page"/>
    <s v="Page Like"/>
    <s v="OnePointFive"/>
    <n v="1"/>
    <s v="2"/>
    <s v="2"/>
    <m/>
    <m/>
    <m/>
    <m/>
    <m/>
    <m/>
    <m/>
    <m/>
    <m/>
  </r>
  <r>
    <s v="AtlanticGrillNH"/>
    <s v="grill28"/>
    <m/>
    <m/>
    <m/>
    <m/>
    <m/>
    <m/>
    <m/>
    <m/>
    <s v="No"/>
    <n v="428"/>
    <m/>
    <m/>
    <s v="Page likes Page"/>
    <s v="Page Like"/>
    <s v="OnePointFive"/>
    <n v="1"/>
    <s v="2"/>
    <s v="2"/>
    <m/>
    <m/>
    <m/>
    <m/>
    <m/>
    <m/>
    <m/>
    <m/>
    <m/>
  </r>
  <r>
    <s v="fredcchurch"/>
    <s v="grill28"/>
    <m/>
    <m/>
    <m/>
    <m/>
    <m/>
    <m/>
    <m/>
    <m/>
    <s v="No"/>
    <n v="429"/>
    <m/>
    <m/>
    <s v="Page likes Page"/>
    <s v="Page Like"/>
    <s v="OnePointFive"/>
    <n v="1"/>
    <s v="2"/>
    <s v="2"/>
    <m/>
    <m/>
    <m/>
    <m/>
    <m/>
    <m/>
    <m/>
    <m/>
    <m/>
  </r>
  <r>
    <s v="67603934944_SOMMA Studios"/>
    <s v="grill28"/>
    <m/>
    <m/>
    <m/>
    <m/>
    <m/>
    <m/>
    <m/>
    <m/>
    <s v="No"/>
    <n v="430"/>
    <m/>
    <m/>
    <s v="Page likes Page"/>
    <s v="Page Like"/>
    <s v="OnePointFive"/>
    <n v="1"/>
    <s v="2"/>
    <s v="2"/>
    <m/>
    <m/>
    <m/>
    <m/>
    <m/>
    <m/>
    <m/>
    <m/>
    <m/>
  </r>
  <r>
    <s v="drugfreekidsnh"/>
    <s v="grill28"/>
    <m/>
    <m/>
    <m/>
    <m/>
    <m/>
    <m/>
    <m/>
    <m/>
    <s v="No"/>
    <n v="431"/>
    <m/>
    <m/>
    <s v="Page likes Page"/>
    <s v="Page Like"/>
    <s v="OnePointFive"/>
    <n v="1"/>
    <s v="2"/>
    <s v="2"/>
    <m/>
    <m/>
    <m/>
    <m/>
    <m/>
    <m/>
    <m/>
    <m/>
    <m/>
  </r>
  <r>
    <s v="NewHampshireSPCA"/>
    <s v="grill28"/>
    <m/>
    <m/>
    <m/>
    <m/>
    <m/>
    <m/>
    <m/>
    <m/>
    <s v="No"/>
    <n v="432"/>
    <m/>
    <m/>
    <s v="Page likes Page"/>
    <s v="Page Like"/>
    <s v="OnePointFive"/>
    <n v="1"/>
    <s v="2"/>
    <s v="2"/>
    <m/>
    <m/>
    <m/>
    <m/>
    <m/>
    <m/>
    <m/>
    <m/>
    <m/>
  </r>
  <r>
    <s v="fishnetmedia"/>
    <s v="grill28"/>
    <m/>
    <m/>
    <m/>
    <m/>
    <m/>
    <m/>
    <m/>
    <m/>
    <s v="No"/>
    <n v="433"/>
    <m/>
    <m/>
    <s v="Page likes Page"/>
    <s v="Page Like"/>
    <s v="One"/>
    <n v="1"/>
    <s v="1"/>
    <s v="2"/>
    <m/>
    <m/>
    <m/>
    <m/>
    <m/>
    <m/>
    <m/>
    <m/>
    <m/>
  </r>
  <r>
    <s v="fredcchurch"/>
    <s v="LifestyleRewired"/>
    <m/>
    <m/>
    <m/>
    <m/>
    <m/>
    <m/>
    <m/>
    <m/>
    <s v="No"/>
    <n v="434"/>
    <m/>
    <m/>
    <s v="Page likes Page"/>
    <s v="Page Like"/>
    <s v="OnePointFive"/>
    <n v="1"/>
    <s v="2"/>
    <s v="2"/>
    <m/>
    <m/>
    <m/>
    <m/>
    <m/>
    <m/>
    <m/>
    <m/>
    <m/>
  </r>
  <r>
    <s v="drugfreekidsnh"/>
    <s v="LifestyleRewired"/>
    <m/>
    <m/>
    <m/>
    <m/>
    <m/>
    <m/>
    <m/>
    <m/>
    <s v="No"/>
    <n v="435"/>
    <m/>
    <m/>
    <s v="Page likes Page"/>
    <s v="Page Like"/>
    <s v="OnePointFive"/>
    <n v="1"/>
    <s v="2"/>
    <s v="2"/>
    <m/>
    <m/>
    <m/>
    <m/>
    <m/>
    <m/>
    <m/>
    <m/>
    <m/>
  </r>
  <r>
    <s v="fishnetmedia"/>
    <s v="LifestyleRewired"/>
    <m/>
    <m/>
    <m/>
    <m/>
    <m/>
    <m/>
    <m/>
    <m/>
    <s v="No"/>
    <n v="436"/>
    <m/>
    <m/>
    <s v="Page likes Page"/>
    <s v="Page Like"/>
    <s v="One"/>
    <n v="1"/>
    <s v="1"/>
    <s v="2"/>
    <m/>
    <m/>
    <m/>
    <m/>
    <m/>
    <m/>
    <m/>
    <m/>
    <m/>
  </r>
  <r>
    <s v="fishnetmedia"/>
    <s v="lifehackorg"/>
    <m/>
    <m/>
    <m/>
    <m/>
    <m/>
    <m/>
    <m/>
    <m/>
    <s v="No"/>
    <n v="437"/>
    <m/>
    <m/>
    <s v="Page likes Page"/>
    <s v="Page Like"/>
    <s v="One"/>
    <n v="1"/>
    <s v="1"/>
    <s v="1"/>
    <m/>
    <m/>
    <m/>
    <m/>
    <m/>
    <m/>
    <m/>
    <m/>
    <m/>
  </r>
  <r>
    <s v="fishnetmedia"/>
    <s v="peasegolfcourse"/>
    <m/>
    <m/>
    <m/>
    <m/>
    <m/>
    <m/>
    <m/>
    <m/>
    <s v="No"/>
    <n v="438"/>
    <m/>
    <m/>
    <s v="Page likes Page"/>
    <s v="Page Like"/>
    <s v="One"/>
    <n v="1"/>
    <s v="1"/>
    <s v="2"/>
    <m/>
    <m/>
    <m/>
    <m/>
    <m/>
    <m/>
    <m/>
    <m/>
    <m/>
  </r>
  <r>
    <s v="Maine.Lobster.Outlet"/>
    <s v="AtlanticGrillNH"/>
    <m/>
    <m/>
    <m/>
    <m/>
    <m/>
    <m/>
    <m/>
    <m/>
    <s v="No"/>
    <n v="439"/>
    <m/>
    <m/>
    <s v="Page likes Page"/>
    <s v="Page Like"/>
    <s v="OnePointFive"/>
    <n v="1"/>
    <s v="2"/>
    <s v="2"/>
    <m/>
    <m/>
    <m/>
    <m/>
    <m/>
    <m/>
    <m/>
    <m/>
    <m/>
  </r>
  <r>
    <s v="FlatbreadPortsmouth"/>
    <s v="AtlanticGrillNH"/>
    <m/>
    <m/>
    <m/>
    <m/>
    <m/>
    <m/>
    <m/>
    <m/>
    <s v="No"/>
    <n v="440"/>
    <m/>
    <m/>
    <s v="Page likes Page"/>
    <s v="Page Like"/>
    <s v="OnePointFive"/>
    <n v="1"/>
    <s v="2"/>
    <s v="2"/>
    <m/>
    <m/>
    <m/>
    <m/>
    <m/>
    <m/>
    <m/>
    <m/>
    <m/>
  </r>
  <r>
    <s v="fredcchurch"/>
    <s v="AtlanticGrillNH"/>
    <m/>
    <m/>
    <m/>
    <m/>
    <m/>
    <m/>
    <m/>
    <m/>
    <s v="No"/>
    <n v="441"/>
    <m/>
    <m/>
    <s v="Page likes Page"/>
    <s v="Page Like"/>
    <s v="OnePointFive"/>
    <n v="1"/>
    <s v="2"/>
    <s v="2"/>
    <m/>
    <m/>
    <m/>
    <m/>
    <m/>
    <m/>
    <m/>
    <m/>
    <m/>
  </r>
  <r>
    <s v="67603934944_SOMMA Studios"/>
    <s v="AtlanticGrillNH"/>
    <m/>
    <m/>
    <m/>
    <m/>
    <m/>
    <m/>
    <m/>
    <m/>
    <s v="No"/>
    <n v="442"/>
    <m/>
    <m/>
    <s v="Page likes Page"/>
    <s v="Page Like"/>
    <s v="OnePointFive"/>
    <n v="1"/>
    <s v="2"/>
    <s v="2"/>
    <m/>
    <m/>
    <m/>
    <m/>
    <m/>
    <m/>
    <m/>
    <m/>
    <m/>
  </r>
  <r>
    <s v="drugfreekidsnh"/>
    <s v="AtlanticGrillNH"/>
    <m/>
    <m/>
    <m/>
    <m/>
    <m/>
    <m/>
    <m/>
    <m/>
    <s v="No"/>
    <n v="443"/>
    <m/>
    <m/>
    <s v="Page likes Page"/>
    <s v="Page Like"/>
    <s v="OnePointFive"/>
    <n v="1"/>
    <s v="2"/>
    <s v="2"/>
    <m/>
    <m/>
    <m/>
    <m/>
    <m/>
    <m/>
    <m/>
    <m/>
    <m/>
  </r>
  <r>
    <s v="NewHampshireSPCA"/>
    <s v="AtlanticGrillNH"/>
    <m/>
    <m/>
    <m/>
    <m/>
    <m/>
    <m/>
    <m/>
    <m/>
    <s v="No"/>
    <n v="444"/>
    <m/>
    <m/>
    <s v="Page likes Page"/>
    <s v="Page Like"/>
    <s v="OnePointFive"/>
    <n v="1"/>
    <s v="2"/>
    <s v="2"/>
    <m/>
    <m/>
    <m/>
    <m/>
    <m/>
    <m/>
    <m/>
    <m/>
    <m/>
  </r>
  <r>
    <s v="ClipperFoundation"/>
    <s v="AtlanticGrillNH"/>
    <m/>
    <m/>
    <m/>
    <m/>
    <m/>
    <m/>
    <m/>
    <m/>
    <s v="No"/>
    <n v="445"/>
    <m/>
    <m/>
    <s v="Page likes Page"/>
    <s v="Page Like"/>
    <s v="OnePointFive"/>
    <n v="1"/>
    <s v="2"/>
    <s v="2"/>
    <m/>
    <m/>
    <m/>
    <m/>
    <m/>
    <m/>
    <m/>
    <m/>
    <m/>
  </r>
  <r>
    <s v="fishnetmedia"/>
    <s v="AtlanticGrillNH"/>
    <m/>
    <m/>
    <m/>
    <m/>
    <m/>
    <m/>
    <m/>
    <m/>
    <s v="No"/>
    <n v="446"/>
    <m/>
    <m/>
    <s v="Page likes Page"/>
    <s v="Page Like"/>
    <s v="One"/>
    <n v="1"/>
    <s v="1"/>
    <s v="2"/>
    <m/>
    <m/>
    <m/>
    <m/>
    <m/>
    <m/>
    <m/>
    <m/>
    <m/>
  </r>
  <r>
    <s v="fishnetmedia"/>
    <s v="Corexequine"/>
    <m/>
    <m/>
    <m/>
    <m/>
    <m/>
    <m/>
    <m/>
    <m/>
    <s v="No"/>
    <n v="447"/>
    <m/>
    <m/>
    <s v="Page likes Page"/>
    <s v="Page Like"/>
    <s v="One"/>
    <n v="1"/>
    <s v="1"/>
    <s v="1"/>
    <m/>
    <m/>
    <m/>
    <m/>
    <m/>
    <m/>
    <m/>
    <m/>
    <m/>
  </r>
  <r>
    <s v="FlatbreadPortsmouth"/>
    <s v="Maine.Lobster.Outlet"/>
    <m/>
    <m/>
    <m/>
    <m/>
    <m/>
    <m/>
    <m/>
    <m/>
    <s v="No"/>
    <n v="448"/>
    <m/>
    <m/>
    <s v="Page likes Page"/>
    <s v="Page Like"/>
    <s v="OnePointFive"/>
    <n v="1"/>
    <s v="2"/>
    <s v="2"/>
    <m/>
    <m/>
    <m/>
    <m/>
    <m/>
    <m/>
    <m/>
    <m/>
    <m/>
  </r>
  <r>
    <s v="67603934944_SOMMA Studios"/>
    <s v="Maine.Lobster.Outlet"/>
    <m/>
    <m/>
    <m/>
    <m/>
    <m/>
    <m/>
    <m/>
    <m/>
    <s v="No"/>
    <n v="449"/>
    <m/>
    <m/>
    <s v="Page likes Page"/>
    <s v="Page Like"/>
    <s v="OnePointFive"/>
    <n v="1"/>
    <s v="2"/>
    <s v="2"/>
    <m/>
    <m/>
    <m/>
    <m/>
    <m/>
    <m/>
    <m/>
    <m/>
    <m/>
  </r>
  <r>
    <s v="NewHampshireSPCA"/>
    <s v="Maine.Lobster.Outlet"/>
    <m/>
    <m/>
    <m/>
    <m/>
    <m/>
    <m/>
    <m/>
    <m/>
    <s v="No"/>
    <n v="450"/>
    <m/>
    <m/>
    <s v="Page likes Page"/>
    <s v="Page Like"/>
    <s v="OnePointFive"/>
    <n v="1"/>
    <s v="2"/>
    <s v="2"/>
    <m/>
    <m/>
    <m/>
    <m/>
    <m/>
    <m/>
    <m/>
    <m/>
    <m/>
  </r>
  <r>
    <s v="fishnetmedia"/>
    <s v="Maine.Lobster.Outlet"/>
    <m/>
    <m/>
    <m/>
    <m/>
    <m/>
    <m/>
    <m/>
    <m/>
    <s v="No"/>
    <n v="451"/>
    <m/>
    <m/>
    <s v="Page likes Page"/>
    <s v="Page Like"/>
    <s v="One"/>
    <n v="1"/>
    <s v="1"/>
    <s v="2"/>
    <m/>
    <m/>
    <m/>
    <m/>
    <m/>
    <m/>
    <m/>
    <m/>
    <m/>
  </r>
  <r>
    <s v="fredcchurch"/>
    <s v="FlatbreadPortsmouth"/>
    <m/>
    <m/>
    <m/>
    <m/>
    <m/>
    <m/>
    <m/>
    <m/>
    <s v="No"/>
    <n v="452"/>
    <m/>
    <m/>
    <s v="Page likes Page"/>
    <s v="Page Like"/>
    <s v="OnePointFive"/>
    <n v="1"/>
    <s v="2"/>
    <s v="2"/>
    <m/>
    <m/>
    <m/>
    <m/>
    <m/>
    <m/>
    <m/>
    <m/>
    <m/>
  </r>
  <r>
    <s v="drugfreekidsnh"/>
    <s v="FlatbreadPortsmouth"/>
    <m/>
    <m/>
    <m/>
    <m/>
    <m/>
    <m/>
    <m/>
    <m/>
    <s v="No"/>
    <n v="453"/>
    <m/>
    <m/>
    <s v="Page likes Page"/>
    <s v="Page Like"/>
    <s v="OnePointFive"/>
    <n v="1"/>
    <s v="2"/>
    <s v="2"/>
    <m/>
    <m/>
    <m/>
    <m/>
    <m/>
    <m/>
    <m/>
    <m/>
    <m/>
  </r>
  <r>
    <s v="fishnetmedia"/>
    <s v="FlatbreadPortsmouth"/>
    <m/>
    <m/>
    <m/>
    <m/>
    <m/>
    <m/>
    <m/>
    <m/>
    <s v="No"/>
    <n v="454"/>
    <m/>
    <m/>
    <s v="Page likes Page"/>
    <s v="Page Like"/>
    <s v="One"/>
    <n v="1"/>
    <s v="1"/>
    <s v="2"/>
    <m/>
    <m/>
    <m/>
    <m/>
    <m/>
    <m/>
    <m/>
    <m/>
    <m/>
  </r>
  <r>
    <s v="fishnetmedia"/>
    <s v="RusticPathways"/>
    <m/>
    <m/>
    <m/>
    <m/>
    <m/>
    <m/>
    <m/>
    <m/>
    <s v="No"/>
    <n v="455"/>
    <m/>
    <m/>
    <s v="Page likes Page"/>
    <s v="Page Like"/>
    <s v="One"/>
    <n v="1"/>
    <s v="1"/>
    <s v="3"/>
    <m/>
    <m/>
    <m/>
    <m/>
    <m/>
    <m/>
    <m/>
    <m/>
    <m/>
  </r>
  <r>
    <s v="drugfreekidsnh"/>
    <s v="HenryViiicarvery"/>
    <m/>
    <m/>
    <m/>
    <m/>
    <m/>
    <m/>
    <m/>
    <m/>
    <s v="No"/>
    <n v="456"/>
    <m/>
    <m/>
    <s v="Page likes Page"/>
    <s v="Page Like"/>
    <s v="OnePointFive"/>
    <n v="1"/>
    <s v="2"/>
    <s v="2"/>
    <m/>
    <m/>
    <m/>
    <m/>
    <m/>
    <m/>
    <m/>
    <m/>
    <m/>
  </r>
  <r>
    <s v="ClipperFoundation"/>
    <s v="HenryViiicarvery"/>
    <m/>
    <m/>
    <m/>
    <m/>
    <m/>
    <m/>
    <m/>
    <m/>
    <s v="No"/>
    <n v="457"/>
    <m/>
    <m/>
    <s v="Page likes Page"/>
    <s v="Page Like"/>
    <s v="OnePointFive"/>
    <n v="1"/>
    <s v="2"/>
    <s v="2"/>
    <m/>
    <m/>
    <m/>
    <m/>
    <m/>
    <m/>
    <m/>
    <m/>
    <m/>
  </r>
  <r>
    <s v="fishnetmedia"/>
    <s v="HenryViiicarvery"/>
    <m/>
    <m/>
    <m/>
    <m/>
    <m/>
    <m/>
    <m/>
    <m/>
    <s v="No"/>
    <n v="458"/>
    <m/>
    <m/>
    <s v="Page likes Page"/>
    <s v="Page Like"/>
    <s v="One"/>
    <n v="1"/>
    <s v="1"/>
    <s v="2"/>
    <m/>
    <m/>
    <m/>
    <m/>
    <m/>
    <m/>
    <m/>
    <m/>
    <m/>
  </r>
  <r>
    <s v="drugfreekidsnh"/>
    <s v="fredcchurch"/>
    <m/>
    <m/>
    <m/>
    <m/>
    <m/>
    <m/>
    <m/>
    <m/>
    <s v="No"/>
    <n v="459"/>
    <m/>
    <m/>
    <s v="Page likes Page"/>
    <s v="Page Like"/>
    <s v="OnePointFive"/>
    <n v="1"/>
    <s v="2"/>
    <s v="2"/>
    <m/>
    <m/>
    <m/>
    <m/>
    <m/>
    <m/>
    <m/>
    <m/>
    <m/>
  </r>
  <r>
    <s v="fishnetmedia"/>
    <s v="fredcchurch"/>
    <m/>
    <m/>
    <m/>
    <m/>
    <m/>
    <m/>
    <m/>
    <m/>
    <s v="No"/>
    <n v="460"/>
    <m/>
    <m/>
    <s v="Page likes Page"/>
    <s v="Page Like"/>
    <s v="One"/>
    <n v="1"/>
    <s v="1"/>
    <s v="2"/>
    <m/>
    <m/>
    <m/>
    <m/>
    <m/>
    <m/>
    <m/>
    <m/>
    <m/>
  </r>
  <r>
    <s v="fishnetmedia"/>
    <s v="67603934944_SOMMA Studios"/>
    <m/>
    <m/>
    <m/>
    <m/>
    <m/>
    <m/>
    <m/>
    <m/>
    <s v="No"/>
    <n v="461"/>
    <m/>
    <m/>
    <s v="Page likes Page"/>
    <s v="Page Like"/>
    <s v="One"/>
    <n v="1"/>
    <s v="1"/>
    <s v="2"/>
    <m/>
    <m/>
    <m/>
    <m/>
    <m/>
    <m/>
    <m/>
    <m/>
    <m/>
  </r>
  <r>
    <s v="fishnetmedia"/>
    <s v="141765825936395_Wakita Electric, Inc"/>
    <m/>
    <m/>
    <m/>
    <m/>
    <m/>
    <m/>
    <m/>
    <m/>
    <s v="No"/>
    <n v="462"/>
    <m/>
    <m/>
    <s v="Page likes Page"/>
    <s v="Page Like"/>
    <s v="One"/>
    <n v="1"/>
    <s v="1"/>
    <s v="1"/>
    <m/>
    <m/>
    <m/>
    <m/>
    <m/>
    <m/>
    <m/>
    <m/>
    <m/>
  </r>
  <r>
    <s v="fishnetmedia"/>
    <s v="120152951349130_Office Resources, Inc."/>
    <m/>
    <m/>
    <m/>
    <m/>
    <m/>
    <m/>
    <m/>
    <m/>
    <s v="No"/>
    <n v="463"/>
    <m/>
    <m/>
    <s v="Page likes Page"/>
    <s v="Page Like"/>
    <s v="One"/>
    <n v="1"/>
    <s v="1"/>
    <s v="1"/>
    <m/>
    <m/>
    <m/>
    <m/>
    <m/>
    <m/>
    <m/>
    <m/>
    <m/>
  </r>
  <r>
    <s v="ClipperFoundation"/>
    <s v="drugfreekidsnh"/>
    <m/>
    <m/>
    <m/>
    <m/>
    <m/>
    <m/>
    <m/>
    <m/>
    <s v="No"/>
    <n v="464"/>
    <m/>
    <m/>
    <s v="Page likes Page"/>
    <s v="Page Like"/>
    <s v="OnePointFive"/>
    <n v="1"/>
    <s v="2"/>
    <s v="2"/>
    <m/>
    <m/>
    <m/>
    <m/>
    <m/>
    <m/>
    <m/>
    <m/>
    <m/>
  </r>
  <r>
    <s v="fishnetmedia"/>
    <s v="drugfreekidsnh"/>
    <m/>
    <m/>
    <m/>
    <m/>
    <m/>
    <m/>
    <m/>
    <m/>
    <s v="No"/>
    <n v="465"/>
    <m/>
    <m/>
    <s v="Page likes Page"/>
    <s v="Page Like"/>
    <s v="One"/>
    <n v="1"/>
    <s v="1"/>
    <s v="2"/>
    <m/>
    <m/>
    <m/>
    <m/>
    <m/>
    <m/>
    <m/>
    <m/>
    <m/>
  </r>
  <r>
    <s v="fishnetmedia"/>
    <s v="NewHampshireSPCA"/>
    <m/>
    <m/>
    <m/>
    <m/>
    <m/>
    <m/>
    <m/>
    <m/>
    <s v="No"/>
    <n v="466"/>
    <m/>
    <m/>
    <s v="Page likes Page"/>
    <s v="Page Like"/>
    <s v="One"/>
    <n v="1"/>
    <s v="1"/>
    <s v="2"/>
    <m/>
    <m/>
    <m/>
    <m/>
    <m/>
    <m/>
    <m/>
    <m/>
    <m/>
  </r>
  <r>
    <s v="fishnetmedia"/>
    <s v="beworldlybewellhavefun"/>
    <m/>
    <m/>
    <m/>
    <m/>
    <m/>
    <m/>
    <m/>
    <m/>
    <s v="No"/>
    <n v="467"/>
    <m/>
    <m/>
    <s v="Page likes Page"/>
    <s v="Page Like"/>
    <s v="One"/>
    <n v="1"/>
    <s v="1"/>
    <s v="1"/>
    <m/>
    <m/>
    <m/>
    <m/>
    <m/>
    <m/>
    <m/>
    <m/>
    <m/>
  </r>
  <r>
    <s v="fishnetmedia"/>
    <s v="ClipperFoundation"/>
    <m/>
    <m/>
    <m/>
    <m/>
    <m/>
    <m/>
    <m/>
    <m/>
    <s v="No"/>
    <n v="468"/>
    <m/>
    <m/>
    <s v="Page likes Page"/>
    <s v="Page Like"/>
    <s v="One"/>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C42" firstHeaderRow="1" firstDataRow="1" firstDataCol="0"/>
  <pivotFields count="2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E468" totalsRowShown="0" headerRowDxfId="422" dataDxfId="386">
  <autoFilter ref="A2:AE468"/>
  <tableColumns count="31">
    <tableColumn id="1" name="Vertex 1" dataDxfId="368"/>
    <tableColumn id="2" name="Vertex 2" dataDxfId="366"/>
    <tableColumn id="3" name="Color" dataDxfId="367"/>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61"/>
    <tableColumn id="7" name="ID" dataDxfId="388"/>
    <tableColumn id="9" name="Dynamic Filter" dataDxfId="387"/>
    <tableColumn id="8" name="Add Your Own Columns Here" dataDxfId="365"/>
    <tableColumn id="15" name="Relationship" dataDxfId="364"/>
    <tableColumn id="16" name="Type" dataDxfId="363"/>
    <tableColumn id="17" name="Network Level" dataDxfId="362"/>
    <tableColumn id="18" name="Edge Weight"/>
    <tableColumn id="19" name="Vertex 1 Group" dataDxfId="127">
      <calculatedColumnFormula>REPLACE(INDEX(GroupVertices[Group], MATCH(Edges[[#This Row],[Vertex 1]],GroupVertices[Vertex],0)),1,1,"")</calculatedColumnFormula>
    </tableColumn>
    <tableColumn id="20" name="Vertex 2 Group" dataDxfId="99">
      <calculatedColumnFormula>REPLACE(INDEX(GroupVertices[Group], MATCH(Edges[[#This Row],[Vertex 2]],GroupVertices[Vertex],0)),1,1,"")</calculatedColumnFormula>
    </tableColumn>
    <tableColumn id="21" name="Sentiment List #1: Positive Word Count" dataDxfId="98"/>
    <tableColumn id="22" name="Sentiment List #1: Positive Word Percentage (%)" dataDxfId="97"/>
    <tableColumn id="23" name="Sentiment List #2: Negative Word Count" dataDxfId="96"/>
    <tableColumn id="24" name="Sentiment List #2: Negative Word Percentage (%)" dataDxfId="94"/>
    <tableColumn id="25" name="Sentiment List #3: Angry / Violent Word Count" dataDxfId="95"/>
    <tableColumn id="26" name="Sentiment List #3: Angry / Violent Word Percentage (%)" dataDxfId="92"/>
    <tableColumn id="27" name="Non-categorized Word Count" dataDxfId="91"/>
    <tableColumn id="28" name="Non-categorized Word Percentage (%)" dataDxfId="90"/>
    <tableColumn id="29" name="Edge Content Word Count" dataDxfId="88"/>
    <tableColumn id="30" name="Sentiment List #3: Angry Word Count" dataDxfId="89"/>
    <tableColumn id="31" name="Sentiment List #3: Angry Word Percentage (%)" dataDxfId="9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270" dataDxfId="269">
  <autoFilter ref="A2:C16"/>
  <tableColumns count="3">
    <tableColumn id="1" name="Group 1" dataDxfId="126"/>
    <tableColumn id="2" name="Group 2" dataDxfId="125"/>
    <tableColumn id="3" name="Edges" dataDxfId="12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2" totalsRowShown="0" headerRowDxfId="268" dataDxfId="267">
  <autoFilter ref="A1:J2"/>
  <tableColumns count="10">
    <tableColumn id="1" name="Top URLs in Tweet in Entire Graph" dataDxfId="266"/>
    <tableColumn id="2" name="Entire Graph Count" dataDxfId="265"/>
    <tableColumn id="3" name="Top URLs in Tweet in G1" dataDxfId="264"/>
    <tableColumn id="4" name="G1 Count" dataDxfId="263"/>
    <tableColumn id="5" name="Top URLs in Tweet in G2" dataDxfId="262"/>
    <tableColumn id="6" name="G2 Count" dataDxfId="261"/>
    <tableColumn id="7" name="Top URLs in Tweet in G3" dataDxfId="260"/>
    <tableColumn id="8" name="G3 Count" dataDxfId="259"/>
    <tableColumn id="9" name="Top URLs in Tweet in G4" dataDxfId="258"/>
    <tableColumn id="10" name="G4 Count" dataDxfId="25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J5" totalsRowShown="0" headerRowDxfId="256" dataDxfId="255">
  <autoFilter ref="A4:J5"/>
  <tableColumns count="10">
    <tableColumn id="1" name="Top Domains in Tweet in Entire Graph" dataDxfId="254"/>
    <tableColumn id="2" name="Entire Graph Count" dataDxfId="253"/>
    <tableColumn id="3" name="Top Domains in Tweet in G1" dataDxfId="252"/>
    <tableColumn id="4" name="G1 Count" dataDxfId="251"/>
    <tableColumn id="5" name="Top Domains in Tweet in G2" dataDxfId="250"/>
    <tableColumn id="6" name="G2 Count" dataDxfId="249"/>
    <tableColumn id="7" name="Top Domains in Tweet in G3" dataDxfId="248"/>
    <tableColumn id="8" name="G3 Count" dataDxfId="247"/>
    <tableColumn id="9" name="Top Domains in Tweet in G4" dataDxfId="246"/>
    <tableColumn id="10" name="G4 Count" dataDxfId="24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J8" totalsRowShown="0" headerRowDxfId="244" dataDxfId="243">
  <autoFilter ref="A7:J8"/>
  <tableColumns count="10">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J15" totalsRowShown="0" headerRowDxfId="231" dataDxfId="230">
  <autoFilter ref="A10:J15"/>
  <tableColumns count="10">
    <tableColumn id="1" name="Top Words in Tweet in Entire Graph" dataDxfId="229"/>
    <tableColumn id="2" name="Entire Graph Count" dataDxfId="228"/>
    <tableColumn id="3" name="Top Words in Tweet in G1" dataDxfId="227"/>
    <tableColumn id="4" name="G1 Count" dataDxfId="226"/>
    <tableColumn id="5" name="Top Words in Tweet in G2" dataDxfId="225"/>
    <tableColumn id="6" name="G2 Count" dataDxfId="224"/>
    <tableColumn id="7" name="Top Words in Tweet in G3" dataDxfId="223"/>
    <tableColumn id="8" name="G3 Count" dataDxfId="222"/>
    <tableColumn id="9" name="Top Words in Tweet in G4" dataDxfId="221"/>
    <tableColumn id="10" name="G4 Count" dataDxfId="22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J19" totalsRowShown="0" headerRowDxfId="218" dataDxfId="217">
  <autoFilter ref="A18:J19"/>
  <tableColumns count="10">
    <tableColumn id="1" name="Top Word Pairs in Tweet in Entire Graph" dataDxfId="216"/>
    <tableColumn id="2" name="Entire Graph Count" dataDxfId="215"/>
    <tableColumn id="3" name="Top Word Pairs in Tweet in G1" dataDxfId="214"/>
    <tableColumn id="4" name="G1 Count" dataDxfId="213"/>
    <tableColumn id="5" name="Top Word Pairs in Tweet in G2" dataDxfId="212"/>
    <tableColumn id="6" name="G2 Count" dataDxfId="211"/>
    <tableColumn id="7" name="Top Word Pairs in Tweet in G3" dataDxfId="210"/>
    <tableColumn id="8" name="G3 Count" dataDxfId="209"/>
    <tableColumn id="9" name="Top Word Pairs in Tweet in G4" dataDxfId="208"/>
    <tableColumn id="10" name="G4 Count" dataDxfId="2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J22" totalsRowShown="0" headerRowDxfId="205" dataDxfId="204">
  <autoFilter ref="A21:J22"/>
  <tableColumns count="10">
    <tableColumn id="1" name="Top Replied-To in Entire Graph" dataDxfId="203"/>
    <tableColumn id="2" name="Entire Graph Count" dataDxfId="199"/>
    <tableColumn id="3" name="Top Replied-To in G1" dataDxfId="198"/>
    <tableColumn id="4" name="G1 Count" dataDxfId="195"/>
    <tableColumn id="5" name="Top Replied-To in G2" dataDxfId="194"/>
    <tableColumn id="6" name="G2 Count" dataDxfId="191"/>
    <tableColumn id="7" name="Top Replied-To in G3" dataDxfId="190"/>
    <tableColumn id="8" name="G3 Count" dataDxfId="187"/>
    <tableColumn id="9" name="Top Replied-To in G4" dataDxfId="186"/>
    <tableColumn id="10" name="G4 Count" dataDxfId="18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J25" totalsRowShown="0" headerRowDxfId="202" dataDxfId="201">
  <autoFilter ref="A24:J25"/>
  <tableColumns count="10">
    <tableColumn id="1" name="Top Mentioned in Entire Graph" dataDxfId="200"/>
    <tableColumn id="2" name="Entire Graph Count" dataDxfId="197"/>
    <tableColumn id="3" name="Top Mentioned in G1" dataDxfId="196"/>
    <tableColumn id="4" name="G1 Count" dataDxfId="193"/>
    <tableColumn id="5" name="Top Mentioned in G2" dataDxfId="192"/>
    <tableColumn id="6" name="G2 Count" dataDxfId="189"/>
    <tableColumn id="7" name="Top Mentioned in G3" dataDxfId="188"/>
    <tableColumn id="8" name="G3 Count" dataDxfId="184"/>
    <tableColumn id="9" name="Top Mentioned in G4" dataDxfId="183"/>
    <tableColumn id="10" name="G4 Count" dataDxfId="18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J28" totalsRowShown="0" headerRowDxfId="179" dataDxfId="178">
  <autoFilter ref="A27:J28"/>
  <tableColumns count="10">
    <tableColumn id="1" name="Top Tweeters in Entire Graph" dataDxfId="177"/>
    <tableColumn id="2" name="Entire Graph Count" dataDxfId="176"/>
    <tableColumn id="3" name="Top Tweeters in G1" dataDxfId="175"/>
    <tableColumn id="4" name="G1 Count" dataDxfId="174"/>
    <tableColumn id="5" name="Top Tweeters in G2" dataDxfId="173"/>
    <tableColumn id="6" name="G2 Count" dataDxfId="172"/>
    <tableColumn id="7" name="Top Tweeters in G3" dataDxfId="171"/>
    <tableColumn id="8" name="G3 Count" dataDxfId="170"/>
    <tableColumn id="9" name="Top Tweeters in G4" dataDxfId="169"/>
    <tableColumn id="10" name="G4 Count" dataDxfId="1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FB103" totalsRowShown="0" headerRowDxfId="421" dataDxfId="369">
  <autoFilter ref="A2:FB103"/>
  <sortState ref="A3:FB103">
    <sortCondition descending="1" sortBy="value" ref="V3:V103"/>
  </sortState>
  <tableColumns count="158">
    <tableColumn id="1" name="Vertex" dataDxfId="385"/>
    <tableColumn id="158" name="Subgraph"/>
    <tableColumn id="2" name="Color" dataDxfId="384"/>
    <tableColumn id="5" name="Shape" dataDxfId="383"/>
    <tableColumn id="6" name="Size" dataDxfId="382"/>
    <tableColumn id="4" name="Opacity" dataDxfId="359"/>
    <tableColumn id="7" name="Image File" dataDxfId="357"/>
    <tableColumn id="3" name="Visibility" dataDxfId="358"/>
    <tableColumn id="10" name="Label" dataDxfId="381"/>
    <tableColumn id="16" name="Label Fill Color" dataDxfId="380"/>
    <tableColumn id="9" name="Label Position" dataDxfId="379"/>
    <tableColumn id="8" name="Tooltip" dataDxfId="378"/>
    <tableColumn id="18" name="Layout Order" dataDxfId="377"/>
    <tableColumn id="13" name="X" dataDxfId="376"/>
    <tableColumn id="14" name="Y" dataDxfId="375"/>
    <tableColumn id="12" name="Locked?" dataDxfId="374"/>
    <tableColumn id="19" name="Polar R" dataDxfId="373"/>
    <tableColumn id="20" name="Polar Angle" dataDxfId="372"/>
    <tableColumn id="21" name="Degree" dataDxfId="44"/>
    <tableColumn id="22" name="In-Degree" dataDxfId="43"/>
    <tableColumn id="23" name="Out-Degree" dataDxfId="40"/>
    <tableColumn id="24" name="Betweenness Centrality" dataDxfId="39"/>
    <tableColumn id="25" name="Closeness Centrality" dataDxfId="38"/>
    <tableColumn id="26" name="Eigenvector Centrality" dataDxfId="36"/>
    <tableColumn id="15" name="PageRank" dataDxfId="37"/>
    <tableColumn id="27" name="Clustering Coefficient" dataDxfId="41"/>
    <tableColumn id="29" name="Reciprocated Vertex Pair Ratio" dataDxfId="42"/>
    <tableColumn id="11" name="ID" dataDxfId="371"/>
    <tableColumn id="28" name="Dynamic Filter" dataDxfId="370"/>
    <tableColumn id="17" name="Add Your Own Columns Here" dataDxfId="361"/>
    <tableColumn id="30" name="Custom Menu Item Text" dataDxfId="360"/>
    <tableColumn id="31" name="Custom Menu Item Action" dataDxfId="356"/>
    <tableColumn id="32" name="Vertex Type" dataDxfId="355"/>
    <tableColumn id="33" name="Picture" dataDxfId="354"/>
    <tableColumn id="34" name="About" dataDxfId="353"/>
    <tableColumn id="35" name="Affiliation" dataDxfId="352"/>
    <tableColumn id="36" name="Artists We Like" dataDxfId="351"/>
    <tableColumn id="37" name="Attire" dataDxfId="350"/>
    <tableColumn id="38" name="Awards" dataDxfId="349"/>
    <tableColumn id="39" name="Band Interests" dataDxfId="348"/>
    <tableColumn id="40" name="Band Members" dataDxfId="347"/>
    <tableColumn id="41" name="Bio" dataDxfId="346"/>
    <tableColumn id="42" name="Birthday" dataDxfId="345"/>
    <tableColumn id="43" name="Booking Agent" dataDxfId="344"/>
    <tableColumn id="44" name="Built" dataDxfId="343"/>
    <tableColumn id="45" name="Category" dataDxfId="342"/>
    <tableColumn id="46" name="Category List" dataDxfId="341"/>
    <tableColumn id="47" name="Checkins" dataDxfId="340"/>
    <tableColumn id="48" name="Company Overview" dataDxfId="339"/>
    <tableColumn id="49" name="Contact Address" dataDxfId="338"/>
    <tableColumn id="50" name="Country Page Likes" dataDxfId="337"/>
    <tableColumn id="51" name="Cover" dataDxfId="336"/>
    <tableColumn id="52" name="Culinary Team" dataDxfId="335"/>
    <tableColumn id="53" name="Current Location" dataDxfId="334"/>
    <tableColumn id="54" name="Description" dataDxfId="333"/>
    <tableColumn id="55" name="Directed By" dataDxfId="332"/>
    <tableColumn id="56" name="Display Subtext" dataDxfId="331"/>
    <tableColumn id="57" name="Response Time" dataDxfId="330"/>
    <tableColumn id="58" name="E-mails" dataDxfId="329"/>
    <tableColumn id="59" name="Engagement" dataDxfId="328"/>
    <tableColumn id="60" name="Fan Count" dataDxfId="327"/>
    <tableColumn id="61" name="Featured Video" dataDxfId="326"/>
    <tableColumn id="62" name="Features" dataDxfId="325"/>
    <tableColumn id="63" name="Food Styles" dataDxfId="324"/>
    <tableColumn id="64" name="Founded" dataDxfId="323"/>
    <tableColumn id="65" name="General Info" dataDxfId="322"/>
    <tableColumn id="66" name="General Manager" dataDxfId="321"/>
    <tableColumn id="67" name="Genre" dataDxfId="320"/>
    <tableColumn id="68" name="Has Added App" dataDxfId="319"/>
    <tableColumn id="69" name="Hometown" dataDxfId="318"/>
    <tableColumn id="70" name="Hours" dataDxfId="317"/>
    <tableColumn id="71" name="Influences" dataDxfId="316"/>
    <tableColumn id="72" name="Is Always Open" dataDxfId="315"/>
    <tableColumn id="73" name="Is Community Page" dataDxfId="314"/>
    <tableColumn id="74" name="Is Eligible For Branded Content" dataDxfId="313"/>
    <tableColumn id="75" name="Is Permanently Closed" dataDxfId="312"/>
    <tableColumn id="76" name="Is Verified" dataDxfId="311"/>
    <tableColumn id="77" name="Link" dataDxfId="310"/>
    <tableColumn id="78" name="Location" dataDxfId="309"/>
    <tableColumn id="79" name="Members" dataDxfId="308"/>
    <tableColumn id="80" name="Mission" dataDxfId="307"/>
    <tableColumn id="81" name="Mpg" dataDxfId="306"/>
    <tableColumn id="82" name="Name" dataDxfId="305"/>
    <tableColumn id="83" name="Network" dataDxfId="304"/>
    <tableColumn id="84" name="Overall Star Rating" dataDxfId="303"/>
    <tableColumn id="85" name="Parent Page" dataDxfId="302"/>
    <tableColumn id="86" name="Parking" dataDxfId="301"/>
    <tableColumn id="87" name="Payment Options" dataDxfId="300"/>
    <tableColumn id="88" name="Personal Info" dataDxfId="299"/>
    <tableColumn id="89" name="Personal Interests" dataDxfId="298"/>
    <tableColumn id="90" name="Pharma Safety Info" dataDxfId="297"/>
    <tableColumn id="91" name="Phone" dataDxfId="296"/>
    <tableColumn id="92" name="Place Type" dataDxfId="295"/>
    <tableColumn id="93" name="Plot Outline" dataDxfId="294"/>
    <tableColumn id="94" name="Press Contact" dataDxfId="293"/>
    <tableColumn id="95" name="Price Range" dataDxfId="292"/>
    <tableColumn id="96" name="Produced By" dataDxfId="291"/>
    <tableColumn id="97" name="Products" dataDxfId="290"/>
    <tableColumn id="98" name="Public Transit" dataDxfId="289"/>
    <tableColumn id="99" name="Rating Count" dataDxfId="288"/>
    <tableColumn id="100" name="Record Label" dataDxfId="287"/>
    <tableColumn id="101" name="Release Date" dataDxfId="286"/>
    <tableColumn id="102" name="Restaurant Services" dataDxfId="285"/>
    <tableColumn id="103" name="Restaurant Specialties" dataDxfId="284"/>
    <tableColumn id="104" name="Schedule" dataDxfId="283"/>
    <tableColumn id="105" name="Screenplay By" dataDxfId="282"/>
    <tableColumn id="106" name="Season" dataDxfId="281"/>
    <tableColumn id="107" name="Single Line Address" dataDxfId="280"/>
    <tableColumn id="108" name="Starring" dataDxfId="279"/>
    <tableColumn id="109" name="Start Info" dataDxfId="278"/>
    <tableColumn id="110" name="Studio" dataDxfId="277"/>
    <tableColumn id="111" name="Talking About Count" dataDxfId="276"/>
    <tableColumn id="112" name="Username" dataDxfId="275"/>
    <tableColumn id="113" name="Verification Status" dataDxfId="274"/>
    <tableColumn id="114" name="Website" dataDxfId="273"/>
    <tableColumn id="115" name="Were Here Count" dataDxfId="272"/>
    <tableColumn id="116" name="Written By" dataDxfId="271"/>
    <tableColumn id="117" name="Is Seed Fan Page" dataDxfId="130"/>
    <tableColumn id="118" name="Vertex Group" dataDxfId="128">
      <calculatedColumnFormula>REPLACE(INDEX(GroupVertices[Group], MATCH(Vertices[[#This Row],[Vertex]],GroupVertices[Vertex],0)),1,1,"")</calculatedColumnFormula>
    </tableColumn>
    <tableColumn id="119" name="Top URLs in Tweet by Count" dataDxfId="129"/>
    <tableColumn id="120" name="Top URLs in Tweet by Salience" dataDxfId="166"/>
    <tableColumn id="121" name="Top Domains in Tweet by Count" dataDxfId="165"/>
    <tableColumn id="122" name="Top Domains in Tweet by Salience" dataDxfId="164"/>
    <tableColumn id="123" name="Top Hashtags in Tweet by Count" dataDxfId="163"/>
    <tableColumn id="124" name="Top Hashtags in Tweet by Salience" dataDxfId="162"/>
    <tableColumn id="125" name="Top Words in Tweet by Count" dataDxfId="161"/>
    <tableColumn id="126" name="Top Words in Tweet by Salience" dataDxfId="160"/>
    <tableColumn id="127" name="Top Word Pairs in Tweet by Count" dataDxfId="159"/>
    <tableColumn id="128" name="Top Word Pairs in Tweet by Salience" dataDxfId="87"/>
    <tableColumn id="129" name="Sentiment List #1: Positive Word Count" dataDxfId="86"/>
    <tableColumn id="130" name="Sentiment List #1: Positive Word Percentage (%)" dataDxfId="85"/>
    <tableColumn id="131" name="Sentiment List #2: Negative Word Count" dataDxfId="84"/>
    <tableColumn id="132" name="Sentiment List #2: Negative Word Percentage (%)" dataDxfId="82"/>
    <tableColumn id="133" name="Sentiment List #3: Angry / Violent Word Count" dataDxfId="83"/>
    <tableColumn id="134" name="Sentiment List #3: Angry / Violent Word Percentage (%)" dataDxfId="79"/>
    <tableColumn id="135" name="Non-categorized Word Count" dataDxfId="78"/>
    <tableColumn id="136" name="Non-categorized Word Percentage (%)" dataDxfId="77"/>
    <tableColumn id="137" name="Vertex Content Word Count" dataDxfId="75"/>
    <tableColumn id="138" name="Hashtags in Comment by Count" dataDxfId="76"/>
    <tableColumn id="139" name="Hashtags in Comment by Salience" dataDxfId="142"/>
    <tableColumn id="140" name="URLs in Post by Count" dataDxfId="143"/>
    <tableColumn id="141" name="URLs in Post by Salience" dataDxfId="149"/>
    <tableColumn id="142" name="Domains in Post by Count" dataDxfId="148"/>
    <tableColumn id="143" name="Domains in Post by Salience" dataDxfId="147"/>
    <tableColumn id="144" name="URLs in Comment by Count" dataDxfId="146"/>
    <tableColumn id="145" name="URLs in Comment by Salience" dataDxfId="145"/>
    <tableColumn id="146" name="Domains in Comment by Count" dataDxfId="144"/>
    <tableColumn id="147" name="Domains in Comment by Salience" dataDxfId="141"/>
    <tableColumn id="148" name="Top Words in Post Content by Count" dataDxfId="140"/>
    <tableColumn id="149" name="Top Words in Post Content by Salience" dataDxfId="139"/>
    <tableColumn id="150" name="Top Word Pairs in Post Content by Count" dataDxfId="138"/>
    <tableColumn id="151" name="Top Word Pairs in Post Content by Salience" dataDxfId="81"/>
    <tableColumn id="152" name="Sentiment List #3: Angry Word Count" dataDxfId="80"/>
    <tableColumn id="153" name="Sentiment List #3: Angry Word Percentage (%)" dataDxfId="4"/>
    <tableColumn id="154" name="Top Words in About by Count" dataDxfId="3"/>
    <tableColumn id="155" name="Top Words in About by Salience" dataDxfId="2"/>
    <tableColumn id="156" name="Top Word Pairs in About by Count" dataDxfId="1"/>
    <tableColumn id="157" name="Top Word Pairs in About by Salience" dataDxfId="0"/>
  </tableColumns>
  <tableStyleInfo name="NodeXL Table" showFirstColumn="0" showLastColumn="0" showRowStripes="0" showColumnStripes="0"/>
</table>
</file>

<file path=xl/tables/table20.xml><?xml version="1.0" encoding="utf-8"?>
<table xmlns="http://schemas.openxmlformats.org/spreadsheetml/2006/main" id="20" name="Words" displayName="Words" ref="A1:H316" totalsRowShown="0" headerRowDxfId="158" dataDxfId="157">
  <autoFilter ref="A1:H316"/>
  <tableColumns count="8">
    <tableColumn id="1" name="Word" dataDxfId="121"/>
    <tableColumn id="2" name="Count" dataDxfId="120"/>
    <tableColumn id="3" name="Salience" dataDxfId="119"/>
    <tableColumn id="4" name="Group" dataDxfId="118"/>
    <tableColumn id="5" name="Word on Sentiment List #1: Positive" dataDxfId="117"/>
    <tableColumn id="6" name="Word on Sentiment List #2: Negative" dataDxfId="116"/>
    <tableColumn id="7" name="Word on Sentiment List #3: Angry / Violent" dataDxfId="115"/>
    <tableColumn id="8" name="Word on Sentiment List #3: Angry" dataDxfId="11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N39" totalsRowShown="0" headerRowDxfId="156" dataDxfId="155">
  <autoFilter ref="A1:N39"/>
  <tableColumns count="14">
    <tableColumn id="1" name="Word 1" dataDxfId="113"/>
    <tableColumn id="2" name="Word 2" dataDxfId="112"/>
    <tableColumn id="3" name="Count" dataDxfId="111"/>
    <tableColumn id="4" name="Salience" dataDxfId="110"/>
    <tableColumn id="5" name="Mutual Information" dataDxfId="109"/>
    <tableColumn id="6" name="Group" dataDxfId="108"/>
    <tableColumn id="7" name="Word1 on Sentiment List #1: Positive" dataDxfId="107"/>
    <tableColumn id="8" name="Word1 on Sentiment List #2: Negative" dataDxfId="106"/>
    <tableColumn id="9" name="Word1 on Sentiment List #3: Angry / Violent" dataDxfId="105"/>
    <tableColumn id="10" name="Word2 on Sentiment List #1: Positive" dataDxfId="104"/>
    <tableColumn id="11" name="Word2 on Sentiment List #2: Negative" dataDxfId="102"/>
    <tableColumn id="12" name="Word2 on Sentiment List #3: Angry / Violent" dataDxfId="103"/>
    <tableColumn id="13" name="Word1 on Sentiment List #3: Angry" dataDxfId="101"/>
    <tableColumn id="14" name="Word2 on Sentiment List #3: Angry" dataDxfId="100"/>
  </tableColumns>
  <tableStyleInfo name="NodeXL Table" showFirstColumn="0" showLastColumn="0" showRowStripes="1" showColumnStripes="0"/>
</table>
</file>

<file path=xl/tables/table22.xml><?xml version="1.0" encoding="utf-8"?>
<table xmlns="http://schemas.openxmlformats.org/spreadsheetml/2006/main" id="31" name="NetworkTopItems_1" displayName="NetworkTopItems_1" ref="A1:J11" totalsRowShown="0" headerRowDxfId="31" dataDxfId="30">
  <autoFilter ref="A1:J11"/>
  <tableColumns count="10">
    <tableColumn id="1" name="Top Words in About in Entire Graph" dataDxfId="29"/>
    <tableColumn id="2" name="Entire Graph Count" dataDxfId="28"/>
    <tableColumn id="3" name="Top Words in About in G1" dataDxfId="27"/>
    <tableColumn id="4" name="G1 Count" dataDxfId="26"/>
    <tableColumn id="5" name="Top Words in About in G2" dataDxfId="25"/>
    <tableColumn id="6" name="G2 Count" dataDxfId="24"/>
    <tableColumn id="7" name="Top Words in About in G3" dataDxfId="23"/>
    <tableColumn id="8" name="G3 Count" dataDxfId="22"/>
    <tableColumn id="9" name="Top Words in About in G4" dataDxfId="21"/>
    <tableColumn id="10" name="G4 Count" dataDxfId="20"/>
  </tableColumns>
  <tableStyleInfo name="NodeXL Table" showFirstColumn="0" showLastColumn="0" showRowStripes="1" showColumnStripes="0"/>
</table>
</file>

<file path=xl/tables/table23.xml><?xml version="1.0" encoding="utf-8"?>
<table xmlns="http://schemas.openxmlformats.org/spreadsheetml/2006/main" id="32" name="NetworkTopItems_2" displayName="NetworkTopItems_2" ref="A14:J24" totalsRowShown="0" headerRowDxfId="18" dataDxfId="17">
  <autoFilter ref="A14:J24"/>
  <tableColumns count="10">
    <tableColumn id="1" name="Top Word Pairs in About in Entire Graph" dataDxfId="16"/>
    <tableColumn id="2" name="Entire Graph Count" dataDxfId="15"/>
    <tableColumn id="3" name="Top Word Pairs in About in G1" dataDxfId="14"/>
    <tableColumn id="4" name="G1 Count" dataDxfId="13"/>
    <tableColumn id="5" name="Top Word Pairs in About in G2" dataDxfId="12"/>
    <tableColumn id="6" name="G2 Count" dataDxfId="11"/>
    <tableColumn id="7" name="Top Word Pairs in About in G3" dataDxfId="10"/>
    <tableColumn id="8" name="G3 Count" dataDxfId="9"/>
    <tableColumn id="9" name="Top Word Pairs in About in G4" dataDxfId="8"/>
    <tableColumn id="10" name="G4 Count" dataDxfId="7"/>
  </tableColumns>
  <tableStyleInfo name="NodeXL Table" showFirstColumn="0" showLastColumn="0" showRowStripes="1" showColumnStripes="0"/>
</table>
</file>

<file path=xl/tables/table24.xml><?xml version="1.0" encoding="utf-8"?>
<table xmlns="http://schemas.openxmlformats.org/spreadsheetml/2006/main" id="30" name="TopItems_1" displayName="TopItems_1" ref="A1:B11" totalsRowShown="0" headerRowDxfId="35" dataDxfId="34">
  <autoFilter ref="A1:B11"/>
  <tableColumns count="2">
    <tableColumn id="1" name="Top 10 Vertices, Ranked by Betweenness Centrality" dataDxfId="33"/>
    <tableColumn id="2" name="Betweenness Centrality" dataDxfId="32"/>
  </tableColumns>
  <tableStyleInfo name="NodeXL Table" showFirstColumn="0" showLastColumn="0" showRowStripes="1" showColumnStripes="0"/>
</table>
</file>

<file path=xl/tables/table3.xml><?xml version="1.0" encoding="utf-8"?>
<table xmlns="http://schemas.openxmlformats.org/spreadsheetml/2006/main" id="4" name="Groups" displayName="Groups" ref="A2:AZ6" totalsRowShown="0" headerRowDxfId="420">
  <autoFilter ref="A2:AZ6"/>
  <tableColumns count="52">
    <tableColumn id="1" name="Group" dataDxfId="137"/>
    <tableColumn id="2" name="Vertex Color" dataDxfId="136"/>
    <tableColumn id="3" name="Vertex Shape" dataDxfId="134"/>
    <tableColumn id="22" name="Visibility" dataDxfId="135"/>
    <tableColumn id="4" name="Collapsed?"/>
    <tableColumn id="18" name="Label" dataDxfId="419"/>
    <tableColumn id="20" name="Collapsed X"/>
    <tableColumn id="21" name="Collapsed Y"/>
    <tableColumn id="6" name="ID" dataDxfId="418"/>
    <tableColumn id="19" name="Collapsed Properties" dataDxfId="60"/>
    <tableColumn id="5" name="Vertices" dataDxfId="59"/>
    <tableColumn id="7" name="Unique Edges" dataDxfId="58"/>
    <tableColumn id="8" name="Edges With Duplicates" dataDxfId="57"/>
    <tableColumn id="9" name="Total Edges" dataDxfId="56"/>
    <tableColumn id="10" name="Self-Loops" dataDxfId="55"/>
    <tableColumn id="24" name="Reciprocated Vertex Pair Ratio" dataDxfId="54"/>
    <tableColumn id="25" name="Reciprocated Edge Ratio" dataDxfId="53"/>
    <tableColumn id="11" name="Connected Components" dataDxfId="52"/>
    <tableColumn id="12" name="Single-Vertex Connected Components" dataDxfId="51"/>
    <tableColumn id="13" name="Maximum Vertices in a Connected Component" dataDxfId="50"/>
    <tableColumn id="14" name="Maximum Edges in a Connected Component" dataDxfId="49"/>
    <tableColumn id="15" name="Maximum Geodesic Distance (Diameter)" dataDxfId="48"/>
    <tableColumn id="16" name="Average Geodesic Distance" dataDxfId="47"/>
    <tableColumn id="17" name="Graph Density" dataDxfId="45"/>
    <tableColumn id="23" name="Top URLs in Tweet" dataDxfId="46"/>
    <tableColumn id="26" name="Top Domains in Tweet" dataDxfId="232"/>
    <tableColumn id="27" name="Top Hashtags in Tweet" dataDxfId="219"/>
    <tableColumn id="28" name="Top Words in Tweet" dataDxfId="206"/>
    <tableColumn id="29" name="Top Word Pairs in Tweet" dataDxfId="181"/>
    <tableColumn id="30" name="Top Replied-To in Tweet" dataDxfId="180"/>
    <tableColumn id="31" name="Top Mentioned in Tweet" dataDxfId="167"/>
    <tableColumn id="32" name="Top Tweeters" dataDxfId="74"/>
    <tableColumn id="33" name="Sentiment List #1: Positive Word Count" dataDxfId="73"/>
    <tableColumn id="34" name="Sentiment List #1: Positive Word Percentage (%)" dataDxfId="72"/>
    <tableColumn id="35" name="Sentiment List #2: Negative Word Count" dataDxfId="71"/>
    <tableColumn id="36" name="Sentiment List #2: Negative Word Percentage (%)" dataDxfId="69"/>
    <tableColumn id="37" name="Sentiment List #3: Angry / Violent Word Count" dataDxfId="70"/>
    <tableColumn id="38" name="Sentiment List #3: Angry / Violent Word Percentage (%)" dataDxfId="66"/>
    <tableColumn id="39" name="Non-categorized Word Count" dataDxfId="65"/>
    <tableColumn id="40" name="Non-categorized Word Percentage (%)" dataDxfId="64"/>
    <tableColumn id="41" name="Group Content Word Count" dataDxfId="62"/>
    <tableColumn id="42" name="Top Hashtags in Comment" dataDxfId="63"/>
    <tableColumn id="43" name="Top URLs in Post" dataDxfId="152"/>
    <tableColumn id="44" name="Top Domains in Post" dataDxfId="154"/>
    <tableColumn id="45" name="Top URLs in Comment" dataDxfId="153"/>
    <tableColumn id="46" name="Top Domains in Comment" dataDxfId="151"/>
    <tableColumn id="47" name="Top Words in Post Content" dataDxfId="150"/>
    <tableColumn id="48" name="Top Word Pairs in Post Content" dataDxfId="68"/>
    <tableColumn id="49" name="Sentiment List #3: Angry Word Count" dataDxfId="67"/>
    <tableColumn id="50" name="Sentiment List #3: Angry Word Percentage (%)" dataDxfId="19"/>
    <tableColumn id="51" name="Top Words in About" dataDxfId="6"/>
    <tableColumn id="52"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17" dataDxfId="416">
  <autoFilter ref="A1:C102"/>
  <tableColumns count="3">
    <tableColumn id="1" name="Group" dataDxfId="133"/>
    <tableColumn id="2" name="Vertex" dataDxfId="132"/>
    <tableColumn id="3" name="Vertex ID" dataDxfId="13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23"/>
    <tableColumn id="2" name="Value" dataDxfId="1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15"/>
    <tableColumn id="2" name="Degree Frequency" dataDxfId="414">
      <calculatedColumnFormula>COUNTIF(Vertices[Degree], "&gt;= " &amp; D2) - COUNTIF(Vertices[Degree], "&gt;=" &amp; D3)</calculatedColumnFormula>
    </tableColumn>
    <tableColumn id="3" name="In-Degree Bin" dataDxfId="413"/>
    <tableColumn id="4" name="In-Degree Frequency" dataDxfId="412">
      <calculatedColumnFormula>COUNTIF(Vertices[In-Degree], "&gt;= " &amp; F2) - COUNTIF(Vertices[In-Degree], "&gt;=" &amp; F3)</calculatedColumnFormula>
    </tableColumn>
    <tableColumn id="5" name="Out-Degree Bin" dataDxfId="411"/>
    <tableColumn id="6" name="Out-Degree Frequency" dataDxfId="410">
      <calculatedColumnFormula>COUNTIF(Vertices[Out-Degree], "&gt;= " &amp; H2) - COUNTIF(Vertices[Out-Degree], "&gt;=" &amp; H3)</calculatedColumnFormula>
    </tableColumn>
    <tableColumn id="7" name="Betweenness Centrality Bin" dataDxfId="409"/>
    <tableColumn id="8" name="Betweenness Centrality Frequency" dataDxfId="408">
      <calculatedColumnFormula>COUNTIF(Vertices[Betweenness Centrality], "&gt;= " &amp; J2) - COUNTIF(Vertices[Betweenness Centrality], "&gt;=" &amp; J3)</calculatedColumnFormula>
    </tableColumn>
    <tableColumn id="9" name="Closeness Centrality Bin" dataDxfId="407"/>
    <tableColumn id="10" name="Closeness Centrality Frequency" dataDxfId="406">
      <calculatedColumnFormula>COUNTIF(Vertices[Closeness Centrality], "&gt;= " &amp; L2) - COUNTIF(Vertices[Closeness Centrality], "&gt;=" &amp; L3)</calculatedColumnFormula>
    </tableColumn>
    <tableColumn id="11" name="Eigenvector Centrality Bin" dataDxfId="405"/>
    <tableColumn id="12" name="Eigenvector Centrality Frequency" dataDxfId="404">
      <calculatedColumnFormula>COUNTIF(Vertices[Eigenvector Centrality], "&gt;= " &amp; N2) - COUNTIF(Vertices[Eigenvector Centrality], "&gt;=" &amp; N3)</calculatedColumnFormula>
    </tableColumn>
    <tableColumn id="18" name="PageRank Bin" dataDxfId="403"/>
    <tableColumn id="17" name="PageRank Frequency" dataDxfId="402">
      <calculatedColumnFormula>COUNTIF(Vertices[Eigenvector Centrality], "&gt;= " &amp; P2) - COUNTIF(Vertices[Eigenvector Centrality], "&gt;=" &amp; P3)</calculatedColumnFormula>
    </tableColumn>
    <tableColumn id="13" name="Clustering Coefficient Bin" dataDxfId="401"/>
    <tableColumn id="14" name="Clustering Coefficient Frequency" dataDxfId="400">
      <calculatedColumnFormula>COUNTIF(Vertices[Clustering Coefficient], "&gt;= " &amp; R2) - COUNTIF(Vertices[Clustering Coefficient], "&gt;=" &amp; R3)</calculatedColumnFormula>
    </tableColumn>
    <tableColumn id="15" name="Dynamic Filter Bin" dataDxfId="399"/>
    <tableColumn id="16" name="Dynamic Filter Frequency" dataDxfId="3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table" Target="../tables/table23.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12672919102" TargetMode="External" /><Relationship Id="rId2" Type="http://schemas.openxmlformats.org/officeDocument/2006/relationships/hyperlink" Target="https://www.facebook.com/138602119541424" TargetMode="External" /><Relationship Id="rId3" Type="http://schemas.openxmlformats.org/officeDocument/2006/relationships/hyperlink" Target="https://www.facebook.com/228280660521665" TargetMode="External" /><Relationship Id="rId4" Type="http://schemas.openxmlformats.org/officeDocument/2006/relationships/hyperlink" Target="https://www.facebook.com/91450366579" TargetMode="External" /><Relationship Id="rId5" Type="http://schemas.openxmlformats.org/officeDocument/2006/relationships/hyperlink" Target="https://www.facebook.com/172362442800189" TargetMode="External" /><Relationship Id="rId6" Type="http://schemas.openxmlformats.org/officeDocument/2006/relationships/hyperlink" Target="https://www.facebook.com/5634829153" TargetMode="External" /><Relationship Id="rId7" Type="http://schemas.openxmlformats.org/officeDocument/2006/relationships/hyperlink" Target="https://www.facebook.com/6039999393" TargetMode="External" /><Relationship Id="rId8" Type="http://schemas.openxmlformats.org/officeDocument/2006/relationships/hyperlink" Target="https://www.facebook.com/152067124814531" TargetMode="External" /><Relationship Id="rId9" Type="http://schemas.openxmlformats.org/officeDocument/2006/relationships/hyperlink" Target="https://www.facebook.com/74100576336" TargetMode="External" /><Relationship Id="rId10" Type="http://schemas.openxmlformats.org/officeDocument/2006/relationships/hyperlink" Target="https://www.facebook.com/218942651455890" TargetMode="External" /><Relationship Id="rId11" Type="http://schemas.openxmlformats.org/officeDocument/2006/relationships/hyperlink" Target="https://www.facebook.com/11579187230" TargetMode="External" /><Relationship Id="rId12" Type="http://schemas.openxmlformats.org/officeDocument/2006/relationships/hyperlink" Target="https://www.facebook.com/195525157602" TargetMode="External" /><Relationship Id="rId13" Type="http://schemas.openxmlformats.org/officeDocument/2006/relationships/hyperlink" Target="https://www.facebook.com/18606527641" TargetMode="External" /><Relationship Id="rId14" Type="http://schemas.openxmlformats.org/officeDocument/2006/relationships/hyperlink" Target="https://www.facebook.com/1403145483280429" TargetMode="External" /><Relationship Id="rId15" Type="http://schemas.openxmlformats.org/officeDocument/2006/relationships/hyperlink" Target="https://www.facebook.com/9030753203" TargetMode="External" /><Relationship Id="rId16" Type="http://schemas.openxmlformats.org/officeDocument/2006/relationships/hyperlink" Target="https://www.facebook.com/18468761129" TargetMode="External" /><Relationship Id="rId17" Type="http://schemas.openxmlformats.org/officeDocument/2006/relationships/hyperlink" Target="https://www.facebook.com/23952253484" TargetMode="External" /><Relationship Id="rId18" Type="http://schemas.openxmlformats.org/officeDocument/2006/relationships/hyperlink" Target="https://www.facebook.com/178796099156" TargetMode="External" /><Relationship Id="rId19" Type="http://schemas.openxmlformats.org/officeDocument/2006/relationships/hyperlink" Target="https://www.facebook.com/75847397457" TargetMode="External" /><Relationship Id="rId20" Type="http://schemas.openxmlformats.org/officeDocument/2006/relationships/hyperlink" Target="https://www.facebook.com/194053120879" TargetMode="External" /><Relationship Id="rId21" Type="http://schemas.openxmlformats.org/officeDocument/2006/relationships/hyperlink" Target="https://www.facebook.com/500945955060" TargetMode="External" /><Relationship Id="rId22" Type="http://schemas.openxmlformats.org/officeDocument/2006/relationships/hyperlink" Target="https://www.facebook.com/5942134076" TargetMode="External" /><Relationship Id="rId23" Type="http://schemas.openxmlformats.org/officeDocument/2006/relationships/hyperlink" Target="https://www.facebook.com/62517166836" TargetMode="External" /><Relationship Id="rId24" Type="http://schemas.openxmlformats.org/officeDocument/2006/relationships/hyperlink" Target="https://www.facebook.com/346941809006474" TargetMode="External" /><Relationship Id="rId25" Type="http://schemas.openxmlformats.org/officeDocument/2006/relationships/hyperlink" Target="https://www.facebook.com/229555127201962" TargetMode="External" /><Relationship Id="rId26" Type="http://schemas.openxmlformats.org/officeDocument/2006/relationships/hyperlink" Target="https://www.facebook.com/35585623895" TargetMode="External" /><Relationship Id="rId27" Type="http://schemas.openxmlformats.org/officeDocument/2006/relationships/hyperlink" Target="https://www.facebook.com/170497876343459" TargetMode="External" /><Relationship Id="rId28" Type="http://schemas.openxmlformats.org/officeDocument/2006/relationships/hyperlink" Target="https://www.facebook.com/31062700859" TargetMode="External" /><Relationship Id="rId29" Type="http://schemas.openxmlformats.org/officeDocument/2006/relationships/hyperlink" Target="https://www.facebook.com/138439216086" TargetMode="External" /><Relationship Id="rId30" Type="http://schemas.openxmlformats.org/officeDocument/2006/relationships/hyperlink" Target="https://www.facebook.com/6064148591" TargetMode="External" /><Relationship Id="rId31" Type="http://schemas.openxmlformats.org/officeDocument/2006/relationships/hyperlink" Target="https://www.facebook.com/142159662466810" TargetMode="External" /><Relationship Id="rId32" Type="http://schemas.openxmlformats.org/officeDocument/2006/relationships/hyperlink" Target="https://www.facebook.com/6147239684" TargetMode="External" /><Relationship Id="rId33" Type="http://schemas.openxmlformats.org/officeDocument/2006/relationships/hyperlink" Target="https://www.facebook.com/122234044576" TargetMode="External" /><Relationship Id="rId34" Type="http://schemas.openxmlformats.org/officeDocument/2006/relationships/hyperlink" Target="https://www.facebook.com/176334519076242" TargetMode="External" /><Relationship Id="rId35" Type="http://schemas.openxmlformats.org/officeDocument/2006/relationships/hyperlink" Target="https://www.facebook.com/113373962072095" TargetMode="External" /><Relationship Id="rId36" Type="http://schemas.openxmlformats.org/officeDocument/2006/relationships/hyperlink" Target="https://www.facebook.com/119775514709373" TargetMode="External" /><Relationship Id="rId37" Type="http://schemas.openxmlformats.org/officeDocument/2006/relationships/hyperlink" Target="https://www.facebook.com/178038408957439" TargetMode="External" /><Relationship Id="rId38" Type="http://schemas.openxmlformats.org/officeDocument/2006/relationships/hyperlink" Target="https://www.facebook.com/102591818203" TargetMode="External" /><Relationship Id="rId39" Type="http://schemas.openxmlformats.org/officeDocument/2006/relationships/hyperlink" Target="https://www.facebook.com/160436607404786" TargetMode="External" /><Relationship Id="rId40" Type="http://schemas.openxmlformats.org/officeDocument/2006/relationships/hyperlink" Target="https://www.facebook.com/104958162837" TargetMode="External" /><Relationship Id="rId41" Type="http://schemas.openxmlformats.org/officeDocument/2006/relationships/hyperlink" Target="https://www.facebook.com/126756847074" TargetMode="External" /><Relationship Id="rId42" Type="http://schemas.openxmlformats.org/officeDocument/2006/relationships/hyperlink" Target="https://www.facebook.com/7138936668" TargetMode="External" /><Relationship Id="rId43" Type="http://schemas.openxmlformats.org/officeDocument/2006/relationships/hyperlink" Target="https://www.facebook.com/134098913979" TargetMode="External" /><Relationship Id="rId44" Type="http://schemas.openxmlformats.org/officeDocument/2006/relationships/hyperlink" Target="https://www.facebook.com/6427302910" TargetMode="External" /><Relationship Id="rId45" Type="http://schemas.openxmlformats.org/officeDocument/2006/relationships/hyperlink" Target="https://www.facebook.com/11080418037" TargetMode="External" /><Relationship Id="rId46" Type="http://schemas.openxmlformats.org/officeDocument/2006/relationships/hyperlink" Target="https://www.facebook.com/109938831976" TargetMode="External" /><Relationship Id="rId47" Type="http://schemas.openxmlformats.org/officeDocument/2006/relationships/hyperlink" Target="https://www.facebook.com/110894908922603" TargetMode="External" /><Relationship Id="rId48" Type="http://schemas.openxmlformats.org/officeDocument/2006/relationships/hyperlink" Target="https://www.facebook.com/342006339184405" TargetMode="External" /><Relationship Id="rId49" Type="http://schemas.openxmlformats.org/officeDocument/2006/relationships/hyperlink" Target="https://www.facebook.com/127140451721" TargetMode="External" /><Relationship Id="rId50" Type="http://schemas.openxmlformats.org/officeDocument/2006/relationships/hyperlink" Target="https://www.facebook.com/191181184266651" TargetMode="External" /><Relationship Id="rId51" Type="http://schemas.openxmlformats.org/officeDocument/2006/relationships/hyperlink" Target="https://www.facebook.com/1483918245202276" TargetMode="External" /><Relationship Id="rId52" Type="http://schemas.openxmlformats.org/officeDocument/2006/relationships/hyperlink" Target="https://www.facebook.com/461295757259000" TargetMode="External" /><Relationship Id="rId53" Type="http://schemas.openxmlformats.org/officeDocument/2006/relationships/hyperlink" Target="https://www.facebook.com/162387600909749" TargetMode="External" /><Relationship Id="rId54" Type="http://schemas.openxmlformats.org/officeDocument/2006/relationships/hyperlink" Target="https://www.facebook.com/7145472124" TargetMode="External" /><Relationship Id="rId55" Type="http://schemas.openxmlformats.org/officeDocument/2006/relationships/hyperlink" Target="https://www.facebook.com/550519298317995" TargetMode="External" /><Relationship Id="rId56" Type="http://schemas.openxmlformats.org/officeDocument/2006/relationships/hyperlink" Target="https://www.facebook.com/109736299125990" TargetMode="External" /><Relationship Id="rId57" Type="http://schemas.openxmlformats.org/officeDocument/2006/relationships/hyperlink" Target="https://www.facebook.com/14226545351" TargetMode="External" /><Relationship Id="rId58" Type="http://schemas.openxmlformats.org/officeDocument/2006/relationships/hyperlink" Target="https://www.facebook.com/114998944652" TargetMode="External" /><Relationship Id="rId59" Type="http://schemas.openxmlformats.org/officeDocument/2006/relationships/hyperlink" Target="https://www.facebook.com/179875532057337" TargetMode="External" /><Relationship Id="rId60" Type="http://schemas.openxmlformats.org/officeDocument/2006/relationships/hyperlink" Target="https://www.facebook.com/225563007545175" TargetMode="External" /><Relationship Id="rId61" Type="http://schemas.openxmlformats.org/officeDocument/2006/relationships/hyperlink" Target="https://www.facebook.com/152785381482209" TargetMode="External" /><Relationship Id="rId62" Type="http://schemas.openxmlformats.org/officeDocument/2006/relationships/hyperlink" Target="https://www.facebook.com/322110362194" TargetMode="External" /><Relationship Id="rId63" Type="http://schemas.openxmlformats.org/officeDocument/2006/relationships/hyperlink" Target="https://www.facebook.com/161310822217" TargetMode="External" /><Relationship Id="rId64" Type="http://schemas.openxmlformats.org/officeDocument/2006/relationships/hyperlink" Target="https://www.facebook.com/617009468385267" TargetMode="External" /><Relationship Id="rId65" Type="http://schemas.openxmlformats.org/officeDocument/2006/relationships/hyperlink" Target="https://www.facebook.com/67603934944" TargetMode="External" /><Relationship Id="rId66" Type="http://schemas.openxmlformats.org/officeDocument/2006/relationships/hyperlink" Target="https://www.facebook.com/49705278797" TargetMode="External" /><Relationship Id="rId67" Type="http://schemas.openxmlformats.org/officeDocument/2006/relationships/hyperlink" Target="https://www.facebook.com/88684626848" TargetMode="External" /><Relationship Id="rId68" Type="http://schemas.openxmlformats.org/officeDocument/2006/relationships/hyperlink" Target="https://www.facebook.com/181406961877203" TargetMode="External" /><Relationship Id="rId69" Type="http://schemas.openxmlformats.org/officeDocument/2006/relationships/hyperlink" Target="https://www.facebook.com/131353293635280" TargetMode="External" /><Relationship Id="rId70" Type="http://schemas.openxmlformats.org/officeDocument/2006/relationships/hyperlink" Target="https://www.facebook.com/133588906775741" TargetMode="External" /><Relationship Id="rId71" Type="http://schemas.openxmlformats.org/officeDocument/2006/relationships/hyperlink" Target="https://www.facebook.com/233077380180" TargetMode="External" /><Relationship Id="rId72" Type="http://schemas.openxmlformats.org/officeDocument/2006/relationships/hyperlink" Target="https://www.facebook.com/45576747489" TargetMode="External" /><Relationship Id="rId73" Type="http://schemas.openxmlformats.org/officeDocument/2006/relationships/hyperlink" Target="https://www.facebook.com/6311214590" TargetMode="External" /><Relationship Id="rId74" Type="http://schemas.openxmlformats.org/officeDocument/2006/relationships/hyperlink" Target="https://www.facebook.com/189843551037817" TargetMode="External" /><Relationship Id="rId75" Type="http://schemas.openxmlformats.org/officeDocument/2006/relationships/hyperlink" Target="https://www.facebook.com/131407917078" TargetMode="External" /><Relationship Id="rId76" Type="http://schemas.openxmlformats.org/officeDocument/2006/relationships/hyperlink" Target="https://www.facebook.com/235325436497767" TargetMode="External" /><Relationship Id="rId77" Type="http://schemas.openxmlformats.org/officeDocument/2006/relationships/hyperlink" Target="https://www.facebook.com/667688319964802" TargetMode="External" /><Relationship Id="rId78" Type="http://schemas.openxmlformats.org/officeDocument/2006/relationships/hyperlink" Target="https://www.facebook.com/220235768050725" TargetMode="External" /><Relationship Id="rId79" Type="http://schemas.openxmlformats.org/officeDocument/2006/relationships/hyperlink" Target="https://www.facebook.com/427807950600026" TargetMode="External" /><Relationship Id="rId80" Type="http://schemas.openxmlformats.org/officeDocument/2006/relationships/hyperlink" Target="https://www.facebook.com/257443627719257" TargetMode="External" /><Relationship Id="rId81" Type="http://schemas.openxmlformats.org/officeDocument/2006/relationships/hyperlink" Target="https://www.facebook.com/97472206598" TargetMode="External" /><Relationship Id="rId82" Type="http://schemas.openxmlformats.org/officeDocument/2006/relationships/hyperlink" Target="https://www.facebook.com/242606052615164" TargetMode="External" /><Relationship Id="rId83" Type="http://schemas.openxmlformats.org/officeDocument/2006/relationships/hyperlink" Target="https://www.facebook.com/214126283175" TargetMode="External" /><Relationship Id="rId84" Type="http://schemas.openxmlformats.org/officeDocument/2006/relationships/hyperlink" Target="https://www.facebook.com/95822604929" TargetMode="External" /><Relationship Id="rId85" Type="http://schemas.openxmlformats.org/officeDocument/2006/relationships/hyperlink" Target="https://www.facebook.com/117357244942562" TargetMode="External" /><Relationship Id="rId86" Type="http://schemas.openxmlformats.org/officeDocument/2006/relationships/hyperlink" Target="https://www.facebook.com/14158343106" TargetMode="External" /><Relationship Id="rId87" Type="http://schemas.openxmlformats.org/officeDocument/2006/relationships/hyperlink" Target="https://www.facebook.com/95007612762" TargetMode="External" /><Relationship Id="rId88" Type="http://schemas.openxmlformats.org/officeDocument/2006/relationships/hyperlink" Target="https://www.facebook.com/304282730772" TargetMode="External" /><Relationship Id="rId89" Type="http://schemas.openxmlformats.org/officeDocument/2006/relationships/hyperlink" Target="https://www.facebook.com/169671283076025" TargetMode="External" /><Relationship Id="rId90" Type="http://schemas.openxmlformats.org/officeDocument/2006/relationships/hyperlink" Target="https://www.facebook.com/142070419170077" TargetMode="External" /><Relationship Id="rId91" Type="http://schemas.openxmlformats.org/officeDocument/2006/relationships/hyperlink" Target="https://www.facebook.com/11384491516" TargetMode="External" /><Relationship Id="rId92" Type="http://schemas.openxmlformats.org/officeDocument/2006/relationships/hyperlink" Target="https://www.facebook.com/436759273093040" TargetMode="External" /><Relationship Id="rId93" Type="http://schemas.openxmlformats.org/officeDocument/2006/relationships/hyperlink" Target="https://www.facebook.com/583212565133624" TargetMode="External" /><Relationship Id="rId94" Type="http://schemas.openxmlformats.org/officeDocument/2006/relationships/hyperlink" Target="https://www.facebook.com/168548323194973" TargetMode="External" /><Relationship Id="rId95" Type="http://schemas.openxmlformats.org/officeDocument/2006/relationships/hyperlink" Target="https://www.facebook.com/120976021319468" TargetMode="External" /><Relationship Id="rId96" Type="http://schemas.openxmlformats.org/officeDocument/2006/relationships/hyperlink" Target="https://www.facebook.com/214500051990594" TargetMode="External" /><Relationship Id="rId97" Type="http://schemas.openxmlformats.org/officeDocument/2006/relationships/hyperlink" Target="https://www.facebook.com/109565802405671" TargetMode="External" /><Relationship Id="rId98" Type="http://schemas.openxmlformats.org/officeDocument/2006/relationships/hyperlink" Target="https://www.facebook.com/490045881092257" TargetMode="External" /><Relationship Id="rId99" Type="http://schemas.openxmlformats.org/officeDocument/2006/relationships/hyperlink" Target="https://www.facebook.com/141765825936395" TargetMode="External" /><Relationship Id="rId100" Type="http://schemas.openxmlformats.org/officeDocument/2006/relationships/hyperlink" Target="https://www.facebook.com/120152951349130" TargetMode="External" /><Relationship Id="rId101" Type="http://schemas.openxmlformats.org/officeDocument/2006/relationships/hyperlink" Target="https://www.facebook.com/1648266145469401" TargetMode="External" /><Relationship Id="rId102" Type="http://schemas.openxmlformats.org/officeDocument/2006/relationships/hyperlink" Target="https://scontent.xx.fbcdn.net/v/t1.0-1/p50x50/35847172_10155649158519103_2337553903811297280_n.png?_nc_cat=107&amp;_nc_oc=AQmzq05xqRQgfv2n3CDYRAyLzBjVmKeXs6mFfafy18pl3e1mU9nEeTyixsY9QCg5izi7sMoh1BZQUSZouW6J-lOG&amp;_nc_ht=scontent.xx&amp;oh=d986d5e541a3148cf344acc2522298b5&amp;oe=5D7E54A1" TargetMode="External" /><Relationship Id="rId103" Type="http://schemas.openxmlformats.org/officeDocument/2006/relationships/hyperlink" Target="https://scontent.xx.fbcdn.net/v/t1.0-1/p50x50/14731182_1134357773299182_1756849340790568327_n.png?_nc_cat=101&amp;_nc_oc=AQkaMzoP-iQE8ZsPV1gVZkKXGTEoEF6N5VXxOr43vxwSbTgzm-q3VhKrLLeyQquMaexoCiF3M_rLby4abYCDvHAV&amp;_nc_ht=scontent.xx&amp;oh=214f1dc887496b40151df0a5e8dada6f&amp;oe=5D922EB4" TargetMode="External" /><Relationship Id="rId104" Type="http://schemas.openxmlformats.org/officeDocument/2006/relationships/hyperlink" Target="https://scontent.xx.fbcdn.net/v/t1.0-1/p50x50/61878922_2731688486847524_707898472526774272_n.jpg?_nc_cat=104&amp;_nc_oc=AQl4x424nj7gpURmruUrtLW8v1Kbtuuyf5hEdubkPkeT_U_Mk3vKNf5NMVxUC_rkrbbHAtm0AiGadYX5SOeB41kO&amp;_nc_ht=scontent.xx&amp;oh=0b6084f13d42c515d9a592ccc068071b&amp;oe=5D93BF9B" TargetMode="External" /><Relationship Id="rId105" Type="http://schemas.openxmlformats.org/officeDocument/2006/relationships/hyperlink" Target="https://scontent.xx.fbcdn.net/v/t1.0-1/p50x50/35151276_10155249074421580_7100759307515330560_n.png?_nc_cat=110&amp;_nc_oc=AQlukGTf8aqeiSyRw41Bs9IcKZuVN20n4PLXBvRWvssEFJdtytPZ5qC_MKT42ofaqtncnip2Oof1ej19Nw6opqLt&amp;_nc_ht=scontent.xx&amp;oh=60fd8b2470c8ae0bc4a25a92b121f1d2&amp;oe=5D8E8B74" TargetMode="External" /><Relationship Id="rId106" Type="http://schemas.openxmlformats.org/officeDocument/2006/relationships/hyperlink" Target="https://scontent.xx.fbcdn.net/v/t1.0-1/p50x50/32235667_1643352692367816_4761789988641701888_n.png?_nc_cat=109&amp;_nc_oc=AQnLp1dY4uqQ-ANcfbr6FPahdutpefbP8jJDUnvSiZC8xqS0PRVQWDYLzC61Rujxi3vhfyBmVi7n1Y-D8yieGhoL&amp;_nc_ht=scontent.xx&amp;oh=9bc380934f3b924b65e79f9bd4c9417b&amp;oe=5D970D62" TargetMode="External" /><Relationship Id="rId107" Type="http://schemas.openxmlformats.org/officeDocument/2006/relationships/hyperlink" Target="https://scontent.xx.fbcdn.net/v/t1.0-1/p50x50/10805743_10152805924754154_2221230667549548321_n.png?_nc_cat=1&amp;_nc_oc=AQmUuZff2vNNLlu25VmsKFAWbRL4FYmmopYnH3blf17_C5gNlUdnsVNZ2ZeQngIdtVyqnpUR2CNUfBaVs_Y7qYEx&amp;_nc_ht=scontent.xx&amp;oh=7e372d52f02c0c5f03c6bca6669ff58a&amp;oe=5DC51AF4" TargetMode="External" /><Relationship Id="rId108" Type="http://schemas.openxmlformats.org/officeDocument/2006/relationships/hyperlink" Target="https://scontent.xx.fbcdn.net/v/t1.0-1/p50x50/36480455_10156545262589394_5244614501067653120_n.png?_nc_cat=1&amp;_nc_oc=AQlSMaj3-50dTnRc1c6lfXdTj6i8l53PnelbFmu1Qe8W7novvSLqMJ1-yIE-cQb7ugKuWWbtYvmTA6hsyCepAb08&amp;_nc_ht=scontent.xx&amp;oh=ce0f962200e92ca40e9c9df749072c4c&amp;oe=5D89D0BE" TargetMode="External" /><Relationship Id="rId109" Type="http://schemas.openxmlformats.org/officeDocument/2006/relationships/hyperlink" Target="https://scontent.xx.fbcdn.net/v/t1.0-1/p50x50/29541184_1816437111710849_4839527194716837452_n.png?_nc_cat=101&amp;_nc_oc=AQnbMSWN8AfhtIXESNO1PIQaiT7TwOjOBdg1KIr4eKh0myaWMvKBtHSAwYelKmrTHmkxNKsdZ9h9Kgi26QgwA8UW&amp;_nc_ht=scontent.xx&amp;oh=cc7e0857c101facb157810c0c8fe2433&amp;oe=5D9A5195" TargetMode="External" /><Relationship Id="rId110" Type="http://schemas.openxmlformats.org/officeDocument/2006/relationships/hyperlink" Target="https://scontent.xx.fbcdn.net/v/t1.0-1/p50x50/59502803_10162275564521337_4502539530657595392_n.png?_nc_cat=1&amp;_nc_oc=AQktk6lG3jOu1-H_mZ8EQXJ3Q6sH2dus5Fw1FBVz_1yNHhC6oHLH9c9iRTKAxXiQUatPmJSBdXeBLcBqXBTnFYdh&amp;_nc_ht=scontent.xx&amp;oh=bf79b1be1f8f4f9130bdde1517ae74f9&amp;oe=5D836AAF" TargetMode="External" /><Relationship Id="rId111" Type="http://schemas.openxmlformats.org/officeDocument/2006/relationships/hyperlink" Target="https://scontent.xx.fbcdn.net/v/t1.0-1/p50x50/12509196_1314060225277455_9412573100854808_n.png?_nc_cat=106&amp;_nc_oc=AQkfPlMOTbWefDBO7iCb3QHqn8k9t-D7aQ8XlIMwlKvUT6FPO79ia20kc-C9L5VlXtOwLRlVXnb5kYMqFp_OG9SI&amp;_nc_ht=scontent.xx&amp;oh=6674f9bace34958fc4c0a65b4ff170dc&amp;oe=5D79B63E" TargetMode="External" /><Relationship Id="rId112" Type="http://schemas.openxmlformats.org/officeDocument/2006/relationships/hyperlink" Target="https://scontent.xx.fbcdn.net/v/t1.0-1/p50x50/555492_10150631278512231_485730630_n.jpg?_nc_cat=107&amp;_nc_oc=AQk4qDETJlKYVthomhC7cl0Gi-lmdW0q70L9NQR97XyAD5P9QNUW8psDTImq0lbIiuDYIquakpeXIyujpHozTl3h&amp;_nc_ht=scontent.xx&amp;oh=a9cc70344d1fcff13a0ca6029280293c&amp;oe=5D8F7E41" TargetMode="External" /><Relationship Id="rId113" Type="http://schemas.openxmlformats.org/officeDocument/2006/relationships/hyperlink" Target="https://scontent.xx.fbcdn.net/v/t1.0-1/p50x50/1901278_10152259592817603_459166674_n.jpg?_nc_cat=105&amp;_nc_oc=AQl8GwG55BeP6zNcTNfSsX7ijJXMRhLtd_zNdJNy3z2QoLtum9tFZsh3iiBdhTvx7-e-9Q48bM2Ppmhf_WjAaX-C&amp;_nc_ht=scontent.xx&amp;oh=c352a227501a7fee23acb222b3d67b63&amp;oe=5D96E7E8" TargetMode="External" /><Relationship Id="rId114" Type="http://schemas.openxmlformats.org/officeDocument/2006/relationships/hyperlink" Target="https://scontent.xx.fbcdn.net/v/t1.0-1/p50x50/45282968_10157083585987642_2622537550975205376_n.jpg?_nc_cat=108&amp;_nc_oc=AQljnpQuPotD41YU2hq9gEHCIW2P22JdaTgUWKJEw68rzz5Pgp_8ibK9EgSPD6XPEHH5qpqn7uEXMDSFks9WfVtu&amp;_nc_ht=scontent.xx&amp;oh=6f8d14e4f54a89a19e477e7fc1ec8bf9&amp;oe=5DC5853A" TargetMode="External" /><Relationship Id="rId115" Type="http://schemas.openxmlformats.org/officeDocument/2006/relationships/hyperlink" Target="https://scontent.xx.fbcdn.net/v/t1.0-1/p50x50/13775849_1713322995596008_4232056719045322408_n.png?_nc_cat=107&amp;_nc_oc=AQm8W0k-3mHHZ0NA4B7u20WGXZgoZCksO3um6qd2lqTOSaKLo5eIlkjtjRnt_0IE11OZc3iinDHLrHZsjCyTZ6v_&amp;_nc_ht=scontent.xx&amp;oh=99834a216a2ba225c233b0e07d72c9fc&amp;oe=5D912EEF" TargetMode="External" /><Relationship Id="rId116" Type="http://schemas.openxmlformats.org/officeDocument/2006/relationships/hyperlink" Target="https://scontent.xx.fbcdn.net/v/t1.0-1/p50x50/18402692_10154400826063204_7555318370774935943_n.jpg?_nc_cat=102&amp;_nc_oc=AQmfjHkqCI-HM6BAQeudf7hmA416vqqInET3aDHYrQfn5cuWaWKjtK97enK7-6T-uIU-66XU8cCp76XC-lKhkW7Y&amp;_nc_ht=scontent.xx&amp;oh=ee367d05ad198d3be23b9815a4d33d84&amp;oe=5D8138A1" TargetMode="External" /><Relationship Id="rId117" Type="http://schemas.openxmlformats.org/officeDocument/2006/relationships/hyperlink" Target="https://scontent.xx.fbcdn.net/v/t1.0-1/p50x50/18767605_10155041388721130_3946638482509761445_n.png?_nc_cat=1&amp;_nc_oc=AQlBhvqe6fDVmyuC2yi1JqEmfiFAd11JbW5ebMsHnVX416kWRVPeoHdt-jx5kKAGyqEvPk1fGScqYRSRkmo37Wgj&amp;_nc_ht=scontent.xx&amp;oh=9d2d980d0efecb79b19ae709879c3987&amp;oe=5D9549C5" TargetMode="External" /><Relationship Id="rId118" Type="http://schemas.openxmlformats.org/officeDocument/2006/relationships/hyperlink" Target="https://scontent.xx.fbcdn.net/v/t1.0-1/c1.0.50.50a/p50x50/13173687_10154159908353485_8036499164654779180_n.png?_nc_cat=105&amp;_nc_oc=AQkRyK-x6hVfS51v6c8lSwDxIJ3csard192xJC1LxwzWstZkZDTLsQ5KfSyi1hkb01Sk9zP-XLib83ONsbpTqGck&amp;_nc_ht=scontent.xx&amp;oh=c877b906228cadf2a3e2ee63da340e0d&amp;oe=5D8AD8DA" TargetMode="External" /><Relationship Id="rId119" Type="http://schemas.openxmlformats.org/officeDocument/2006/relationships/hyperlink" Target="https://scontent.xx.fbcdn.net/v/t1.0-1/p50x50/27067795_10155317388799157_581294830019821146_n.jpg?_nc_cat=103&amp;_nc_oc=AQmZ_tnX3FRHE2eKfAvIUodCStN0CNxb0LG2dDiZi-1pzwzeSz_pD_xhkStATZPB-pP_6PO5SuaKccE7zWfI5Lk0&amp;_nc_ht=scontent.xx&amp;oh=ccd7769347312394101c4dba9f584597&amp;oe=5D8080EA" TargetMode="External" /><Relationship Id="rId120" Type="http://schemas.openxmlformats.org/officeDocument/2006/relationships/hyperlink" Target="https://scontent.xx.fbcdn.net/v/t1.0-1/p50x50/11817284_10153504510187458_1427848854220591188_n.jpg?_nc_cat=110&amp;_nc_oc=AQlMeai4EDYZd0tO661MzXmyef_yKIYuPoMDtKVZW5_Dd5ETSsuq_E-hmA2JcZUgZjCQ0vMOyxsllYVZyOvePAiO&amp;_nc_ht=scontent.xx&amp;oh=4a1e9759682954782d3e2b13b26fcf73&amp;oe=5D849833" TargetMode="External" /><Relationship Id="rId121" Type="http://schemas.openxmlformats.org/officeDocument/2006/relationships/hyperlink" Target="https://scontent.xx.fbcdn.net/v/t1.0-1/p50x50/22007597_10154786304985880_1521977880617281962_n.png?_nc_cat=1&amp;_nc_oc=AQkmaCAsZ8_n17StkdR-QNWN69EQVyD834JptYgqGlI20fkKc8ULS_E6DPlTi42ee_5s0nTD22DqYJpCBpO4N6Mz&amp;_nc_ht=scontent.xx&amp;oh=e9f977653174eb68527581eac362fbd7&amp;oe=5D868A90" TargetMode="External" /><Relationship Id="rId122" Type="http://schemas.openxmlformats.org/officeDocument/2006/relationships/hyperlink" Target="https://scontent.xx.fbcdn.net/v/t1.0-1/p50x50/23319378_10159669911650061_6900204595794250932_n.png?_nc_cat=108&amp;_nc_oc=AQmmBKD0qx6WH-FoRB7-doFQ5N2aNW1gX9NoIbX-_QrSy6XGScOnsINaq0MKqLM1YIIvaSNqxo-BbfiBhDY3JMvw&amp;_nc_ht=scontent.xx&amp;oh=5deff603a868d7036c9613fba0e1d184&amp;oe=5D993B48" TargetMode="External" /><Relationship Id="rId123" Type="http://schemas.openxmlformats.org/officeDocument/2006/relationships/hyperlink" Target="https://scontent.xx.fbcdn.net/v/t1.0-1/p50x50/44628831_10155969398659077_3634190730743775232_n.jpg?_nc_cat=1&amp;_nc_oc=AQkOY6xsGcQz606JHJaLkVdwg8S2poLSZGhwdxXYF85crDqtyg6oVSyFqbdt8YS1slS3iIZ5DCP1JWXMDbytKGC2&amp;_nc_ht=scontent.xx&amp;oh=4438d12a73b583ebe65bf0b9656764d4&amp;oe=5D9537A2" TargetMode="External" /><Relationship Id="rId124" Type="http://schemas.openxmlformats.org/officeDocument/2006/relationships/hyperlink" Target="https://scontent.xx.fbcdn.net/v/t1.0-1/p50x50/19961187_10154601864176837_6975228762785133502_n.jpg?_nc_cat=104&amp;_nc_oc=AQn-mUf7BV_J28ky0fqENpW0qfFm7-lV7YYJjCanUKiZaxL_0L-yvS4bEVhnzljF2ebAnTuVATFjCStzRnvvT3At&amp;_nc_ht=scontent.xx&amp;oh=0ad39dd66e7cdcbb12911829187fe8ad&amp;oe=5D8BBB87" TargetMode="External" /><Relationship Id="rId125" Type="http://schemas.openxmlformats.org/officeDocument/2006/relationships/hyperlink" Target="https://scontent.xx.fbcdn.net/v/t1.0-1/p50x50/51741989_775859512781366_72367883950227456_n.jpg?_nc_cat=103&amp;_nc_oc=AQmGfzu8_tA6ZQtdOrp9HwigaTOHPihLBOMbkXAgPXb7qH2J7lB5UYoGMSqG-nzG1mohrJgjTfMudxyTLXgK4xDh&amp;_nc_ht=scontent.xx&amp;oh=656ef747f3e7f96c5b22671bf0e8b668&amp;oe=5D971E36" TargetMode="External" /><Relationship Id="rId126" Type="http://schemas.openxmlformats.org/officeDocument/2006/relationships/hyperlink" Target="https://scontent.xx.fbcdn.net/v/t1.0-1/p50x50/1240218_232748746882600_833925047_n.png?_nc_cat=109&amp;_nc_oc=AQliVlkAwoBh7Ppw6UYIqm0eudEir42Vhom_x7zMyoNaCmF5VC_Emfkj6SLoK-dNZqqCKWtEMRxRTw_ocyiXvBJz&amp;_nc_ht=scontent.xx&amp;oh=e1d9520b95b3569314bb26eb420443af&amp;oe=5D78FAFD" TargetMode="External" /><Relationship Id="rId127" Type="http://schemas.openxmlformats.org/officeDocument/2006/relationships/hyperlink" Target="https://scontent.xx.fbcdn.net/v/t1.0-1/p50x50/12115794_10153689923348896_3584353967078906354_n.jpg?_nc_cat=1&amp;_nc_oc=AQkLqkUqN1mVsrm2ErUDr1qMfo6oDCXpFgXzKvb8C6Ul_gIRetkMjtm2NpoIZzq3ezabIk7OZLsXPQJH-RjdCD3V&amp;_nc_ht=scontent.xx&amp;oh=71e5459279e2eba026552d5eb2c74acc&amp;oe=5D951C6E" TargetMode="External" /><Relationship Id="rId128" Type="http://schemas.openxmlformats.org/officeDocument/2006/relationships/hyperlink" Target="https://scontent.xx.fbcdn.net/v/t1.0-1/p50x50/10577152_761147187278522_2388359099774917739_n.png?_nc_cat=103&amp;_nc_oc=AQmf-Nv8nlj_cN0ntnf9u2Ugm41ul9sITC69L26c80YnS3OUAJ2c0zt1mE36tv_ErVpAdAKbH1GTj-5JE3QIsIDZ&amp;_nc_ht=scontent.xx&amp;oh=e7ec1b0982fdc32c56053719d8df8cae&amp;oe=5DC5F066" TargetMode="External" /><Relationship Id="rId129" Type="http://schemas.openxmlformats.org/officeDocument/2006/relationships/hyperlink" Target="https://scontent.xx.fbcdn.net/v/t1.0-1/p50x50/12299266_10153608323605860_5612149659413272122_n.jpg?_nc_cat=102&amp;_nc_oc=AQllWMQzfuwqZDjAwtEgL8NuMeTfRfM_CZLfvUSho0g1JcjzQJj_Y_2H--iqdWYMGBrnlZKzcl1BbrQbtf8iFxXe&amp;_nc_ht=scontent.xx&amp;oh=6e5268121587aeffe27173d87f2a6162&amp;oe=5D989046" TargetMode="External" /><Relationship Id="rId130" Type="http://schemas.openxmlformats.org/officeDocument/2006/relationships/hyperlink" Target="https://scontent.xx.fbcdn.net/v/t1.0-1/c22.22.280.280a/s50x50/389259_10150816237606087_1889741232_n.jpg?_nc_cat=103&amp;_nc_oc=AQkvB3a6Q1b9hXscqXhnCCpd93SOxzWKlkcLaKkrca1onECxiF5HUoqIjTgoLaMj_mvgQigoLgQgJDfFUcx2X1Ja&amp;_nc_ht=scontent.xx&amp;oh=2ac566dd4e0362410e27353aa9371354&amp;oe=5D913558" TargetMode="External" /><Relationship Id="rId131" Type="http://schemas.openxmlformats.org/officeDocument/2006/relationships/hyperlink" Target="https://scontent.xx.fbcdn.net/v/t1.0-1/p50x50/10703722_10152715387648592_9110221371601185088_n.png?_nc_cat=108&amp;_nc_oc=AQklYXgxHMSeFwEnqzK0CCtexbTNuFaGdFBKpEDl6AXjVgMlj7_72t5NKMXPL6hkvowPMFpywZKVW5pmRK9K8H3A&amp;_nc_ht=scontent.xx&amp;oh=8c24aa137e83791f61bb3076ef391905&amp;oe=5D7F959F" TargetMode="External" /><Relationship Id="rId132" Type="http://schemas.openxmlformats.org/officeDocument/2006/relationships/hyperlink" Target="https://scontent.xx.fbcdn.net/v/t1.0-1/p50x50/44693918_2426252777390809_4123630785590722560_n.jpg?_nc_cat=109&amp;_nc_oc=AQlo-7ZTew2FMW-PBzSErQLJFH9UrC80Pq3DZm7sV7Hy01rkJT7x8nWZdBMKAU0QLR9sAO3BviKTSMDX2PfMjGCi&amp;_nc_ht=scontent.xx&amp;oh=9553b95df30b7e473b236c05d8f85a97&amp;oe=5DC55292" TargetMode="External" /><Relationship Id="rId133" Type="http://schemas.openxmlformats.org/officeDocument/2006/relationships/hyperlink" Target="https://scontent.xx.fbcdn.net/v/t1.0-1/p50x50/27067667_10155424608934685_8899922066307779585_n.png?_nc_cat=1&amp;_nc_oc=AQktc7RQalf2VGLjzPMA-xPLifrn37VBQFxqF459v_KhD8GdQgVWV7pHXRtQDOAgL60R4L67FBovq1pVMs-SX6YW&amp;_nc_ht=scontent.xx&amp;oh=1e48349f42f49c90be775b96bf2e32e8&amp;oe=5D9994F7" TargetMode="External" /><Relationship Id="rId134" Type="http://schemas.openxmlformats.org/officeDocument/2006/relationships/hyperlink" Target="https://scontent.xx.fbcdn.net/v/t1.0-1/p50x50/27545625_10156174756354577_351515250820268304_n.png?_nc_cat=111&amp;_nc_oc=AQk9ptdJgrVUp3Co_kkYTMUYhdLepLmuZvsbdePemvnTgd8oOitQjrUwD9Ye05WE7gXHTpfrmLnojFCsHxpg8Foy&amp;_nc_ht=scontent.xx&amp;oh=79f0cbe4f11c555806dd55eef0f6cd64&amp;oe=5D91607C" TargetMode="External" /><Relationship Id="rId135" Type="http://schemas.openxmlformats.org/officeDocument/2006/relationships/hyperlink" Target="https://scontent.xx.fbcdn.net/v/t1.0-1/p50x50/19029677_1425506497492365_2455337774784015519_n.jpg?_nc_cat=104&amp;_nc_oc=AQmF6Z4RiTCUIvo_YHwFaC02wd2tUVpR7tM9E-kHXa9PsMKX0Wi_BCk_fs6boIf8Wk_jWt-E1DcoFlARRSwubezf&amp;_nc_ht=scontent.xx&amp;oh=066a24422170b482c71887d450c760fc&amp;oe=5D85E51E" TargetMode="External" /><Relationship Id="rId136" Type="http://schemas.openxmlformats.org/officeDocument/2006/relationships/hyperlink" Target="https://scontent.xx.fbcdn.net/v/t1.0-1/p50x50/61836386_2216609005081903_6021315794170806272_n.png?_nc_cat=111&amp;_nc_oc=AQn88e7LaZkBwB08W_tc5of5fIi7w5_trdy0mxjJgcZcTrpHOBvALRiiLsORRk5ow3Ox53-hkVceYIYRReDk2Cvl&amp;_nc_ht=scontent.xx&amp;oh=0c58a32c6e9edf7486d9fdca599a29c4&amp;oe=5D8D21A0" TargetMode="External" /><Relationship Id="rId137" Type="http://schemas.openxmlformats.org/officeDocument/2006/relationships/hyperlink" Target="https://scontent.xx.fbcdn.net/v/t1.0-1/p50x50/11960268_1014046558615593_1972434264799813720_n.png?_nc_cat=110&amp;_nc_oc=AQk1yuNWbw_myhsDjtwwfbYUmn4aYcI2maFDzNw8yyuJqybxx85ezSJBuQeeV-k4wRKgVdckhXCWioBNOLwdF0-A&amp;_nc_ht=scontent.xx&amp;oh=27c13b2d28cd6b536ac811a884511937&amp;oe=5D78411B" TargetMode="External" /><Relationship Id="rId138" Type="http://schemas.openxmlformats.org/officeDocument/2006/relationships/hyperlink" Target="https://scontent.xx.fbcdn.net/v/t1.0-1/p50x50/27655087_1613480528746546_1481481247137935454_n.jpg?_nc_cat=1&amp;_nc_oc=AQm9WHFyoxDPh05Xgo_J4pzyjwnY2DWytEm3Obb2IzPgByQumLhYpd3PQE5HEc8tJS3ELccI4oclrXGpIjj9B3Qx&amp;_nc_ht=scontent.xx&amp;oh=006545a5514803c4299a6e7025143a25&amp;oe=5D827F9C" TargetMode="External" /><Relationship Id="rId139" Type="http://schemas.openxmlformats.org/officeDocument/2006/relationships/hyperlink" Target="https://scontent.xx.fbcdn.net/v/t1.0-1/p50x50/11822569_10152917755088204_3104127890873060442_n.png?_nc_cat=101&amp;_nc_oc=AQlm9diIpHT-auKEXX7LI_KdTTCRYdAS9zkNei4DhkIRYPqLYao1a0MEsrxVvbG_QBO17axHIS9hHhSzvH7gonU_&amp;_nc_ht=scontent.xx&amp;oh=7946386255f838937b068f616e947eee&amp;oe=5D8DC974" TargetMode="External" /><Relationship Id="rId140" Type="http://schemas.openxmlformats.org/officeDocument/2006/relationships/hyperlink" Target="https://scontent.xx.fbcdn.net/v/t1.0-1/p50x50/1620516_648983605216748_8942949416658747393_n.png?_nc_cat=104&amp;_nc_oc=AQli6MZw4NdcPsQ7NrnkTHw5u6dKrrea8PQe1SxsWlL-rdyBrOue-pufdsEAmapsYCndzw4mluOHwquMKsMqkK9w&amp;_nc_ht=scontent.xx&amp;oh=354f5ed6d0fde20e58f360b351f5ca75&amp;oe=5D88FE0C" TargetMode="External" /><Relationship Id="rId141" Type="http://schemas.openxmlformats.org/officeDocument/2006/relationships/hyperlink" Target="https://scontent.xx.fbcdn.net/v/t1.0-1/p50x50/21751306_10155724905022838_7192191338970086519_n.png?_nc_cat=1&amp;_nc_oc=AQmeONCOl3XUOs4ErFPzmqs21RTHh8c67_FXszZYup89CjLfZOJzhTHy-jpZ4FIBb3A4M8SZj4U9L3XkbC4-htfS&amp;_nc_ht=scontent.xx&amp;oh=17bce56970fcccb3a33b3b96089ca25d&amp;oe=5D81C20B" TargetMode="External" /><Relationship Id="rId142" Type="http://schemas.openxmlformats.org/officeDocument/2006/relationships/hyperlink" Target="https://scontent.xx.fbcdn.net/v/t1.0-1/p50x50/61648230_10156525708002075_3763149597707337728_n.png?_nc_cat=110&amp;_nc_oc=AQmS3U1rUFBLrLtmSH6pD2qY5NW1NxHnMyJ34a8N-uimV232lPAbDfvdaDWL9PHeSqaA609H3mG9tTd4nisHE5Cm&amp;_nc_ht=scontent.xx&amp;oh=421cc8d2d56b566ba54e4afc5dbfaa3f&amp;oe=5D8B8401" TargetMode="External" /><Relationship Id="rId143" Type="http://schemas.openxmlformats.org/officeDocument/2006/relationships/hyperlink" Target="https://scontent.xx.fbcdn.net/v/t1.0-1/p50x50/10306644_10152248250891669_4207720044346734830_n.png?_nc_cat=108&amp;_nc_oc=AQkFyVDm8q2xeoY1y7OLf0tyOPp4g2qCh6K_Fk-dTZ4pDubyVSYo-5A3Uzoy-Eaa_53TQsfkxaMjeRp01MeZMItC&amp;_nc_ht=scontent.xx&amp;oh=9bebbfe6974aeb73e99a23d53cea88f4&amp;oe=5D7D3792" TargetMode="External" /><Relationship Id="rId144" Type="http://schemas.openxmlformats.org/officeDocument/2006/relationships/hyperlink" Target="https://scontent.xx.fbcdn.net/v/t1.0-1/p50x50/49390001_10157002080693980_5395048251755855872_n.png?_nc_cat=1&amp;_nc_oc=AQl6zozpTxNdiQMgOKz9dJOdJPXRvK4VS3kVm6waNCMsS9bnELGkQfGY1l4p9zkIv23PgMNlwVKz3vMn_KUvKbEm&amp;_nc_ht=scontent.xx&amp;oh=053749764cb7863356018ed55e2ac667&amp;oe=5D9A8DB9" TargetMode="External" /><Relationship Id="rId145" Type="http://schemas.openxmlformats.org/officeDocument/2006/relationships/hyperlink" Target="https://scontent.xx.fbcdn.net/v/t1.0-1/c34.34.431.431a/s50x50/165742_473587142910_7842059_n.jpg?_nc_cat=102&amp;_nc_oc=AQlMZt25UqUAn7zXBkM3FTchDRWb6TGaDywgE9qcoxs3-ZiVdIyVFuV7OVrf8m244xzkGYmQtoXMGRyQ4p6BsNUh&amp;_nc_ht=scontent.xx&amp;oh=6eed6a55435d929d878462fba76afcef&amp;oe=5D9BC6E2" TargetMode="External" /><Relationship Id="rId146" Type="http://schemas.openxmlformats.org/officeDocument/2006/relationships/hyperlink" Target="https://scontent.xx.fbcdn.net/v/t1.0-1/c18.18.221.221a/s50x50/148338_10151216757058038_249037877_n.png?_nc_cat=104&amp;_nc_oc=AQkQjNQLbCTIgE7nWMqPFspslNOUuKS_LnfrvqWmrzu0IAqd9KmazY1og7YwOchkdFvRdm-6ujxF3vKbTEkxMZuR&amp;_nc_ht=scontent.xx&amp;oh=e0a132a2d004908111e25f0fe555dec5&amp;oe=5D87C178" TargetMode="External" /><Relationship Id="rId147" Type="http://schemas.openxmlformats.org/officeDocument/2006/relationships/hyperlink" Target="https://scontent.xx.fbcdn.net/v/t1.0-1/p50x50/1964783_10151965635216977_1176073030_n.jpg?_nc_cat=108&amp;_nc_oc=AQk64w7yEE0Cad7y-4_MAWKJzP_gXaDtttztiWOx_trqLGmA8rXQGNVadRSu2600wvvQTC0sDlAoDXcSOSMegRoh&amp;_nc_ht=scontent.xx&amp;oh=2b081e53675a49e322e2f2162a209fbf&amp;oe=5D7BA235" TargetMode="External" /><Relationship Id="rId148" Type="http://schemas.openxmlformats.org/officeDocument/2006/relationships/hyperlink" Target="https://scontent.xx.fbcdn.net/v/t1.0-1/p50x50/1509286_760773327268088_310683218_n.jpg?_nc_cat=107&amp;_nc_oc=AQn_jsU7NHRf01GqRuizFLbld2hmruXVyp4i6K_rm97iK8-Y2rOl9xv_Xi9-zXgagF1G20M6dX94v8w1aUDmmNaM&amp;_nc_ht=scontent.xx&amp;oh=ae0d944c064d327c1d5552580bdadbcf&amp;oe=5D96263E" TargetMode="External" /><Relationship Id="rId149" Type="http://schemas.openxmlformats.org/officeDocument/2006/relationships/hyperlink" Target="https://scontent.xx.fbcdn.net/v/t1.0-1/c0.0.50.50a/p50x50/11752444_992779977440368_3025901665999594563_n.jpg?_nc_cat=105&amp;_nc_oc=AQm1vwxEBMVOlJtRiVUjGj83ZsWRC2vNk_UNq-FPmTSsmRUuaNl2WUS-rYJT8-i-GvpKD8GupnA5WS9w1eJpClrL&amp;_nc_ht=scontent.xx&amp;oh=7f6b26a1942ea52d36afd61def87960b&amp;oe=5D891AE0" TargetMode="External" /><Relationship Id="rId150" Type="http://schemas.openxmlformats.org/officeDocument/2006/relationships/hyperlink" Target="https://scontent.xx.fbcdn.net/v/t1.0-1/p50x50/58652565_10156080699091722_1135609346135162880_n.jpg?_nc_cat=101&amp;_nc_oc=AQkfypmFpOrwUU9u0lZAcIGA7CBe4iaF9qbeSjdjJa4PVe6vxNAIRlEN5ZQDF22jnW_bJbRbbP8hsUt7PlRDEmmL&amp;_nc_ht=scontent.xx&amp;oh=cf6f9560fe478cd01b286bfe3b7f92a1&amp;oe=5D944D7D" TargetMode="External" /><Relationship Id="rId151" Type="http://schemas.openxmlformats.org/officeDocument/2006/relationships/hyperlink" Target="https://scontent.xx.fbcdn.net/v/t1.0-1/p50x50/40211540_2003754896342595_4368570923645665280_n.jpg?_nc_cat=108&amp;_nc_oc=AQlI0S9YgxY8uF8lnZ2kCpRO5x8us-fsvViDFWnz8nTOD-vOVV1NbnyrfeYgO6Xsfk4idLv5JkfA1qznX3ziqYN2&amp;_nc_ht=scontent.xx&amp;oh=e88db3ed17f8ef62d8221961425dac12&amp;oe=5D933C3C" TargetMode="External" /><Relationship Id="rId152" Type="http://schemas.openxmlformats.org/officeDocument/2006/relationships/hyperlink" Target="https://scontent.xx.fbcdn.net/v/t1.0-1/p50x50/12042693_1658330247761074_1882831735303455035_n.png?_nc_cat=106&amp;_nc_oc=AQnBNVuC_b8WggxalQDOT8blB9zULD6leCG_REFJ2oBQLe8M40tMlYjx7TUnadKPYlPCbZQwr80JpbBIYctoc9g9&amp;_nc_ht=scontent.xx&amp;oh=1d8193f6e435f77417396369d52c0357&amp;oe=5D88C58B" TargetMode="External" /><Relationship Id="rId153" Type="http://schemas.openxmlformats.org/officeDocument/2006/relationships/hyperlink" Target="https://scontent.xx.fbcdn.net/v/t1.0-1/c2.0.50.50a/p50x50/13654283_1051384251583478_7083156844099820694_n.jpg?_nc_cat=107&amp;_nc_oc=AQm7B3gfAjVqCemhNLPRAsi0DzrOtah7nkZ8zM7U_9RZXNg_LO97in6vpFPEqtnXPme6cNl5-hUgZw8Iry6l1fQG&amp;_nc_ht=scontent.xx&amp;oh=7c0bcef0123c77ab315b1d56476f2ed5&amp;oe=5D89FFD8" TargetMode="External" /><Relationship Id="rId154" Type="http://schemas.openxmlformats.org/officeDocument/2006/relationships/hyperlink" Target="https://scontent.xx.fbcdn.net/v/t1.0-1/p50x50/15965487_174757799672729_4294992334464805198_n.png?_nc_cat=100&amp;_nc_oc=AQmCL_lO8LJ5UArL1x92y3-JkB-x8HDaf9lrBK0ajOJb-gXpQ3lfwburs_SElSIqW-XbiHnYf_eWn8Q9pO_8rgj1&amp;_nc_ht=scontent.xx&amp;oh=9db1d972dd3ac14806ac3e28680c07dd&amp;oe=5D999BF9" TargetMode="External" /><Relationship Id="rId155" Type="http://schemas.openxmlformats.org/officeDocument/2006/relationships/hyperlink" Target="https://scontent.xx.fbcdn.net/v/t1.0-1/p50x50/62024944_10157658787962125_958115562020405248_n.jpg?_nc_cat=110&amp;_nc_oc=AQnlQLKebwQ2Cta8OMS9AuOlKyG89clJmWNCUYfPve8shT4fyZ5-RWe-nAAlsbRX0KNpCv2lBWBgIWuGb1PAtm_t&amp;_nc_ht=scontent.xx&amp;oh=92e7dc6b7c9a3e0ce9807fb7bda56736&amp;oe=5D7C2CFF" TargetMode="External" /><Relationship Id="rId156" Type="http://schemas.openxmlformats.org/officeDocument/2006/relationships/hyperlink" Target="https://scontent.xx.fbcdn.net/v/t1.0-1/p50x50/1457665_596241580412433_1655953276_n.jpg?_nc_cat=106&amp;_nc_oc=AQkRBfW3-eUWewKPQESvvSCHvUOuI90AIIIewis_MGEgUx-IgJJ926kK2MmdSC85siyDY_WHBIokoAbrFl9Ur3T7&amp;_nc_ht=scontent.xx&amp;oh=d37c5cecf7fab8c676708f8d42d7a0d4&amp;oe=5D7D10ED" TargetMode="External" /><Relationship Id="rId157" Type="http://schemas.openxmlformats.org/officeDocument/2006/relationships/hyperlink" Target="https://scontent.xx.fbcdn.net/v/t1.0-1/p50x50/1972382_507488546017428_5265447213493130601_n.png?_nc_cat=105&amp;_nc_oc=AQnNQoyGEMi0RtrqxDxQzfHIBHxOSB30CRYVmiLraWAP0SHa2pwMg6ZinKIXiB44DVDounDu11qUktCymFjNawBf&amp;_nc_ht=scontent.xx&amp;oh=6906e3413082bc97e115a056f7935deb&amp;oe=5D80A814" TargetMode="External" /><Relationship Id="rId158" Type="http://schemas.openxmlformats.org/officeDocument/2006/relationships/hyperlink" Target="https://scontent.xx.fbcdn.net/v/t1.0-1/p50x50/11817213_10155879004550352_2443853221089824039_n.png?_nc_cat=1&amp;_nc_oc=AQmrJhpwm52b_vxPtoeq3tYU0bu_M9mrHbj7BxSBrcJntrRKT2etYOBF5kDgWBa8aNgaW4uTrnzjiB_S__1_qU1O&amp;_nc_ht=scontent.xx&amp;oh=b5cfea00b5e86275d89816c612ace6a0&amp;oe=5D7AD4C8" TargetMode="External" /><Relationship Id="rId159" Type="http://schemas.openxmlformats.org/officeDocument/2006/relationships/hyperlink" Target="https://scontent.xx.fbcdn.net/v/t1.0-1/p50x50/34667651_10156670588119653_7437616302664974336_n.jpg?_nc_cat=1&amp;_nc_oc=AQlciYKajemGGegnUNpv0zfghCDEiKW8dEiyhVnCYfJERUxx7buWG0t1As9XqyfJ_FFZxa4zCNDDe31Mzt3ZS14l&amp;_nc_ht=scontent.xx&amp;oh=148bd0e3c4aa977cc6fb365a8deccdd4&amp;oe=5D8D6332" TargetMode="External" /><Relationship Id="rId160" Type="http://schemas.openxmlformats.org/officeDocument/2006/relationships/hyperlink" Target="https://scontent.xx.fbcdn.net/v/t1.0-1/p50x50/26167312_1808322152545992_6039784693716584306_n.jpg?_nc_cat=103&amp;_nc_oc=AQn0r7KaPTlaR6CQGVq0W4iyeRgqgtBx0yxA5P7QoJTAy2g4JWOY8ZZXSSDnB0EQd_1EbI2Fe031tB2VeLc_ZSvW&amp;_nc_ht=scontent.xx&amp;oh=6288211c4caba6584a508c1d63107aa1&amp;oe=5D8287D2" TargetMode="External" /><Relationship Id="rId161" Type="http://schemas.openxmlformats.org/officeDocument/2006/relationships/hyperlink" Target="https://scontent.xx.fbcdn.net/v/t1.0-1/p50x50/13886970_862762887158514_3781193209759753599_n.jpg?_nc_cat=110&amp;_nc_oc=AQlxiKH3dg1v0IYGewgY72_XV5fRsnRLUKrND4oUhlUD9BGowN9t8dHZ0cdSfctW3ywsyskRpLF-qy9kc35mgmAq&amp;_nc_ht=scontent.xx&amp;oh=4ab66b259b271fcd3b03fc0b19d8daf2&amp;oe=5D8A5F36" TargetMode="External" /><Relationship Id="rId162" Type="http://schemas.openxmlformats.org/officeDocument/2006/relationships/hyperlink" Target="https://scontent.xx.fbcdn.net/v/t1.0-1/p50x50/26992010_1733127423447989_8359755623775578953_n.jpg?_nc_cat=100&amp;_nc_oc=AQmyEsMdiwC1Ho0GSJRPKFnKCTdNJQLLA4M7t-u4loSXljox6aekyIXvMt1uxCGStIuSw7RL1nqksY8yjXjJnK-H&amp;_nc_ht=scontent.xx&amp;oh=463452f29243155e64ab57b18ff0f260&amp;oe=5D7D8A5B" TargetMode="External" /><Relationship Id="rId163" Type="http://schemas.openxmlformats.org/officeDocument/2006/relationships/hyperlink" Target="https://scontent.xx.fbcdn.net/v/t1.0-1/p50x50/56584197_10158060704732195_2973924862868848640_n.jpg?_nc_cat=102&amp;_nc_oc=AQmmu_frfH9WehhDQYzJwV06o1btt9xhAfmDl9_Bs7U9g2-fQTOtfS1bGEHYvjfXHRU-ahchuS_t8BSHmzJdYHGs&amp;_nc_ht=scontent.xx&amp;oh=72b0c804872737dac2117ab6143fcdeb&amp;oe=5D911CD6" TargetMode="External" /><Relationship Id="rId164" Type="http://schemas.openxmlformats.org/officeDocument/2006/relationships/hyperlink" Target="https://scontent.xx.fbcdn.net/v/t1.0-1/p50x50/35128968_10155674142532218_7767154686427136000_n.jpg?_nc_cat=108&amp;_nc_oc=AQm3j8d6hYu2Bzzu99ph3ScUyUATQ4kzBk8lOOO3-trBxPkckhnMLFIPd4CYTht4_S4t7NvfCB7OJvhFihbNxJKI&amp;_nc_ht=scontent.xx&amp;oh=15f42a040c4c943ffd78c412794ad603&amp;oe=5D9CE49D" TargetMode="External" /><Relationship Id="rId165" Type="http://schemas.openxmlformats.org/officeDocument/2006/relationships/hyperlink" Target="https://scontent.xx.fbcdn.net/v/t1.0-1/p50x50/12718381_979475438805333_7213147558235877658_n.jpg?_nc_cat=107&amp;_nc_oc=AQnvteWHPpXR8bBr-Rf3msyOWhKFIi95GYpA6ttJkNSwWjOWdmgKZO_LPi9obnRkiQuhvNnFpiJDENhnc5q0GaKM&amp;_nc_ht=scontent.xx&amp;oh=ca17bcba01226ddf3414bc932e9683d2&amp;oe=5D7DC38D" TargetMode="External" /><Relationship Id="rId166" Type="http://schemas.openxmlformats.org/officeDocument/2006/relationships/hyperlink" Target="https://scontent.xx.fbcdn.net/v/t1.0-1/p50x50/18157560_10151146439764945_3825730940720650321_n.jpg?_nc_cat=110&amp;_nc_oc=AQnk4FHzPMiyWrqbgTyQ0xX4Kfxng2iRsRnlA4azd8g9v_FBjEizN1ygC8rAySO3Yr3HZQc8SFMlWk6ZQt8RaPLR&amp;_nc_ht=scontent.xx&amp;oh=3adc3b8fcd64a04bebd5c5083e79c6d0&amp;oe=5D7FC345" TargetMode="External" /><Relationship Id="rId167" Type="http://schemas.openxmlformats.org/officeDocument/2006/relationships/hyperlink" Target="https://scontent.xx.fbcdn.net/v/t1.0-1/p50x50/1782073_10152216262153798_1012695001_n.jpg?_nc_cat=108&amp;_nc_oc=AQmqFdxHmRU15bHk9-Tay6Yeq2WEm9DYO803SjJSy16Em4p6gds2j0vUr9Zwrcl48EA_JUM--FBKTS5Qq2Sp6J_p&amp;_nc_ht=scontent.xx&amp;oh=60a8dd76c9c80c3d156087bcdfb1e9ea&amp;oe=5D9D204C" TargetMode="External" /><Relationship Id="rId168" Type="http://schemas.openxmlformats.org/officeDocument/2006/relationships/hyperlink" Target="https://scontent.xx.fbcdn.net/v/t1.0-1/p50x50/42985491_10156272860376849_2891380543537020928_n.jpg?_nc_cat=101&amp;_nc_oc=AQmSr_Ke91qyO52RW-7_YBn1_jubm80_eKIylrRnoNEGdzyAj5N8YR__ZtEzz3bZ87R5HQ2RqUpcoyTBdeErkf-s&amp;_nc_ht=scontent.xx&amp;oh=984c36a5eca8b7290d1f8979e8bfb006&amp;oe=5D95046A" TargetMode="External" /><Relationship Id="rId169" Type="http://schemas.openxmlformats.org/officeDocument/2006/relationships/hyperlink" Target="https://scontent.xx.fbcdn.net/v/t1.0-1/p50x50/167434_181408758543690_7161888_n.jpg?_nc_cat=100&amp;_nc_oc=AQnN4mx9WzanN-kh9hbVpXaS6uUBpDVAdVzV1jQ_LGbjWIygwtnSdQkYN6jy5ujzXjkvPy_FLVtNV6yDGbJ8mHGS&amp;_nc_ht=scontent.xx&amp;oh=f8b57696c0b68ffa3fa8e92b33f735bd&amp;oe=5D96E147" TargetMode="External" /><Relationship Id="rId170" Type="http://schemas.openxmlformats.org/officeDocument/2006/relationships/hyperlink" Target="https://scontent.xx.fbcdn.net/v/t1.0-1/p50x50/13315531_856455707791698_5558092556461491792_n.jpg?_nc_cat=108&amp;_nc_oc=AQntapaac6wf4_9QxfUsWRy_WG8d6UJ7Qnix8PqY8YUyKtYx_6lmjFhFv4lZnmpAIXFX8f1yxh8qTHuA3axXiLWj&amp;_nc_ht=scontent.xx&amp;oh=b8e0eb06f0affc228819c5796f20b00a&amp;oe=5D7E0DF6" TargetMode="External" /><Relationship Id="rId171" Type="http://schemas.openxmlformats.org/officeDocument/2006/relationships/hyperlink" Target="https://scontent.xx.fbcdn.net/v/t1.0-1/p50x50/36114246_1339711786163441_3298871363950870528_n.jpg?_nc_cat=101&amp;_nc_oc=AQmIb2zLxkhqgCLJtyjV6-FoEgdzw0Y3-vwYzuKtyW3U7TYPYOo0d_4ak0cq2y2m0kJeBTb6fDvDOcOzaPY09P6L&amp;_nc_ht=scontent.xx&amp;oh=09aa8ed0d48e92afc1fe12c52c38177e&amp;oe=5D8AFE30" TargetMode="External" /><Relationship Id="rId172" Type="http://schemas.openxmlformats.org/officeDocument/2006/relationships/hyperlink" Target="https://scontent.xx.fbcdn.net/v/t1.0-1/p50x50/23032751_10159534330235181_8719986273807054644_n.png?_nc_cat=103&amp;_nc_oc=AQk85Bl27wlJdhiyHZqUDjXhH-q-DkCnSg4QmYhgvlHEnlXAlRwcTYTysiscD6yAiS3WU4H6oSNmoVlGJ0REpfUN&amp;_nc_ht=scontent.xx&amp;oh=3b66b0d4cd49fbb707c2a7aedb416645&amp;oe=5D851349" TargetMode="External" /><Relationship Id="rId173" Type="http://schemas.openxmlformats.org/officeDocument/2006/relationships/hyperlink" Target="https://scontent.xx.fbcdn.net/v/t1.0-1/p50x50/45106122_10156865728467490_7602897781065252864_n.png?_nc_cat=107&amp;_nc_oc=AQkNMOzZol8OyAiBZHAoNmijKCKKBTQcFVhRTJh2_595uFESRe6dwqeG0RmjYBOaJFDMX_Pc9FnYkkjRcNmi0p94&amp;_nc_ht=scontent.xx&amp;oh=4d39c5d55e90e9c43e243508e5bd6704&amp;oe=5D9028B9" TargetMode="External" /><Relationship Id="rId174" Type="http://schemas.openxmlformats.org/officeDocument/2006/relationships/hyperlink" Target="https://scontent.xx.fbcdn.net/v/t1.0-1/p50x50/44288495_10156804604574591_2719919324457336832_n.png?_nc_cat=100&amp;_nc_oc=AQn91ZLacDH-NcUad8hUIC-w_Ov8Tk-QfocecBag3rs9fgQjGQvvwYEf9xpS7KLS4EJrHulRuke0ZP_bNSpEN-eh&amp;_nc_ht=scontent.xx&amp;oh=3ee12a5efda46e1d7f85f13a48dc055c&amp;oe=5D7FA7DA" TargetMode="External" /><Relationship Id="rId175" Type="http://schemas.openxmlformats.org/officeDocument/2006/relationships/hyperlink" Target="https://scontent.xx.fbcdn.net/v/t1.0-1/p50x50/43573243_2042452775776876_4328448421498191872_n.png?_nc_cat=110&amp;_nc_oc=AQkGxRYnRauzfAjF2jJjwzRd8Jw2Ihk6s1P-WkeU36Z4Y2lrnxw5kSdrg94OMKPvIr5vLLh6i4C_VixXu7I04H-9&amp;_nc_ht=scontent.xx&amp;oh=9dca43a9ee20989832bc3d8a03bf8c36&amp;oe=5D8C5DEE" TargetMode="External" /><Relationship Id="rId176" Type="http://schemas.openxmlformats.org/officeDocument/2006/relationships/hyperlink" Target="https://scontent.xx.fbcdn.net/v/t1.0-1/p50x50/55897096_10157732538307079_1393262346868097024_n.jpg?_nc_cat=105&amp;_nc_oc=AQlgulOd51Z46_Ybqx64UIEge5x75yaGPxfsqJGPyBEi_-IstmNurjl9dvQQYvzFndCjBw7dX5wgMtZVvwH3z64c&amp;_nc_ht=scontent.xx&amp;oh=3bbeb4171f9725c349dac36599d376e8&amp;oe=5D7BE571" TargetMode="External" /><Relationship Id="rId177" Type="http://schemas.openxmlformats.org/officeDocument/2006/relationships/hyperlink" Target="https://scontent.xx.fbcdn.net/v/t1.0-1/p50x50/30628888_1855130241183937_2703956922209207866_n.jpg?_nc_cat=111&amp;_nc_oc=AQnSv5hfy9uWYBC5JWe0RpSNsFgU2sYdZz6FF9MdiNQxSWNVfgu_TJFTCkSKFv1TmuyCvhRR_HuEpAVc7esmTP94&amp;_nc_ht=scontent.xx&amp;oh=e391de27eaadbce13ca7ab60425ca1a6&amp;oe=5D7B549E" TargetMode="External" /><Relationship Id="rId178" Type="http://schemas.openxmlformats.org/officeDocument/2006/relationships/hyperlink" Target="https://scontent.xx.fbcdn.net/v/t1.0-1/p50x50/27751476_1783673158366307_4686855249549660773_n.png?_nc_cat=102&amp;_nc_oc=AQl7iMFLlHZhEzD96Z9O_xHeHFphh7PsV1i4-p5NKt6jes--wI8Zq2GfcE8swDHzA4Lmgdih0NzV7UB8lqFbHsS1&amp;_nc_ht=scontent.xx&amp;oh=c25ca22cdaf3b193dfe7cc4850aa181a&amp;oe=5D787E8B" TargetMode="External" /><Relationship Id="rId179" Type="http://schemas.openxmlformats.org/officeDocument/2006/relationships/hyperlink" Target="https://scontent.xx.fbcdn.net/v/t1.0-1/p50x50/45564897_2225204230887192_8274678018174091264_n.jpg?_nc_cat=105&amp;_nc_oc=AQmeXhI9LLmEnf0qVEADtJgJoZ-cwU-gmzI_brihIbEyGlKLe7b_F73pObQql4BkfhAGWhS1DG0NWSB4xjRF1NGD&amp;_nc_ht=scontent.xx&amp;oh=1d2f61e51f98626b2a315ce5eda752ff&amp;oe=5D88975A" TargetMode="External" /><Relationship Id="rId180" Type="http://schemas.openxmlformats.org/officeDocument/2006/relationships/hyperlink" Target="https://scontent.xx.fbcdn.net/v/t1.0-1/c106.0.207.207a/s50x50/561042_427808050600016_1475566499_n.jpg?_nc_cat=107&amp;_nc_oc=AQk9NQFB4KxwCO6tUMQZq17DEq309gkOdR_1QKQ0X65tzhfhmg1I6LWhdtvniZB_kqbUPHFd_iT1QaRc1ph3d8Je&amp;_nc_ht=scontent.xx&amp;oh=3c849eb2f3f21d4a008550125adfbd47&amp;oe=5D92C055" TargetMode="External" /><Relationship Id="rId181" Type="http://schemas.openxmlformats.org/officeDocument/2006/relationships/hyperlink" Target="https://scontent.xx.fbcdn.net/v/t1.0-1/p50x50/544033_257443974385889_2105417636_n.jpg?_nc_cat=102&amp;_nc_oc=AQncZJsChieljTi-bUiiJioM34Hph1o__EZ2wtX6ftKtb2Hdo_5rAxkU8j6bcDagC7lLym4DwKGScDQofN9fuwsq&amp;_nc_ht=scontent.xx&amp;oh=a1778e92f4235b0127b96b89918106b2&amp;oe=5D813E6F" TargetMode="External" /><Relationship Id="rId182" Type="http://schemas.openxmlformats.org/officeDocument/2006/relationships/hyperlink" Target="https://scontent.xx.fbcdn.net/v/t1.0-1/p50x50/13394050_10153398543841599_5384243819158554327_n.jpg?_nc_cat=111&amp;_nc_oc=AQl-37ZRRgc0ZgF4D2TWtSkCoJc3kJOfvYJjdbPTrYGynmhSnmtBuFFrsKgOciOQs1HucHLrlhX7rXtAvZ3fNz80&amp;_nc_ht=scontent.xx&amp;oh=0300596b8140ea95f9b3ad1c5e9c45d3&amp;oe=5D8F9E9B" TargetMode="External" /><Relationship Id="rId183" Type="http://schemas.openxmlformats.org/officeDocument/2006/relationships/hyperlink" Target="https://scontent.xx.fbcdn.net/v/t1.0-1/p50x50/10371431_243050862570683_6174288397924256623_n.jpg?_nc_cat=109&amp;_nc_oc=AQks_EXyI4SlIO-2nAM17ktvqrlh5lwQm4WXes72709BgbvfDAL59pK5ZStcuh9dkDY_Fh4k-rncXsGgxTjB2CIu&amp;_nc_ht=scontent.xx&amp;oh=68e6d4d8de7c31a818bf5775187d0270&amp;oe=5D96A097" TargetMode="External" /><Relationship Id="rId184" Type="http://schemas.openxmlformats.org/officeDocument/2006/relationships/hyperlink" Target="https://scontent.xx.fbcdn.net/v/t1.0-1/p50x50/51228014_10156094648908176_5854983101049995264_n.jpg?_nc_cat=101&amp;_nc_oc=AQn2sUTvEprN3Ze5EHvTwka9vOxxRohZOMLyuxmMahafcH4nDGjuCN-R5MBBB6Ey6RndfV5mkbKe0XWC4QUcx8DQ&amp;_nc_ht=scontent.xx&amp;oh=c961e79836e750afa3d6756aa4e1d0e7&amp;oe=5D99B9C9" TargetMode="External" /><Relationship Id="rId185" Type="http://schemas.openxmlformats.org/officeDocument/2006/relationships/hyperlink" Target="https://scontent.xx.fbcdn.net/v/t1.0-1/p50x50/10888779_10152728014139930_4124488593422102645_n.jpg?_nc_cat=102&amp;_nc_oc=AQm9khKMv21FOO4CWn23Ir29P4gQeJNfacg8b_E9EeYOnsRhLsJGcPHe6qGsiVienSrb9UwAdNIzJzCcSqZ06iPL&amp;_nc_ht=scontent.xx&amp;oh=0296680cd54d9785fe70ec1d9f79eee6&amp;oe=5D906D25" TargetMode="External" /><Relationship Id="rId186" Type="http://schemas.openxmlformats.org/officeDocument/2006/relationships/hyperlink" Target="https://scontent.xx.fbcdn.net/v/t1.0-1/p50x50/12687942_1117260498285560_5544851370975095466_n.png?_nc_cat=111&amp;_nc_oc=AQni_bu8gRNuEGJVeM1C8PJ_0K8qpvieGP3XxT_MwFzyfzuoAuNs-n1QheT75W04PBQZxfkxcfDmrERG0fgFBpwD&amp;_nc_ht=scontent.xx&amp;oh=d7ebcec0da5eec149f394e2389314884&amp;oe=5D9B093D" TargetMode="External" /><Relationship Id="rId187" Type="http://schemas.openxmlformats.org/officeDocument/2006/relationships/hyperlink" Target="https://scontent.xx.fbcdn.net/v/t1.0-1/p50x50/1377498_10151943132768107_937023890_n.jpg?_nc_cat=1&amp;_nc_oc=AQknPSNGqhAiXBrZaEpeJasyl5_7yU6yCpI4i6YShlkqmgTqgh-fbk_PLh-5rl8kFwKuYM4-WermYiU6lmNh--Vj&amp;_nc_ht=scontent.xx&amp;oh=a9a278a9622214ef149594af499a2055&amp;oe=5DC665CC" TargetMode="External" /><Relationship Id="rId188" Type="http://schemas.openxmlformats.org/officeDocument/2006/relationships/hyperlink" Target="https://scontent.xx.fbcdn.net/v/t1.0-1/p50x50/14642128_10154225834677763_9181035856007043268_n.jpg?_nc_cat=111&amp;_nc_oc=AQnrsPHwFMiDtHmnSYr105gYyZmx9yaG5WB8vuTNtDDa7LtzQoodLP1S4rQe72YGNdkF5iebGgAm0M6N1JcQkbnd&amp;_nc_ht=scontent.xx&amp;oh=a4e15dff360ae68f28cdafa41b102fa2&amp;oe=5D83008C" TargetMode="External" /><Relationship Id="rId189" Type="http://schemas.openxmlformats.org/officeDocument/2006/relationships/hyperlink" Target="https://scontent.xx.fbcdn.net/v/t1.0-1/p50x50/46350013_10155977928290773_2793615177935749120_n.png?_nc_cat=1&amp;_nc_oc=AQm40BCyO9QVrGmd8DV7gWSnZTe21Nj35wUy26lHtcxHYawUwEMgNeFQxasFOOQ3YTjHh0y2pfdje2h6-zekKjbK&amp;_nc_ht=scontent.xx&amp;oh=97b9f73ed35ad2430688afdf615bf54c&amp;oe=5D9B80BC" TargetMode="External" /><Relationship Id="rId190" Type="http://schemas.openxmlformats.org/officeDocument/2006/relationships/hyperlink" Target="https://scontent.xx.fbcdn.net/v/t1.0-1/p50x50/1210_1075337892509355_7748603552286341132_n.png?_nc_cat=111&amp;_nc_oc=AQlyX0R9Dl6OsNnbjGTu5z11Cgzanf5LYxwnXX4AMjV3tU3ghlIiKbNMtyNQaFvjNZEvXjH02GDJJvpHpa-xllfl&amp;_nc_ht=scontent.xx&amp;oh=41dfcf8ec4d26a2880f3fea8f5ea2e5a&amp;oe=5D786A99" TargetMode="External" /><Relationship Id="rId191" Type="http://schemas.openxmlformats.org/officeDocument/2006/relationships/hyperlink" Target="https://scontent.xx.fbcdn.net/v/t1.0-1/p50x50/62526773_2386341804742916_804391853498564608_n.jpg?_nc_cat=104&amp;_nc_oc=AQkF809aY0tCLpbkkZg_tDM88-Khm92Srqok_NNOLzwztuvoSSF1owzJgvYfjpzVNGtNk7EkRYPXUilLBMM547LU&amp;_nc_ht=scontent.xx&amp;oh=90800c3802da9f485d4ce81aec6a677a&amp;oe=5D795D1B" TargetMode="External" /><Relationship Id="rId192" Type="http://schemas.openxmlformats.org/officeDocument/2006/relationships/hyperlink" Target="https://scontent.xx.fbcdn.net/v/t1.0-1/p50x50/26733437_10155172683461517_5993968962689167473_n.jpg?_nc_cat=100&amp;_nc_oc=AQknSX8MvXmuqeVrjZzHka0yZzuaF6_06DLgyzIQcBwHW667xRShjWO6SyL6xEtk4AtwFWaR7R_Qocjnq9cUrNPk&amp;_nc_ht=scontent.xx&amp;oh=4902271f393f70e3fda4a192e9b4942c&amp;oe=5D86AFA3" TargetMode="External" /><Relationship Id="rId193" Type="http://schemas.openxmlformats.org/officeDocument/2006/relationships/hyperlink" Target="https://scontent.xx.fbcdn.net/v/t1.0-1/p50x50/48398496_1615345528567736_5395773688912019456_n.jpg?_nc_cat=102&amp;_nc_oc=AQkZG-HiAdCbTGk5Bf7HPUAeAvJwHeWvifqirBW-jtxdP-aDbhLkgEW26BbQR5ECLiPBr7uYs_S3TZxkDm9HJgUw&amp;_nc_ht=scontent.xx&amp;oh=9ea8862f36a14ed5293d4010160c8454&amp;oe=5D91322E" TargetMode="External" /><Relationship Id="rId194" Type="http://schemas.openxmlformats.org/officeDocument/2006/relationships/hyperlink" Target="https://scontent.xx.fbcdn.net/v/t1.0-1/p50x50/10525965_583230998465114_4210633538463782142_n.png?_nc_cat=108&amp;_nc_oc=AQkql0qfDhexCKs24MHubnRoS_3QHgDY_LG1PU28fArgwK4S4cJKhdxhU6pmVp1-3l2rVoLxYWKGY9FeDCEkcEud&amp;_nc_ht=scontent.xx&amp;oh=45323fb5f9c56ddbf940eb29cb26986b&amp;oe=5D7F79C2" TargetMode="External" /><Relationship Id="rId195" Type="http://schemas.openxmlformats.org/officeDocument/2006/relationships/hyperlink" Target="https://scontent.xx.fbcdn.net/v/t1.0-1/p50x50/10981617_808634665852999_3901817499295781832_n.png?_nc_cat=104&amp;_nc_oc=AQkpF2Vxj44cxbYKp8sVM_C0aat3TGNC34oyZxR4DPHFpkKwOwCjLyLlGYmZv0AgMEZCKvFOLlDgFdv1vqpQF5FJ&amp;_nc_ht=scontent.xx&amp;oh=bef203061385410334c6c9e753325799&amp;oe=5D87A000" TargetMode="External" /><Relationship Id="rId196" Type="http://schemas.openxmlformats.org/officeDocument/2006/relationships/hyperlink" Target="https://scontent.xx.fbcdn.net/v/t1.0-1/p50x50/1521541_10201336137464977_1060194455_n.jpg?_nc_cat=108&amp;_nc_oc=AQnZgfWVRE7Psx_q3iPGq8aoX-r9v0wvO_35ZNm7g5jQbtX2Wxcdp55DUmOuiem6YW9V_Zboou29yQ8pm_dSKMzO&amp;_nc_ht=scontent.xx&amp;oh=fd8c4b694ee74ffb937b5636e8937c41&amp;oe=5DC50EF8" TargetMode="External" /><Relationship Id="rId197" Type="http://schemas.openxmlformats.org/officeDocument/2006/relationships/hyperlink" Target="https://scontent.xx.fbcdn.net/v/t1.0-1/p50x50/21740472_1451622891611631_1466206087481066582_n.png?_nc_cat=108&amp;_nc_oc=AQkYDzO37asd0Arc20lh7l_pKekCiJsgYicbwgQUa4o5vbJ0yuYCCg1wrm5Qb4o2bGK_aemM4RqR6VY8_VAWnGyK&amp;_nc_ht=scontent.xx&amp;oh=e3149bc458a7d6ea879d5f22097c2101&amp;oe=5D94BD1B" TargetMode="External" /><Relationship Id="rId198" Type="http://schemas.openxmlformats.org/officeDocument/2006/relationships/hyperlink" Target="https://scontent.xx.fbcdn.net/v/t1.0-1/p50x50/421898_384032771625638_1445619363_n.jpg?_nc_cat=1&amp;_nc_oc=AQlYUdeMWOSG0IIsEO2U4z1VA7CHv5isEa5If5BnEk15iI6DTnMkF74kW-O8YIiaSPE6JsnnD2GTovqLI7eMgXCb&amp;_nc_ht=scontent.xx&amp;oh=9985a05b742ba9cdce071a6c32eab648&amp;oe=5D93394F" TargetMode="External" /><Relationship Id="rId199" Type="http://schemas.openxmlformats.org/officeDocument/2006/relationships/hyperlink" Target="https://scontent.xx.fbcdn.net/v/t1.0-1/p50x50/15073514_1112904738806365_8548258563665996390_n.jpg?_nc_cat=104&amp;_nc_oc=AQlpggMOamVManEXpSNS2AYgXv3ynRm1yFVhHZ0vGu1g0NDc4T6QyTzGXap8ymjZ4DvCFYxZEhlIYwBVKSf4I7dM&amp;_nc_ht=scontent.xx&amp;oh=b87a385876125fe6e59fdff1cd3c2713&amp;oe=5D961AD9" TargetMode="External" /><Relationship Id="rId200" Type="http://schemas.openxmlformats.org/officeDocument/2006/relationships/hyperlink" Target="https://scontent.xx.fbcdn.net/v/t1.0-1/c138.17.216.216a/s50x50/397567_141766019269709_1899143328_n.jpg?_nc_cat=100&amp;_nc_oc=AQnX7VsPejEF2xKcZJhIpFWvvdYIQhnuvnQlDUfoAMUwls-fFQXVqTQ-ur9nRnDw2h_wsXkeKTA2MJwzZwNAdOOU&amp;_nc_ht=scontent.xx&amp;oh=d8421d22ca4ca2af5f8507c2b8768340&amp;oe=5D82AB5A" TargetMode="External" /><Relationship Id="rId201" Type="http://schemas.openxmlformats.org/officeDocument/2006/relationships/hyperlink" Target="https://scontent.xx.fbcdn.net/v/t1.0-1/p50x50/488254_454416301256125_1208698717_n.jpg?_nc_cat=110&amp;_nc_oc=AQkMC37IdOJH4l-AjGn5qcOqCvitSLVwYAfIUlw0m-0hDH-sG6_8vQotppyyWi9XOlUFPKlPw_Ans10qinNUSC9M&amp;_nc_ht=scontent.xx&amp;oh=d026c48a0be3553a99d13873e2a073b5&amp;oe=5D794A5C" TargetMode="External" /><Relationship Id="rId202" Type="http://schemas.openxmlformats.org/officeDocument/2006/relationships/hyperlink" Target="https://scontent.xx.fbcdn.net/v/t1.0-1/p50x50/16864649_1648266285469387_214675959023018879_n.png?_nc_cat=110&amp;_nc_oc=AQm4lAZBTJOksdBmNYC-H7k0KQ7KyTwGyUF2O6pYx0WCPkIVjIuGJB8xm8Hh-l_j60AeErzkG_pgGy6HI0PwusCM&amp;_nc_ht=scontent.xx&amp;oh=555f8353b43c4f1bb2a7719e7829cefa&amp;oe=5D7BC348" TargetMode="External" /><Relationship Id="rId203" Type="http://schemas.openxmlformats.org/officeDocument/2006/relationships/hyperlink" Target="https://scontent.xx.fbcdn.net/v/t1.0-1/p50x50/35847172_10155649158519103_2337553903811297280_n.png?_nc_cat=107&amp;_nc_oc=AQmzq05xqRQgfv2n3CDYRAyLzBjVmKeXs6mFfafy18pl3e1mU9nEeTyixsY9QCg5izi7sMoh1BZQUSZouW6J-lOG&amp;_nc_ht=scontent.xx&amp;oh=d986d5e541a3148cf344acc2522298b5&amp;oe=5D7E54A1" TargetMode="External" /><Relationship Id="rId204" Type="http://schemas.openxmlformats.org/officeDocument/2006/relationships/hyperlink" Target="https://scontent.xx.fbcdn.net/v/t1.0-1/p50x50/14731182_1134357773299182_1756849340790568327_n.png?_nc_cat=101&amp;_nc_oc=AQkaMzoP-iQE8ZsPV1gVZkKXGTEoEF6N5VXxOr43vxwSbTgzm-q3VhKrLLeyQquMaexoCiF3M_rLby4abYCDvHAV&amp;_nc_ht=scontent.xx&amp;oh=214f1dc887496b40151df0a5e8dada6f&amp;oe=5D922EB4" TargetMode="External" /><Relationship Id="rId205" Type="http://schemas.openxmlformats.org/officeDocument/2006/relationships/hyperlink" Target="https://scontent.xx.fbcdn.net/v/t1.0-1/p50x50/61878922_2731688486847524_707898472526774272_n.jpg?_nc_cat=104&amp;_nc_oc=AQl4x424nj7gpURmruUrtLW8v1Kbtuuyf5hEdubkPkeT_U_Mk3vKNf5NMVxUC_rkrbbHAtm0AiGadYX5SOeB41kO&amp;_nc_ht=scontent.xx&amp;oh=0b6084f13d42c515d9a592ccc068071b&amp;oe=5D93BF9B" TargetMode="External" /><Relationship Id="rId206" Type="http://schemas.openxmlformats.org/officeDocument/2006/relationships/hyperlink" Target="https://scontent.xx.fbcdn.net/v/t1.0-1/p50x50/35151276_10155249074421580_7100759307515330560_n.png?_nc_cat=110&amp;_nc_oc=AQlukGTf8aqeiSyRw41Bs9IcKZuVN20n4PLXBvRWvssEFJdtytPZ5qC_MKT42ofaqtncnip2Oof1ej19Nw6opqLt&amp;_nc_ht=scontent.xx&amp;oh=60fd8b2470c8ae0bc4a25a92b121f1d2&amp;oe=5D8E8B74" TargetMode="External" /><Relationship Id="rId207" Type="http://schemas.openxmlformats.org/officeDocument/2006/relationships/hyperlink" Target="https://scontent.xx.fbcdn.net/v/t1.0-1/p50x50/32235667_1643352692367816_4761789988641701888_n.png?_nc_cat=109&amp;_nc_oc=AQnLp1dY4uqQ-ANcfbr6FPahdutpefbP8jJDUnvSiZC8xqS0PRVQWDYLzC61Rujxi3vhfyBmVi7n1Y-D8yieGhoL&amp;_nc_ht=scontent.xx&amp;oh=9bc380934f3b924b65e79f9bd4c9417b&amp;oe=5D970D62" TargetMode="External" /><Relationship Id="rId208" Type="http://schemas.openxmlformats.org/officeDocument/2006/relationships/hyperlink" Target="https://scontent.xx.fbcdn.net/v/t1.0-1/p50x50/10805743_10152805924754154_2221230667549548321_n.png?_nc_cat=1&amp;_nc_oc=AQmUuZff2vNNLlu25VmsKFAWbRL4FYmmopYnH3blf17_C5gNlUdnsVNZ2ZeQngIdtVyqnpUR2CNUfBaVs_Y7qYEx&amp;_nc_ht=scontent.xx&amp;oh=7e372d52f02c0c5f03c6bca6669ff58a&amp;oe=5DC51AF4" TargetMode="External" /><Relationship Id="rId209" Type="http://schemas.openxmlformats.org/officeDocument/2006/relationships/hyperlink" Target="https://scontent.xx.fbcdn.net/v/t1.0-1/p50x50/36480455_10156545262589394_5244614501067653120_n.png?_nc_cat=1&amp;_nc_oc=AQlSMaj3-50dTnRc1c6lfXdTj6i8l53PnelbFmu1Qe8W7novvSLqMJ1-yIE-cQb7ugKuWWbtYvmTA6hsyCepAb08&amp;_nc_ht=scontent.xx&amp;oh=ce0f962200e92ca40e9c9df749072c4c&amp;oe=5D89D0BE" TargetMode="External" /><Relationship Id="rId210" Type="http://schemas.openxmlformats.org/officeDocument/2006/relationships/hyperlink" Target="https://scontent.xx.fbcdn.net/v/t1.0-1/p50x50/29541184_1816437111710849_4839527194716837452_n.png?_nc_cat=101&amp;_nc_oc=AQnbMSWN8AfhtIXESNO1PIQaiT7TwOjOBdg1KIr4eKh0myaWMvKBtHSAwYelKmrTHmkxNKsdZ9h9Kgi26QgwA8UW&amp;_nc_ht=scontent.xx&amp;oh=cc7e0857c101facb157810c0c8fe2433&amp;oe=5D9A5195" TargetMode="External" /><Relationship Id="rId211" Type="http://schemas.openxmlformats.org/officeDocument/2006/relationships/hyperlink" Target="https://scontent.xx.fbcdn.net/v/t1.0-1/p50x50/59502803_10162275564521337_4502539530657595392_n.png?_nc_cat=1&amp;_nc_oc=AQktk6lG3jOu1-H_mZ8EQXJ3Q6sH2dus5Fw1FBVz_1yNHhC6oHLH9c9iRTKAxXiQUatPmJSBdXeBLcBqXBTnFYdh&amp;_nc_ht=scontent.xx&amp;oh=bf79b1be1f8f4f9130bdde1517ae74f9&amp;oe=5D836AAF" TargetMode="External" /><Relationship Id="rId212" Type="http://schemas.openxmlformats.org/officeDocument/2006/relationships/hyperlink" Target="https://scontent.xx.fbcdn.net/v/t1.0-1/p50x50/12509196_1314060225277455_9412573100854808_n.png?_nc_cat=106&amp;_nc_oc=AQkfPlMOTbWefDBO7iCb3QHqn8k9t-D7aQ8XlIMwlKvUT6FPO79ia20kc-C9L5VlXtOwLRlVXnb5kYMqFp_OG9SI&amp;_nc_ht=scontent.xx&amp;oh=6674f9bace34958fc4c0a65b4ff170dc&amp;oe=5D79B63E" TargetMode="External" /><Relationship Id="rId213" Type="http://schemas.openxmlformats.org/officeDocument/2006/relationships/hyperlink" Target="https://scontent.xx.fbcdn.net/v/t1.0-1/p50x50/555492_10150631278512231_485730630_n.jpg?_nc_cat=107&amp;_nc_oc=AQk4qDETJlKYVthomhC7cl0Gi-lmdW0q70L9NQR97XyAD5P9QNUW8psDTImq0lbIiuDYIquakpeXIyujpHozTl3h&amp;_nc_ht=scontent.xx&amp;oh=a9cc70344d1fcff13a0ca6029280293c&amp;oe=5D8F7E41" TargetMode="External" /><Relationship Id="rId214" Type="http://schemas.openxmlformats.org/officeDocument/2006/relationships/hyperlink" Target="https://scontent.xx.fbcdn.net/v/t1.0-1/p50x50/1901278_10152259592817603_459166674_n.jpg?_nc_cat=105&amp;_nc_oc=AQl8GwG55BeP6zNcTNfSsX7ijJXMRhLtd_zNdJNy3z2QoLtum9tFZsh3iiBdhTvx7-e-9Q48bM2Ppmhf_WjAaX-C&amp;_nc_ht=scontent.xx&amp;oh=c352a227501a7fee23acb222b3d67b63&amp;oe=5D96E7E8" TargetMode="External" /><Relationship Id="rId215" Type="http://schemas.openxmlformats.org/officeDocument/2006/relationships/hyperlink" Target="https://scontent.xx.fbcdn.net/v/t1.0-1/p50x50/45282968_10157083585987642_2622537550975205376_n.jpg?_nc_cat=108&amp;_nc_oc=AQljnpQuPotD41YU2hq9gEHCIW2P22JdaTgUWKJEw68rzz5Pgp_8ibK9EgSPD6XPEHH5qpqn7uEXMDSFks9WfVtu&amp;_nc_ht=scontent.xx&amp;oh=6f8d14e4f54a89a19e477e7fc1ec8bf9&amp;oe=5DC5853A" TargetMode="External" /><Relationship Id="rId216" Type="http://schemas.openxmlformats.org/officeDocument/2006/relationships/hyperlink" Target="https://scontent.xx.fbcdn.net/v/t1.0-1/p50x50/13775849_1713322995596008_4232056719045322408_n.png?_nc_cat=107&amp;_nc_oc=AQm8W0k-3mHHZ0NA4B7u20WGXZgoZCksO3um6qd2lqTOSaKLo5eIlkjtjRnt_0IE11OZc3iinDHLrHZsjCyTZ6v_&amp;_nc_ht=scontent.xx&amp;oh=99834a216a2ba225c233b0e07d72c9fc&amp;oe=5D912EEF" TargetMode="External" /><Relationship Id="rId217" Type="http://schemas.openxmlformats.org/officeDocument/2006/relationships/hyperlink" Target="https://scontent.xx.fbcdn.net/v/t1.0-1/p50x50/18402692_10154400826063204_7555318370774935943_n.jpg?_nc_cat=102&amp;_nc_oc=AQmfjHkqCI-HM6BAQeudf7hmA416vqqInET3aDHYrQfn5cuWaWKjtK97enK7-6T-uIU-66XU8cCp76XC-lKhkW7Y&amp;_nc_ht=scontent.xx&amp;oh=ee367d05ad198d3be23b9815a4d33d84&amp;oe=5D8138A1" TargetMode="External" /><Relationship Id="rId218" Type="http://schemas.openxmlformats.org/officeDocument/2006/relationships/hyperlink" Target="https://scontent.xx.fbcdn.net/v/t1.0-1/p50x50/18767605_10155041388721130_3946638482509761445_n.png?_nc_cat=1&amp;_nc_oc=AQlBhvqe6fDVmyuC2yi1JqEmfiFAd11JbW5ebMsHnVX416kWRVPeoHdt-jx5kKAGyqEvPk1fGScqYRSRkmo37Wgj&amp;_nc_ht=scontent.xx&amp;oh=9d2d980d0efecb79b19ae709879c3987&amp;oe=5D9549C5" TargetMode="External" /><Relationship Id="rId219" Type="http://schemas.openxmlformats.org/officeDocument/2006/relationships/hyperlink" Target="https://scontent.xx.fbcdn.net/v/t1.0-1/c1.0.50.50a/p50x50/13173687_10154159908353485_8036499164654779180_n.png?_nc_cat=105&amp;_nc_oc=AQkRyK-x6hVfS51v6c8lSwDxIJ3csard192xJC1LxwzWstZkZDTLsQ5KfSyi1hkb01Sk9zP-XLib83ONsbpTqGck&amp;_nc_ht=scontent.xx&amp;oh=c877b906228cadf2a3e2ee63da340e0d&amp;oe=5D8AD8DA" TargetMode="External" /><Relationship Id="rId220" Type="http://schemas.openxmlformats.org/officeDocument/2006/relationships/hyperlink" Target="https://scontent.xx.fbcdn.net/v/t1.0-1/p50x50/27067795_10155317388799157_581294830019821146_n.jpg?_nc_cat=103&amp;_nc_oc=AQmZ_tnX3FRHE2eKfAvIUodCStN0CNxb0LG2dDiZi-1pzwzeSz_pD_xhkStATZPB-pP_6PO5SuaKccE7zWfI5Lk0&amp;_nc_ht=scontent.xx&amp;oh=ccd7769347312394101c4dba9f584597&amp;oe=5D8080EA" TargetMode="External" /><Relationship Id="rId221" Type="http://schemas.openxmlformats.org/officeDocument/2006/relationships/hyperlink" Target="https://scontent.xx.fbcdn.net/v/t1.0-1/p50x50/11817284_10153504510187458_1427848854220591188_n.jpg?_nc_cat=110&amp;_nc_oc=AQlMeai4EDYZd0tO661MzXmyef_yKIYuPoMDtKVZW5_Dd5ETSsuq_E-hmA2JcZUgZjCQ0vMOyxsllYVZyOvePAiO&amp;_nc_ht=scontent.xx&amp;oh=4a1e9759682954782d3e2b13b26fcf73&amp;oe=5D849833" TargetMode="External" /><Relationship Id="rId222" Type="http://schemas.openxmlformats.org/officeDocument/2006/relationships/hyperlink" Target="https://scontent.xx.fbcdn.net/v/t1.0-1/p50x50/22007597_10154786304985880_1521977880617281962_n.png?_nc_cat=1&amp;_nc_oc=AQkmaCAsZ8_n17StkdR-QNWN69EQVyD834JptYgqGlI20fkKc8ULS_E6DPlTi42ee_5s0nTD22DqYJpCBpO4N6Mz&amp;_nc_ht=scontent.xx&amp;oh=e9f977653174eb68527581eac362fbd7&amp;oe=5D868A90" TargetMode="External" /><Relationship Id="rId223" Type="http://schemas.openxmlformats.org/officeDocument/2006/relationships/hyperlink" Target="https://scontent.xx.fbcdn.net/v/t1.0-1/p50x50/23319378_10159669911650061_6900204595794250932_n.png?_nc_cat=108&amp;_nc_oc=AQmmBKD0qx6WH-FoRB7-doFQ5N2aNW1gX9NoIbX-_QrSy6XGScOnsINaq0MKqLM1YIIvaSNqxo-BbfiBhDY3JMvw&amp;_nc_ht=scontent.xx&amp;oh=5deff603a868d7036c9613fba0e1d184&amp;oe=5D993B48" TargetMode="External" /><Relationship Id="rId224" Type="http://schemas.openxmlformats.org/officeDocument/2006/relationships/hyperlink" Target="https://scontent.xx.fbcdn.net/v/t1.0-1/p50x50/44628831_10155969398659077_3634190730743775232_n.jpg?_nc_cat=1&amp;_nc_oc=AQkOY6xsGcQz606JHJaLkVdwg8S2poLSZGhwdxXYF85crDqtyg6oVSyFqbdt8YS1slS3iIZ5DCP1JWXMDbytKGC2&amp;_nc_ht=scontent.xx&amp;oh=4438d12a73b583ebe65bf0b9656764d4&amp;oe=5D9537A2" TargetMode="External" /><Relationship Id="rId225" Type="http://schemas.openxmlformats.org/officeDocument/2006/relationships/hyperlink" Target="https://scontent.xx.fbcdn.net/v/t1.0-1/p50x50/19961187_10154601864176837_6975228762785133502_n.jpg?_nc_cat=104&amp;_nc_oc=AQn-mUf7BV_J28ky0fqENpW0qfFm7-lV7YYJjCanUKiZaxL_0L-yvS4bEVhnzljF2ebAnTuVATFjCStzRnvvT3At&amp;_nc_ht=scontent.xx&amp;oh=0ad39dd66e7cdcbb12911829187fe8ad&amp;oe=5D8BBB87" TargetMode="External" /><Relationship Id="rId226" Type="http://schemas.openxmlformats.org/officeDocument/2006/relationships/hyperlink" Target="https://scontent.xx.fbcdn.net/v/t1.0-1/p50x50/51741989_775859512781366_72367883950227456_n.jpg?_nc_cat=103&amp;_nc_oc=AQmGfzu8_tA6ZQtdOrp9HwigaTOHPihLBOMbkXAgPXb7qH2J7lB5UYoGMSqG-nzG1mohrJgjTfMudxyTLXgK4xDh&amp;_nc_ht=scontent.xx&amp;oh=656ef747f3e7f96c5b22671bf0e8b668&amp;oe=5D971E36" TargetMode="External" /><Relationship Id="rId227" Type="http://schemas.openxmlformats.org/officeDocument/2006/relationships/hyperlink" Target="https://scontent.xx.fbcdn.net/v/t1.0-1/p50x50/1240218_232748746882600_833925047_n.png?_nc_cat=109&amp;_nc_oc=AQliVlkAwoBh7Ppw6UYIqm0eudEir42Vhom_x7zMyoNaCmF5VC_Emfkj6SLoK-dNZqqCKWtEMRxRTw_ocyiXvBJz&amp;_nc_ht=scontent.xx&amp;oh=e1d9520b95b3569314bb26eb420443af&amp;oe=5D78FAFD" TargetMode="External" /><Relationship Id="rId228" Type="http://schemas.openxmlformats.org/officeDocument/2006/relationships/hyperlink" Target="https://scontent.xx.fbcdn.net/v/t1.0-1/p50x50/12115794_10153689923348896_3584353967078906354_n.jpg?_nc_cat=1&amp;_nc_oc=AQkLqkUqN1mVsrm2ErUDr1qMfo6oDCXpFgXzKvb8C6Ul_gIRetkMjtm2NpoIZzq3ezabIk7OZLsXPQJH-RjdCD3V&amp;_nc_ht=scontent.xx&amp;oh=71e5459279e2eba026552d5eb2c74acc&amp;oe=5D951C6E" TargetMode="External" /><Relationship Id="rId229" Type="http://schemas.openxmlformats.org/officeDocument/2006/relationships/hyperlink" Target="https://scontent.xx.fbcdn.net/v/t1.0-1/p50x50/10577152_761147187278522_2388359099774917739_n.png?_nc_cat=103&amp;_nc_oc=AQmf-Nv8nlj_cN0ntnf9u2Ugm41ul9sITC69L26c80YnS3OUAJ2c0zt1mE36tv_ErVpAdAKbH1GTj-5JE3QIsIDZ&amp;_nc_ht=scontent.xx&amp;oh=e7ec1b0982fdc32c56053719d8df8cae&amp;oe=5DC5F066" TargetMode="External" /><Relationship Id="rId230" Type="http://schemas.openxmlformats.org/officeDocument/2006/relationships/hyperlink" Target="https://scontent.xx.fbcdn.net/v/t1.0-1/p50x50/12299266_10153608323605860_5612149659413272122_n.jpg?_nc_cat=102&amp;_nc_oc=AQllWMQzfuwqZDjAwtEgL8NuMeTfRfM_CZLfvUSho0g1JcjzQJj_Y_2H--iqdWYMGBrnlZKzcl1BbrQbtf8iFxXe&amp;_nc_ht=scontent.xx&amp;oh=6e5268121587aeffe27173d87f2a6162&amp;oe=5D989046" TargetMode="External" /><Relationship Id="rId231" Type="http://schemas.openxmlformats.org/officeDocument/2006/relationships/hyperlink" Target="https://scontent.xx.fbcdn.net/v/t1.0-1/c22.22.280.280a/s50x50/389259_10150816237606087_1889741232_n.jpg?_nc_cat=103&amp;_nc_oc=AQkvB3a6Q1b9hXscqXhnCCpd93SOxzWKlkcLaKkrca1onECxiF5HUoqIjTgoLaMj_mvgQigoLgQgJDfFUcx2X1Ja&amp;_nc_ht=scontent.xx&amp;oh=2ac566dd4e0362410e27353aa9371354&amp;oe=5D913558" TargetMode="External" /><Relationship Id="rId232" Type="http://schemas.openxmlformats.org/officeDocument/2006/relationships/hyperlink" Target="https://scontent.xx.fbcdn.net/v/t1.0-1/p50x50/10703722_10152715387648592_9110221371601185088_n.png?_nc_cat=108&amp;_nc_oc=AQklYXgxHMSeFwEnqzK0CCtexbTNuFaGdFBKpEDl6AXjVgMlj7_72t5NKMXPL6hkvowPMFpywZKVW5pmRK9K8H3A&amp;_nc_ht=scontent.xx&amp;oh=8c24aa137e83791f61bb3076ef391905&amp;oe=5D7F959F" TargetMode="External" /><Relationship Id="rId233" Type="http://schemas.openxmlformats.org/officeDocument/2006/relationships/hyperlink" Target="https://scontent.xx.fbcdn.net/v/t1.0-1/p50x50/44693918_2426252777390809_4123630785590722560_n.jpg?_nc_cat=109&amp;_nc_oc=AQlo-7ZTew2FMW-PBzSErQLJFH9UrC80Pq3DZm7sV7Hy01rkJT7x8nWZdBMKAU0QLR9sAO3BviKTSMDX2PfMjGCi&amp;_nc_ht=scontent.xx&amp;oh=9553b95df30b7e473b236c05d8f85a97&amp;oe=5DC55292" TargetMode="External" /><Relationship Id="rId234" Type="http://schemas.openxmlformats.org/officeDocument/2006/relationships/hyperlink" Target="https://scontent.xx.fbcdn.net/v/t1.0-1/p50x50/27067667_10155424608934685_8899922066307779585_n.png?_nc_cat=1&amp;_nc_oc=AQktc7RQalf2VGLjzPMA-xPLifrn37VBQFxqF459v_KhD8GdQgVWV7pHXRtQDOAgL60R4L67FBovq1pVMs-SX6YW&amp;_nc_ht=scontent.xx&amp;oh=1e48349f42f49c90be775b96bf2e32e8&amp;oe=5D9994F7" TargetMode="External" /><Relationship Id="rId235" Type="http://schemas.openxmlformats.org/officeDocument/2006/relationships/hyperlink" Target="https://scontent.xx.fbcdn.net/v/t1.0-1/p50x50/27545625_10156174756354577_351515250820268304_n.png?_nc_cat=111&amp;_nc_oc=AQk9ptdJgrVUp3Co_kkYTMUYhdLepLmuZvsbdePemvnTgd8oOitQjrUwD9Ye05WE7gXHTpfrmLnojFCsHxpg8Foy&amp;_nc_ht=scontent.xx&amp;oh=79f0cbe4f11c555806dd55eef0f6cd64&amp;oe=5D91607C" TargetMode="External" /><Relationship Id="rId236" Type="http://schemas.openxmlformats.org/officeDocument/2006/relationships/hyperlink" Target="https://scontent.xx.fbcdn.net/v/t1.0-1/p50x50/19029677_1425506497492365_2455337774784015519_n.jpg?_nc_cat=104&amp;_nc_oc=AQmF6Z4RiTCUIvo_YHwFaC02wd2tUVpR7tM9E-kHXa9PsMKX0Wi_BCk_fs6boIf8Wk_jWt-E1DcoFlARRSwubezf&amp;_nc_ht=scontent.xx&amp;oh=066a24422170b482c71887d450c760fc&amp;oe=5D85E51E" TargetMode="External" /><Relationship Id="rId237" Type="http://schemas.openxmlformats.org/officeDocument/2006/relationships/hyperlink" Target="https://scontent.xx.fbcdn.net/v/t1.0-1/p50x50/61836386_2216609005081903_6021315794170806272_n.png?_nc_cat=111&amp;_nc_oc=AQn88e7LaZkBwB08W_tc5of5fIi7w5_trdy0mxjJgcZcTrpHOBvALRiiLsORRk5ow3Ox53-hkVceYIYRReDk2Cvl&amp;_nc_ht=scontent.xx&amp;oh=0c58a32c6e9edf7486d9fdca599a29c4&amp;oe=5D8D21A0" TargetMode="External" /><Relationship Id="rId238" Type="http://schemas.openxmlformats.org/officeDocument/2006/relationships/hyperlink" Target="https://scontent.xx.fbcdn.net/v/t1.0-1/p50x50/11960268_1014046558615593_1972434264799813720_n.png?_nc_cat=110&amp;_nc_oc=AQk1yuNWbw_myhsDjtwwfbYUmn4aYcI2maFDzNw8yyuJqybxx85ezSJBuQeeV-k4wRKgVdckhXCWioBNOLwdF0-A&amp;_nc_ht=scontent.xx&amp;oh=27c13b2d28cd6b536ac811a884511937&amp;oe=5D78411B" TargetMode="External" /><Relationship Id="rId239" Type="http://schemas.openxmlformats.org/officeDocument/2006/relationships/hyperlink" Target="https://scontent.xx.fbcdn.net/v/t1.0-1/p50x50/27655087_1613480528746546_1481481247137935454_n.jpg?_nc_cat=1&amp;_nc_oc=AQm9WHFyoxDPh05Xgo_J4pzyjwnY2DWytEm3Obb2IzPgByQumLhYpd3PQE5HEc8tJS3ELccI4oclrXGpIjj9B3Qx&amp;_nc_ht=scontent.xx&amp;oh=006545a5514803c4299a6e7025143a25&amp;oe=5D827F9C" TargetMode="External" /><Relationship Id="rId240" Type="http://schemas.openxmlformats.org/officeDocument/2006/relationships/hyperlink" Target="https://scontent.xx.fbcdn.net/v/t1.0-1/p50x50/11822569_10152917755088204_3104127890873060442_n.png?_nc_cat=101&amp;_nc_oc=AQlm9diIpHT-auKEXX7LI_KdTTCRYdAS9zkNei4DhkIRYPqLYao1a0MEsrxVvbG_QBO17axHIS9hHhSzvH7gonU_&amp;_nc_ht=scontent.xx&amp;oh=7946386255f838937b068f616e947eee&amp;oe=5D8DC974" TargetMode="External" /><Relationship Id="rId241" Type="http://schemas.openxmlformats.org/officeDocument/2006/relationships/hyperlink" Target="https://scontent.xx.fbcdn.net/v/t1.0-1/p50x50/1620516_648983605216748_8942949416658747393_n.png?_nc_cat=104&amp;_nc_oc=AQli6MZw4NdcPsQ7NrnkTHw5u6dKrrea8PQe1SxsWlL-rdyBrOue-pufdsEAmapsYCndzw4mluOHwquMKsMqkK9w&amp;_nc_ht=scontent.xx&amp;oh=354f5ed6d0fde20e58f360b351f5ca75&amp;oe=5D88FE0C" TargetMode="External" /><Relationship Id="rId242" Type="http://schemas.openxmlformats.org/officeDocument/2006/relationships/hyperlink" Target="https://scontent.xx.fbcdn.net/v/t1.0-1/p50x50/21751306_10155724905022838_7192191338970086519_n.png?_nc_cat=1&amp;_nc_oc=AQmeONCOl3XUOs4ErFPzmqs21RTHh8c67_FXszZYup89CjLfZOJzhTHy-jpZ4FIBb3A4M8SZj4U9L3XkbC4-htfS&amp;_nc_ht=scontent.xx&amp;oh=17bce56970fcccb3a33b3b96089ca25d&amp;oe=5D81C20B" TargetMode="External" /><Relationship Id="rId243" Type="http://schemas.openxmlformats.org/officeDocument/2006/relationships/hyperlink" Target="https://scontent.xx.fbcdn.net/v/t1.0-1/p50x50/61648230_10156525708002075_3763149597707337728_n.png?_nc_cat=110&amp;_nc_oc=AQmS3U1rUFBLrLtmSH6pD2qY5NW1NxHnMyJ34a8N-uimV232lPAbDfvdaDWL9PHeSqaA609H3mG9tTd4nisHE5Cm&amp;_nc_ht=scontent.xx&amp;oh=421cc8d2d56b566ba54e4afc5dbfaa3f&amp;oe=5D8B8401" TargetMode="External" /><Relationship Id="rId244" Type="http://schemas.openxmlformats.org/officeDocument/2006/relationships/hyperlink" Target="https://scontent.xx.fbcdn.net/v/t1.0-1/p50x50/10306644_10152248250891669_4207720044346734830_n.png?_nc_cat=108&amp;_nc_oc=AQkFyVDm8q2xeoY1y7OLf0tyOPp4g2qCh6K_Fk-dTZ4pDubyVSYo-5A3Uzoy-Eaa_53TQsfkxaMjeRp01MeZMItC&amp;_nc_ht=scontent.xx&amp;oh=9bebbfe6974aeb73e99a23d53cea88f4&amp;oe=5D7D3792" TargetMode="External" /><Relationship Id="rId245" Type="http://schemas.openxmlformats.org/officeDocument/2006/relationships/hyperlink" Target="https://scontent.xx.fbcdn.net/v/t1.0-1/p50x50/49390001_10157002080693980_5395048251755855872_n.png?_nc_cat=1&amp;_nc_oc=AQl6zozpTxNdiQMgOKz9dJOdJPXRvK4VS3kVm6waNCMsS9bnELGkQfGY1l4p9zkIv23PgMNlwVKz3vMn_KUvKbEm&amp;_nc_ht=scontent.xx&amp;oh=053749764cb7863356018ed55e2ac667&amp;oe=5D9A8DB9" TargetMode="External" /><Relationship Id="rId246" Type="http://schemas.openxmlformats.org/officeDocument/2006/relationships/hyperlink" Target="https://scontent.xx.fbcdn.net/v/t1.0-1/c34.34.431.431a/s50x50/165742_473587142910_7842059_n.jpg?_nc_cat=102&amp;_nc_oc=AQlMZt25UqUAn7zXBkM3FTchDRWb6TGaDywgE9qcoxs3-ZiVdIyVFuV7OVrf8m244xzkGYmQtoXMGRyQ4p6BsNUh&amp;_nc_ht=scontent.xx&amp;oh=6eed6a55435d929d878462fba76afcef&amp;oe=5D9BC6E2" TargetMode="External" /><Relationship Id="rId247" Type="http://schemas.openxmlformats.org/officeDocument/2006/relationships/hyperlink" Target="https://scontent.xx.fbcdn.net/v/t1.0-1/c18.18.221.221a/s50x50/148338_10151216757058038_249037877_n.png?_nc_cat=104&amp;_nc_oc=AQkQjNQLbCTIgE7nWMqPFspslNOUuKS_LnfrvqWmrzu0IAqd9KmazY1og7YwOchkdFvRdm-6ujxF3vKbTEkxMZuR&amp;_nc_ht=scontent.xx&amp;oh=e0a132a2d004908111e25f0fe555dec5&amp;oe=5D87C178" TargetMode="External" /><Relationship Id="rId248" Type="http://schemas.openxmlformats.org/officeDocument/2006/relationships/hyperlink" Target="https://scontent.xx.fbcdn.net/v/t1.0-1/p50x50/1964783_10151965635216977_1176073030_n.jpg?_nc_cat=108&amp;_nc_oc=AQk64w7yEE0Cad7y-4_MAWKJzP_gXaDtttztiWOx_trqLGmA8rXQGNVadRSu2600wvvQTC0sDlAoDXcSOSMegRoh&amp;_nc_ht=scontent.xx&amp;oh=2b081e53675a49e322e2f2162a209fbf&amp;oe=5D7BA235" TargetMode="External" /><Relationship Id="rId249" Type="http://schemas.openxmlformats.org/officeDocument/2006/relationships/hyperlink" Target="https://scontent.xx.fbcdn.net/v/t1.0-1/p50x50/1509286_760773327268088_310683218_n.jpg?_nc_cat=107&amp;_nc_oc=AQn_jsU7NHRf01GqRuizFLbld2hmruXVyp4i6K_rm97iK8-Y2rOl9xv_Xi9-zXgagF1G20M6dX94v8w1aUDmmNaM&amp;_nc_ht=scontent.xx&amp;oh=ae0d944c064d327c1d5552580bdadbcf&amp;oe=5D96263E" TargetMode="External" /><Relationship Id="rId250" Type="http://schemas.openxmlformats.org/officeDocument/2006/relationships/hyperlink" Target="https://scontent.xx.fbcdn.net/v/t1.0-1/c0.0.50.50a/p50x50/11752444_992779977440368_3025901665999594563_n.jpg?_nc_cat=105&amp;_nc_oc=AQm1vwxEBMVOlJtRiVUjGj83ZsWRC2vNk_UNq-FPmTSsmRUuaNl2WUS-rYJT8-i-GvpKD8GupnA5WS9w1eJpClrL&amp;_nc_ht=scontent.xx&amp;oh=7f6b26a1942ea52d36afd61def87960b&amp;oe=5D891AE0" TargetMode="External" /><Relationship Id="rId251" Type="http://schemas.openxmlformats.org/officeDocument/2006/relationships/hyperlink" Target="https://scontent.xx.fbcdn.net/v/t1.0-1/p50x50/58652565_10156080699091722_1135609346135162880_n.jpg?_nc_cat=101&amp;_nc_oc=AQkfypmFpOrwUU9u0lZAcIGA7CBe4iaF9qbeSjdjJa4PVe6vxNAIRlEN5ZQDF22jnW_bJbRbbP8hsUt7PlRDEmmL&amp;_nc_ht=scontent.xx&amp;oh=cf6f9560fe478cd01b286bfe3b7f92a1&amp;oe=5D944D7D" TargetMode="External" /><Relationship Id="rId252" Type="http://schemas.openxmlformats.org/officeDocument/2006/relationships/hyperlink" Target="https://scontent.xx.fbcdn.net/v/t1.0-1/p50x50/40211540_2003754896342595_4368570923645665280_n.jpg?_nc_cat=108&amp;_nc_oc=AQlI0S9YgxY8uF8lnZ2kCpRO5x8us-fsvViDFWnz8nTOD-vOVV1NbnyrfeYgO6Xsfk4idLv5JkfA1qznX3ziqYN2&amp;_nc_ht=scontent.xx&amp;oh=e88db3ed17f8ef62d8221961425dac12&amp;oe=5D933C3C" TargetMode="External" /><Relationship Id="rId253" Type="http://schemas.openxmlformats.org/officeDocument/2006/relationships/hyperlink" Target="https://scontent.xx.fbcdn.net/v/t1.0-1/p50x50/12042693_1658330247761074_1882831735303455035_n.png?_nc_cat=106&amp;_nc_oc=AQnBNVuC_b8WggxalQDOT8blB9zULD6leCG_REFJ2oBQLe8M40tMlYjx7TUnadKPYlPCbZQwr80JpbBIYctoc9g9&amp;_nc_ht=scontent.xx&amp;oh=1d8193f6e435f77417396369d52c0357&amp;oe=5D88C58B" TargetMode="External" /><Relationship Id="rId254" Type="http://schemas.openxmlformats.org/officeDocument/2006/relationships/hyperlink" Target="https://scontent.xx.fbcdn.net/v/t1.0-1/c2.0.50.50a/p50x50/13654283_1051384251583478_7083156844099820694_n.jpg?_nc_cat=107&amp;_nc_oc=AQm7B3gfAjVqCemhNLPRAsi0DzrOtah7nkZ8zM7U_9RZXNg_LO97in6vpFPEqtnXPme6cNl5-hUgZw8Iry6l1fQG&amp;_nc_ht=scontent.xx&amp;oh=7c0bcef0123c77ab315b1d56476f2ed5&amp;oe=5D89FFD8" TargetMode="External" /><Relationship Id="rId255" Type="http://schemas.openxmlformats.org/officeDocument/2006/relationships/hyperlink" Target="https://scontent.xx.fbcdn.net/v/t1.0-1/p50x50/15965487_174757799672729_4294992334464805198_n.png?_nc_cat=100&amp;_nc_oc=AQmCL_lO8LJ5UArL1x92y3-JkB-x8HDaf9lrBK0ajOJb-gXpQ3lfwburs_SElSIqW-XbiHnYf_eWn8Q9pO_8rgj1&amp;_nc_ht=scontent.xx&amp;oh=9db1d972dd3ac14806ac3e28680c07dd&amp;oe=5D999BF9" TargetMode="External" /><Relationship Id="rId256" Type="http://schemas.openxmlformats.org/officeDocument/2006/relationships/hyperlink" Target="https://scontent.xx.fbcdn.net/v/t1.0-1/p50x50/62024944_10157658787962125_958115562020405248_n.jpg?_nc_cat=110&amp;_nc_oc=AQnlQLKebwQ2Cta8OMS9AuOlKyG89clJmWNCUYfPve8shT4fyZ5-RWe-nAAlsbRX0KNpCv2lBWBgIWuGb1PAtm_t&amp;_nc_ht=scontent.xx&amp;oh=92e7dc6b7c9a3e0ce9807fb7bda56736&amp;oe=5D7C2CFF" TargetMode="External" /><Relationship Id="rId257" Type="http://schemas.openxmlformats.org/officeDocument/2006/relationships/hyperlink" Target="https://scontent.xx.fbcdn.net/v/t1.0-1/p50x50/1457665_596241580412433_1655953276_n.jpg?_nc_cat=106&amp;_nc_oc=AQkRBfW3-eUWewKPQESvvSCHvUOuI90AIIIewis_MGEgUx-IgJJ926kK2MmdSC85siyDY_WHBIokoAbrFl9Ur3T7&amp;_nc_ht=scontent.xx&amp;oh=d37c5cecf7fab8c676708f8d42d7a0d4&amp;oe=5D7D10ED" TargetMode="External" /><Relationship Id="rId258" Type="http://schemas.openxmlformats.org/officeDocument/2006/relationships/hyperlink" Target="https://scontent.xx.fbcdn.net/v/t1.0-1/p50x50/1972382_507488546017428_5265447213493130601_n.png?_nc_cat=105&amp;_nc_oc=AQnNQoyGEMi0RtrqxDxQzfHIBHxOSB30CRYVmiLraWAP0SHa2pwMg6ZinKIXiB44DVDounDu11qUktCymFjNawBf&amp;_nc_ht=scontent.xx&amp;oh=6906e3413082bc97e115a056f7935deb&amp;oe=5D80A814" TargetMode="External" /><Relationship Id="rId259" Type="http://schemas.openxmlformats.org/officeDocument/2006/relationships/hyperlink" Target="https://scontent.xx.fbcdn.net/v/t1.0-1/p50x50/11817213_10155879004550352_2443853221089824039_n.png?_nc_cat=1&amp;_nc_oc=AQmrJhpwm52b_vxPtoeq3tYU0bu_M9mrHbj7BxSBrcJntrRKT2etYOBF5kDgWBa8aNgaW4uTrnzjiB_S__1_qU1O&amp;_nc_ht=scontent.xx&amp;oh=b5cfea00b5e86275d89816c612ace6a0&amp;oe=5D7AD4C8" TargetMode="External" /><Relationship Id="rId260" Type="http://schemas.openxmlformats.org/officeDocument/2006/relationships/hyperlink" Target="https://scontent.xx.fbcdn.net/v/t1.0-1/p50x50/34667651_10156670588119653_7437616302664974336_n.jpg?_nc_cat=1&amp;_nc_oc=AQlciYKajemGGegnUNpv0zfghCDEiKW8dEiyhVnCYfJERUxx7buWG0t1As9XqyfJ_FFZxa4zCNDDe31Mzt3ZS14l&amp;_nc_ht=scontent.xx&amp;oh=148bd0e3c4aa977cc6fb365a8deccdd4&amp;oe=5D8D6332" TargetMode="External" /><Relationship Id="rId261" Type="http://schemas.openxmlformats.org/officeDocument/2006/relationships/hyperlink" Target="https://scontent.xx.fbcdn.net/v/t1.0-1/p50x50/26167312_1808322152545992_6039784693716584306_n.jpg?_nc_cat=103&amp;_nc_oc=AQn0r7KaPTlaR6CQGVq0W4iyeRgqgtBx0yxA5P7QoJTAy2g4JWOY8ZZXSSDnB0EQd_1EbI2Fe031tB2VeLc_ZSvW&amp;_nc_ht=scontent.xx&amp;oh=6288211c4caba6584a508c1d63107aa1&amp;oe=5D8287D2" TargetMode="External" /><Relationship Id="rId262" Type="http://schemas.openxmlformats.org/officeDocument/2006/relationships/hyperlink" Target="https://scontent.xx.fbcdn.net/v/t1.0-1/p50x50/13886970_862762887158514_3781193209759753599_n.jpg?_nc_cat=110&amp;_nc_oc=AQlxiKH3dg1v0IYGewgY72_XV5fRsnRLUKrND4oUhlUD9BGowN9t8dHZ0cdSfctW3ywsyskRpLF-qy9kc35mgmAq&amp;_nc_ht=scontent.xx&amp;oh=4ab66b259b271fcd3b03fc0b19d8daf2&amp;oe=5D8A5F36" TargetMode="External" /><Relationship Id="rId263" Type="http://schemas.openxmlformats.org/officeDocument/2006/relationships/hyperlink" Target="https://scontent.xx.fbcdn.net/v/t1.0-1/p50x50/26992010_1733127423447989_8359755623775578953_n.jpg?_nc_cat=100&amp;_nc_oc=AQmyEsMdiwC1Ho0GSJRPKFnKCTdNJQLLA4M7t-u4loSXljox6aekyIXvMt1uxCGStIuSw7RL1nqksY8yjXjJnK-H&amp;_nc_ht=scontent.xx&amp;oh=463452f29243155e64ab57b18ff0f260&amp;oe=5D7D8A5B" TargetMode="External" /><Relationship Id="rId264" Type="http://schemas.openxmlformats.org/officeDocument/2006/relationships/hyperlink" Target="https://scontent.xx.fbcdn.net/v/t1.0-1/p50x50/56584197_10158060704732195_2973924862868848640_n.jpg?_nc_cat=102&amp;_nc_oc=AQmmu_frfH9WehhDQYzJwV06o1btt9xhAfmDl9_Bs7U9g2-fQTOtfS1bGEHYvjfXHRU-ahchuS_t8BSHmzJdYHGs&amp;_nc_ht=scontent.xx&amp;oh=72b0c804872737dac2117ab6143fcdeb&amp;oe=5D911CD6" TargetMode="External" /><Relationship Id="rId265" Type="http://schemas.openxmlformats.org/officeDocument/2006/relationships/hyperlink" Target="https://scontent.xx.fbcdn.net/v/t1.0-1/p50x50/35128968_10155674142532218_7767154686427136000_n.jpg?_nc_cat=108&amp;_nc_oc=AQm3j8d6hYu2Bzzu99ph3ScUyUATQ4kzBk8lOOO3-trBxPkckhnMLFIPd4CYTht4_S4t7NvfCB7OJvhFihbNxJKI&amp;_nc_ht=scontent.xx&amp;oh=15f42a040c4c943ffd78c412794ad603&amp;oe=5D9CE49D" TargetMode="External" /><Relationship Id="rId266" Type="http://schemas.openxmlformats.org/officeDocument/2006/relationships/hyperlink" Target="https://scontent.xx.fbcdn.net/v/t1.0-1/p50x50/12718381_979475438805333_7213147558235877658_n.jpg?_nc_cat=107&amp;_nc_oc=AQnvteWHPpXR8bBr-Rf3msyOWhKFIi95GYpA6ttJkNSwWjOWdmgKZO_LPi9obnRkiQuhvNnFpiJDENhnc5q0GaKM&amp;_nc_ht=scontent.xx&amp;oh=ca17bcba01226ddf3414bc932e9683d2&amp;oe=5D7DC38D" TargetMode="External" /><Relationship Id="rId267" Type="http://schemas.openxmlformats.org/officeDocument/2006/relationships/hyperlink" Target="https://scontent.xx.fbcdn.net/v/t1.0-1/p50x50/18157560_10151146439764945_3825730940720650321_n.jpg?_nc_cat=110&amp;_nc_oc=AQnk4FHzPMiyWrqbgTyQ0xX4Kfxng2iRsRnlA4azd8g9v_FBjEizN1ygC8rAySO3Yr3HZQc8SFMlWk6ZQt8RaPLR&amp;_nc_ht=scontent.xx&amp;oh=3adc3b8fcd64a04bebd5c5083e79c6d0&amp;oe=5D7FC345" TargetMode="External" /><Relationship Id="rId268" Type="http://schemas.openxmlformats.org/officeDocument/2006/relationships/hyperlink" Target="https://scontent.xx.fbcdn.net/v/t1.0-1/p50x50/1782073_10152216262153798_1012695001_n.jpg?_nc_cat=108&amp;_nc_oc=AQmqFdxHmRU15bHk9-Tay6Yeq2WEm9DYO803SjJSy16Em4p6gds2j0vUr9Zwrcl48EA_JUM--FBKTS5Qq2Sp6J_p&amp;_nc_ht=scontent.xx&amp;oh=60a8dd76c9c80c3d156087bcdfb1e9ea&amp;oe=5D9D204C" TargetMode="External" /><Relationship Id="rId269" Type="http://schemas.openxmlformats.org/officeDocument/2006/relationships/hyperlink" Target="https://scontent.xx.fbcdn.net/v/t1.0-1/p50x50/42985491_10156272860376849_2891380543537020928_n.jpg?_nc_cat=101&amp;_nc_oc=AQmSr_Ke91qyO52RW-7_YBn1_jubm80_eKIylrRnoNEGdzyAj5N8YR__ZtEzz3bZ87R5HQ2RqUpcoyTBdeErkf-s&amp;_nc_ht=scontent.xx&amp;oh=984c36a5eca8b7290d1f8979e8bfb006&amp;oe=5D95046A" TargetMode="External" /><Relationship Id="rId270" Type="http://schemas.openxmlformats.org/officeDocument/2006/relationships/hyperlink" Target="https://scontent.xx.fbcdn.net/v/t1.0-1/p50x50/167434_181408758543690_7161888_n.jpg?_nc_cat=100&amp;_nc_oc=AQnN4mx9WzanN-kh9hbVpXaS6uUBpDVAdVzV1jQ_LGbjWIygwtnSdQkYN6jy5ujzXjkvPy_FLVtNV6yDGbJ8mHGS&amp;_nc_ht=scontent.xx&amp;oh=f8b57696c0b68ffa3fa8e92b33f735bd&amp;oe=5D96E147" TargetMode="External" /><Relationship Id="rId271" Type="http://schemas.openxmlformats.org/officeDocument/2006/relationships/hyperlink" Target="https://scontent.xx.fbcdn.net/v/t1.0-1/p50x50/13315531_856455707791698_5558092556461491792_n.jpg?_nc_cat=108&amp;_nc_oc=AQntapaac6wf4_9QxfUsWRy_WG8d6UJ7Qnix8PqY8YUyKtYx_6lmjFhFv4lZnmpAIXFX8f1yxh8qTHuA3axXiLWj&amp;_nc_ht=scontent.xx&amp;oh=b8e0eb06f0affc228819c5796f20b00a&amp;oe=5D7E0DF6" TargetMode="External" /><Relationship Id="rId272" Type="http://schemas.openxmlformats.org/officeDocument/2006/relationships/hyperlink" Target="https://scontent.xx.fbcdn.net/v/t1.0-1/p50x50/36114246_1339711786163441_3298871363950870528_n.jpg?_nc_cat=101&amp;_nc_oc=AQmIb2zLxkhqgCLJtyjV6-FoEgdzw0Y3-vwYzuKtyW3U7TYPYOo0d_4ak0cq2y2m0kJeBTb6fDvDOcOzaPY09P6L&amp;_nc_ht=scontent.xx&amp;oh=09aa8ed0d48e92afc1fe12c52c38177e&amp;oe=5D8AFE30" TargetMode="External" /><Relationship Id="rId273" Type="http://schemas.openxmlformats.org/officeDocument/2006/relationships/hyperlink" Target="https://scontent.xx.fbcdn.net/v/t1.0-1/p50x50/23032751_10159534330235181_8719986273807054644_n.png?_nc_cat=103&amp;_nc_oc=AQk85Bl27wlJdhiyHZqUDjXhH-q-DkCnSg4QmYhgvlHEnlXAlRwcTYTysiscD6yAiS3WU4H6oSNmoVlGJ0REpfUN&amp;_nc_ht=scontent.xx&amp;oh=3b66b0d4cd49fbb707c2a7aedb416645&amp;oe=5D851349" TargetMode="External" /><Relationship Id="rId274" Type="http://schemas.openxmlformats.org/officeDocument/2006/relationships/hyperlink" Target="https://scontent.xx.fbcdn.net/v/t1.0-1/p50x50/45106122_10156865728467490_7602897781065252864_n.png?_nc_cat=107&amp;_nc_oc=AQkNMOzZol8OyAiBZHAoNmijKCKKBTQcFVhRTJh2_595uFESRe6dwqeG0RmjYBOaJFDMX_Pc9FnYkkjRcNmi0p94&amp;_nc_ht=scontent.xx&amp;oh=4d39c5d55e90e9c43e243508e5bd6704&amp;oe=5D9028B9" TargetMode="External" /><Relationship Id="rId275" Type="http://schemas.openxmlformats.org/officeDocument/2006/relationships/hyperlink" Target="https://scontent.xx.fbcdn.net/v/t1.0-1/p50x50/44288495_10156804604574591_2719919324457336832_n.png?_nc_cat=100&amp;_nc_oc=AQn91ZLacDH-NcUad8hUIC-w_Ov8Tk-QfocecBag3rs9fgQjGQvvwYEf9xpS7KLS4EJrHulRuke0ZP_bNSpEN-eh&amp;_nc_ht=scontent.xx&amp;oh=3ee12a5efda46e1d7f85f13a48dc055c&amp;oe=5D7FA7DA" TargetMode="External" /><Relationship Id="rId276" Type="http://schemas.openxmlformats.org/officeDocument/2006/relationships/hyperlink" Target="https://scontent.xx.fbcdn.net/v/t1.0-1/p50x50/43573243_2042452775776876_4328448421498191872_n.png?_nc_cat=110&amp;_nc_oc=AQkGxRYnRauzfAjF2jJjwzRd8Jw2Ihk6s1P-WkeU36Z4Y2lrnxw5kSdrg94OMKPvIr5vLLh6i4C_VixXu7I04H-9&amp;_nc_ht=scontent.xx&amp;oh=9dca43a9ee20989832bc3d8a03bf8c36&amp;oe=5D8C5DEE" TargetMode="External" /><Relationship Id="rId277" Type="http://schemas.openxmlformats.org/officeDocument/2006/relationships/hyperlink" Target="https://scontent.xx.fbcdn.net/v/t1.0-1/p50x50/55897096_10157732538307079_1393262346868097024_n.jpg?_nc_cat=105&amp;_nc_oc=AQlgulOd51Z46_Ybqx64UIEge5x75yaGPxfsqJGPyBEi_-IstmNurjl9dvQQYvzFndCjBw7dX5wgMtZVvwH3z64c&amp;_nc_ht=scontent.xx&amp;oh=3bbeb4171f9725c349dac36599d376e8&amp;oe=5D7BE571" TargetMode="External" /><Relationship Id="rId278" Type="http://schemas.openxmlformats.org/officeDocument/2006/relationships/hyperlink" Target="https://scontent.xx.fbcdn.net/v/t1.0-1/p50x50/30628888_1855130241183937_2703956922209207866_n.jpg?_nc_cat=111&amp;_nc_oc=AQnSv5hfy9uWYBC5JWe0RpSNsFgU2sYdZz6FF9MdiNQxSWNVfgu_TJFTCkSKFv1TmuyCvhRR_HuEpAVc7esmTP94&amp;_nc_ht=scontent.xx&amp;oh=e391de27eaadbce13ca7ab60425ca1a6&amp;oe=5D7B549E" TargetMode="External" /><Relationship Id="rId279" Type="http://schemas.openxmlformats.org/officeDocument/2006/relationships/hyperlink" Target="https://scontent.xx.fbcdn.net/v/t1.0-1/p50x50/27751476_1783673158366307_4686855249549660773_n.png?_nc_cat=102&amp;_nc_oc=AQl7iMFLlHZhEzD96Z9O_xHeHFphh7PsV1i4-p5NKt6jes--wI8Zq2GfcE8swDHzA4Lmgdih0NzV7UB8lqFbHsS1&amp;_nc_ht=scontent.xx&amp;oh=c25ca22cdaf3b193dfe7cc4850aa181a&amp;oe=5D787E8B" TargetMode="External" /><Relationship Id="rId280" Type="http://schemas.openxmlformats.org/officeDocument/2006/relationships/hyperlink" Target="https://scontent.xx.fbcdn.net/v/t1.0-1/p50x50/45564897_2225204230887192_8274678018174091264_n.jpg?_nc_cat=105&amp;_nc_oc=AQmeXhI9LLmEnf0qVEADtJgJoZ-cwU-gmzI_brihIbEyGlKLe7b_F73pObQql4BkfhAGWhS1DG0NWSB4xjRF1NGD&amp;_nc_ht=scontent.xx&amp;oh=1d2f61e51f98626b2a315ce5eda752ff&amp;oe=5D88975A" TargetMode="External" /><Relationship Id="rId281" Type="http://schemas.openxmlformats.org/officeDocument/2006/relationships/hyperlink" Target="https://scontent.xx.fbcdn.net/v/t1.0-1/c106.0.207.207a/s50x50/561042_427808050600016_1475566499_n.jpg?_nc_cat=107&amp;_nc_oc=AQk9NQFB4KxwCO6tUMQZq17DEq309gkOdR_1QKQ0X65tzhfhmg1I6LWhdtvniZB_kqbUPHFd_iT1QaRc1ph3d8Je&amp;_nc_ht=scontent.xx&amp;oh=3c849eb2f3f21d4a008550125adfbd47&amp;oe=5D92C055" TargetMode="External" /><Relationship Id="rId282" Type="http://schemas.openxmlformats.org/officeDocument/2006/relationships/hyperlink" Target="https://scontent.xx.fbcdn.net/v/t1.0-1/p50x50/544033_257443974385889_2105417636_n.jpg?_nc_cat=102&amp;_nc_oc=AQncZJsChieljTi-bUiiJioM34Hph1o__EZ2wtX6ftKtb2Hdo_5rAxkU8j6bcDagC7lLym4DwKGScDQofN9fuwsq&amp;_nc_ht=scontent.xx&amp;oh=a1778e92f4235b0127b96b89918106b2&amp;oe=5D813E6F" TargetMode="External" /><Relationship Id="rId283" Type="http://schemas.openxmlformats.org/officeDocument/2006/relationships/hyperlink" Target="https://scontent.xx.fbcdn.net/v/t1.0-1/p50x50/13394050_10153398543841599_5384243819158554327_n.jpg?_nc_cat=111&amp;_nc_oc=AQl-37ZRRgc0ZgF4D2TWtSkCoJc3kJOfvYJjdbPTrYGynmhSnmtBuFFrsKgOciOQs1HucHLrlhX7rXtAvZ3fNz80&amp;_nc_ht=scontent.xx&amp;oh=0300596b8140ea95f9b3ad1c5e9c45d3&amp;oe=5D8F9E9B" TargetMode="External" /><Relationship Id="rId284" Type="http://schemas.openxmlformats.org/officeDocument/2006/relationships/hyperlink" Target="https://scontent.xx.fbcdn.net/v/t1.0-1/p50x50/10371431_243050862570683_6174288397924256623_n.jpg?_nc_cat=109&amp;_nc_oc=AQks_EXyI4SlIO-2nAM17ktvqrlh5lwQm4WXes72709BgbvfDAL59pK5ZStcuh9dkDY_Fh4k-rncXsGgxTjB2CIu&amp;_nc_ht=scontent.xx&amp;oh=68e6d4d8de7c31a818bf5775187d0270&amp;oe=5D96A097" TargetMode="External" /><Relationship Id="rId285" Type="http://schemas.openxmlformats.org/officeDocument/2006/relationships/hyperlink" Target="https://scontent.xx.fbcdn.net/v/t1.0-1/p50x50/51228014_10156094648908176_5854983101049995264_n.jpg?_nc_cat=101&amp;_nc_oc=AQn2sUTvEprN3Ze5EHvTwka9vOxxRohZOMLyuxmMahafcH4nDGjuCN-R5MBBB6Ey6RndfV5mkbKe0XWC4QUcx8DQ&amp;_nc_ht=scontent.xx&amp;oh=c961e79836e750afa3d6756aa4e1d0e7&amp;oe=5D99B9C9" TargetMode="External" /><Relationship Id="rId286" Type="http://schemas.openxmlformats.org/officeDocument/2006/relationships/hyperlink" Target="https://scontent.xx.fbcdn.net/v/t1.0-1/p50x50/10888779_10152728014139930_4124488593422102645_n.jpg?_nc_cat=102&amp;_nc_oc=AQm9khKMv21FOO4CWn23Ir29P4gQeJNfacg8b_E9EeYOnsRhLsJGcPHe6qGsiVienSrb9UwAdNIzJzCcSqZ06iPL&amp;_nc_ht=scontent.xx&amp;oh=0296680cd54d9785fe70ec1d9f79eee6&amp;oe=5D906D25" TargetMode="External" /><Relationship Id="rId287" Type="http://schemas.openxmlformats.org/officeDocument/2006/relationships/hyperlink" Target="https://scontent.xx.fbcdn.net/v/t1.0-1/p50x50/12687942_1117260498285560_5544851370975095466_n.png?_nc_cat=111&amp;_nc_oc=AQni_bu8gRNuEGJVeM1C8PJ_0K8qpvieGP3XxT_MwFzyfzuoAuNs-n1QheT75W04PBQZxfkxcfDmrERG0fgFBpwD&amp;_nc_ht=scontent.xx&amp;oh=d7ebcec0da5eec149f394e2389314884&amp;oe=5D9B093D" TargetMode="External" /><Relationship Id="rId288" Type="http://schemas.openxmlformats.org/officeDocument/2006/relationships/hyperlink" Target="https://scontent.xx.fbcdn.net/v/t1.0-1/p50x50/1377498_10151943132768107_937023890_n.jpg?_nc_cat=1&amp;_nc_oc=AQknPSNGqhAiXBrZaEpeJasyl5_7yU6yCpI4i6YShlkqmgTqgh-fbk_PLh-5rl8kFwKuYM4-WermYiU6lmNh--Vj&amp;_nc_ht=scontent.xx&amp;oh=a9a278a9622214ef149594af499a2055&amp;oe=5DC665CC" TargetMode="External" /><Relationship Id="rId289" Type="http://schemas.openxmlformats.org/officeDocument/2006/relationships/hyperlink" Target="https://scontent.xx.fbcdn.net/v/t1.0-1/p50x50/14642128_10154225834677763_9181035856007043268_n.jpg?_nc_cat=111&amp;_nc_oc=AQnrsPHwFMiDtHmnSYr105gYyZmx9yaG5WB8vuTNtDDa7LtzQoodLP1S4rQe72YGNdkF5iebGgAm0M6N1JcQkbnd&amp;_nc_ht=scontent.xx&amp;oh=a4e15dff360ae68f28cdafa41b102fa2&amp;oe=5D83008C" TargetMode="External" /><Relationship Id="rId290" Type="http://schemas.openxmlformats.org/officeDocument/2006/relationships/hyperlink" Target="https://scontent.xx.fbcdn.net/v/t1.0-1/p50x50/46350013_10155977928290773_2793615177935749120_n.png?_nc_cat=1&amp;_nc_oc=AQm40BCyO9QVrGmd8DV7gWSnZTe21Nj35wUy26lHtcxHYawUwEMgNeFQxasFOOQ3YTjHh0y2pfdje2h6-zekKjbK&amp;_nc_ht=scontent.xx&amp;oh=97b9f73ed35ad2430688afdf615bf54c&amp;oe=5D9B80BC" TargetMode="External" /><Relationship Id="rId291" Type="http://schemas.openxmlformats.org/officeDocument/2006/relationships/hyperlink" Target="https://scontent.xx.fbcdn.net/v/t1.0-1/p50x50/1210_1075337892509355_7748603552286341132_n.png?_nc_cat=111&amp;_nc_oc=AQlyX0R9Dl6OsNnbjGTu5z11Cgzanf5LYxwnXX4AMjV3tU3ghlIiKbNMtyNQaFvjNZEvXjH02GDJJvpHpa-xllfl&amp;_nc_ht=scontent.xx&amp;oh=41dfcf8ec4d26a2880f3fea8f5ea2e5a&amp;oe=5D786A99" TargetMode="External" /><Relationship Id="rId292" Type="http://schemas.openxmlformats.org/officeDocument/2006/relationships/hyperlink" Target="https://scontent.xx.fbcdn.net/v/t1.0-1/p50x50/62526773_2386341804742916_804391853498564608_n.jpg?_nc_cat=104&amp;_nc_oc=AQkF809aY0tCLpbkkZg_tDM88-Khm92Srqok_NNOLzwztuvoSSF1owzJgvYfjpzVNGtNk7EkRYPXUilLBMM547LU&amp;_nc_ht=scontent.xx&amp;oh=90800c3802da9f485d4ce81aec6a677a&amp;oe=5D795D1B" TargetMode="External" /><Relationship Id="rId293" Type="http://schemas.openxmlformats.org/officeDocument/2006/relationships/hyperlink" Target="https://scontent.xx.fbcdn.net/v/t1.0-1/p50x50/26733437_10155172683461517_5993968962689167473_n.jpg?_nc_cat=100&amp;_nc_oc=AQknSX8MvXmuqeVrjZzHka0yZzuaF6_06DLgyzIQcBwHW667xRShjWO6SyL6xEtk4AtwFWaR7R_Qocjnq9cUrNPk&amp;_nc_ht=scontent.xx&amp;oh=4902271f393f70e3fda4a192e9b4942c&amp;oe=5D86AFA3" TargetMode="External" /><Relationship Id="rId294" Type="http://schemas.openxmlformats.org/officeDocument/2006/relationships/hyperlink" Target="https://scontent.xx.fbcdn.net/v/t1.0-1/p50x50/48398496_1615345528567736_5395773688912019456_n.jpg?_nc_cat=102&amp;_nc_oc=AQkZG-HiAdCbTGk5Bf7HPUAeAvJwHeWvifqirBW-jtxdP-aDbhLkgEW26BbQR5ECLiPBr7uYs_S3TZxkDm9HJgUw&amp;_nc_ht=scontent.xx&amp;oh=9ea8862f36a14ed5293d4010160c8454&amp;oe=5D91322E" TargetMode="External" /><Relationship Id="rId295" Type="http://schemas.openxmlformats.org/officeDocument/2006/relationships/hyperlink" Target="https://scontent.xx.fbcdn.net/v/t1.0-1/p50x50/10525965_583230998465114_4210633538463782142_n.png?_nc_cat=108&amp;_nc_oc=AQkql0qfDhexCKs24MHubnRoS_3QHgDY_LG1PU28fArgwK4S4cJKhdxhU6pmVp1-3l2rVoLxYWKGY9FeDCEkcEud&amp;_nc_ht=scontent.xx&amp;oh=45323fb5f9c56ddbf940eb29cb26986b&amp;oe=5D7F79C2" TargetMode="External" /><Relationship Id="rId296" Type="http://schemas.openxmlformats.org/officeDocument/2006/relationships/hyperlink" Target="https://scontent.xx.fbcdn.net/v/t1.0-1/p50x50/10981617_808634665852999_3901817499295781832_n.png?_nc_cat=104&amp;_nc_oc=AQkpF2Vxj44cxbYKp8sVM_C0aat3TGNC34oyZxR4DPHFpkKwOwCjLyLlGYmZv0AgMEZCKvFOLlDgFdv1vqpQF5FJ&amp;_nc_ht=scontent.xx&amp;oh=bef203061385410334c6c9e753325799&amp;oe=5D87A000" TargetMode="External" /><Relationship Id="rId297" Type="http://schemas.openxmlformats.org/officeDocument/2006/relationships/hyperlink" Target="https://scontent.xx.fbcdn.net/v/t1.0-1/p50x50/1521541_10201336137464977_1060194455_n.jpg?_nc_cat=108&amp;_nc_oc=AQnZgfWVRE7Psx_q3iPGq8aoX-r9v0wvO_35ZNm7g5jQbtX2Wxcdp55DUmOuiem6YW9V_Zboou29yQ8pm_dSKMzO&amp;_nc_ht=scontent.xx&amp;oh=fd8c4b694ee74ffb937b5636e8937c41&amp;oe=5DC50EF8" TargetMode="External" /><Relationship Id="rId298" Type="http://schemas.openxmlformats.org/officeDocument/2006/relationships/hyperlink" Target="https://scontent.xx.fbcdn.net/v/t1.0-1/p50x50/21740472_1451622891611631_1466206087481066582_n.png?_nc_cat=108&amp;_nc_oc=AQkYDzO37asd0Arc20lh7l_pKekCiJsgYicbwgQUa4o5vbJ0yuYCCg1wrm5Qb4o2bGK_aemM4RqR6VY8_VAWnGyK&amp;_nc_ht=scontent.xx&amp;oh=e3149bc458a7d6ea879d5f22097c2101&amp;oe=5D94BD1B" TargetMode="External" /><Relationship Id="rId299" Type="http://schemas.openxmlformats.org/officeDocument/2006/relationships/hyperlink" Target="https://scontent.xx.fbcdn.net/v/t1.0-1/p50x50/421898_384032771625638_1445619363_n.jpg?_nc_cat=1&amp;_nc_oc=AQlYUdeMWOSG0IIsEO2U4z1VA7CHv5isEa5If5BnEk15iI6DTnMkF74kW-O8YIiaSPE6JsnnD2GTovqLI7eMgXCb&amp;_nc_ht=scontent.xx&amp;oh=9985a05b742ba9cdce071a6c32eab648&amp;oe=5D93394F" TargetMode="External" /><Relationship Id="rId300" Type="http://schemas.openxmlformats.org/officeDocument/2006/relationships/hyperlink" Target="https://scontent.xx.fbcdn.net/v/t1.0-1/p50x50/15073514_1112904738806365_8548258563665996390_n.jpg?_nc_cat=104&amp;_nc_oc=AQlpggMOamVManEXpSNS2AYgXv3ynRm1yFVhHZ0vGu1g0NDc4T6QyTzGXap8ymjZ4DvCFYxZEhlIYwBVKSf4I7dM&amp;_nc_ht=scontent.xx&amp;oh=b87a385876125fe6e59fdff1cd3c2713&amp;oe=5D961AD9" TargetMode="External" /><Relationship Id="rId301" Type="http://schemas.openxmlformats.org/officeDocument/2006/relationships/hyperlink" Target="https://scontent.xx.fbcdn.net/v/t1.0-1/c138.17.216.216a/s50x50/397567_141766019269709_1899143328_n.jpg?_nc_cat=100&amp;_nc_oc=AQnX7VsPejEF2xKcZJhIpFWvvdYIQhnuvnQlDUfoAMUwls-fFQXVqTQ-ur9nRnDw2h_wsXkeKTA2MJwzZwNAdOOU&amp;_nc_ht=scontent.xx&amp;oh=d8421d22ca4ca2af5f8507c2b8768340&amp;oe=5D82AB5A" TargetMode="External" /><Relationship Id="rId302" Type="http://schemas.openxmlformats.org/officeDocument/2006/relationships/hyperlink" Target="https://scontent.xx.fbcdn.net/v/t1.0-1/p50x50/488254_454416301256125_1208698717_n.jpg?_nc_cat=110&amp;_nc_oc=AQkMC37IdOJH4l-AjGn5qcOqCvitSLVwYAfIUlw0m-0hDH-sG6_8vQotppyyWi9XOlUFPKlPw_Ans10qinNUSC9M&amp;_nc_ht=scontent.xx&amp;oh=d026c48a0be3553a99d13873e2a073b5&amp;oe=5D794A5C" TargetMode="External" /><Relationship Id="rId303" Type="http://schemas.openxmlformats.org/officeDocument/2006/relationships/hyperlink" Target="https://scontent.xx.fbcdn.net/v/t1.0-1/p50x50/16864649_1648266285469387_214675959023018879_n.png?_nc_cat=110&amp;_nc_oc=AQm4lAZBTJOksdBmNYC-H7k0KQ7KyTwGyUF2O6pYx0WCPkIVjIuGJB8xm8Hh-l_j60AeErzkG_pgGy6HI0PwusCM&amp;_nc_ht=scontent.xx&amp;oh=555f8353b43c4f1bb2a7719e7829cefa&amp;oe=5D7BC348" TargetMode="External" /><Relationship Id="rId304" Type="http://schemas.openxmlformats.org/officeDocument/2006/relationships/hyperlink" Target="http://www.salesforce.com/company/awards/" TargetMode="External" /><Relationship Id="rId305" Type="http://schemas.openxmlformats.org/officeDocument/2006/relationships/hyperlink" Target="http://design.mesh01.com/forms/press.aspx" TargetMode="External" /><Relationship Id="rId306" Type="http://schemas.openxmlformats.org/officeDocument/2006/relationships/hyperlink" Target="https://scontent.xx.fbcdn.net/v/t1.0-9/s720x720/37090351_10155729988164103_5873958193549279232_o.jpg?_nc_cat=102&amp;_nc_oc=AQkBHtKpsMyVY26WofLOu5VuznjGHcPgt4JM4GhUAn2em9CRCxLJO1gzg-cELp6LTOuA_wdRZ1m4TWyc1b5AinS4&amp;_nc_ht=scontent.xx&amp;oh=07c522ff69eb16b3fdb3c9d63dcd964f&amp;oe=5D8A4A7E" TargetMode="External" /><Relationship Id="rId307" Type="http://schemas.openxmlformats.org/officeDocument/2006/relationships/hyperlink" Target="https://scontent.xx.fbcdn.net/v/t1.0-9/s720x720/62453363_2304145049653776_1324968170678648832_o.jpg?_nc_cat=100&amp;_nc_oc=AQm15ieNrSgik2Xp30jYLkYPyk5RyeP4FoCdWElGzpHDNS3JQTXSH8iWVg2LePj6qWvgn3xrDeHaeLPOY4VUlDkC&amp;_nc_ht=scontent.xx&amp;oh=04051acb68fb1fb6b2115db8815b4bf7&amp;oe=5D898D7B" TargetMode="External" /><Relationship Id="rId308" Type="http://schemas.openxmlformats.org/officeDocument/2006/relationships/hyperlink" Target="https://scontent.xx.fbcdn.net/v/t1.0-9/s720x720/60800503_2709021975780842_692915122632392704_n.jpg?_nc_cat=101&amp;_nc_oc=AQl7HxtOiwVebjrjEQ0qAni1qJkYh67IRhP80nToCbiTJLq1YCtzQ3iCh_cuGiojwAx7x5SEFW6-rvRrT3qSVgP2&amp;_nc_ht=scontent.xx&amp;oh=efdbd5989269d0934326e9b7a3d76fe6&amp;oe=5D9748C6" TargetMode="External" /><Relationship Id="rId309" Type="http://schemas.openxmlformats.org/officeDocument/2006/relationships/hyperlink" Target="https://scontent.xx.fbcdn.net/v/t1.0-9/s720x720/61059617_10155913199316580_6836198212664033280_o.jpg?_nc_cat=101&amp;_nc_oc=AQmx511ORBWNgqWpzGeLfFSDe9imJ3ofYpSV1o0cp--ogOcguKJjgVXnaru2G87UhCof043mGqefkAGqfe_8djiF&amp;_nc_ht=scontent.xx&amp;oh=24a94e22d365b120c86668853dc2b4e2&amp;oe=5D7D8F50" TargetMode="External" /><Relationship Id="rId310" Type="http://schemas.openxmlformats.org/officeDocument/2006/relationships/hyperlink" Target="https://scontent.xx.fbcdn.net/v/t1.0-9/s720x720/57373064_2116374278398986_8411154031388393472_o.jpg?_nc_cat=103&amp;_nc_oc=AQlVW4B0MC7b-FyGgCj9FD3utPC9eAUMGSr2PAVNklXRwN4--1J7fBRi_1AakQc9NXKM3YGcdbTpQ4ICATaH2FY1&amp;_nc_ht=scontent.xx&amp;oh=758d7fe5879f02fe0b2c767dc049cbb9&amp;oe=5D8A4D4E" TargetMode="External" /><Relationship Id="rId311" Type="http://schemas.openxmlformats.org/officeDocument/2006/relationships/hyperlink" Target="https://scontent.xx.fbcdn.net/v/t1.0-9/s720x720/60484069_10157273753804154_3880311164466364416_n.jpg?_nc_cat=100&amp;_nc_oc=AQm3BwNOI0NB8P2c-HmUAuUzrFDhGKMkFAcO8MzRbQsvbtzHG95YiIqTZ5okWghnjHyxSikLNNFt3VbQllZgWAd_&amp;_nc_ht=scontent.xx&amp;oh=a263efdfa093554d903c9da95d18cda1&amp;oe=5D8D54D3" TargetMode="External" /><Relationship Id="rId312" Type="http://schemas.openxmlformats.org/officeDocument/2006/relationships/hyperlink" Target="https://scontent.xx.fbcdn.net/v/t1.0-9/s720x720/34492571_1898582393496320_6115177214888640512_o.jpg?_nc_cat=100&amp;_nc_oc=AQmbSNR_Odfo0WbgjXwlIOXNj-evOqS3MGQhWYUHUOAjSloONbw4MJjoD67JcYfTUdIzEf8Mh-yur-ORMuPGNghG&amp;_nc_ht=scontent.xx&amp;oh=0bbba9e9c6111e71d570de66a8162f4e&amp;oe=5D9538DE" TargetMode="External" /><Relationship Id="rId313" Type="http://schemas.openxmlformats.org/officeDocument/2006/relationships/hyperlink" Target="https://scontent.xx.fbcdn.net/v/t1.0-9/s720x720/51408306_10162007382136337_908049583517466624_n.png?_nc_cat=108&amp;_nc_oc=AQlwvKRDHBuxm5SDDUSnkH9MjRGYIxQSEAneahGr1JG1T9P7oN69HiZ9TCrrAquMkgAe0GzukJl4obq5rat8JGok&amp;_nc_ht=scontent.xx&amp;oh=330ad18f23aa91be869e1cd848dba4f3&amp;oe=5D871AED" TargetMode="External" /><Relationship Id="rId314" Type="http://schemas.openxmlformats.org/officeDocument/2006/relationships/hyperlink" Target="https://scontent.xx.fbcdn.net/v/t1.0-9/s720x720/12400899_1314060485277429_1351937272791089468_n.png?_nc_cat=105&amp;_nc_oc=AQmCCSym8phrUaX6uP2VbSzyMfHWuRD5zUl4qXpWobFw9Rdl5z29BzDZNJkUyO1_eEjU3c_Xd5tZs5889H6XiIMw&amp;_nc_ht=scontent.xx&amp;oh=927898e1b0ad57154f428f2e2759bee6&amp;oe=5D8E0CFD" TargetMode="External" /><Relationship Id="rId315" Type="http://schemas.openxmlformats.org/officeDocument/2006/relationships/hyperlink" Target="https://scontent.xx.fbcdn.net/v/t1.0-9/s720x720/17353127_10154319566737231_6427174196303160712_n.jpg?_nc_cat=108&amp;_nc_oc=AQkzitEYWfEVvbMCHEllmnQiquEbMv3Q7ms16IiCB4c9FinYOZg5E8AZBsMU79igL_-KGHUtooiFlFDXCJ9uDG5R&amp;_nc_ht=scontent.xx&amp;oh=a501bced6e33fcc1d89d2d3d94640a11&amp;oe=5D8AB4BA" TargetMode="External" /><Relationship Id="rId316" Type="http://schemas.openxmlformats.org/officeDocument/2006/relationships/hyperlink" Target="https://scontent.xx.fbcdn.net/v/t1.0-9/s720x720/44083887_10156740656802603_7725610283816714240_n.png?_nc_cat=105&amp;_nc_oc=AQmMNaOd8-tv0lLVcWYt2xuDeO_PP6U7K6bVs4D_MPPetFDNhSutvKBTFduW5umXys42d5AqUjj6VldRcvbPJlI5&amp;_nc_ht=scontent.xx&amp;oh=f40a23a4ac9c38b929e8f61fd1c8d523&amp;oe=5D81C3BD" TargetMode="External" /><Relationship Id="rId317" Type="http://schemas.openxmlformats.org/officeDocument/2006/relationships/hyperlink" Target="https://scontent.xx.fbcdn.net/v/t1.0-9/s720x720/45197831_10157084407532642_9109973763390177280_n.png?_nc_cat=103&amp;_nc_oc=AQleK0LidJZNvSFljp82QEC_VkZgkhkM1sVsQ8ckg58qsleiHxDw-6fUlyYaa2tgYKTHRIXVkyGWRNDp9ZaVFxTU&amp;_nc_ht=scontent.xx&amp;oh=fe8473d446f33abd313407f8853e2297&amp;oe=5D93B2C5" TargetMode="External" /><Relationship Id="rId318" Type="http://schemas.openxmlformats.org/officeDocument/2006/relationships/hyperlink" Target="https://scontent.xx.fbcdn.net/v/t1.0-9/s720x720/44326594_2135136763414627_4116419441011458048_n.png?_nc_cat=108&amp;_nc_oc=AQlp7bAdqZ53O79ByoR5f8ddYzJHxzk6vrD8mbMTNp1su1EpZA3JiicC9CDPDWCG9ud3Z9Rqt6N_QhfSu5w4mXmr&amp;_nc_ht=scontent.xx&amp;oh=0eb17a8e8e6b68587a38842ed3bd699a&amp;oe=5D8470F5" TargetMode="External" /><Relationship Id="rId319" Type="http://schemas.openxmlformats.org/officeDocument/2006/relationships/hyperlink" Target="https://scontent.xx.fbcdn.net/v/t1.0-9/s720x720/62118306_10156096692578204_6779742976387055616_n.jpg?_nc_cat=101&amp;_nc_oc=AQmfXGqkX5CJhZ4HuDBnsXN0K3ODPPJFSz1YfhfJrZUZMNhoZ4-tQOimyXgRrms87LuyFd5es-1GDV6Z-6L6ggF9&amp;_nc_ht=scontent.xx&amp;oh=fbe5d081ad28b1c6bc13a8c5938b5581&amp;oe=5D86919D" TargetMode="External" /><Relationship Id="rId320" Type="http://schemas.openxmlformats.org/officeDocument/2006/relationships/hyperlink" Target="https://scontent.xx.fbcdn.net/v/t1.0-9/s720x720/56800721_10157037638406130_7415816685053018112_o.jpg?_nc_cat=103&amp;_nc_oc=AQmmv_Cpp1HPutijIgcFMFZXMiZqG4Pu65zMfyGRVTXDBMQz8uqrYP3kJVpI1abu4XBp16PhuKHoq9lS8tQF8S-X&amp;_nc_ht=scontent.xx&amp;oh=c6cbd643acc2b5d071d21c764bac2a73&amp;oe=5DC6AF8D" TargetMode="External" /><Relationship Id="rId321" Type="http://schemas.openxmlformats.org/officeDocument/2006/relationships/hyperlink" Target="https://scontent.xx.fbcdn.net/v/t1.0-9/s720x720/22221477_10155770743673485_6150681466695377681_n.png?_nc_cat=111&amp;_nc_oc=AQkWqUuE06_k4aaayjem0v3iGFCynbyA1a16nrj-RCVfcxZ-I62jNOvtrDip3ZrleWbXgrhJ25iC5pdgbvkUPeCL&amp;_nc_ht=scontent.xx&amp;oh=aa481fd4754a2432514abceeed4dd755&amp;oe=5DC5C471" TargetMode="External" /><Relationship Id="rId322" Type="http://schemas.openxmlformats.org/officeDocument/2006/relationships/hyperlink" Target="https://scontent.xx.fbcdn.net/v/t1.0-9/s720x720/27067461_10155317359499157_1164535148906891505_n.jpg?_nc_cat=111&amp;_nc_oc=AQkr2yaCy9pDtCVyzZ_3Rysry75eCptg0jpCVFOS930pJYnvZPru1mDuo9Yd2WYYRYmU2aX8LR2OwoqmE98lxmd6&amp;_nc_ht=scontent.xx&amp;oh=4ee7b307f79e462ff7365ad5e61d1e23&amp;oe=5D83CF85" TargetMode="External" /><Relationship Id="rId323" Type="http://schemas.openxmlformats.org/officeDocument/2006/relationships/hyperlink" Target="https://scontent.xx.fbcdn.net/v/t31.0-8/s720x720/11113352_10153504509962458_6768566925881490126_o.jpg?_nc_cat=104&amp;_nc_oc=AQm2uv7WKpGGSpdhYoBe1QW72KNtOFCavjixM_3zLv2msoPRCQmGmIoxuWA6sV5ZcM-_7D3enC5LZ7V2u0nbIVCP&amp;_nc_ht=scontent.xx&amp;oh=05ab45611e75be66d3e7057eb08bec21&amp;oe=5D844185" TargetMode="External" /><Relationship Id="rId324" Type="http://schemas.openxmlformats.org/officeDocument/2006/relationships/hyperlink" Target="https://scontent.xx.fbcdn.net/v/t1.0-9/s720x720/57358080_10156028077640880_6545606338938929152_n.jpg?_nc_cat=106&amp;_nc_oc=AQlvaSsqQNZQ1AZAO557dIrpMmWs7VxUPqbhcGypHcrK2sLlhnhoFKxCbePtyCukm2HIynxhYCcjYeYaC4HrDp-a&amp;_nc_ht=scontent.xx&amp;oh=84267b7989f366548bb9b63d361e83bb&amp;oe=5D7E7BA5" TargetMode="External" /><Relationship Id="rId325" Type="http://schemas.openxmlformats.org/officeDocument/2006/relationships/hyperlink" Target="https://scontent.xx.fbcdn.net/v/t31.0-8/s720x720/23215671_10159669910735061_6509393293092855690_o.png?_nc_cat=109&amp;_nc_oc=AQn3S4_FfFiJHTogwnzzfr0e8ma2LfnfrTWpqpcMCZom5nwbRTsU1ByszcUhKWo7j-BYpkEMe5oOwuu4ePIxDrcN&amp;_nc_ht=scontent.xx&amp;oh=d539fe4e80205a40cfe17a5d12b14ce7&amp;oe=5D9197E7" TargetMode="External" /><Relationship Id="rId326" Type="http://schemas.openxmlformats.org/officeDocument/2006/relationships/hyperlink" Target="https://scontent.xx.fbcdn.net/v/t1.0-9/s720x720/60624186_10156408325934077_932766467470917632_o.jpg?_nc_cat=102&amp;_nc_oc=AQn8B-d89EZU5p1Uwor7_KUFzx5lgNUYH7YunySQlIHZ73xXtf413MGtfjBGCpq5YZtOdRH3afMXfocE_BKTSwkX&amp;_nc_ht=scontent.xx&amp;oh=405acc6669ce001716dffde683e0d36e&amp;oe=5D884B1F" TargetMode="External" /><Relationship Id="rId327" Type="http://schemas.openxmlformats.org/officeDocument/2006/relationships/hyperlink" Target="https://scontent.xx.fbcdn.net/v/t1.0-9/s720x720/62020884_10156084486086837_1859150712324227072_o.jpg?_nc_cat=105&amp;_nc_oc=AQn3fh8qYVpr1hcOsTjTW7UrVjjPKXsLLlJO0qI7v3idXwePwl9geTqosnMmE7EtLzGmIC3N8kJ9HoVywSYer2mG&amp;_nc_ht=scontent.xx&amp;oh=c1a61643eb64ad34765304c518a959ed&amp;oe=5D798105" TargetMode="External" /><Relationship Id="rId328" Type="http://schemas.openxmlformats.org/officeDocument/2006/relationships/hyperlink" Target="https://scontent.xx.fbcdn.net/v/t1.0-9/s720x720/51767667_777640899269894_9000782350262468608_n.jpg?_nc_cat=103&amp;_nc_oc=AQnx_PCp5Dwt6Y4nTi20rF8ETd5NDCK_CLaNb8VgP7dTwIbBAlAv8q9Nfnhxs5iov7qQa5rcaaeeTvGayXo8SAYO&amp;_nc_ht=scontent.xx&amp;oh=5524aba587e795a6ff791a8d5ddbc015&amp;oe=5D7EBC20" TargetMode="External" /><Relationship Id="rId329" Type="http://schemas.openxmlformats.org/officeDocument/2006/relationships/hyperlink" Target="https://scontent.xx.fbcdn.net/v/t31.0-0/p180x540/10499430_343981909092616_8661241342551862067_o.jpg?_nc_cat=111&amp;_nc_oc=AQmjHGB1GwxZYMvkdfyVsYho549rqW2prMmDxaDxwGf7FhGX-eKyhqrs3-PjvgJutPXQ0QSjT335sj0PsmJfWSRK&amp;_nc_ht=scontent.xx&amp;oh=d313990a3f9eab403c8acff12706e86d&amp;oe=5D911133" TargetMode="External" /><Relationship Id="rId330" Type="http://schemas.openxmlformats.org/officeDocument/2006/relationships/hyperlink" Target="https://scontent.xx.fbcdn.net/v/t1.0-9/s720x720/60571365_10157447178473896_6381680536900861952_o.jpg?_nc_cat=101&amp;_nc_oc=AQncYLlEP4yKd8nPIoC0Hcs0lQ-lhORlDwgSsqWDxLki-5TPvwZP_jAa-dgwFcZspeU4OEvHt0ZGzqUOxgfH4Vks&amp;_nc_ht=scontent.xx&amp;oh=94fb23f0d4f615ca93669d970fa9e9af&amp;oe=5D89A473" TargetMode="External" /><Relationship Id="rId331" Type="http://schemas.openxmlformats.org/officeDocument/2006/relationships/hyperlink" Target="https://scontent.xx.fbcdn.net/v/t31.0-8/s720x720/10524649_761148290611745_8062005700438331025_o.jpg?_nc_cat=109&amp;_nc_oc=AQmCL_EwbOM_KBrzCA1qwMbls60_EoQbVlxhDGMnFBnxvHxUCJyOEG6sKNy2izieGtaGj411Ibu8IZsjLn2RiG0V&amp;_nc_ht=scontent.xx&amp;oh=e5583a73801c58876a5146a162980749&amp;oe=5D826D89" TargetMode="External" /><Relationship Id="rId332" Type="http://schemas.openxmlformats.org/officeDocument/2006/relationships/hyperlink" Target="https://scontent.xx.fbcdn.net/v/t1.0-9/s720x720/15037074_10154491904140860_3205126082212863346_n.png?_nc_cat=110&amp;_nc_oc=AQkj0KWWYHgXLACrarrRIuU3hoNCZckPCn_tM3VNdXqwYZValfuIo6iMG20Hzil68Q4-yiuFlbjQvywODgkPCWeJ&amp;_nc_ht=scontent.xx&amp;oh=34c7b8efe2196f3c61f21ad7cfcfd682&amp;oe=5D7FD28E" TargetMode="External" /><Relationship Id="rId333" Type="http://schemas.openxmlformats.org/officeDocument/2006/relationships/hyperlink" Target="https://scontent.xx.fbcdn.net/v/t1.0-9/s720x720/423259_10150581522856087_131977789_n.jpg?_nc_cat=104&amp;_nc_oc=AQkBu-fDEcEm4YP2AAw0bJ73IhUvj2eTUe8OZSjEABbsVCynj1kqDYnJP56983RrXi7r7xmBNHGGvJnm3Y5yJ25H&amp;_nc_ht=scontent.xx&amp;oh=20645e0a3f0dcf4b945661d6e4627403&amp;oe=5D899534" TargetMode="External" /><Relationship Id="rId334" Type="http://schemas.openxmlformats.org/officeDocument/2006/relationships/hyperlink" Target="https://scontent.xx.fbcdn.net/v/t31.0-8/s720x720/20728930_10155461890658592_1379787181582539869_o.jpg?_nc_cat=100&amp;_nc_oc=AQlJ5mFwXIFScZ0tOXASn3hObcCV1507J8-ysZ3DHtjO9_CUIqlpaRSRUGiV6TshoHYrMKcG01H99gcaf6FrxyYM&amp;_nc_ht=scontent.xx&amp;oh=81e2fa46d73f96a73cdf8480651e307b&amp;oe=5D93CB58" TargetMode="External" /><Relationship Id="rId335" Type="http://schemas.openxmlformats.org/officeDocument/2006/relationships/hyperlink" Target="https://scontent.xx.fbcdn.net/v/t1.0-9/s720x720/52047701_2609972489018836_4190667434010607616_o.jpg?_nc_cat=104&amp;_nc_oc=AQm1xLefpn_azedyTkZsyruatRBaOCGIpuWN2BwyzdLUHdvlaJxI3aCIDAL6teyiFUCqP78Dav-x5F8SlXxKRym7&amp;_nc_ht=scontent.xx&amp;oh=c54fa31b4db44c432053e51bc4cf20b8&amp;oe=5D8DBEE3" TargetMode="External" /><Relationship Id="rId336" Type="http://schemas.openxmlformats.org/officeDocument/2006/relationships/hyperlink" Target="https://scontent.xx.fbcdn.net/v/t1.0-9/s720x720/44107681_10156147618789685_8910578188686458880_n.jpg?_nc_cat=106&amp;_nc_oc=AQk4iCzPQlD5X9Z0syPEQ3ICBeW-6CRJAZHGZt8647A5gCzBdlT-tD-0hF0saMwrIaWh9kG6nVNv6KRXdVYsBLEm&amp;_nc_ht=scontent.xx&amp;oh=cf3f05007e6cdfc5454add439ce9ab74&amp;oe=5D876E4F" TargetMode="External" /><Relationship Id="rId337" Type="http://schemas.openxmlformats.org/officeDocument/2006/relationships/hyperlink" Target="https://scontent.xx.fbcdn.net/v/t1.0-9/s720x720/43667929_10156828810534577_5266748000847265792_o.jpg?_nc_cat=101&amp;_nc_oc=AQmQvUC1SzRzOGv6vic0a6HTEUT_ki6rSC-uG02cyzJB345rNJaQZLQiBTZdBDqR0LowIBjjiH6sqXKH00k52uhn&amp;_nc_ht=scontent.xx&amp;oh=119e82f07899b1ab55ee169a97b3d9b7&amp;oe=5D7F426A" TargetMode="External" /><Relationship Id="rId338" Type="http://schemas.openxmlformats.org/officeDocument/2006/relationships/hyperlink" Target="https://scontent.xx.fbcdn.net/v/t1.0-9/s720x720/52743954_2137975569578784_7094809961766584320_o.jpg?_nc_cat=111&amp;_nc_oc=AQk5NC-VNoLPY00HkTAPbAB0Fibsd540Fy4yblocSxwYJhhxw3ehGaGV9hA5pyvprLI0Spf2j0Va_tBvpV7SDSlJ&amp;_nc_ht=scontent.xx&amp;oh=d383c037e0da1fa5da62a70af994d8dd&amp;oe=5D96B5B8" TargetMode="External" /><Relationship Id="rId339" Type="http://schemas.openxmlformats.org/officeDocument/2006/relationships/hyperlink" Target="https://scontent.xx.fbcdn.net/v/t1.0-9/s720x720/11188224_800194973389987_4764839526004000528_n.jpg?_nc_cat=107&amp;_nc_oc=AQnDGSwQjI__hPp5JmJ3K2YBjP8GkmKXLkx9m7JX8tVT72buapMnrw4ijG7-37wr0y5zxz-NawBtkfaKJqYTEyRl&amp;_nc_ht=scontent.xx&amp;oh=fb627a96481497b3a26e759bc14ba741&amp;oe=5D7CA013" TargetMode="External" /><Relationship Id="rId340" Type="http://schemas.openxmlformats.org/officeDocument/2006/relationships/hyperlink" Target="https://scontent.xx.fbcdn.net/v/t1.0-9/s720x720/48252682_2143180329035538_3053266721440792576_n.jpg?_nc_cat=111&amp;_nc_oc=AQlgLjdjP41n722EL0mw2qefbz8WztCj0K7OU8MJiA4_Nl9uD4O5-cfIawjWD9uKuGGEP5q-0AUBXogZoXu873Aq&amp;_nc_ht=scontent.xx&amp;oh=d5dffe0d1431fd16fb59835feef16679&amp;oe=5D991DF1" TargetMode="External" /><Relationship Id="rId341" Type="http://schemas.openxmlformats.org/officeDocument/2006/relationships/hyperlink" Target="https://scontent.xx.fbcdn.net/v/t31.0-8/s720x720/27355951_1613481595413106_4202289129767788244_o.jpg?_nc_cat=108&amp;_nc_oc=AQkp7BEFfjJWtDufxXOFPHsM05T8MileWkUSyjK6LPQNXewFWgSV7pf97opdkh7HRMM6OaYLiXyPB-wMquDiMgk2&amp;_nc_ht=scontent.xx&amp;oh=80f4a79f599daf8e689b09b17c4f83a7&amp;oe=5D8CB029" TargetMode="External" /><Relationship Id="rId342" Type="http://schemas.openxmlformats.org/officeDocument/2006/relationships/hyperlink" Target="https://scontent.xx.fbcdn.net/v/t1.0-9/s720x720/44398775_10155626908023204_6421822937631817728_n.jpg?_nc_cat=109&amp;_nc_oc=AQl6HLzfMCtyVt-j3kvcVoagO_a3ZuNXsh6GZR4a4-YYDFq91MZxGC1q6yy7OddlEsOhA1V9wcYBTXL70NJbUzU-&amp;_nc_ht=scontent.xx&amp;oh=2c9db943d39b7dfd8a9ce172dc0b2262&amp;oe=5D7D05C7" TargetMode="External" /><Relationship Id="rId343" Type="http://schemas.openxmlformats.org/officeDocument/2006/relationships/hyperlink" Target="https://scontent.xx.fbcdn.net/v/t1.0-9/s720x720/54208024_2171561739625586_292763615348391936_n.png?_nc_cat=108&amp;_nc_oc=AQmenD_uXuaEB5aSCBYw5OpoM6a4F0GF8vQJlKffatVywgJFH2MFeOSuWi5U01HxbLpzDvPly6eBrjlz1db2JjtI&amp;_nc_ht=scontent.xx&amp;oh=b6acca1230cdadb774f7d98b22fd65e1&amp;oe=5D7FB38B" TargetMode="External" /><Relationship Id="rId344" Type="http://schemas.openxmlformats.org/officeDocument/2006/relationships/hyperlink" Target="https://scontent.xx.fbcdn.net/v/t1.0-9/s720x720/60030737_10157248547727838_7729318777623412736_o.png?_nc_cat=103&amp;_nc_oc=AQlqc12hg5rveSHoyNW8JdkD_I4fBvuG4qz3Ul3sX7K5yf1BEdWf_Epgjb3_1CnNNr7VHRJOAml0VR5GUfNQZtUy&amp;_nc_ht=scontent.xx&amp;oh=03cd864886ae1c21858509e68c08b5c4&amp;oe=5D913C37" TargetMode="External" /><Relationship Id="rId345" Type="http://schemas.openxmlformats.org/officeDocument/2006/relationships/hyperlink" Target="https://scontent.xx.fbcdn.net/v/t1.0-9/s720x720/64582213_10156547360237075_5034111174568837120_o.jpg?_nc_cat=101&amp;_nc_oc=AQlcYBbQYOrgTcqkOm4IrGz8cCxi9omSnaGyUWtqH9QHg1miDW2DLCCZC3ewKFhVJN-56XiIP4-l7n09rI4UUEql&amp;_nc_ht=scontent.xx&amp;oh=f80aadfa972c97051b7d6da573389e09&amp;oe=5D9ADDCE" TargetMode="External" /><Relationship Id="rId346" Type="http://schemas.openxmlformats.org/officeDocument/2006/relationships/hyperlink" Target="https://scontent.xx.fbcdn.net/v/t1.0-9/s720x720/51121437_10155858100661669_1086428633406373888_n.png?_nc_cat=105&amp;_nc_oc=AQkT9FZxRGZ8S-Oea7wjeJxY2gl0QyYI50ILaaqfER08ZseRBbrjapjkwE-x0KvhmZU8g2V9LvotkN3Xu_i5MJKP&amp;_nc_ht=scontent.xx&amp;oh=1b4b64e97bc6a887e1258ff36b12fcef&amp;oe=5DC69FC0" TargetMode="External" /><Relationship Id="rId347" Type="http://schemas.openxmlformats.org/officeDocument/2006/relationships/hyperlink" Target="https://scontent.xx.fbcdn.net/v/t1.0-9/s720x720/48966400_10157002061983980_9138818269828874240_o.png?_nc_cat=102&amp;_nc_oc=AQnpQIe7knCWfjWQbv1M3eXOrsOSq0IC9Ca24-XAtjfqM4ieyCxyTXRrUDp5g-KHt87O9cNfDI_KYt9wPdSE3_qu&amp;_nc_ht=scontent.xx&amp;oh=66ecb8520bc99a849742906b13081faa&amp;oe=5D87C884" TargetMode="External" /><Relationship Id="rId348" Type="http://schemas.openxmlformats.org/officeDocument/2006/relationships/hyperlink" Target="https://scontent.xx.fbcdn.net/v/t31.0-8/s720x720/10866142_10153011665522911_6218260507404963729_o.png?_nc_cat=108&amp;_nc_oc=AQkNnKu0rFTd2gTkZUIzw7_L-IToUqGPfHgXitfkQ6XLe39U345JXcBHD5I-DPRNApz29PxKgHE2TvPx3GlkgmsW&amp;_nc_ht=scontent.xx&amp;oh=958a46c6afb00fc2933ef9e46a93c899&amp;oe=5DC71DFA" TargetMode="External" /><Relationship Id="rId349" Type="http://schemas.openxmlformats.org/officeDocument/2006/relationships/hyperlink" Target="https://scontent.xx.fbcdn.net/v/t31.0-8/s720x720/277939_10150937457178038_742872392_o.jpg?_nc_cat=102&amp;_nc_oc=AQmnc4V2QyLwY67VBOm7sY6bwyHR8MF2jSQ0jzoA4Ul7IRP29TXYi6llxWcVhTKATv1kZABO6phYku62KIIgYSR1&amp;_nc_ht=scontent.xx&amp;oh=d8240d3971dc7daee10c40f10df9e291&amp;oe=5D88BFC0" TargetMode="External" /><Relationship Id="rId350" Type="http://schemas.openxmlformats.org/officeDocument/2006/relationships/hyperlink" Target="https://scontent.xx.fbcdn.net/v/t1.0-9/s720x720/603860_10152895426311977_3864558822639950471_n.png?_nc_cat=104&amp;_nc_oc=AQkhoB2uR3Asn9qHyZOkmMDJ72N48xV4zRC0cjhZHL0cZyRs_vQcDlzX1BhrCqHZM3uazmNaqJMaRm4bnsiEEQgz&amp;_nc_ht=scontent.xx&amp;oh=08b8c8a63c57e5322e7d3eb0f187ed9b&amp;oe=5D9542BB" TargetMode="External" /><Relationship Id="rId351" Type="http://schemas.openxmlformats.org/officeDocument/2006/relationships/hyperlink" Target="https://scontent.xx.fbcdn.net/v/t1.0-9/s720x720/427536_393922460619845_254664082_n.jpg?_nc_cat=104&amp;_nc_oc=AQk4ExDh9CJHkMih_qtMy3CHScedym8IJPbeNionS5pdHeqq9DjLG-C1xbBdcJc3hnwoJNYBdnDJPFrqPNuL_Cfw&amp;_nc_ht=scontent.xx&amp;oh=057d345fc8c6b3533e7ce0f99252380f&amp;oe=5D7CDB0F" TargetMode="External" /><Relationship Id="rId352" Type="http://schemas.openxmlformats.org/officeDocument/2006/relationships/hyperlink" Target="https://scontent.xx.fbcdn.net/v/t31.0-8/s720x720/30051764_1790708834314141_1333037223403389481_o.jpg?_nc_cat=101&amp;_nc_oc=AQmJPryGpUEYxUbq4QNXLOe4TvA83-P9DAEbCD-NBjji521zZq8B8IxARfIChBG4g_JlKv34kY9DlYGUkGcTAUTW&amp;_nc_ht=scontent.xx&amp;oh=1d0f70937b62384dbcfa5fc1da09a1ff&amp;oe=5D78EAD1" TargetMode="External" /><Relationship Id="rId353" Type="http://schemas.openxmlformats.org/officeDocument/2006/relationships/hyperlink" Target="https://scontent.xx.fbcdn.net/v/t31.0-8/s720x720/28423925_10155217919046722_9157489895180297829_o.jpg?_nc_cat=107&amp;_nc_oc=AQkiwazOzDhDeTOvTzVM700EgwUdffTvZ5ciPuBckth-qnU2PLEg97bdirX3bHfk5jYOunB1bvhHzkcRgQRWHsr1&amp;_nc_ht=scontent.xx&amp;oh=c5bad809e48a12edf0a9e5766454d432&amp;oe=5D89A07F" TargetMode="External" /><Relationship Id="rId354" Type="http://schemas.openxmlformats.org/officeDocument/2006/relationships/hyperlink" Target="https://scontent.xx.fbcdn.net/v/t1.0-9/s720x720/40211693_2003696856348399_7946727565425639424_o.jpg?_nc_cat=111&amp;_nc_oc=AQl_rlLBt1c6FIPt3PWNOC0gF-4L1oJr74UNwtPrVkIm2yT7T_zH0zT3Sj91F9OJMRt_2_wt67HIz8zJW3LHcCTm&amp;_nc_ht=scontent.xx&amp;oh=81e67ace8ac19492f8302877d07785f5&amp;oe=5D91EA14" TargetMode="External" /><Relationship Id="rId355" Type="http://schemas.openxmlformats.org/officeDocument/2006/relationships/hyperlink" Target="https://scontent.xx.fbcdn.net/v/t1.0-9/s720x720/12933062_1673229922937773_7795960749525471142_n.jpg?_nc_cat=106&amp;_nc_oc=AQnmJrDmdRoFyIioyr0VaKpxYSc6CUEamgDgZUSDvdLvAOrhfVAMWz27dtlQKMN_e0HaVX34wdulTbtvVxJ-mQw2&amp;_nc_ht=scontent.xx&amp;oh=d7ddcd365f408ad10eb4e0b1d336b2b2&amp;oe=5D87085D" TargetMode="External" /><Relationship Id="rId356" Type="http://schemas.openxmlformats.org/officeDocument/2006/relationships/hyperlink" Target="https://scontent.xx.fbcdn.net/v/t1.0-9/s720x720/62078113_2242274272494464_4924990280509161472_n.jpg?_nc_cat=107&amp;_nc_oc=AQmRPEyTNrnVVMaUciSbYeJV8yUhfC1BFpd5PhMMM1Fx5N9ksvmr1hGzJ04-i7W3qHTlH-Qbud9TmDITTBg-kqzC&amp;_nc_ht=scontent.xx&amp;oh=d79ce04ed91244ea78a75d17d8209b92&amp;oe=5D9D5FB6" TargetMode="External" /><Relationship Id="rId357" Type="http://schemas.openxmlformats.org/officeDocument/2006/relationships/hyperlink" Target="https://scontent.xx.fbcdn.net/v/t1.0-9/s720x720/15940771_174757606339415_7677888789502693498_n.jpg?_nc_cat=102&amp;_nc_oc=AQnkVlQmPOkO5WDqw5EsuFW95F8zBixhNGfLFacrnoo6ZVXpcUwCD8NKnZ4LBqS7QGRv97DLWAtjAZ4W53JLEnSC&amp;_nc_ht=scontent.xx&amp;oh=da54f9637f2b89b8350a42832b7f5166&amp;oe=5D89A868" TargetMode="External" /><Relationship Id="rId358" Type="http://schemas.openxmlformats.org/officeDocument/2006/relationships/hyperlink" Target="https://scontent.xx.fbcdn.net/v/t1.0-9/s720x720/42565168_10157021836847125_5841130156483149824_o.jpg?_nc_cat=102&amp;_nc_oc=AQn89N5wRSVOa6vwR6WtjbWFybr9GjAlmdZRincxHPzrXuA_hP-RrttMz6xxBStgLZLi_ylMCmXzwr1kEYp4djm2&amp;_nc_ht=scontent.xx&amp;oh=4a4d991d525ed878894ce8a388520e1d&amp;oe=5D886BE7" TargetMode="External" /><Relationship Id="rId359" Type="http://schemas.openxmlformats.org/officeDocument/2006/relationships/hyperlink" Target="https://scontent.xx.fbcdn.net/v/t1.0-9/s720x720/1452034_596242107079047_181538295_n.jpg?_nc_cat=110&amp;_nc_oc=AQn2ghYSNK2z6-MkrB9-NRYshueujS1DGxfdn1tqEPwj70W2Nof6viLjbilf8hj1wHnyOIC1JEX15cikKyrc6s6X&amp;_nc_ht=scontent.xx&amp;oh=a6ece3691050c1ad185eb159bfc6c662&amp;oe=5DC5E302" TargetMode="External" /><Relationship Id="rId360" Type="http://schemas.openxmlformats.org/officeDocument/2006/relationships/hyperlink" Target="https://scontent.xx.fbcdn.net/v/t1.0-9/s720x720/33808806_1430942917005315_1820703178702716928_o.jpg?_nc_cat=107&amp;_nc_oc=AQnlNZvE4QXbw5k8bPQWnBpsbo7gqY3kchzGDzW0tIxM_DahIPrRGkKf9ElISArKhKjyJ_SltRFkDGiogS4XT9US&amp;_nc_ht=scontent.xx&amp;oh=e7d8ed4a3eeebc2ac4041f5d498ea82a&amp;oe=5D9A7640" TargetMode="External" /><Relationship Id="rId361" Type="http://schemas.openxmlformats.org/officeDocument/2006/relationships/hyperlink" Target="https://scontent.xx.fbcdn.net/v/t1.0-9/s720x720/60335712_10162163870710352_3714276258608054272_n.jpg?_nc_cat=109&amp;_nc_oc=AQk5cbGpUaKuAXkvjM7zN9XnDjQyqs_e2DkzHaAYXrnPKww6KzPBmz0FNon-QbbRvv2NUyd28NDndQ6DH2fajZkE&amp;_nc_ht=scontent.xx&amp;oh=384286609ede0dd686b9dd218b00e3d7&amp;oe=5D869569" TargetMode="External" /><Relationship Id="rId362" Type="http://schemas.openxmlformats.org/officeDocument/2006/relationships/hyperlink" Target="https://scontent.xx.fbcdn.net/v/t1.0-9/s720x720/34817411_10156672224769653_4482045948175843328_n.jpg?_nc_cat=108&amp;_nc_oc=AQlotd4_XHDvK5i3XnkFgim02DZ_ohewgSVMbFiBuIn9BrXJHQurDPbVVyW1ZUNw05aUEdOA10shgpn9DAddKhp9&amp;_nc_ht=scontent.xx&amp;oh=7b2ca9a992a9e8a4a82b58917cfad154&amp;oe=5D96519A" TargetMode="External" /><Relationship Id="rId363" Type="http://schemas.openxmlformats.org/officeDocument/2006/relationships/hyperlink" Target="https://scontent.xx.fbcdn.net/v/t1.0-9/p720x720/19030643_1601363923241817_8734435391025965917_n.jpg?_nc_cat=104&amp;_nc_oc=AQmOx-JCp5KbS8QgcAVlf2Z_oro0NDSmOx7z7QjrSfTr6XDNBbKK99gqhNdCSCs1f04ZIpGSKpvDYV-pATH0ApH-&amp;_nc_ht=scontent.xx&amp;oh=d77bfc33660db3487d35b92ea531878a&amp;oe=5D8BC44C" TargetMode="External" /><Relationship Id="rId364" Type="http://schemas.openxmlformats.org/officeDocument/2006/relationships/hyperlink" Target="https://scontent.xx.fbcdn.net/v/t1.0-9/s720x720/47687856_1684186391682822_322731809785774080_n.jpg?_nc_cat=105&amp;_nc_oc=AQk3LEEBE2GX02mh20q3ENPFR9KeZa4tWALuV5kBoKLQybSfdOfWy7MwHviMgp7JFPZBHaVU89KqFUJ1pB1KBxve&amp;_nc_ht=scontent.xx&amp;oh=b85112fdc9eb7d61ced28b346a8f79d1&amp;oe=5D89D0CD" TargetMode="External" /><Relationship Id="rId365" Type="http://schemas.openxmlformats.org/officeDocument/2006/relationships/hyperlink" Target="https://scontent.xx.fbcdn.net/v/t31.0-8/s720x720/28161807_1759414397485958_8131407550917632155_o.jpg?_nc_cat=108&amp;_nc_oc=AQmhms2z0XBG6s-iLyL945bSKMdLtEATGu9S9eKW43iHcWaATLUgrJ4Y5WkZmVlwnWGxA8LiWVT0X_QLCXspxKlG&amp;_nc_ht=scontent.xx&amp;oh=9d705c5e3297319f50aa3aba4b1e05b0&amp;oe=5D7FA4AA" TargetMode="External" /><Relationship Id="rId366" Type="http://schemas.openxmlformats.org/officeDocument/2006/relationships/hyperlink" Target="https://scontent.xx.fbcdn.net/v/t1.0-9/s720x720/56389387_10158060711467195_2581662961399496704_n.jpg?_nc_cat=106&amp;_nc_oc=AQkK3748khmUKMKEb-p0HzTXM8ZASlbuXgp5Ap6JW9BpiG4LrDY_LF06mWUqNwE-oVhMizCNXySCzoQ3tcYm5P1M&amp;_nc_ht=scontent.xx&amp;oh=efe3845f7ed12a244ad354ed0d7f10e3&amp;oe=5D87E266" TargetMode="External" /><Relationship Id="rId367" Type="http://schemas.openxmlformats.org/officeDocument/2006/relationships/hyperlink" Target="https://scontent.xx.fbcdn.net/v/t1.0-9/s720x720/35144964_10155674141372218_5730998738223104000_o.png?_nc_cat=105&amp;_nc_oc=AQl1LTRCpveOnOT6-p5l7RtvqvFT2jB2t6lUb8aSZd2jtJmunZ2UW57SXYWextIbEuCGHxuAvlNKqHLVSKmMhLfn&amp;_nc_ht=scontent.xx&amp;oh=1a6e661db5516f8f24968a6f0cfb9ee9&amp;oe=5D816B38" TargetMode="External" /><Relationship Id="rId368" Type="http://schemas.openxmlformats.org/officeDocument/2006/relationships/hyperlink" Target="https://scontent.xx.fbcdn.net/v/t1.0-9/s720x720/1935486_928029140616630_6661510668357105402_n.jpg?_nc_cat=110&amp;_nc_oc=AQmcx4n52NfiKPANNrbs8p2qWBjkHXm-mQsYL9laVyssFIxnTj8UJyqTZzcDflnIxW-QRucb-yH-kTDWatObmjnW&amp;_nc_ht=scontent.xx&amp;oh=0ee0e2d8085a4f7bb57c22df244db4af&amp;oe=5D7BEA6B" TargetMode="External" /><Relationship Id="rId369" Type="http://schemas.openxmlformats.org/officeDocument/2006/relationships/hyperlink" Target="https://scontent.xx.fbcdn.net/v/t31.0-8/s720x720/18237992_10151146419269945_354164423455197340_o.jpg?_nc_cat=110&amp;_nc_oc=AQku-QjNC4A8sdw6Al33n2h9Cw6-fgyoQ3Vcclut00yOEpf60Ejm93lg0XtFa66-1aC74ZjVUFMUdo9OpBJQk-iP&amp;_nc_ht=scontent.xx&amp;oh=2092582b1ae416d08d75452d562324ea&amp;oe=5DC54F89" TargetMode="External" /><Relationship Id="rId370" Type="http://schemas.openxmlformats.org/officeDocument/2006/relationships/hyperlink" Target="https://scontent.xx.fbcdn.net/v/t1.0-9/s720x720/62156953_10157195170553798_747086471395016704_o.jpg?_nc_cat=109&amp;_nc_oc=AQkEBIxOWPkJC6NVWyBoJr6CHMVEV6bkDyQcWaSbTomWU9Q1PQbAyRkPTnTecM_lLqvrdWBzrE-3wOEb0kpC03Bg&amp;_nc_ht=scontent.xx&amp;oh=f09c48834ae6e94e00e9c60c89f21d29&amp;oe=5D790B55" TargetMode="External" /><Relationship Id="rId371" Type="http://schemas.openxmlformats.org/officeDocument/2006/relationships/hyperlink" Target="https://scontent.xx.fbcdn.net/v/t1.0-9/s720x720/557346_10150666125856849_1697837251_n.jpg?_nc_cat=109&amp;_nc_oc=AQmXruG_W32ju0aVIrPFnab_igN1QyrNO5xgbqWBOApVY1PECGF-14WJzSvStV-aOplpp1g0BUMOfpIiXOlGbBGk&amp;_nc_ht=scontent.xx&amp;oh=adf56ad0f12011ebe0e52bb4d71027a1&amp;oe=5D968A81" TargetMode="External" /><Relationship Id="rId372" Type="http://schemas.openxmlformats.org/officeDocument/2006/relationships/hyperlink" Target="https://scontent.xx.fbcdn.net/v/t1.0-9/s720x720/10868289_931287220222503_1509170996306452310_n.jpg?_nc_cat=109&amp;_nc_oc=AQkHBFzx3u8fhEmUXIWfj68xTCsjBLv7Oy4c_eIqNLe-fU8UPVVnYwajxsKNnR-Ife-SsURAjET5dHzS3WLdWc_X&amp;_nc_ht=scontent.xx&amp;oh=cca8b5a49787264680c003916099ce3c&amp;oe=5D9841B6" TargetMode="External" /><Relationship Id="rId373" Type="http://schemas.openxmlformats.org/officeDocument/2006/relationships/hyperlink" Target="https://scontent.xx.fbcdn.net/v/t31.0-8/s720x720/10931604_642535422517062_1564548890854451857_o.jpg?_nc_cat=100&amp;_nc_oc=AQn4Si0frFpd6nHW6cgx0cywU60MsjIfED0CzkAYt-cQoEcw7gEfHG8liYF5-RLMmiSU4UEe29GCAl65togIVohf&amp;_nc_ht=scontent.xx&amp;oh=f089ca4810155162a81ffba321d2f626&amp;oe=5D7AE001" TargetMode="External" /><Relationship Id="rId374" Type="http://schemas.openxmlformats.org/officeDocument/2006/relationships/hyperlink" Target="https://scontent.xx.fbcdn.net/v/t1.0-9/486340_208437802624184_1256583850_n.jpg?_nc_cat=100&amp;_nc_oc=AQmAqeUiPVJ5nsFf9SXNFr1235fH-k-ALEfnrPP9f3xG6dp1YZckSS9o1Z0jtvTdEe4RPvpZifO4iYLIDTYtUpIX&amp;_nc_ht=scontent.xx&amp;oh=0f8000570b46a0f4d6bc508ad777ba8b&amp;oe=5D8DEEAE" TargetMode="External" /><Relationship Id="rId375" Type="http://schemas.openxmlformats.org/officeDocument/2006/relationships/hyperlink" Target="https://scontent.xx.fbcdn.net/v/t31.0-8/s720x720/23116988_10159534364620181_7821773814085056518_o.jpg?_nc_cat=102&amp;_nc_oc=AQl1dDSpdcWrP8Gy8xHK9zUTcmpjgi1AGNuQ__zjn2wl4uBA2SgRAEWnxSI9EMJ35BSlbgdjAF3OCtrDl42MReYj&amp;_nc_ht=scontent.xx&amp;oh=f1f3bdd3ee03c7070a9ff52fe09e2773&amp;oe=5D7D45CC" TargetMode="External" /><Relationship Id="rId376" Type="http://schemas.openxmlformats.org/officeDocument/2006/relationships/hyperlink" Target="https://scontent.xx.fbcdn.net/v/t1.0-0/p240x240/58380695_10157302878037490_5781324978859278336_o.png?_nc_cat=108&amp;_nc_oc=AQmsvF8d7LHep8468d5q2-X7Yen1n6xSu9M6J1LiuaUqNj3cJTzcda_s4AhieMEN_x0VgmCgH4cGW7Y8gVnl7xID&amp;_nc_ht=scontent.xx&amp;oh=509a695e0bba432dfcd65d60860341d9&amp;oe=5D8FE77D" TargetMode="External" /><Relationship Id="rId377" Type="http://schemas.openxmlformats.org/officeDocument/2006/relationships/hyperlink" Target="https://scontent.xx.fbcdn.net/v/t1.0-9/s720x720/44306932_10156804604189591_9188347544923537408_n.png?_nc_cat=103&amp;_nc_oc=AQkNn3Q9K1zPFx2MKs2S7mz2M5cCNT-wyY0HHvhS8CQ8TIQ9fvuvK0OW18M7FnIq_wO1h_3R6cvJSM_yjlhKT197&amp;_nc_ht=scontent.xx&amp;oh=7fa58630251c58eb67aaf617d49f835a&amp;oe=5DC583D3" TargetMode="External" /><Relationship Id="rId378" Type="http://schemas.openxmlformats.org/officeDocument/2006/relationships/hyperlink" Target="https://scontent.xx.fbcdn.net/v/t1.0-9/s720x720/43788115_2042453339110153_4863466772369506304_o.jpg?_nc_cat=102&amp;_nc_oc=AQnZe3RCQj2HNggGsJqC9hArWx8XEe07dLbZRqvsbFFofZi1z85d9Z18qNcUMSbjj4wVPLuvPJeZpjNdg6f6hziX&amp;_nc_ht=scontent.xx&amp;oh=d5bde1d4fb305320487ef3f583b85e1c&amp;oe=5D82F9C6" TargetMode="External" /><Relationship Id="rId379" Type="http://schemas.openxmlformats.org/officeDocument/2006/relationships/hyperlink" Target="https://scontent.xx.fbcdn.net/v/t1.0-9/s720x720/40960951_10157086110827079_5812438039779082240_o.jpg?_nc_cat=100&amp;_nc_oc=AQngnPur-F-SqS-EHT4lBcWwvaXgYrocHIEab59CxNJt1cJoOOn4WIF2TNB8O8tPYmSlBS7p6fJEsQOi3CE9YxLJ&amp;_nc_ht=scontent.xx&amp;oh=20ffe7c35036f8c45e04e45169e4c8d8&amp;oe=5D8006DE" TargetMode="External" /><Relationship Id="rId380" Type="http://schemas.openxmlformats.org/officeDocument/2006/relationships/hyperlink" Target="https://scontent.xx.fbcdn.net/v/t1.0-9/s720x720/18157150_1495648023798829_6991324335062255163_n.png?_nc_cat=104&amp;_nc_oc=AQm-P8m8rKfJkJeAPDE6AMz5mNDaLgLclAANpc0FO8VK8FFAHyth086EQ6R8lYzaUTu0ZPLsUpXojtIryGst6qUl&amp;_nc_ht=scontent.xx&amp;oh=6596b08fcc367fed2eaf370f425f01bb&amp;oe=5D796EBA" TargetMode="External" /><Relationship Id="rId381" Type="http://schemas.openxmlformats.org/officeDocument/2006/relationships/hyperlink" Target="https://scontent.xx.fbcdn.net/v/t1.0-9/s720x720/49405682_2249663155100636_4061514881201864704_o.jpg?_nc_cat=101&amp;_nc_oc=AQm3OpU7qRWqeKOj0XQuyNtYmFz58iFCrs34f3wa7i4LV2QBDsZOfyCy_EFWbsXIaj_QirWecyMhLVHw-AF7bHJP&amp;_nc_ht=scontent.xx&amp;oh=a46b976ce8cfb7373f22133a044d063d&amp;oe=5D7EA03B" TargetMode="External" /><Relationship Id="rId382" Type="http://schemas.openxmlformats.org/officeDocument/2006/relationships/hyperlink" Target="https://scontent.xx.fbcdn.net/v/t1.0-9/s720x720/40224785_2101292409945042_7845500005212225536_o.png?_nc_cat=100&amp;_nc_oc=AQmifnv2R1uFu-prkmxEkPKAdRs0iaxljhgWeUNBcmezchs1rthwJtO86b7LHQ5021sRh6iluAaF7PvdkMoVnq9w&amp;_nc_ht=scontent.xx&amp;oh=d6cafc53e5dcd5683a3628af12be473c&amp;oe=5D9A6B06" TargetMode="External" /><Relationship Id="rId383" Type="http://schemas.openxmlformats.org/officeDocument/2006/relationships/hyperlink" Target="https://scontent.xx.fbcdn.net/v/t31.0-8/s720x720/622087_453611581352996_1340605826_o.jpg?_nc_cat=101&amp;_nc_oc=AQlckSVxyH1uoCNa-gc2demLo37uVdSVTGk1ZrO2AxYoBB-Bo3m5pn5gdysIY9fO4BiE8QMKmiZUJMZiTrPT8H3x&amp;_nc_ht=scontent.xx&amp;oh=9da59f3467f2ea084582a80408c4763f&amp;oe=5D7D4CB5" TargetMode="External" /><Relationship Id="rId384" Type="http://schemas.openxmlformats.org/officeDocument/2006/relationships/hyperlink" Target="https://scontent.xx.fbcdn.net/v/t1.0-9/s720x720/321319_263459747117645_364892583_n.jpg?_nc_cat=111&amp;_nc_oc=AQnpvfzPeumiDvcTsXcwdINOjfFiFDJOl3nKDtS9rfSLQDVBVoJRzncKHcuvp9kTlqRYesGluXNwkzFLPRN9gC3P&amp;_nc_ht=scontent.xx&amp;oh=14b18a737da4400039418ead85ae9b48&amp;oe=5D8A5E7F" TargetMode="External" /><Relationship Id="rId385" Type="http://schemas.openxmlformats.org/officeDocument/2006/relationships/hyperlink" Target="https://scontent.xx.fbcdn.net/v/t1.0-9/s720x720/24232654_10154835336286599_3890883761306002032_n.jpg?_nc_cat=107&amp;_nc_oc=AQmPfWpppglyLBZyWAe-AsUjzAf8olglsB6qePOoLiwJ3EWy2FJ7geptsTztXgeHLvUuJdwsudN8Lf_MsA9U118j&amp;_nc_ht=scontent.xx&amp;oh=4f5149cbd7961f530b9660acd18def2d&amp;oe=5D8BFEA9" TargetMode="External" /><Relationship Id="rId386" Type="http://schemas.openxmlformats.org/officeDocument/2006/relationships/hyperlink" Target="https://scontent.xx.fbcdn.net/v/t1.0-9/10363432_243050329237403_3438886676468709797_n.jpg?_nc_cat=100&amp;_nc_oc=AQliGR0IUCMz48IPp3sz5MPko3hL_VYuCbisGXMSs6ickHkIRHVzH4ReOxHV5pHYgFcOJwp9wmttpFuLcrlFVfqz&amp;_nc_ht=scontent.xx&amp;oh=4c7da25080158a6b059a60a31c8bae06&amp;oe=5D9C1F1E" TargetMode="External" /><Relationship Id="rId387" Type="http://schemas.openxmlformats.org/officeDocument/2006/relationships/hyperlink" Target="https://scontent.xx.fbcdn.net/v/t1.0-9/s720x720/50650238_10156094640568176_7766079535853862912_o.jpg?_nc_cat=103&amp;_nc_oc=AQmkJhMun2ZmrqwhXWgoAzQTWeFznXWOMmVhGyYfYiXs0vs-OM527Z0y28qG95jSbFlaIXMDSN-qtOVTm4YjGt-u&amp;_nc_ht=scontent.xx&amp;oh=35cbb69beaacaa29dc64c57502400a74&amp;oe=5D7D86E1" TargetMode="External" /><Relationship Id="rId388" Type="http://schemas.openxmlformats.org/officeDocument/2006/relationships/hyperlink" Target="https://scontent.xx.fbcdn.net/v/t1.0-9/s720x720/40897109_10156175006264930_7916199500526387200_o.jpg?_nc_cat=110&amp;_nc_oc=AQlcFbZkyzC-7HUJ011n6ROWSxdSbTvUGG4-uDPhJYqvYA6x0N2tRBIPrzi3d6zrLuEAtrVTw975iDTha2UaZ9OJ&amp;_nc_ht=scontent.xx&amp;oh=69bc69508934aeff14d30874ed4fa443&amp;oe=5DC592AA" TargetMode="External" /><Relationship Id="rId389" Type="http://schemas.openxmlformats.org/officeDocument/2006/relationships/hyperlink" Target="https://scontent.xx.fbcdn.net/v/t31.0-8/s720x720/23275578_1716534638358140_5590338633546937440_o.jpg?_nc_cat=106&amp;_nc_oc=AQnsk-b9CvU4DGtQmTPEINGe9ekVCJLXiecoo6Wo0sX3siKNDChhT6bbcYNAP9yP82uoTRPW6Wcej8ct8suiMefH&amp;_nc_ht=scontent.xx&amp;oh=017df061d102b4246914074bb43f8c44&amp;oe=5D89533B" TargetMode="External" /><Relationship Id="rId390" Type="http://schemas.openxmlformats.org/officeDocument/2006/relationships/hyperlink" Target="https://scontent.xx.fbcdn.net/v/t1.0-9/s720x720/60783224_10156461630563107_6764223825027530752_n.jpg?_nc_cat=109&amp;_nc_oc=AQkpmQDr_bFqE6i_SELk08gCOCTkf7nAOzRdE7RRv1vW1IoD0LtFh4jfDZapO-Z4P_aOpMBsPrglQBdYpzRQkTYs&amp;_nc_ht=scontent.xx&amp;oh=4d8638bd9609f48ccb12abdadb03b7a4&amp;oe=5D9483EF" TargetMode="External" /><Relationship Id="rId391" Type="http://schemas.openxmlformats.org/officeDocument/2006/relationships/hyperlink" Target="https://scontent.xx.fbcdn.net/v/t1.0-9/s720x720/61855188_10156688472747763_3400504124263890944_o.jpg?_nc_cat=105&amp;_nc_oc=AQnhLHoAvVyGhC4viObtz1HB2S-ml-fWeGFl4QJiRkE8Nl1ZDOMkFOXzLcJyWy-sRM8_kqBWVx2izRxxtWohAiNu&amp;_nc_ht=scontent.xx&amp;oh=eba76b8cc3c66f0df69b6d2f3818dae3&amp;oe=5D8C5D74" TargetMode="External" /><Relationship Id="rId392" Type="http://schemas.openxmlformats.org/officeDocument/2006/relationships/hyperlink" Target="https://scontent.xx.fbcdn.net/v/t1.0-9/s720x720/46184609_10155977931655773_750322535979024384_o.png?_nc_cat=102&amp;_nc_oc=AQlkt2570VF8V2XHMO3Iq7N8tTFhTTnoHJB7romxgRE9ET_iNdVLaPQzR_4kCBELvzVfgRZbX5Ox_XeCPzlLdq05&amp;_nc_ht=scontent.xx&amp;oh=1e22a0180ddb73352ff6742b1959de95&amp;oe=5D8BDF65" TargetMode="External" /><Relationship Id="rId393" Type="http://schemas.openxmlformats.org/officeDocument/2006/relationships/hyperlink" Target="https://scontent.xx.fbcdn.net/v/t1.0-9/s720x720/3425_1075915792451565_8253361903245736071_n.jpg?_nc_cat=100&amp;_nc_oc=AQlpidCrHpxePxTZs-Pxf6o5X2H1QcxJ0W_p2Lp7qOVPu-r0YUn2iS4msEx25K7g_Qj07PUrENpIlGhsAsFvD5Mi&amp;_nc_ht=scontent.xx&amp;oh=8eb4676aacf92a3db9d76632010c64fa&amp;oe=5DC5F89A" TargetMode="External" /><Relationship Id="rId394" Type="http://schemas.openxmlformats.org/officeDocument/2006/relationships/hyperlink" Target="https://scontent.xx.fbcdn.net/v/t1.0-9/s720x720/487923_514441101933005_1042667480_n.png?_nc_cat=111&amp;_nc_oc=AQl9MsnSbrTNhoNNObNvLNFptztMf0ieFFkRB0l3MH8rk1D9fgLHRiWfRLYqRfFO8Zt1BTm3izxfzhnYZenaeARs&amp;_nc_ht=scontent.xx&amp;oh=a26b835f7228f3d28b3e256adb9d8862&amp;oe=5D84A437" TargetMode="External" /><Relationship Id="rId395" Type="http://schemas.openxmlformats.org/officeDocument/2006/relationships/hyperlink" Target="https://scontent.xx.fbcdn.net/v/t1.0-9/s720x720/26731534_10155172681836517_2951855475502503087_n.jpg?_nc_cat=100&amp;_nc_oc=AQnwt9UXwpdkgOdxMVoaCDVz6jZorcpgzYIpVO8WaD2A6VNq4UydsbkvK5rjC7G9QAnejqFBDDId_EKpCzIykgck&amp;_nc_ht=scontent.xx&amp;oh=1c4960d87dc0be2a3f6ab554a6a9a368&amp;oe=5D83F12B" TargetMode="External" /><Relationship Id="rId396" Type="http://schemas.openxmlformats.org/officeDocument/2006/relationships/hyperlink" Target="https://scontent.xx.fbcdn.net/v/t1.0-9/s720x720/51129513_1673702679398687_8243043445145337856_o.jpg?_nc_cat=108&amp;_nc_oc=AQkZjNYbZCp7QW6UpflLWXa0ocHDbQ2gN1mLoTOW7z_uxaTV_p9HtexOzZQPxGXFTCgLZ3pLcH6WD1jhc8E5X3yO&amp;_nc_ht=scontent.xx&amp;oh=65d5e64bf4ba9d8a7e622367205f9aa3&amp;oe=5D9007F3" TargetMode="External" /><Relationship Id="rId397" Type="http://schemas.openxmlformats.org/officeDocument/2006/relationships/hyperlink" Target="https://scontent.xx.fbcdn.net/v/t1.0-9/23794936_1452008458254026_7946509062662746139_n.jpg?_nc_cat=100&amp;_nc_oc=AQncAUjZjC3HtCVSntAvTpmEpEe_5SArZY6ujJtx9v5ZPn1qdxsCwN9l_bH4OUUREgoy17JoCvpJgCbuAJd0cH9s&amp;_nc_ht=scontent.xx&amp;oh=84321fd07b5fc2387436bf430c53829e&amp;oe=5D8AF755" TargetMode="External" /><Relationship Id="rId398" Type="http://schemas.openxmlformats.org/officeDocument/2006/relationships/hyperlink" Target="https://scontent.xx.fbcdn.net/v/t1.0-9/s720x720/14067630_1077856678930795_3256007218653505409_n.png?_nc_cat=103&amp;_nc_oc=AQmXh4ZZQZ_8e4Ud5MO_-2AA893vilTueYjvSK4osqyvRE9n7oJI4xC6bkMsDzTBwrccZ8sMDqJ3e4wX1nqIlArh&amp;_nc_ht=scontent.xx&amp;oh=ffe3aa6dd07968af8bfcdcb11993e2b8&amp;oe=5D84F6BE" TargetMode="External" /><Relationship Id="rId399" Type="http://schemas.openxmlformats.org/officeDocument/2006/relationships/hyperlink" Target="https://scontent.xx.fbcdn.net/v/t1.0-9/s720x720/19642395_1384489404991647_6890312789621916562_n.png?_nc_cat=106&amp;_nc_oc=AQn_-ec9MLXaBpFIuLvZCSf_Op-ISMvCyKpaL4auaizidTufz9wY5_mw7aZiiVpuwOWgvS1u6xf45D7Bric69nu4&amp;_nc_ht=scontent.xx&amp;oh=4978c9360ca956e7fef3b9ab58407499&amp;oe=5D843368" TargetMode="External" /><Relationship Id="rId400" Type="http://schemas.openxmlformats.org/officeDocument/2006/relationships/hyperlink" Target="https://scontent.xx.fbcdn.net/v/t1.0-9/s720x720/13524313_1317828028246103_2164719082168410456_n.png?_nc_cat=103&amp;_nc_oc=AQnpFCBp1gmWxiDCmZdB8a6b2fh0kfiLH5cUL3_65pde6I6NsOVR6BkfwHM-1fSsRFt3Yz6QW0-nL8Z6MvtcKKkR&amp;_nc_ht=scontent.xx&amp;oh=b18f7fb3e9472de0b673d59733fe6122&amp;oe=5D93B049" TargetMode="External" /><Relationship Id="rId401" Type="http://schemas.openxmlformats.org/officeDocument/2006/relationships/hyperlink" Target="https://scontent.xx.fbcdn.net/v/t31.0-0/p180x540/14424852_1071781192918720_2664542645823342448_o.jpg?_nc_cat=101&amp;_nc_oc=AQmP0T9ahljK79tDaMg_XJv7PHnV8f25W8ptY5gl31VZ19bI7fcD5C3iStdmvzEnvJ0bNkfZHQ_f8yU7dT0gb_1u&amp;_nc_ht=scontent.xx&amp;oh=21fb2ae8e88185d9b2a1e5a7af645d47&amp;oe=5DC5157C" TargetMode="External" /><Relationship Id="rId402" Type="http://schemas.openxmlformats.org/officeDocument/2006/relationships/hyperlink" Target="https://scontent.xx.fbcdn.net/v/t1.0-9/36904816_1635902526522710_4721174123600936960_n.jpg?_nc_cat=101&amp;_nc_oc=AQnRJEQf8sQuD_e1t0riFsWN0k8af90WBYcSzZUJmuRtin5t1mwdpWyiDonq_DjKxp3tDh6T2tM6CYHPfX6cQcyK&amp;_nc_ht=scontent.xx&amp;oh=66c68f1b68e70d16447228f5148d96dc&amp;oe=5D82475B" TargetMode="External" /><Relationship Id="rId403" Type="http://schemas.openxmlformats.org/officeDocument/2006/relationships/hyperlink" Target="https://scontent.xx.fbcdn.net/v/t31.0-8/s720x720/13640918_1224827794214968_1440053648339359531_o.jpg?_nc_cat=107&amp;_nc_oc=AQmntXgVcQ-_y0Nqpl6ejzOgTY1lvd99Z_MQWffXqYTauNwtRQwBN9Mo4QPBpctqmluqBsgiXuD_esn90VJUHjUK&amp;_nc_ht=scontent.xx&amp;oh=d840f6be801fc8ae78fdccce75577300&amp;oe=5D7B4CBE" TargetMode="External" /><Relationship Id="rId404" Type="http://schemas.openxmlformats.org/officeDocument/2006/relationships/hyperlink" Target="https://scontent.xx.fbcdn.net/v/t31.0-8/s720x720/16797028_1648266375469378_9010081167709284229_o.jpg?_nc_cat=107&amp;_nc_oc=AQnywQXCifkcJ_0aGjqt9VtRF6FIh-e8b8EhLVs7csDMY9SNMTTCL3Hv41CyrFLdWhIfGWZSaMcC_jfgomm9XUur&amp;_nc_ht=scontent.xx&amp;oh=a338bed51761e0b8999f6c1be3c08d15&amp;oe=5D95C489" TargetMode="External" /><Relationship Id="rId405" Type="http://schemas.openxmlformats.org/officeDocument/2006/relationships/hyperlink" Target="https://www.facebook.com/fishnetmedia/" TargetMode="External" /><Relationship Id="rId406" Type="http://schemas.openxmlformats.org/officeDocument/2006/relationships/hyperlink" Target="https://www.facebook.com/GE/" TargetMode="External" /><Relationship Id="rId407" Type="http://schemas.openxmlformats.org/officeDocument/2006/relationships/hyperlink" Target="https://www.facebook.com/SteinIAS/" TargetMode="External" /><Relationship Id="rId408" Type="http://schemas.openxmlformats.org/officeDocument/2006/relationships/hyperlink" Target="https://www.facebook.com/Interbrand/" TargetMode="External" /><Relationship Id="rId409" Type="http://schemas.openxmlformats.org/officeDocument/2006/relationships/hyperlink" Target="https://www.facebook.com/awwwards/" TargetMode="External" /><Relationship Id="rId410" Type="http://schemas.openxmlformats.org/officeDocument/2006/relationships/hyperlink" Target="https://www.facebook.com/salesforce/" TargetMode="External" /><Relationship Id="rId411" Type="http://schemas.openxmlformats.org/officeDocument/2006/relationships/hyperlink" Target="https://www.facebook.com/hubspot/" TargetMode="External" /><Relationship Id="rId412" Type="http://schemas.openxmlformats.org/officeDocument/2006/relationships/hyperlink" Target="https://www.facebook.com/CalypsoAgencyNH/" TargetMode="External" /><Relationship Id="rId413" Type="http://schemas.openxmlformats.org/officeDocument/2006/relationships/hyperlink" Target="https://www.facebook.com/facebookbusiness/" TargetMode="External" /><Relationship Id="rId414" Type="http://schemas.openxmlformats.org/officeDocument/2006/relationships/hyperlink" Target="https://www.facebook.com/BabcockJenkins/" TargetMode="External" /><Relationship Id="rId415" Type="http://schemas.openxmlformats.org/officeDocument/2006/relationships/hyperlink" Target="https://www.facebook.com/pjaadvertising/" TargetMode="External" /><Relationship Id="rId416" Type="http://schemas.openxmlformats.org/officeDocument/2006/relationships/hyperlink" Target="https://www.facebook.com/madpow/" TargetMode="External" /><Relationship Id="rId417" Type="http://schemas.openxmlformats.org/officeDocument/2006/relationships/hyperlink" Target="https://www.facebook.com/451AdAgency/" TargetMode="External" /><Relationship Id="rId418" Type="http://schemas.openxmlformats.org/officeDocument/2006/relationships/hyperlink" Target="https://www.facebook.com/martechconf/" TargetMode="External" /><Relationship Id="rId419" Type="http://schemas.openxmlformats.org/officeDocument/2006/relationships/hyperlink" Target="https://www.facebook.com/InformaticaLLC/" TargetMode="External" /><Relationship Id="rId420" Type="http://schemas.openxmlformats.org/officeDocument/2006/relationships/hyperlink" Target="https://www.facebook.com/HuffPost/" TargetMode="External" /><Relationship Id="rId421" Type="http://schemas.openxmlformats.org/officeDocument/2006/relationships/hyperlink" Target="https://www.facebook.com/MITX.ORG/" TargetMode="External" /><Relationship Id="rId422" Type="http://schemas.openxmlformats.org/officeDocument/2006/relationships/hyperlink" Target="https://www.facebook.com/BrandAMPlification/" TargetMode="External" /><Relationship Id="rId423" Type="http://schemas.openxmlformats.org/officeDocument/2006/relationships/hyperlink" Target="https://www.facebook.com/MarketBridge/" TargetMode="External" /><Relationship Id="rId424" Type="http://schemas.openxmlformats.org/officeDocument/2006/relationships/hyperlink" Target="https://www.facebook.com/AdAge/" TargetMode="External" /><Relationship Id="rId425" Type="http://schemas.openxmlformats.org/officeDocument/2006/relationships/hyperlink" Target="https://www.facebook.com/mashableclickclickclick/" TargetMode="External" /><Relationship Id="rId426" Type="http://schemas.openxmlformats.org/officeDocument/2006/relationships/hyperlink" Target="https://www.facebook.com/FastCompany/" TargetMode="External" /><Relationship Id="rId427" Type="http://schemas.openxmlformats.org/officeDocument/2006/relationships/hyperlink" Target="https://www.facebook.com/RusticPathways/" TargetMode="External" /><Relationship Id="rId428" Type="http://schemas.openxmlformats.org/officeDocument/2006/relationships/hyperlink" Target="https://www.facebook.com/PublicisSapient/" TargetMode="External" /><Relationship Id="rId429" Type="http://schemas.openxmlformats.org/officeDocument/2006/relationships/hyperlink" Target="https://www.facebook.com/togetherspin/" TargetMode="External" /><Relationship Id="rId430" Type="http://schemas.openxmlformats.org/officeDocument/2006/relationships/hyperlink" Target="https://www.facebook.com/EntMagazine/" TargetMode="External" /><Relationship Id="rId431" Type="http://schemas.openxmlformats.org/officeDocument/2006/relationships/hyperlink" Target="https://www.facebook.com/bbdoworldwide/" TargetMode="External" /><Relationship Id="rId432" Type="http://schemas.openxmlformats.org/officeDocument/2006/relationships/hyperlink" Target="https://www.facebook.com/SilverTech/" TargetMode="External" /><Relationship Id="rId433" Type="http://schemas.openxmlformats.org/officeDocument/2006/relationships/hyperlink" Target="https://www.facebook.com/uxmag/" TargetMode="External" /><Relationship Id="rId434" Type="http://schemas.openxmlformats.org/officeDocument/2006/relationships/hyperlink" Target="https://www.facebook.com/hongkiatcom/" TargetMode="External" /><Relationship Id="rId435" Type="http://schemas.openxmlformats.org/officeDocument/2006/relationships/hyperlink" Target="https://www.facebook.com/indosole/" TargetMode="External" /><Relationship Id="rId436" Type="http://schemas.openxmlformats.org/officeDocument/2006/relationships/hyperlink" Target="https://www.facebook.com/Photoshop/" TargetMode="External" /><Relationship Id="rId437" Type="http://schemas.openxmlformats.org/officeDocument/2006/relationships/hyperlink" Target="https://www.facebook.com/rakacreative/" TargetMode="External" /><Relationship Id="rId438" Type="http://schemas.openxmlformats.org/officeDocument/2006/relationships/hyperlink" Target="https://www.facebook.com/Forbes-Marketing-Group-176334519076242/" TargetMode="External" /><Relationship Id="rId439" Type="http://schemas.openxmlformats.org/officeDocument/2006/relationships/hyperlink" Target="https://www.facebook.com/PeachpitCreativeLearning/" TargetMode="External" /><Relationship Id="rId440" Type="http://schemas.openxmlformats.org/officeDocument/2006/relationships/hyperlink" Target="https://www.facebook.com/webdesignledger/" TargetMode="External" /><Relationship Id="rId441" Type="http://schemas.openxmlformats.org/officeDocument/2006/relationships/hyperlink" Target="https://www.facebook.com/Creativebloq/" TargetMode="External" /><Relationship Id="rId442" Type="http://schemas.openxmlformats.org/officeDocument/2006/relationships/hyperlink" Target="https://www.facebook.com/BFMweb/" TargetMode="External" /><Relationship Id="rId443" Type="http://schemas.openxmlformats.org/officeDocument/2006/relationships/hyperlink" Target="https://www.facebook.com/alphaloft/" TargetMode="External" /><Relationship Id="rId444" Type="http://schemas.openxmlformats.org/officeDocument/2006/relationships/hyperlink" Target="https://www.facebook.com/Google/" TargetMode="External" /><Relationship Id="rId445" Type="http://schemas.openxmlformats.org/officeDocument/2006/relationships/hyperlink" Target="https://www.facebook.com/Adweek/" TargetMode="External" /><Relationship Id="rId446" Type="http://schemas.openxmlformats.org/officeDocument/2006/relationships/hyperlink" Target="https://www.facebook.com/searchengineland/" TargetMode="External" /><Relationship Id="rId447" Type="http://schemas.openxmlformats.org/officeDocument/2006/relationships/hyperlink" Target="https://www.facebook.com/WordPresscom/" TargetMode="External" /><Relationship Id="rId448" Type="http://schemas.openxmlformats.org/officeDocument/2006/relationships/hyperlink" Target="https://www.facebook.com/WordPress/" TargetMode="External" /><Relationship Id="rId449" Type="http://schemas.openxmlformats.org/officeDocument/2006/relationships/hyperlink" Target="https://www.facebook.com/alistapart/" TargetMode="External" /><Relationship Id="rId450" Type="http://schemas.openxmlformats.org/officeDocument/2006/relationships/hyperlink" Target="https://www.facebook.com/cmocom/" TargetMode="External" /><Relationship Id="rId451" Type="http://schemas.openxmlformats.org/officeDocument/2006/relationships/hyperlink" Target="https://www.facebook.com/onbehavior/" TargetMode="External" /><Relationship Id="rId452" Type="http://schemas.openxmlformats.org/officeDocument/2006/relationships/hyperlink" Target="https://www.facebook.com/NationalChildrensAlliance/" TargetMode="External" /><Relationship Id="rId453" Type="http://schemas.openxmlformats.org/officeDocument/2006/relationships/hyperlink" Target="https://www.facebook.com/StrawberyBankeMuseum/" TargetMode="External" /><Relationship Id="rId454" Type="http://schemas.openxmlformats.org/officeDocument/2006/relationships/hyperlink" Target="https://www.facebook.com/grill28/" TargetMode="External" /><Relationship Id="rId455" Type="http://schemas.openxmlformats.org/officeDocument/2006/relationships/hyperlink" Target="https://www.facebook.com/LifestyleRewired/" TargetMode="External" /><Relationship Id="rId456" Type="http://schemas.openxmlformats.org/officeDocument/2006/relationships/hyperlink" Target="https://www.facebook.com/fredcchurch/" TargetMode="External" /><Relationship Id="rId457" Type="http://schemas.openxmlformats.org/officeDocument/2006/relationships/hyperlink" Target="https://www.facebook.com/drugfreekidsnh/" TargetMode="External" /><Relationship Id="rId458" Type="http://schemas.openxmlformats.org/officeDocument/2006/relationships/hyperlink" Target="https://www.facebook.com/VMLYR/" TargetMode="External" /><Relationship Id="rId459" Type="http://schemas.openxmlformats.org/officeDocument/2006/relationships/hyperlink" Target="https://www.facebook.com/evolution.armory/" TargetMode="External" /><Relationship Id="rId460" Type="http://schemas.openxmlformats.org/officeDocument/2006/relationships/hyperlink" Target="https://www.facebook.com/brandingmag/" TargetMode="External" /><Relationship Id="rId461" Type="http://schemas.openxmlformats.org/officeDocument/2006/relationships/hyperlink" Target="https://www.facebook.com/RedBull/" TargetMode="External" /><Relationship Id="rId462" Type="http://schemas.openxmlformats.org/officeDocument/2006/relationships/hyperlink" Target="https://www.facebook.com/OREO/" TargetMode="External" /><Relationship Id="rId463" Type="http://schemas.openxmlformats.org/officeDocument/2006/relationships/hyperlink" Target="https://www.facebook.com/bratskellardinnerhorn/" TargetMode="External" /><Relationship Id="rId464" Type="http://schemas.openxmlformats.org/officeDocument/2006/relationships/hyperlink" Target="https://www.facebook.com/greatrhythmbrewing/" TargetMode="External" /><Relationship Id="rId465" Type="http://schemas.openxmlformats.org/officeDocument/2006/relationships/hyperlink" Target="https://www.facebook.com/CommunityOven/" TargetMode="External" /><Relationship Id="rId466" Type="http://schemas.openxmlformats.org/officeDocument/2006/relationships/hyperlink" Target="https://www.facebook.com/TasteoftheSeacoast/" TargetMode="External" /><Relationship Id="rId467" Type="http://schemas.openxmlformats.org/officeDocument/2006/relationships/hyperlink" Target="https://www.facebook.com/Prasada-Yoga-Center-161310822217/" TargetMode="External" /><Relationship Id="rId468" Type="http://schemas.openxmlformats.org/officeDocument/2006/relationships/hyperlink" Target="https://www.facebook.com/AtlanticGrillNH/" TargetMode="External" /><Relationship Id="rId469" Type="http://schemas.openxmlformats.org/officeDocument/2006/relationships/hyperlink" Target="https://www.facebook.com/SOMMA-Studios-67603934944/" TargetMode="External" /><Relationship Id="rId470" Type="http://schemas.openxmlformats.org/officeDocument/2006/relationships/hyperlink" Target="https://www.facebook.com/NewHampshireSPCA/" TargetMode="External" /><Relationship Id="rId471" Type="http://schemas.openxmlformats.org/officeDocument/2006/relationships/hyperlink" Target="https://www.facebook.com/proportsmouth/" TargetMode="External" /><Relationship Id="rId472" Type="http://schemas.openxmlformats.org/officeDocument/2006/relationships/hyperlink" Target="https://www.facebook.com/peasegolfcourse/" TargetMode="External" /><Relationship Id="rId473" Type="http://schemas.openxmlformats.org/officeDocument/2006/relationships/hyperlink" Target="https://www.facebook.com/Maine.Lobster.Outlet/" TargetMode="External" /><Relationship Id="rId474" Type="http://schemas.openxmlformats.org/officeDocument/2006/relationships/hyperlink" Target="https://www.facebook.com/FlatbreadPortsmouth/" TargetMode="External" /><Relationship Id="rId475" Type="http://schemas.openxmlformats.org/officeDocument/2006/relationships/hyperlink" Target="https://www.facebook.com/ExpWithGoogle/" TargetMode="External" /><Relationship Id="rId476" Type="http://schemas.openxmlformats.org/officeDocument/2006/relationships/hyperlink" Target="https://www.facebook.com/smashmag/" TargetMode="External" /><Relationship Id="rId477" Type="http://schemas.openxmlformats.org/officeDocument/2006/relationships/hyperlink" Target="https://www.facebook.com/EscapistMag/" TargetMode="External" /><Relationship Id="rId478" Type="http://schemas.openxmlformats.org/officeDocument/2006/relationships/hyperlink" Target="https://www.facebook.com/NHTechAlliance/" TargetMode="External" /><Relationship Id="rId479" Type="http://schemas.openxmlformats.org/officeDocument/2006/relationships/hyperlink" Target="https://www.facebook.com/yogaintheparkSATYA/" TargetMode="External" /><Relationship Id="rId480" Type="http://schemas.openxmlformats.org/officeDocument/2006/relationships/hyperlink" Target="https://www.facebook.com/GatherNH/" TargetMode="External" /><Relationship Id="rId481" Type="http://schemas.openxmlformats.org/officeDocument/2006/relationships/hyperlink" Target="https://www.facebook.com/mesh01community/" TargetMode="External" /><Relationship Id="rId482" Type="http://schemas.openxmlformats.org/officeDocument/2006/relationships/hyperlink" Target="https://www.facebook.com/GSCANH/" TargetMode="External" /><Relationship Id="rId483" Type="http://schemas.openxmlformats.org/officeDocument/2006/relationships/hyperlink" Target="https://www.facebook.com/HenryViiicarvery/" TargetMode="External" /><Relationship Id="rId484" Type="http://schemas.openxmlformats.org/officeDocument/2006/relationships/hyperlink" Target="https://www.facebook.com/ClipperFoundation/" TargetMode="External" /><Relationship Id="rId485" Type="http://schemas.openxmlformats.org/officeDocument/2006/relationships/hyperlink" Target="https://www.facebook.com/newenglandemmy/" TargetMode="External" /><Relationship Id="rId486" Type="http://schemas.openxmlformats.org/officeDocument/2006/relationships/hyperlink" Target="https://www.facebook.com/builtr/" TargetMode="External" /><Relationship Id="rId487" Type="http://schemas.openxmlformats.org/officeDocument/2006/relationships/hyperlink" Target="https://www.facebook.com/MarvellGlass/" TargetMode="External" /><Relationship Id="rId488" Type="http://schemas.openxmlformats.org/officeDocument/2006/relationships/hyperlink" Target="https://www.facebook.com/bestofportsmouth/" TargetMode="External" /><Relationship Id="rId489" Type="http://schemas.openxmlformats.org/officeDocument/2006/relationships/hyperlink" Target="https://www.facebook.com/CMSWire/" TargetMode="External" /><Relationship Id="rId490" Type="http://schemas.openxmlformats.org/officeDocument/2006/relationships/hyperlink" Target="https://www.facebook.com/Inc/" TargetMode="External" /><Relationship Id="rId491" Type="http://schemas.openxmlformats.org/officeDocument/2006/relationships/hyperlink" Target="https://www.facebook.com/RedTettemer/" TargetMode="External" /><Relationship Id="rId492" Type="http://schemas.openxmlformats.org/officeDocument/2006/relationships/hyperlink" Target="https://www.facebook.com/therandomactsofkindnessfoundation/" TargetMode="External" /><Relationship Id="rId493" Type="http://schemas.openxmlformats.org/officeDocument/2006/relationships/hyperlink" Target="https://www.facebook.com/RhinoTalk/" TargetMode="External" /><Relationship Id="rId494" Type="http://schemas.openxmlformats.org/officeDocument/2006/relationships/hyperlink" Target="https://www.facebook.com/techdept/" TargetMode="External" /><Relationship Id="rId495" Type="http://schemas.openxmlformats.org/officeDocument/2006/relationships/hyperlink" Target="https://www.facebook.com/monopoly/" TargetMode="External" /><Relationship Id="rId496" Type="http://schemas.openxmlformats.org/officeDocument/2006/relationships/hyperlink" Target="https://www.facebook.com/bostondesignweek/" TargetMode="External" /><Relationship Id="rId497" Type="http://schemas.openxmlformats.org/officeDocument/2006/relationships/hyperlink" Target="https://www.facebook.com/Newsfactornetwork/" TargetMode="External" /><Relationship Id="rId498" Type="http://schemas.openxmlformats.org/officeDocument/2006/relationships/hyperlink" Target="https://www.facebook.com/business2community/" TargetMode="External" /><Relationship Id="rId499" Type="http://schemas.openxmlformats.org/officeDocument/2006/relationships/hyperlink" Target="https://www.facebook.com/pages/Kaffee-Von-Solln/120976021319468" TargetMode="External" /><Relationship Id="rId500" Type="http://schemas.openxmlformats.org/officeDocument/2006/relationships/hyperlink" Target="https://www.facebook.com/PagesSizesDimensions/" TargetMode="External" /><Relationship Id="rId501" Type="http://schemas.openxmlformats.org/officeDocument/2006/relationships/hyperlink" Target="https://www.facebook.com/lifehackorg/" TargetMode="External" /><Relationship Id="rId502" Type="http://schemas.openxmlformats.org/officeDocument/2006/relationships/hyperlink" Target="https://www.facebook.com/Corexequine/" TargetMode="External" /><Relationship Id="rId503" Type="http://schemas.openxmlformats.org/officeDocument/2006/relationships/hyperlink" Target="https://www.facebook.com/Wakita-Electric-Inc-141765825936395/" TargetMode="External" /><Relationship Id="rId504" Type="http://schemas.openxmlformats.org/officeDocument/2006/relationships/hyperlink" Target="https://www.facebook.com/Office-Resources-Inc-120152951349130/" TargetMode="External" /><Relationship Id="rId505" Type="http://schemas.openxmlformats.org/officeDocument/2006/relationships/hyperlink" Target="https://www.facebook.com/beworldlybewellhavefun/" TargetMode="External" /><Relationship Id="rId506" Type="http://schemas.openxmlformats.org/officeDocument/2006/relationships/hyperlink" Target="https://experiments.withgoogle.com/" TargetMode="External" /><Relationship Id="rId507" Type="http://schemas.openxmlformats.org/officeDocument/2006/relationships/hyperlink" Target="http://www.splitreason.com/theescapist/" TargetMode="External" /><Relationship Id="rId508" Type="http://schemas.openxmlformats.org/officeDocument/2006/relationships/hyperlink" Target="http://www.fishnetmedia.com/" TargetMode="External" /><Relationship Id="rId509" Type="http://schemas.openxmlformats.org/officeDocument/2006/relationships/hyperlink" Target="http://www.ge.com/" TargetMode="External" /><Relationship Id="rId510" Type="http://schemas.openxmlformats.org/officeDocument/2006/relationships/hyperlink" Target="http://www.awwwards.com/" TargetMode="External" /><Relationship Id="rId511" Type="http://schemas.openxmlformats.org/officeDocument/2006/relationships/hyperlink" Target="http://www.salesforce.com/" TargetMode="External" /><Relationship Id="rId512" Type="http://schemas.openxmlformats.org/officeDocument/2006/relationships/hyperlink" Target="http://www.hubspot.com/" TargetMode="External" /><Relationship Id="rId513" Type="http://schemas.openxmlformats.org/officeDocument/2006/relationships/hyperlink" Target="http://www.bnj.com/" TargetMode="External" /><Relationship Id="rId514" Type="http://schemas.openxmlformats.org/officeDocument/2006/relationships/hyperlink" Target="http://www.agencypja.com/" TargetMode="External" /><Relationship Id="rId515" Type="http://schemas.openxmlformats.org/officeDocument/2006/relationships/hyperlink" Target="https://451agency.com/" TargetMode="External" /><Relationship Id="rId516" Type="http://schemas.openxmlformats.org/officeDocument/2006/relationships/hyperlink" Target="http://martechconf.com/" TargetMode="External" /><Relationship Id="rId517" Type="http://schemas.openxmlformats.org/officeDocument/2006/relationships/hyperlink" Target="https://www.huffpost.com/" TargetMode="External" /><Relationship Id="rId518" Type="http://schemas.openxmlformats.org/officeDocument/2006/relationships/hyperlink" Target="http://www.mitx.org/" TargetMode="External" /><Relationship Id="rId519" Type="http://schemas.openxmlformats.org/officeDocument/2006/relationships/hyperlink" Target="http://www.ampagency.com/" TargetMode="External" /><Relationship Id="rId520" Type="http://schemas.openxmlformats.org/officeDocument/2006/relationships/hyperlink" Target="http://www.market-bridge.com/" TargetMode="External" /><Relationship Id="rId521" Type="http://schemas.openxmlformats.org/officeDocument/2006/relationships/hyperlink" Target="http://adage.com/" TargetMode="External" /><Relationship Id="rId522" Type="http://schemas.openxmlformats.org/officeDocument/2006/relationships/hyperlink" Target="http://mashable.com/culture" TargetMode="External" /><Relationship Id="rId523" Type="http://schemas.openxmlformats.org/officeDocument/2006/relationships/hyperlink" Target="http://fastcompany.com/" TargetMode="External" /><Relationship Id="rId524" Type="http://schemas.openxmlformats.org/officeDocument/2006/relationships/hyperlink" Target="http://www.rusticpathways.com/students/" TargetMode="External" /><Relationship Id="rId525" Type="http://schemas.openxmlformats.org/officeDocument/2006/relationships/hyperlink" Target="http://www.getspin.com/" TargetMode="External" /><Relationship Id="rId526" Type="http://schemas.openxmlformats.org/officeDocument/2006/relationships/hyperlink" Target="https://www.entrepreneur.com/" TargetMode="External" /><Relationship Id="rId527" Type="http://schemas.openxmlformats.org/officeDocument/2006/relationships/hyperlink" Target="http://www.bbdo.com/" TargetMode="External" /><Relationship Id="rId528" Type="http://schemas.openxmlformats.org/officeDocument/2006/relationships/hyperlink" Target="https://www.silvertech.com/" TargetMode="External" /><Relationship Id="rId529" Type="http://schemas.openxmlformats.org/officeDocument/2006/relationships/hyperlink" Target="http://www.uxmag.com/" TargetMode="External" /><Relationship Id="rId530" Type="http://schemas.openxmlformats.org/officeDocument/2006/relationships/hyperlink" Target="http://www.hongkiat.com/blog/" TargetMode="External" /><Relationship Id="rId531" Type="http://schemas.openxmlformats.org/officeDocument/2006/relationships/hyperlink" Target="https://indosole.com/" TargetMode="External" /><Relationship Id="rId532" Type="http://schemas.openxmlformats.org/officeDocument/2006/relationships/hyperlink" Target="http://www.adobe.com/photoshop" TargetMode="External" /><Relationship Id="rId533" Type="http://schemas.openxmlformats.org/officeDocument/2006/relationships/hyperlink" Target="http://www.rakacreative.com/" TargetMode="External" /><Relationship Id="rId534" Type="http://schemas.openxmlformats.org/officeDocument/2006/relationships/hyperlink" Target="http://www.forbesmarketing.com/" TargetMode="External" /><Relationship Id="rId535" Type="http://schemas.openxmlformats.org/officeDocument/2006/relationships/hyperlink" Target="http://www.peachpit.com/" TargetMode="External" /><Relationship Id="rId536" Type="http://schemas.openxmlformats.org/officeDocument/2006/relationships/hyperlink" Target="http://www.creativebloq.com/" TargetMode="External" /><Relationship Id="rId537" Type="http://schemas.openxmlformats.org/officeDocument/2006/relationships/hyperlink" Target="http://www.bluefountainmedia.com/" TargetMode="External" /><Relationship Id="rId538" Type="http://schemas.openxmlformats.org/officeDocument/2006/relationships/hyperlink" Target="http://www.alphaloft.org/" TargetMode="External" /><Relationship Id="rId539" Type="http://schemas.openxmlformats.org/officeDocument/2006/relationships/hyperlink" Target="http://www.adweek.com/" TargetMode="External" /><Relationship Id="rId540" Type="http://schemas.openxmlformats.org/officeDocument/2006/relationships/hyperlink" Target="https://searchengineland.com/" TargetMode="External" /><Relationship Id="rId541" Type="http://schemas.openxmlformats.org/officeDocument/2006/relationships/hyperlink" Target="http://wordpress.com/" TargetMode="External" /><Relationship Id="rId542" Type="http://schemas.openxmlformats.org/officeDocument/2006/relationships/hyperlink" Target="http://www.alistapart.com/" TargetMode="External" /><Relationship Id="rId543" Type="http://schemas.openxmlformats.org/officeDocument/2006/relationships/hyperlink" Target="http://www.cmo.com/" TargetMode="External" /><Relationship Id="rId544" Type="http://schemas.openxmlformats.org/officeDocument/2006/relationships/hyperlink" Target="http://online-behavior.com/" TargetMode="External" /><Relationship Id="rId545" Type="http://schemas.openxmlformats.org/officeDocument/2006/relationships/hyperlink" Target="http://www.nationalchildrensalliance.org/" TargetMode="External" /><Relationship Id="rId546" Type="http://schemas.openxmlformats.org/officeDocument/2006/relationships/hyperlink" Target="http://www.travelcations.com/" TargetMode="External" /><Relationship Id="rId547" Type="http://schemas.openxmlformats.org/officeDocument/2006/relationships/hyperlink" Target="http://www.vmlyr.com/" TargetMode="External" /><Relationship Id="rId548" Type="http://schemas.openxmlformats.org/officeDocument/2006/relationships/hyperlink" Target="http://www.redbull.com/" TargetMode="External" /><Relationship Id="rId549" Type="http://schemas.openxmlformats.org/officeDocument/2006/relationships/hyperlink" Target="http://www.dinnerhorn.com/" TargetMode="External" /><Relationship Id="rId550" Type="http://schemas.openxmlformats.org/officeDocument/2006/relationships/hyperlink" Target="http://www.thecommunityoven.com/" TargetMode="External" /><Relationship Id="rId551" Type="http://schemas.openxmlformats.org/officeDocument/2006/relationships/hyperlink" Target="http://www.theatlanticgrill.com/" TargetMode="External" /><Relationship Id="rId552" Type="http://schemas.openxmlformats.org/officeDocument/2006/relationships/hyperlink" Target="http://www.peasegolf.com/" TargetMode="External" /><Relationship Id="rId553" Type="http://schemas.openxmlformats.org/officeDocument/2006/relationships/hyperlink" Target="http://www.flatbreadcompany.com/" TargetMode="External" /><Relationship Id="rId554" Type="http://schemas.openxmlformats.org/officeDocument/2006/relationships/hyperlink" Target="https://www.smashingmagazine.com/" TargetMode="External" /><Relationship Id="rId555" Type="http://schemas.openxmlformats.org/officeDocument/2006/relationships/hyperlink" Target="http://www.escapistmagazine.com/" TargetMode="External" /><Relationship Id="rId556" Type="http://schemas.openxmlformats.org/officeDocument/2006/relationships/hyperlink" Target="https://nhtechalliance.org/" TargetMode="External" /><Relationship Id="rId557" Type="http://schemas.openxmlformats.org/officeDocument/2006/relationships/hyperlink" Target="http://www.seacoastsatya.com/yoga-in-the-park-1" TargetMode="External" /><Relationship Id="rId558" Type="http://schemas.openxmlformats.org/officeDocument/2006/relationships/hyperlink" Target="http://www.mesh01.com/" TargetMode="External" /><Relationship Id="rId559" Type="http://schemas.openxmlformats.org/officeDocument/2006/relationships/hyperlink" Target="http://www.henryviiicarvery.com/" TargetMode="External" /><Relationship Id="rId560" Type="http://schemas.openxmlformats.org/officeDocument/2006/relationships/hyperlink" Target="http://www.clipperfoundation.org/" TargetMode="External" /><Relationship Id="rId561" Type="http://schemas.openxmlformats.org/officeDocument/2006/relationships/hyperlink" Target="http://www.newenglandemmy.org/" TargetMode="External" /><Relationship Id="rId562" Type="http://schemas.openxmlformats.org/officeDocument/2006/relationships/hyperlink" Target="http://builtrlabs.com/" TargetMode="External" /><Relationship Id="rId563" Type="http://schemas.openxmlformats.org/officeDocument/2006/relationships/hyperlink" Target="http://www.marvellglass.com/" TargetMode="External" /><Relationship Id="rId564" Type="http://schemas.openxmlformats.org/officeDocument/2006/relationships/hyperlink" Target="https://cmswire.com/" TargetMode="External" /><Relationship Id="rId565" Type="http://schemas.openxmlformats.org/officeDocument/2006/relationships/hyperlink" Target="http://www.rtop.com/" TargetMode="External" /><Relationship Id="rId566" Type="http://schemas.openxmlformats.org/officeDocument/2006/relationships/hyperlink" Target="http://www.whiterhino.com/" TargetMode="External" /><Relationship Id="rId567" Type="http://schemas.openxmlformats.org/officeDocument/2006/relationships/hyperlink" Target="https://www.thetechdept.com/" TargetMode="External" /><Relationship Id="rId568" Type="http://schemas.openxmlformats.org/officeDocument/2006/relationships/hyperlink" Target="http://www.monopoly.hasbro.com/" TargetMode="External" /><Relationship Id="rId569" Type="http://schemas.openxmlformats.org/officeDocument/2006/relationships/hyperlink" Target="http://www.bostondesignweek.com/" TargetMode="External" /><Relationship Id="rId570" Type="http://schemas.openxmlformats.org/officeDocument/2006/relationships/hyperlink" Target="http://www.newsfactor.com/" TargetMode="External" /><Relationship Id="rId571" Type="http://schemas.openxmlformats.org/officeDocument/2006/relationships/hyperlink" Target="http://www.business2community.com/" TargetMode="External" /><Relationship Id="rId572" Type="http://schemas.openxmlformats.org/officeDocument/2006/relationships/hyperlink" Target="http://www.vonsolln.com/" TargetMode="External" /><Relationship Id="rId573" Type="http://schemas.openxmlformats.org/officeDocument/2006/relationships/hyperlink" Target="http://yoconta.com/" TargetMode="External" /><Relationship Id="rId574" Type="http://schemas.openxmlformats.org/officeDocument/2006/relationships/hyperlink" Target="http://corexequine.com/" TargetMode="External" /><Relationship Id="rId575" Type="http://schemas.openxmlformats.org/officeDocument/2006/relationships/hyperlink" Target="http://www.ori.com/" TargetMode="External" /><Relationship Id="rId576" Type="http://schemas.openxmlformats.org/officeDocument/2006/relationships/comments" Target="../comments2.xml" /><Relationship Id="rId577" Type="http://schemas.openxmlformats.org/officeDocument/2006/relationships/vmlDrawing" Target="../drawings/vmlDrawing2.vml" /><Relationship Id="rId578" Type="http://schemas.openxmlformats.org/officeDocument/2006/relationships/table" Target="../tables/table2.xml" /><Relationship Id="rId579" Type="http://schemas.openxmlformats.org/officeDocument/2006/relationships/drawing" Target="../drawings/drawing1.xml" /><Relationship Id="rId5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68"/>
  <sheetViews>
    <sheetView workbookViewId="0" topLeftCell="A1">
      <pane xSplit="2" ySplit="2" topLeftCell="C3" activePane="bottomRight" state="frozen"/>
      <selection pane="topRight" activeCell="C1" sqref="C1"/>
      <selection pane="bottomLeft" activeCell="A3" sqref="A3"/>
      <selection pane="bottomRight" activeCell="N14" sqref="N14"/>
    </sheetView>
  </sheetViews>
  <sheetFormatPr defaultColWidth="9.140625" defaultRowHeight="15"/>
  <cols>
    <col min="1" max="2" width="39.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25.00390625" style="0" bestFit="1" customWidth="1"/>
    <col min="26" max="26" width="29.57421875" style="0" bestFit="1" customWidth="1"/>
    <col min="27" max="27" width="18.140625" style="0" bestFit="1" customWidth="1"/>
    <col min="28" max="28" width="22.28125" style="0" bestFit="1" customWidth="1"/>
    <col min="29" max="29" width="15.140625" style="0" bestFit="1" customWidth="1"/>
    <col min="30" max="30" width="19.7109375" style="0" bestFit="1" customWidth="1"/>
    <col min="31" max="31" width="25.00390625" style="0" bestFit="1" customWidth="1"/>
  </cols>
  <sheetData>
    <row r="1" spans="3:14" ht="15">
      <c r="C1" s="16" t="s">
        <v>39</v>
      </c>
      <c r="D1" s="17"/>
      <c r="E1" s="17"/>
      <c r="F1" s="17"/>
      <c r="G1" s="16"/>
      <c r="H1" s="14" t="s">
        <v>43</v>
      </c>
      <c r="I1" s="50"/>
      <c r="J1" s="50"/>
      <c r="K1" s="33" t="s">
        <v>42</v>
      </c>
      <c r="L1" s="18" t="s">
        <v>40</v>
      </c>
      <c r="M1" s="18"/>
      <c r="N1" s="15" t="s">
        <v>41</v>
      </c>
    </row>
    <row r="2" spans="1:3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t="s">
        <v>1784</v>
      </c>
      <c r="S2" s="13" t="s">
        <v>1794</v>
      </c>
      <c r="T2" s="13" t="s">
        <v>1795</v>
      </c>
      <c r="U2" s="52" t="s">
        <v>1888</v>
      </c>
      <c r="V2" s="52" t="s">
        <v>1889</v>
      </c>
      <c r="W2" s="52" t="s">
        <v>1890</v>
      </c>
      <c r="X2" s="52" t="s">
        <v>1891</v>
      </c>
      <c r="Y2" s="52" t="s">
        <v>1892</v>
      </c>
      <c r="Z2" s="52" t="s">
        <v>1893</v>
      </c>
      <c r="AA2" s="52" t="s">
        <v>1894</v>
      </c>
      <c r="AB2" s="52" t="s">
        <v>1895</v>
      </c>
      <c r="AC2" s="52" t="s">
        <v>1896</v>
      </c>
      <c r="AD2" s="52" t="s">
        <v>2114</v>
      </c>
      <c r="AE2" s="52" t="s">
        <v>2115</v>
      </c>
    </row>
    <row r="3" spans="1:31" ht="15" customHeight="1">
      <c r="A3" s="65" t="s">
        <v>205</v>
      </c>
      <c r="B3" s="65" t="s">
        <v>267</v>
      </c>
      <c r="C3" s="66" t="s">
        <v>2159</v>
      </c>
      <c r="D3" s="67">
        <v>3</v>
      </c>
      <c r="E3" s="68" t="s">
        <v>132</v>
      </c>
      <c r="F3" s="69">
        <v>32</v>
      </c>
      <c r="G3" s="66"/>
      <c r="H3" s="70"/>
      <c r="I3" s="71"/>
      <c r="J3" s="71"/>
      <c r="K3" s="34" t="s">
        <v>65</v>
      </c>
      <c r="L3" s="72">
        <v>3</v>
      </c>
      <c r="M3" s="72"/>
      <c r="N3" s="73"/>
      <c r="O3" s="88" t="s">
        <v>306</v>
      </c>
      <c r="P3" s="88" t="s">
        <v>307</v>
      </c>
      <c r="Q3" s="88" t="s">
        <v>308</v>
      </c>
      <c r="R3">
        <v>1</v>
      </c>
      <c r="S3" s="88" t="str">
        <f>REPLACE(INDEX(GroupVertices[Group],MATCH(Edges[[#This Row],[Vertex 1]],GroupVertices[Vertex],0)),1,1,"")</f>
        <v>1</v>
      </c>
      <c r="T3" s="88" t="str">
        <f>REPLACE(INDEX(GroupVertices[Group],MATCH(Edges[[#This Row],[Vertex 2]],GroupVertices[Vertex],0)),1,1,"")</f>
        <v>1</v>
      </c>
      <c r="U3" s="48"/>
      <c r="V3" s="49"/>
      <c r="W3" s="48"/>
      <c r="X3" s="49"/>
      <c r="Y3" s="48"/>
      <c r="Z3" s="49"/>
      <c r="AA3" s="48"/>
      <c r="AB3" s="49"/>
      <c r="AC3" s="48"/>
      <c r="AD3" s="48"/>
      <c r="AE3" s="48"/>
    </row>
    <row r="4" spans="1:31" ht="15" customHeight="1">
      <c r="A4" s="65" t="s">
        <v>206</v>
      </c>
      <c r="B4" s="65" t="s">
        <v>268</v>
      </c>
      <c r="C4" s="66" t="s">
        <v>2159</v>
      </c>
      <c r="D4" s="67">
        <v>3</v>
      </c>
      <c r="E4" s="68" t="s">
        <v>132</v>
      </c>
      <c r="F4" s="69">
        <v>32</v>
      </c>
      <c r="G4" s="66"/>
      <c r="H4" s="70"/>
      <c r="I4" s="71"/>
      <c r="J4" s="71"/>
      <c r="K4" s="34" t="s">
        <v>65</v>
      </c>
      <c r="L4" s="78">
        <v>4</v>
      </c>
      <c r="M4" s="78"/>
      <c r="N4" s="73"/>
      <c r="O4" s="89" t="s">
        <v>306</v>
      </c>
      <c r="P4" s="89" t="s">
        <v>307</v>
      </c>
      <c r="Q4" s="89" t="s">
        <v>309</v>
      </c>
      <c r="R4">
        <v>1</v>
      </c>
      <c r="S4" s="88" t="str">
        <f>REPLACE(INDEX(GroupVertices[Group],MATCH(Edges[[#This Row],[Vertex 1]],GroupVertices[Vertex],0)),1,1,"")</f>
        <v>3</v>
      </c>
      <c r="T4" s="88" t="str">
        <f>REPLACE(INDEX(GroupVertices[Group],MATCH(Edges[[#This Row],[Vertex 2]],GroupVertices[Vertex],0)),1,1,"")</f>
        <v>3</v>
      </c>
      <c r="U4" s="48"/>
      <c r="V4" s="49"/>
      <c r="W4" s="48"/>
      <c r="X4" s="49"/>
      <c r="Y4" s="48"/>
      <c r="Z4" s="49"/>
      <c r="AA4" s="48"/>
      <c r="AB4" s="49"/>
      <c r="AC4" s="48"/>
      <c r="AD4" s="48"/>
      <c r="AE4" s="48"/>
    </row>
    <row r="5" spans="1:31" ht="15">
      <c r="A5" s="65" t="s">
        <v>207</v>
      </c>
      <c r="B5" s="65" t="s">
        <v>268</v>
      </c>
      <c r="C5" s="66" t="s">
        <v>2159</v>
      </c>
      <c r="D5" s="67">
        <v>3</v>
      </c>
      <c r="E5" s="68" t="s">
        <v>132</v>
      </c>
      <c r="F5" s="69">
        <v>32</v>
      </c>
      <c r="G5" s="66"/>
      <c r="H5" s="70"/>
      <c r="I5" s="71"/>
      <c r="J5" s="71"/>
      <c r="K5" s="34" t="s">
        <v>65</v>
      </c>
      <c r="L5" s="78">
        <v>5</v>
      </c>
      <c r="M5" s="78"/>
      <c r="N5" s="73"/>
      <c r="O5" s="89" t="s">
        <v>306</v>
      </c>
      <c r="P5" s="89" t="s">
        <v>307</v>
      </c>
      <c r="Q5" s="89" t="s">
        <v>309</v>
      </c>
      <c r="R5">
        <v>1</v>
      </c>
      <c r="S5" s="88" t="str">
        <f>REPLACE(INDEX(GroupVertices[Group],MATCH(Edges[[#This Row],[Vertex 1]],GroupVertices[Vertex],0)),1,1,"")</f>
        <v>3</v>
      </c>
      <c r="T5" s="88" t="str">
        <f>REPLACE(INDEX(GroupVertices[Group],MATCH(Edges[[#This Row],[Vertex 2]],GroupVertices[Vertex],0)),1,1,"")</f>
        <v>3</v>
      </c>
      <c r="U5" s="48"/>
      <c r="V5" s="49"/>
      <c r="W5" s="48"/>
      <c r="X5" s="49"/>
      <c r="Y5" s="48"/>
      <c r="Z5" s="49"/>
      <c r="AA5" s="48"/>
      <c r="AB5" s="49"/>
      <c r="AC5" s="48"/>
      <c r="AD5" s="48"/>
      <c r="AE5" s="48"/>
    </row>
    <row r="6" spans="1:31" ht="15">
      <c r="A6" s="65" t="s">
        <v>208</v>
      </c>
      <c r="B6" s="65" t="s">
        <v>268</v>
      </c>
      <c r="C6" s="66" t="s">
        <v>2159</v>
      </c>
      <c r="D6" s="67">
        <v>3</v>
      </c>
      <c r="E6" s="68" t="s">
        <v>132</v>
      </c>
      <c r="F6" s="69">
        <v>32</v>
      </c>
      <c r="G6" s="66"/>
      <c r="H6" s="70"/>
      <c r="I6" s="71"/>
      <c r="J6" s="71"/>
      <c r="K6" s="34" t="s">
        <v>65</v>
      </c>
      <c r="L6" s="78">
        <v>6</v>
      </c>
      <c r="M6" s="78"/>
      <c r="N6" s="73"/>
      <c r="O6" s="89" t="s">
        <v>306</v>
      </c>
      <c r="P6" s="89" t="s">
        <v>307</v>
      </c>
      <c r="Q6" s="89" t="s">
        <v>309</v>
      </c>
      <c r="R6">
        <v>1</v>
      </c>
      <c r="S6" s="88" t="str">
        <f>REPLACE(INDEX(GroupVertices[Group],MATCH(Edges[[#This Row],[Vertex 1]],GroupVertices[Vertex],0)),1,1,"")</f>
        <v>3</v>
      </c>
      <c r="T6" s="88" t="str">
        <f>REPLACE(INDEX(GroupVertices[Group],MATCH(Edges[[#This Row],[Vertex 2]],GroupVertices[Vertex],0)),1,1,"")</f>
        <v>3</v>
      </c>
      <c r="U6" s="48"/>
      <c r="V6" s="49"/>
      <c r="W6" s="48"/>
      <c r="X6" s="49"/>
      <c r="Y6" s="48"/>
      <c r="Z6" s="49"/>
      <c r="AA6" s="48"/>
      <c r="AB6" s="49"/>
      <c r="AC6" s="48"/>
      <c r="AD6" s="48"/>
      <c r="AE6" s="48"/>
    </row>
    <row r="7" spans="1:31" ht="15">
      <c r="A7" s="65" t="s">
        <v>209</v>
      </c>
      <c r="B7" s="65" t="s">
        <v>268</v>
      </c>
      <c r="C7" s="66" t="s">
        <v>2159</v>
      </c>
      <c r="D7" s="67">
        <v>3</v>
      </c>
      <c r="E7" s="68" t="s">
        <v>132</v>
      </c>
      <c r="F7" s="69">
        <v>32</v>
      </c>
      <c r="G7" s="66"/>
      <c r="H7" s="70"/>
      <c r="I7" s="71"/>
      <c r="J7" s="71"/>
      <c r="K7" s="34" t="s">
        <v>65</v>
      </c>
      <c r="L7" s="78">
        <v>7</v>
      </c>
      <c r="M7" s="78"/>
      <c r="N7" s="73"/>
      <c r="O7" s="89" t="s">
        <v>306</v>
      </c>
      <c r="P7" s="89" t="s">
        <v>307</v>
      </c>
      <c r="Q7" s="89" t="s">
        <v>309</v>
      </c>
      <c r="R7">
        <v>1</v>
      </c>
      <c r="S7" s="88" t="str">
        <f>REPLACE(INDEX(GroupVertices[Group],MATCH(Edges[[#This Row],[Vertex 1]],GroupVertices[Vertex],0)),1,1,"")</f>
        <v>3</v>
      </c>
      <c r="T7" s="88" t="str">
        <f>REPLACE(INDEX(GroupVertices[Group],MATCH(Edges[[#This Row],[Vertex 2]],GroupVertices[Vertex],0)),1,1,"")</f>
        <v>3</v>
      </c>
      <c r="U7" s="48"/>
      <c r="V7" s="49"/>
      <c r="W7" s="48"/>
      <c r="X7" s="49"/>
      <c r="Y7" s="48"/>
      <c r="Z7" s="49"/>
      <c r="AA7" s="48"/>
      <c r="AB7" s="49"/>
      <c r="AC7" s="48"/>
      <c r="AD7" s="48"/>
      <c r="AE7" s="48"/>
    </row>
    <row r="8" spans="1:31" ht="15">
      <c r="A8" s="65" t="s">
        <v>210</v>
      </c>
      <c r="B8" s="65" t="s">
        <v>268</v>
      </c>
      <c r="C8" s="66" t="s">
        <v>2159</v>
      </c>
      <c r="D8" s="67">
        <v>3</v>
      </c>
      <c r="E8" s="68" t="s">
        <v>132</v>
      </c>
      <c r="F8" s="69">
        <v>32</v>
      </c>
      <c r="G8" s="66"/>
      <c r="H8" s="70"/>
      <c r="I8" s="71"/>
      <c r="J8" s="71"/>
      <c r="K8" s="34" t="s">
        <v>65</v>
      </c>
      <c r="L8" s="78">
        <v>8</v>
      </c>
      <c r="M8" s="78"/>
      <c r="N8" s="73"/>
      <c r="O8" s="89" t="s">
        <v>306</v>
      </c>
      <c r="P8" s="89" t="s">
        <v>307</v>
      </c>
      <c r="Q8" s="89" t="s">
        <v>309</v>
      </c>
      <c r="R8">
        <v>1</v>
      </c>
      <c r="S8" s="88" t="str">
        <f>REPLACE(INDEX(GroupVertices[Group],MATCH(Edges[[#This Row],[Vertex 1]],GroupVertices[Vertex],0)),1,1,"")</f>
        <v>2</v>
      </c>
      <c r="T8" s="88" t="str">
        <f>REPLACE(INDEX(GroupVertices[Group],MATCH(Edges[[#This Row],[Vertex 2]],GroupVertices[Vertex],0)),1,1,"")</f>
        <v>3</v>
      </c>
      <c r="U8" s="48"/>
      <c r="V8" s="49"/>
      <c r="W8" s="48"/>
      <c r="X8" s="49"/>
      <c r="Y8" s="48"/>
      <c r="Z8" s="49"/>
      <c r="AA8" s="48"/>
      <c r="AB8" s="49"/>
      <c r="AC8" s="48"/>
      <c r="AD8" s="48"/>
      <c r="AE8" s="48"/>
    </row>
    <row r="9" spans="1:31" ht="15">
      <c r="A9" s="65" t="s">
        <v>211</v>
      </c>
      <c r="B9" s="65" t="s">
        <v>268</v>
      </c>
      <c r="C9" s="66" t="s">
        <v>2159</v>
      </c>
      <c r="D9" s="67">
        <v>3</v>
      </c>
      <c r="E9" s="68" t="s">
        <v>132</v>
      </c>
      <c r="F9" s="69">
        <v>32</v>
      </c>
      <c r="G9" s="66"/>
      <c r="H9" s="70"/>
      <c r="I9" s="71"/>
      <c r="J9" s="71"/>
      <c r="K9" s="34" t="s">
        <v>65</v>
      </c>
      <c r="L9" s="78">
        <v>9</v>
      </c>
      <c r="M9" s="78"/>
      <c r="N9" s="73"/>
      <c r="O9" s="89" t="s">
        <v>306</v>
      </c>
      <c r="P9" s="89" t="s">
        <v>307</v>
      </c>
      <c r="Q9" s="89" t="s">
        <v>309</v>
      </c>
      <c r="R9">
        <v>1</v>
      </c>
      <c r="S9" s="88" t="str">
        <f>REPLACE(INDEX(GroupVertices[Group],MATCH(Edges[[#This Row],[Vertex 1]],GroupVertices[Vertex],0)),1,1,"")</f>
        <v>3</v>
      </c>
      <c r="T9" s="88" t="str">
        <f>REPLACE(INDEX(GroupVertices[Group],MATCH(Edges[[#This Row],[Vertex 2]],GroupVertices[Vertex],0)),1,1,"")</f>
        <v>3</v>
      </c>
      <c r="U9" s="48"/>
      <c r="V9" s="49"/>
      <c r="W9" s="48"/>
      <c r="X9" s="49"/>
      <c r="Y9" s="48"/>
      <c r="Z9" s="49"/>
      <c r="AA9" s="48"/>
      <c r="AB9" s="49"/>
      <c r="AC9" s="48"/>
      <c r="AD9" s="48"/>
      <c r="AE9" s="48"/>
    </row>
    <row r="10" spans="1:31" ht="15">
      <c r="A10" s="65" t="s">
        <v>212</v>
      </c>
      <c r="B10" s="65" t="s">
        <v>268</v>
      </c>
      <c r="C10" s="66" t="s">
        <v>2159</v>
      </c>
      <c r="D10" s="67">
        <v>3</v>
      </c>
      <c r="E10" s="68" t="s">
        <v>132</v>
      </c>
      <c r="F10" s="69">
        <v>32</v>
      </c>
      <c r="G10" s="66"/>
      <c r="H10" s="70"/>
      <c r="I10" s="71"/>
      <c r="J10" s="71"/>
      <c r="K10" s="34" t="s">
        <v>65</v>
      </c>
      <c r="L10" s="78">
        <v>10</v>
      </c>
      <c r="M10" s="78"/>
      <c r="N10" s="73"/>
      <c r="O10" s="89" t="s">
        <v>306</v>
      </c>
      <c r="P10" s="89" t="s">
        <v>307</v>
      </c>
      <c r="Q10" s="89" t="s">
        <v>309</v>
      </c>
      <c r="R10">
        <v>1</v>
      </c>
      <c r="S10" s="88" t="str">
        <f>REPLACE(INDEX(GroupVertices[Group],MATCH(Edges[[#This Row],[Vertex 1]],GroupVertices[Vertex],0)),1,1,"")</f>
        <v>3</v>
      </c>
      <c r="T10" s="88" t="str">
        <f>REPLACE(INDEX(GroupVertices[Group],MATCH(Edges[[#This Row],[Vertex 2]],GroupVertices[Vertex],0)),1,1,"")</f>
        <v>3</v>
      </c>
      <c r="U10" s="48"/>
      <c r="V10" s="49"/>
      <c r="W10" s="48"/>
      <c r="X10" s="49"/>
      <c r="Y10" s="48"/>
      <c r="Z10" s="49"/>
      <c r="AA10" s="48"/>
      <c r="AB10" s="49"/>
      <c r="AC10" s="48"/>
      <c r="AD10" s="48"/>
      <c r="AE10" s="48"/>
    </row>
    <row r="11" spans="1:31" ht="15">
      <c r="A11" s="65" t="s">
        <v>213</v>
      </c>
      <c r="B11" s="65" t="s">
        <v>268</v>
      </c>
      <c r="C11" s="66" t="s">
        <v>2159</v>
      </c>
      <c r="D11" s="67">
        <v>3</v>
      </c>
      <c r="E11" s="68" t="s">
        <v>132</v>
      </c>
      <c r="F11" s="69">
        <v>32</v>
      </c>
      <c r="G11" s="66"/>
      <c r="H11" s="70"/>
      <c r="I11" s="71"/>
      <c r="J11" s="71"/>
      <c r="K11" s="34" t="s">
        <v>65</v>
      </c>
      <c r="L11" s="78">
        <v>11</v>
      </c>
      <c r="M11" s="78"/>
      <c r="N11" s="73"/>
      <c r="O11" s="89" t="s">
        <v>306</v>
      </c>
      <c r="P11" s="89" t="s">
        <v>307</v>
      </c>
      <c r="Q11" s="89" t="s">
        <v>309</v>
      </c>
      <c r="R11">
        <v>1</v>
      </c>
      <c r="S11" s="88" t="str">
        <f>REPLACE(INDEX(GroupVertices[Group],MATCH(Edges[[#This Row],[Vertex 1]],GroupVertices[Vertex],0)),1,1,"")</f>
        <v>3</v>
      </c>
      <c r="T11" s="88" t="str">
        <f>REPLACE(INDEX(GroupVertices[Group],MATCH(Edges[[#This Row],[Vertex 2]],GroupVertices[Vertex],0)),1,1,"")</f>
        <v>3</v>
      </c>
      <c r="U11" s="48"/>
      <c r="V11" s="49"/>
      <c r="W11" s="48"/>
      <c r="X11" s="49"/>
      <c r="Y11" s="48"/>
      <c r="Z11" s="49"/>
      <c r="AA11" s="48"/>
      <c r="AB11" s="49"/>
      <c r="AC11" s="48"/>
      <c r="AD11" s="48"/>
      <c r="AE11" s="48"/>
    </row>
    <row r="12" spans="1:31" ht="15">
      <c r="A12" s="65" t="s">
        <v>214</v>
      </c>
      <c r="B12" s="65" t="s">
        <v>268</v>
      </c>
      <c r="C12" s="66" t="s">
        <v>2159</v>
      </c>
      <c r="D12" s="67">
        <v>3</v>
      </c>
      <c r="E12" s="68" t="s">
        <v>132</v>
      </c>
      <c r="F12" s="69">
        <v>32</v>
      </c>
      <c r="G12" s="66"/>
      <c r="H12" s="70"/>
      <c r="I12" s="71"/>
      <c r="J12" s="71"/>
      <c r="K12" s="34" t="s">
        <v>65</v>
      </c>
      <c r="L12" s="78">
        <v>12</v>
      </c>
      <c r="M12" s="78"/>
      <c r="N12" s="73"/>
      <c r="O12" s="89" t="s">
        <v>306</v>
      </c>
      <c r="P12" s="89" t="s">
        <v>307</v>
      </c>
      <c r="Q12" s="89" t="s">
        <v>309</v>
      </c>
      <c r="R12">
        <v>1</v>
      </c>
      <c r="S12" s="88" t="str">
        <f>REPLACE(INDEX(GroupVertices[Group],MATCH(Edges[[#This Row],[Vertex 1]],GroupVertices[Vertex],0)),1,1,"")</f>
        <v>2</v>
      </c>
      <c r="T12" s="88" t="str">
        <f>REPLACE(INDEX(GroupVertices[Group],MATCH(Edges[[#This Row],[Vertex 2]],GroupVertices[Vertex],0)),1,1,"")</f>
        <v>3</v>
      </c>
      <c r="U12" s="48"/>
      <c r="V12" s="49"/>
      <c r="W12" s="48"/>
      <c r="X12" s="49"/>
      <c r="Y12" s="48"/>
      <c r="Z12" s="49"/>
      <c r="AA12" s="48"/>
      <c r="AB12" s="49"/>
      <c r="AC12" s="48"/>
      <c r="AD12" s="48"/>
      <c r="AE12" s="48"/>
    </row>
    <row r="13" spans="1:31" ht="15">
      <c r="A13" s="65" t="s">
        <v>215</v>
      </c>
      <c r="B13" s="65" t="s">
        <v>268</v>
      </c>
      <c r="C13" s="66" t="s">
        <v>2159</v>
      </c>
      <c r="D13" s="67">
        <v>3</v>
      </c>
      <c r="E13" s="68" t="s">
        <v>132</v>
      </c>
      <c r="F13" s="69">
        <v>32</v>
      </c>
      <c r="G13" s="66"/>
      <c r="H13" s="70"/>
      <c r="I13" s="71"/>
      <c r="J13" s="71"/>
      <c r="K13" s="34" t="s">
        <v>65</v>
      </c>
      <c r="L13" s="78">
        <v>13</v>
      </c>
      <c r="M13" s="78"/>
      <c r="N13" s="73"/>
      <c r="O13" s="89" t="s">
        <v>306</v>
      </c>
      <c r="P13" s="89" t="s">
        <v>307</v>
      </c>
      <c r="Q13" s="89" t="s">
        <v>309</v>
      </c>
      <c r="R13">
        <v>1</v>
      </c>
      <c r="S13" s="88" t="str">
        <f>REPLACE(INDEX(GroupVertices[Group],MATCH(Edges[[#This Row],[Vertex 1]],GroupVertices[Vertex],0)),1,1,"")</f>
        <v>3</v>
      </c>
      <c r="T13" s="88" t="str">
        <f>REPLACE(INDEX(GroupVertices[Group],MATCH(Edges[[#This Row],[Vertex 2]],GroupVertices[Vertex],0)),1,1,"")</f>
        <v>3</v>
      </c>
      <c r="U13" s="48"/>
      <c r="V13" s="49"/>
      <c r="W13" s="48"/>
      <c r="X13" s="49"/>
      <c r="Y13" s="48"/>
      <c r="Z13" s="49"/>
      <c r="AA13" s="48"/>
      <c r="AB13" s="49"/>
      <c r="AC13" s="48"/>
      <c r="AD13" s="48"/>
      <c r="AE13" s="48"/>
    </row>
    <row r="14" spans="1:31" ht="15">
      <c r="A14" s="65" t="s">
        <v>216</v>
      </c>
      <c r="B14" s="65" t="s">
        <v>268</v>
      </c>
      <c r="C14" s="66" t="s">
        <v>2159</v>
      </c>
      <c r="D14" s="67">
        <v>3</v>
      </c>
      <c r="E14" s="68" t="s">
        <v>132</v>
      </c>
      <c r="F14" s="69">
        <v>32</v>
      </c>
      <c r="G14" s="66"/>
      <c r="H14" s="70"/>
      <c r="I14" s="71"/>
      <c r="J14" s="71"/>
      <c r="K14" s="34" t="s">
        <v>65</v>
      </c>
      <c r="L14" s="78">
        <v>14</v>
      </c>
      <c r="M14" s="78"/>
      <c r="N14" s="73"/>
      <c r="O14" s="89" t="s">
        <v>306</v>
      </c>
      <c r="P14" s="89" t="s">
        <v>307</v>
      </c>
      <c r="Q14" s="89" t="s">
        <v>309</v>
      </c>
      <c r="R14">
        <v>1</v>
      </c>
      <c r="S14" s="88" t="str">
        <f>REPLACE(INDEX(GroupVertices[Group],MATCH(Edges[[#This Row],[Vertex 1]],GroupVertices[Vertex],0)),1,1,"")</f>
        <v>3</v>
      </c>
      <c r="T14" s="88" t="str">
        <f>REPLACE(INDEX(GroupVertices[Group],MATCH(Edges[[#This Row],[Vertex 2]],GroupVertices[Vertex],0)),1,1,"")</f>
        <v>3</v>
      </c>
      <c r="U14" s="48"/>
      <c r="V14" s="49"/>
      <c r="W14" s="48"/>
      <c r="X14" s="49"/>
      <c r="Y14" s="48"/>
      <c r="Z14" s="49"/>
      <c r="AA14" s="48"/>
      <c r="AB14" s="49"/>
      <c r="AC14" s="48"/>
      <c r="AD14" s="48"/>
      <c r="AE14" s="48"/>
    </row>
    <row r="15" spans="1:31" ht="15">
      <c r="A15" s="65" t="s">
        <v>217</v>
      </c>
      <c r="B15" s="65" t="s">
        <v>268</v>
      </c>
      <c r="C15" s="66" t="s">
        <v>2159</v>
      </c>
      <c r="D15" s="67">
        <v>3</v>
      </c>
      <c r="E15" s="68" t="s">
        <v>132</v>
      </c>
      <c r="F15" s="69">
        <v>32</v>
      </c>
      <c r="G15" s="66"/>
      <c r="H15" s="70"/>
      <c r="I15" s="71"/>
      <c r="J15" s="71"/>
      <c r="K15" s="34" t="s">
        <v>65</v>
      </c>
      <c r="L15" s="78">
        <v>15</v>
      </c>
      <c r="M15" s="78"/>
      <c r="N15" s="73"/>
      <c r="O15" s="89" t="s">
        <v>306</v>
      </c>
      <c r="P15" s="89" t="s">
        <v>307</v>
      </c>
      <c r="Q15" s="89" t="s">
        <v>309</v>
      </c>
      <c r="R15">
        <v>1</v>
      </c>
      <c r="S15" s="88" t="str">
        <f>REPLACE(INDEX(GroupVertices[Group],MATCH(Edges[[#This Row],[Vertex 1]],GroupVertices[Vertex],0)),1,1,"")</f>
        <v>3</v>
      </c>
      <c r="T15" s="88" t="str">
        <f>REPLACE(INDEX(GroupVertices[Group],MATCH(Edges[[#This Row],[Vertex 2]],GroupVertices[Vertex],0)),1,1,"")</f>
        <v>3</v>
      </c>
      <c r="U15" s="48"/>
      <c r="V15" s="49"/>
      <c r="W15" s="48"/>
      <c r="X15" s="49"/>
      <c r="Y15" s="48"/>
      <c r="Z15" s="49"/>
      <c r="AA15" s="48"/>
      <c r="AB15" s="49"/>
      <c r="AC15" s="48"/>
      <c r="AD15" s="48"/>
      <c r="AE15" s="48"/>
    </row>
    <row r="16" spans="1:31" ht="15">
      <c r="A16" s="65" t="s">
        <v>218</v>
      </c>
      <c r="B16" s="65" t="s">
        <v>268</v>
      </c>
      <c r="C16" s="66" t="s">
        <v>2159</v>
      </c>
      <c r="D16" s="67">
        <v>3</v>
      </c>
      <c r="E16" s="68" t="s">
        <v>132</v>
      </c>
      <c r="F16" s="69">
        <v>32</v>
      </c>
      <c r="G16" s="66"/>
      <c r="H16" s="70"/>
      <c r="I16" s="71"/>
      <c r="J16" s="71"/>
      <c r="K16" s="34" t="s">
        <v>65</v>
      </c>
      <c r="L16" s="78">
        <v>16</v>
      </c>
      <c r="M16" s="78"/>
      <c r="N16" s="73"/>
      <c r="O16" s="89" t="s">
        <v>306</v>
      </c>
      <c r="P16" s="89" t="s">
        <v>307</v>
      </c>
      <c r="Q16" s="89" t="s">
        <v>309</v>
      </c>
      <c r="R16">
        <v>1</v>
      </c>
      <c r="S16" s="88" t="str">
        <f>REPLACE(INDEX(GroupVertices[Group],MATCH(Edges[[#This Row],[Vertex 1]],GroupVertices[Vertex],0)),1,1,"")</f>
        <v>1</v>
      </c>
      <c r="T16" s="88" t="str">
        <f>REPLACE(INDEX(GroupVertices[Group],MATCH(Edges[[#This Row],[Vertex 2]],GroupVertices[Vertex],0)),1,1,"")</f>
        <v>3</v>
      </c>
      <c r="U16" s="48"/>
      <c r="V16" s="49"/>
      <c r="W16" s="48"/>
      <c r="X16" s="49"/>
      <c r="Y16" s="48"/>
      <c r="Z16" s="49"/>
      <c r="AA16" s="48"/>
      <c r="AB16" s="49"/>
      <c r="AC16" s="48"/>
      <c r="AD16" s="48"/>
      <c r="AE16" s="48"/>
    </row>
    <row r="17" spans="1:31" ht="15">
      <c r="A17" s="65" t="s">
        <v>219</v>
      </c>
      <c r="B17" s="65" t="s">
        <v>268</v>
      </c>
      <c r="C17" s="66" t="s">
        <v>2159</v>
      </c>
      <c r="D17" s="67">
        <v>3</v>
      </c>
      <c r="E17" s="68" t="s">
        <v>132</v>
      </c>
      <c r="F17" s="69">
        <v>32</v>
      </c>
      <c r="G17" s="66"/>
      <c r="H17" s="70"/>
      <c r="I17" s="71"/>
      <c r="J17" s="71"/>
      <c r="K17" s="34" t="s">
        <v>65</v>
      </c>
      <c r="L17" s="78">
        <v>17</v>
      </c>
      <c r="M17" s="78"/>
      <c r="N17" s="73"/>
      <c r="O17" s="89" t="s">
        <v>306</v>
      </c>
      <c r="P17" s="89" t="s">
        <v>307</v>
      </c>
      <c r="Q17" s="89" t="s">
        <v>309</v>
      </c>
      <c r="R17">
        <v>1</v>
      </c>
      <c r="S17" s="88" t="str">
        <f>REPLACE(INDEX(GroupVertices[Group],MATCH(Edges[[#This Row],[Vertex 1]],GroupVertices[Vertex],0)),1,1,"")</f>
        <v>3</v>
      </c>
      <c r="T17" s="88" t="str">
        <f>REPLACE(INDEX(GroupVertices[Group],MATCH(Edges[[#This Row],[Vertex 2]],GroupVertices[Vertex],0)),1,1,"")</f>
        <v>3</v>
      </c>
      <c r="U17" s="48"/>
      <c r="V17" s="49"/>
      <c r="W17" s="48"/>
      <c r="X17" s="49"/>
      <c r="Y17" s="48"/>
      <c r="Z17" s="49"/>
      <c r="AA17" s="48"/>
      <c r="AB17" s="49"/>
      <c r="AC17" s="48"/>
      <c r="AD17" s="48"/>
      <c r="AE17" s="48"/>
    </row>
    <row r="18" spans="1:31" ht="15">
      <c r="A18" s="65" t="s">
        <v>220</v>
      </c>
      <c r="B18" s="65" t="s">
        <v>268</v>
      </c>
      <c r="C18" s="66" t="s">
        <v>2159</v>
      </c>
      <c r="D18" s="67">
        <v>3</v>
      </c>
      <c r="E18" s="68" t="s">
        <v>132</v>
      </c>
      <c r="F18" s="69">
        <v>32</v>
      </c>
      <c r="G18" s="66"/>
      <c r="H18" s="70"/>
      <c r="I18" s="71"/>
      <c r="J18" s="71"/>
      <c r="K18" s="34" t="s">
        <v>65</v>
      </c>
      <c r="L18" s="78">
        <v>18</v>
      </c>
      <c r="M18" s="78"/>
      <c r="N18" s="73"/>
      <c r="O18" s="89" t="s">
        <v>306</v>
      </c>
      <c r="P18" s="89" t="s">
        <v>307</v>
      </c>
      <c r="Q18" s="89" t="s">
        <v>309</v>
      </c>
      <c r="R18">
        <v>1</v>
      </c>
      <c r="S18" s="88" t="str">
        <f>REPLACE(INDEX(GroupVertices[Group],MATCH(Edges[[#This Row],[Vertex 1]],GroupVertices[Vertex],0)),1,1,"")</f>
        <v>3</v>
      </c>
      <c r="T18" s="88" t="str">
        <f>REPLACE(INDEX(GroupVertices[Group],MATCH(Edges[[#This Row],[Vertex 2]],GroupVertices[Vertex],0)),1,1,"")</f>
        <v>3</v>
      </c>
      <c r="U18" s="48"/>
      <c r="V18" s="49"/>
      <c r="W18" s="48"/>
      <c r="X18" s="49"/>
      <c r="Y18" s="48"/>
      <c r="Z18" s="49"/>
      <c r="AA18" s="48"/>
      <c r="AB18" s="49"/>
      <c r="AC18" s="48"/>
      <c r="AD18" s="48"/>
      <c r="AE18" s="48"/>
    </row>
    <row r="19" spans="1:31" ht="15">
      <c r="A19" s="65" t="s">
        <v>221</v>
      </c>
      <c r="B19" s="65" t="s">
        <v>268</v>
      </c>
      <c r="C19" s="66" t="s">
        <v>2159</v>
      </c>
      <c r="D19" s="67">
        <v>3</v>
      </c>
      <c r="E19" s="68" t="s">
        <v>132</v>
      </c>
      <c r="F19" s="69">
        <v>32</v>
      </c>
      <c r="G19" s="66"/>
      <c r="H19" s="70"/>
      <c r="I19" s="71"/>
      <c r="J19" s="71"/>
      <c r="K19" s="34" t="s">
        <v>65</v>
      </c>
      <c r="L19" s="78">
        <v>19</v>
      </c>
      <c r="M19" s="78"/>
      <c r="N19" s="73"/>
      <c r="O19" s="89" t="s">
        <v>306</v>
      </c>
      <c r="P19" s="89" t="s">
        <v>307</v>
      </c>
      <c r="Q19" s="89" t="s">
        <v>309</v>
      </c>
      <c r="R19">
        <v>1</v>
      </c>
      <c r="S19" s="88" t="str">
        <f>REPLACE(INDEX(GroupVertices[Group],MATCH(Edges[[#This Row],[Vertex 1]],GroupVertices[Vertex],0)),1,1,"")</f>
        <v>3</v>
      </c>
      <c r="T19" s="88" t="str">
        <f>REPLACE(INDEX(GroupVertices[Group],MATCH(Edges[[#This Row],[Vertex 2]],GroupVertices[Vertex],0)),1,1,"")</f>
        <v>3</v>
      </c>
      <c r="U19" s="48"/>
      <c r="V19" s="49"/>
      <c r="W19" s="48"/>
      <c r="X19" s="49"/>
      <c r="Y19" s="48"/>
      <c r="Z19" s="49"/>
      <c r="AA19" s="48"/>
      <c r="AB19" s="49"/>
      <c r="AC19" s="48"/>
      <c r="AD19" s="48"/>
      <c r="AE19" s="48"/>
    </row>
    <row r="20" spans="1:31" ht="15">
      <c r="A20" s="65" t="s">
        <v>222</v>
      </c>
      <c r="B20" s="65" t="s">
        <v>268</v>
      </c>
      <c r="C20" s="66" t="s">
        <v>2159</v>
      </c>
      <c r="D20" s="67">
        <v>3</v>
      </c>
      <c r="E20" s="68" t="s">
        <v>132</v>
      </c>
      <c r="F20" s="69">
        <v>32</v>
      </c>
      <c r="G20" s="66"/>
      <c r="H20" s="70"/>
      <c r="I20" s="71"/>
      <c r="J20" s="71"/>
      <c r="K20" s="34" t="s">
        <v>65</v>
      </c>
      <c r="L20" s="78">
        <v>20</v>
      </c>
      <c r="M20" s="78"/>
      <c r="N20" s="73"/>
      <c r="O20" s="89" t="s">
        <v>306</v>
      </c>
      <c r="P20" s="89" t="s">
        <v>307</v>
      </c>
      <c r="Q20" s="89" t="s">
        <v>309</v>
      </c>
      <c r="R20">
        <v>1</v>
      </c>
      <c r="S20" s="88" t="str">
        <f>REPLACE(INDEX(GroupVertices[Group],MATCH(Edges[[#This Row],[Vertex 1]],GroupVertices[Vertex],0)),1,1,"")</f>
        <v>3</v>
      </c>
      <c r="T20" s="88" t="str">
        <f>REPLACE(INDEX(GroupVertices[Group],MATCH(Edges[[#This Row],[Vertex 2]],GroupVertices[Vertex],0)),1,1,"")</f>
        <v>3</v>
      </c>
      <c r="U20" s="48"/>
      <c r="V20" s="49"/>
      <c r="W20" s="48"/>
      <c r="X20" s="49"/>
      <c r="Y20" s="48"/>
      <c r="Z20" s="49"/>
      <c r="AA20" s="48"/>
      <c r="AB20" s="49"/>
      <c r="AC20" s="48"/>
      <c r="AD20" s="48"/>
      <c r="AE20" s="48"/>
    </row>
    <row r="21" spans="1:31" ht="15">
      <c r="A21" s="65" t="s">
        <v>223</v>
      </c>
      <c r="B21" s="65" t="s">
        <v>268</v>
      </c>
      <c r="C21" s="66" t="s">
        <v>2159</v>
      </c>
      <c r="D21" s="67">
        <v>3</v>
      </c>
      <c r="E21" s="68" t="s">
        <v>132</v>
      </c>
      <c r="F21" s="69">
        <v>32</v>
      </c>
      <c r="G21" s="66"/>
      <c r="H21" s="70"/>
      <c r="I21" s="71"/>
      <c r="J21" s="71"/>
      <c r="K21" s="34" t="s">
        <v>65</v>
      </c>
      <c r="L21" s="78">
        <v>21</v>
      </c>
      <c r="M21" s="78"/>
      <c r="N21" s="73"/>
      <c r="O21" s="89" t="s">
        <v>306</v>
      </c>
      <c r="P21" s="89" t="s">
        <v>307</v>
      </c>
      <c r="Q21" s="89" t="s">
        <v>309</v>
      </c>
      <c r="R21">
        <v>1</v>
      </c>
      <c r="S21" s="88" t="str">
        <f>REPLACE(INDEX(GroupVertices[Group],MATCH(Edges[[#This Row],[Vertex 1]],GroupVertices[Vertex],0)),1,1,"")</f>
        <v>3</v>
      </c>
      <c r="T21" s="88" t="str">
        <f>REPLACE(INDEX(GroupVertices[Group],MATCH(Edges[[#This Row],[Vertex 2]],GroupVertices[Vertex],0)),1,1,"")</f>
        <v>3</v>
      </c>
      <c r="U21" s="48"/>
      <c r="V21" s="49"/>
      <c r="W21" s="48"/>
      <c r="X21" s="49"/>
      <c r="Y21" s="48"/>
      <c r="Z21" s="49"/>
      <c r="AA21" s="48"/>
      <c r="AB21" s="49"/>
      <c r="AC21" s="48"/>
      <c r="AD21" s="48"/>
      <c r="AE21" s="48"/>
    </row>
    <row r="22" spans="1:31" ht="15">
      <c r="A22" s="65" t="s">
        <v>224</v>
      </c>
      <c r="B22" s="65" t="s">
        <v>268</v>
      </c>
      <c r="C22" s="66" t="s">
        <v>2159</v>
      </c>
      <c r="D22" s="67">
        <v>3</v>
      </c>
      <c r="E22" s="68" t="s">
        <v>132</v>
      </c>
      <c r="F22" s="69">
        <v>32</v>
      </c>
      <c r="G22" s="66"/>
      <c r="H22" s="70"/>
      <c r="I22" s="71"/>
      <c r="J22" s="71"/>
      <c r="K22" s="34" t="s">
        <v>65</v>
      </c>
      <c r="L22" s="78">
        <v>22</v>
      </c>
      <c r="M22" s="78"/>
      <c r="N22" s="73"/>
      <c r="O22" s="89" t="s">
        <v>306</v>
      </c>
      <c r="P22" s="89" t="s">
        <v>307</v>
      </c>
      <c r="Q22" s="89" t="s">
        <v>309</v>
      </c>
      <c r="R22">
        <v>1</v>
      </c>
      <c r="S22" s="88" t="str">
        <f>REPLACE(INDEX(GroupVertices[Group],MATCH(Edges[[#This Row],[Vertex 1]],GroupVertices[Vertex],0)),1,1,"")</f>
        <v>3</v>
      </c>
      <c r="T22" s="88" t="str">
        <f>REPLACE(INDEX(GroupVertices[Group],MATCH(Edges[[#This Row],[Vertex 2]],GroupVertices[Vertex],0)),1,1,"")</f>
        <v>3</v>
      </c>
      <c r="U22" s="48"/>
      <c r="V22" s="49"/>
      <c r="W22" s="48"/>
      <c r="X22" s="49"/>
      <c r="Y22" s="48"/>
      <c r="Z22" s="49"/>
      <c r="AA22" s="48"/>
      <c r="AB22" s="49"/>
      <c r="AC22" s="48"/>
      <c r="AD22" s="48"/>
      <c r="AE22" s="48"/>
    </row>
    <row r="23" spans="1:31" ht="15">
      <c r="A23" s="65" t="s">
        <v>225</v>
      </c>
      <c r="B23" s="65" t="s">
        <v>268</v>
      </c>
      <c r="C23" s="66" t="s">
        <v>2159</v>
      </c>
      <c r="D23" s="67">
        <v>3</v>
      </c>
      <c r="E23" s="68" t="s">
        <v>132</v>
      </c>
      <c r="F23" s="69">
        <v>32</v>
      </c>
      <c r="G23" s="66"/>
      <c r="H23" s="70"/>
      <c r="I23" s="71"/>
      <c r="J23" s="71"/>
      <c r="K23" s="34" t="s">
        <v>65</v>
      </c>
      <c r="L23" s="78">
        <v>23</v>
      </c>
      <c r="M23" s="78"/>
      <c r="N23" s="73"/>
      <c r="O23" s="89" t="s">
        <v>306</v>
      </c>
      <c r="P23" s="89" t="s">
        <v>307</v>
      </c>
      <c r="Q23" s="89" t="s">
        <v>309</v>
      </c>
      <c r="R23">
        <v>1</v>
      </c>
      <c r="S23" s="88" t="str">
        <f>REPLACE(INDEX(GroupVertices[Group],MATCH(Edges[[#This Row],[Vertex 1]],GroupVertices[Vertex],0)),1,1,"")</f>
        <v>3</v>
      </c>
      <c r="T23" s="88" t="str">
        <f>REPLACE(INDEX(GroupVertices[Group],MATCH(Edges[[#This Row],[Vertex 2]],GroupVertices[Vertex],0)),1,1,"")</f>
        <v>3</v>
      </c>
      <c r="U23" s="48"/>
      <c r="V23" s="49"/>
      <c r="W23" s="48"/>
      <c r="X23" s="49"/>
      <c r="Y23" s="48"/>
      <c r="Z23" s="49"/>
      <c r="AA23" s="48"/>
      <c r="AB23" s="49"/>
      <c r="AC23" s="48"/>
      <c r="AD23" s="48"/>
      <c r="AE23" s="48"/>
    </row>
    <row r="24" spans="1:31" ht="15">
      <c r="A24" s="65" t="s">
        <v>205</v>
      </c>
      <c r="B24" s="65" t="s">
        <v>268</v>
      </c>
      <c r="C24" s="66" t="s">
        <v>2159</v>
      </c>
      <c r="D24" s="67">
        <v>3</v>
      </c>
      <c r="E24" s="68" t="s">
        <v>132</v>
      </c>
      <c r="F24" s="69">
        <v>32</v>
      </c>
      <c r="G24" s="66"/>
      <c r="H24" s="70"/>
      <c r="I24" s="71"/>
      <c r="J24" s="71"/>
      <c r="K24" s="34" t="s">
        <v>65</v>
      </c>
      <c r="L24" s="78">
        <v>24</v>
      </c>
      <c r="M24" s="78"/>
      <c r="N24" s="73"/>
      <c r="O24" s="89" t="s">
        <v>306</v>
      </c>
      <c r="P24" s="89" t="s">
        <v>307</v>
      </c>
      <c r="Q24" s="89" t="s">
        <v>308</v>
      </c>
      <c r="R24">
        <v>1</v>
      </c>
      <c r="S24" s="88" t="str">
        <f>REPLACE(INDEX(GroupVertices[Group],MATCH(Edges[[#This Row],[Vertex 1]],GroupVertices[Vertex],0)),1,1,"")</f>
        <v>1</v>
      </c>
      <c r="T24" s="88" t="str">
        <f>REPLACE(INDEX(GroupVertices[Group],MATCH(Edges[[#This Row],[Vertex 2]],GroupVertices[Vertex],0)),1,1,"")</f>
        <v>3</v>
      </c>
      <c r="U24" s="48"/>
      <c r="V24" s="49"/>
      <c r="W24" s="48"/>
      <c r="X24" s="49"/>
      <c r="Y24" s="48"/>
      <c r="Z24" s="49"/>
      <c r="AA24" s="48"/>
      <c r="AB24" s="49"/>
      <c r="AC24" s="48"/>
      <c r="AD24" s="48"/>
      <c r="AE24" s="48"/>
    </row>
    <row r="25" spans="1:31" ht="15">
      <c r="A25" s="65" t="s">
        <v>205</v>
      </c>
      <c r="B25" s="65" t="s">
        <v>269</v>
      </c>
      <c r="C25" s="66" t="s">
        <v>2159</v>
      </c>
      <c r="D25" s="67">
        <v>3</v>
      </c>
      <c r="E25" s="68" t="s">
        <v>132</v>
      </c>
      <c r="F25" s="69">
        <v>32</v>
      </c>
      <c r="G25" s="66"/>
      <c r="H25" s="70"/>
      <c r="I25" s="71"/>
      <c r="J25" s="71"/>
      <c r="K25" s="34" t="s">
        <v>65</v>
      </c>
      <c r="L25" s="78">
        <v>25</v>
      </c>
      <c r="M25" s="78"/>
      <c r="N25" s="73"/>
      <c r="O25" s="89" t="s">
        <v>306</v>
      </c>
      <c r="P25" s="89" t="s">
        <v>307</v>
      </c>
      <c r="Q25" s="89" t="s">
        <v>308</v>
      </c>
      <c r="R25">
        <v>1</v>
      </c>
      <c r="S25" s="88" t="str">
        <f>REPLACE(INDEX(GroupVertices[Group],MATCH(Edges[[#This Row],[Vertex 1]],GroupVertices[Vertex],0)),1,1,"")</f>
        <v>1</v>
      </c>
      <c r="T25" s="88" t="str">
        <f>REPLACE(INDEX(GroupVertices[Group],MATCH(Edges[[#This Row],[Vertex 2]],GroupVertices[Vertex],0)),1,1,"")</f>
        <v>1</v>
      </c>
      <c r="U25" s="48"/>
      <c r="V25" s="49"/>
      <c r="W25" s="48"/>
      <c r="X25" s="49"/>
      <c r="Y25" s="48"/>
      <c r="Z25" s="49"/>
      <c r="AA25" s="48"/>
      <c r="AB25" s="49"/>
      <c r="AC25" s="48"/>
      <c r="AD25" s="48"/>
      <c r="AE25" s="48"/>
    </row>
    <row r="26" spans="1:31" ht="15">
      <c r="A26" s="65" t="s">
        <v>205</v>
      </c>
      <c r="B26" s="65" t="s">
        <v>270</v>
      </c>
      <c r="C26" s="66" t="s">
        <v>2159</v>
      </c>
      <c r="D26" s="67">
        <v>3</v>
      </c>
      <c r="E26" s="68" t="s">
        <v>132</v>
      </c>
      <c r="F26" s="69">
        <v>32</v>
      </c>
      <c r="G26" s="66"/>
      <c r="H26" s="70"/>
      <c r="I26" s="71"/>
      <c r="J26" s="71"/>
      <c r="K26" s="34" t="s">
        <v>65</v>
      </c>
      <c r="L26" s="78">
        <v>26</v>
      </c>
      <c r="M26" s="78"/>
      <c r="N26" s="73"/>
      <c r="O26" s="89" t="s">
        <v>306</v>
      </c>
      <c r="P26" s="89" t="s">
        <v>307</v>
      </c>
      <c r="Q26" s="89" t="s">
        <v>308</v>
      </c>
      <c r="R26">
        <v>1</v>
      </c>
      <c r="S26" s="88" t="str">
        <f>REPLACE(INDEX(GroupVertices[Group],MATCH(Edges[[#This Row],[Vertex 1]],GroupVertices[Vertex],0)),1,1,"")</f>
        <v>1</v>
      </c>
      <c r="T26" s="88" t="str">
        <f>REPLACE(INDEX(GroupVertices[Group],MATCH(Edges[[#This Row],[Vertex 2]],GroupVertices[Vertex],0)),1,1,"")</f>
        <v>1</v>
      </c>
      <c r="U26" s="48"/>
      <c r="V26" s="49"/>
      <c r="W26" s="48"/>
      <c r="X26" s="49"/>
      <c r="Y26" s="48"/>
      <c r="Z26" s="49"/>
      <c r="AA26" s="48"/>
      <c r="AB26" s="49"/>
      <c r="AC26" s="48"/>
      <c r="AD26" s="48"/>
      <c r="AE26" s="48"/>
    </row>
    <row r="27" spans="1:31" ht="15">
      <c r="A27" s="65" t="s">
        <v>205</v>
      </c>
      <c r="B27" s="65" t="s">
        <v>271</v>
      </c>
      <c r="C27" s="66" t="s">
        <v>2159</v>
      </c>
      <c r="D27" s="67">
        <v>3</v>
      </c>
      <c r="E27" s="68" t="s">
        <v>132</v>
      </c>
      <c r="F27" s="69">
        <v>32</v>
      </c>
      <c r="G27" s="66"/>
      <c r="H27" s="70"/>
      <c r="I27" s="71"/>
      <c r="J27" s="71"/>
      <c r="K27" s="34" t="s">
        <v>65</v>
      </c>
      <c r="L27" s="78">
        <v>27</v>
      </c>
      <c r="M27" s="78"/>
      <c r="N27" s="73"/>
      <c r="O27" s="89" t="s">
        <v>306</v>
      </c>
      <c r="P27" s="89" t="s">
        <v>307</v>
      </c>
      <c r="Q27" s="89" t="s">
        <v>308</v>
      </c>
      <c r="R27">
        <v>1</v>
      </c>
      <c r="S27" s="88" t="str">
        <f>REPLACE(INDEX(GroupVertices[Group],MATCH(Edges[[#This Row],[Vertex 1]],GroupVertices[Vertex],0)),1,1,"")</f>
        <v>1</v>
      </c>
      <c r="T27" s="88" t="str">
        <f>REPLACE(INDEX(GroupVertices[Group],MATCH(Edges[[#This Row],[Vertex 2]],GroupVertices[Vertex],0)),1,1,"")</f>
        <v>1</v>
      </c>
      <c r="U27" s="48"/>
      <c r="V27" s="49"/>
      <c r="W27" s="48"/>
      <c r="X27" s="49"/>
      <c r="Y27" s="48"/>
      <c r="Z27" s="49"/>
      <c r="AA27" s="48"/>
      <c r="AB27" s="49"/>
      <c r="AC27" s="48"/>
      <c r="AD27" s="48"/>
      <c r="AE27" s="48"/>
    </row>
    <row r="28" spans="1:31" ht="15">
      <c r="A28" s="65" t="s">
        <v>222</v>
      </c>
      <c r="B28" s="65" t="s">
        <v>272</v>
      </c>
      <c r="C28" s="66" t="s">
        <v>2159</v>
      </c>
      <c r="D28" s="67">
        <v>3</v>
      </c>
      <c r="E28" s="68" t="s">
        <v>132</v>
      </c>
      <c r="F28" s="69">
        <v>32</v>
      </c>
      <c r="G28" s="66"/>
      <c r="H28" s="70"/>
      <c r="I28" s="71"/>
      <c r="J28" s="71"/>
      <c r="K28" s="34" t="s">
        <v>65</v>
      </c>
      <c r="L28" s="78">
        <v>28</v>
      </c>
      <c r="M28" s="78"/>
      <c r="N28" s="73"/>
      <c r="O28" s="89" t="s">
        <v>306</v>
      </c>
      <c r="P28" s="89" t="s">
        <v>307</v>
      </c>
      <c r="Q28" s="89" t="s">
        <v>309</v>
      </c>
      <c r="R28">
        <v>1</v>
      </c>
      <c r="S28" s="88" t="str">
        <f>REPLACE(INDEX(GroupVertices[Group],MATCH(Edges[[#This Row],[Vertex 1]],GroupVertices[Vertex],0)),1,1,"")</f>
        <v>3</v>
      </c>
      <c r="T28" s="88" t="str">
        <f>REPLACE(INDEX(GroupVertices[Group],MATCH(Edges[[#This Row],[Vertex 2]],GroupVertices[Vertex],0)),1,1,"")</f>
        <v>1</v>
      </c>
      <c r="U28" s="48"/>
      <c r="V28" s="49"/>
      <c r="W28" s="48"/>
      <c r="X28" s="49"/>
      <c r="Y28" s="48"/>
      <c r="Z28" s="49"/>
      <c r="AA28" s="48"/>
      <c r="AB28" s="49"/>
      <c r="AC28" s="48"/>
      <c r="AD28" s="48"/>
      <c r="AE28" s="48"/>
    </row>
    <row r="29" spans="1:31" ht="15">
      <c r="A29" s="65" t="s">
        <v>205</v>
      </c>
      <c r="B29" s="65" t="s">
        <v>272</v>
      </c>
      <c r="C29" s="66" t="s">
        <v>2159</v>
      </c>
      <c r="D29" s="67">
        <v>3</v>
      </c>
      <c r="E29" s="68" t="s">
        <v>132</v>
      </c>
      <c r="F29" s="69">
        <v>32</v>
      </c>
      <c r="G29" s="66"/>
      <c r="H29" s="70"/>
      <c r="I29" s="71"/>
      <c r="J29" s="71"/>
      <c r="K29" s="34" t="s">
        <v>65</v>
      </c>
      <c r="L29" s="78">
        <v>29</v>
      </c>
      <c r="M29" s="78"/>
      <c r="N29" s="73"/>
      <c r="O29" s="89" t="s">
        <v>306</v>
      </c>
      <c r="P29" s="89" t="s">
        <v>307</v>
      </c>
      <c r="Q29" s="89" t="s">
        <v>308</v>
      </c>
      <c r="R29">
        <v>1</v>
      </c>
      <c r="S29" s="88" t="str">
        <f>REPLACE(INDEX(GroupVertices[Group],MATCH(Edges[[#This Row],[Vertex 1]],GroupVertices[Vertex],0)),1,1,"")</f>
        <v>1</v>
      </c>
      <c r="T29" s="88" t="str">
        <f>REPLACE(INDEX(GroupVertices[Group],MATCH(Edges[[#This Row],[Vertex 2]],GroupVertices[Vertex],0)),1,1,"")</f>
        <v>1</v>
      </c>
      <c r="U29" s="48"/>
      <c r="V29" s="49"/>
      <c r="W29" s="48"/>
      <c r="X29" s="49"/>
      <c r="Y29" s="48"/>
      <c r="Z29" s="49"/>
      <c r="AA29" s="48"/>
      <c r="AB29" s="49"/>
      <c r="AC29" s="48"/>
      <c r="AD29" s="48"/>
      <c r="AE29" s="48"/>
    </row>
    <row r="30" spans="1:31" ht="15">
      <c r="A30" s="65" t="s">
        <v>211</v>
      </c>
      <c r="B30" s="65" t="s">
        <v>206</v>
      </c>
      <c r="C30" s="66" t="s">
        <v>2159</v>
      </c>
      <c r="D30" s="67">
        <v>3</v>
      </c>
      <c r="E30" s="68" t="s">
        <v>132</v>
      </c>
      <c r="F30" s="69">
        <v>32</v>
      </c>
      <c r="G30" s="66"/>
      <c r="H30" s="70"/>
      <c r="I30" s="71"/>
      <c r="J30" s="71"/>
      <c r="K30" s="34" t="s">
        <v>65</v>
      </c>
      <c r="L30" s="78">
        <v>30</v>
      </c>
      <c r="M30" s="78"/>
      <c r="N30" s="73"/>
      <c r="O30" s="89" t="s">
        <v>306</v>
      </c>
      <c r="P30" s="89" t="s">
        <v>307</v>
      </c>
      <c r="Q30" s="89" t="s">
        <v>309</v>
      </c>
      <c r="R30">
        <v>1</v>
      </c>
      <c r="S30" s="88" t="str">
        <f>REPLACE(INDEX(GroupVertices[Group],MATCH(Edges[[#This Row],[Vertex 1]],GroupVertices[Vertex],0)),1,1,"")</f>
        <v>3</v>
      </c>
      <c r="T30" s="88" t="str">
        <f>REPLACE(INDEX(GroupVertices[Group],MATCH(Edges[[#This Row],[Vertex 2]],GroupVertices[Vertex],0)),1,1,"")</f>
        <v>3</v>
      </c>
      <c r="U30" s="48"/>
      <c r="V30" s="49"/>
      <c r="W30" s="48"/>
      <c r="X30" s="49"/>
      <c r="Y30" s="48"/>
      <c r="Z30" s="49"/>
      <c r="AA30" s="48"/>
      <c r="AB30" s="49"/>
      <c r="AC30" s="48"/>
      <c r="AD30" s="48"/>
      <c r="AE30" s="48"/>
    </row>
    <row r="31" spans="1:31" ht="15">
      <c r="A31" s="65" t="s">
        <v>212</v>
      </c>
      <c r="B31" s="65" t="s">
        <v>206</v>
      </c>
      <c r="C31" s="66" t="s">
        <v>2159</v>
      </c>
      <c r="D31" s="67">
        <v>3</v>
      </c>
      <c r="E31" s="68" t="s">
        <v>132</v>
      </c>
      <c r="F31" s="69">
        <v>32</v>
      </c>
      <c r="G31" s="66"/>
      <c r="H31" s="70"/>
      <c r="I31" s="71"/>
      <c r="J31" s="71"/>
      <c r="K31" s="34" t="s">
        <v>65</v>
      </c>
      <c r="L31" s="78">
        <v>31</v>
      </c>
      <c r="M31" s="78"/>
      <c r="N31" s="73"/>
      <c r="O31" s="89" t="s">
        <v>306</v>
      </c>
      <c r="P31" s="89" t="s">
        <v>307</v>
      </c>
      <c r="Q31" s="89" t="s">
        <v>309</v>
      </c>
      <c r="R31">
        <v>1</v>
      </c>
      <c r="S31" s="88" t="str">
        <f>REPLACE(INDEX(GroupVertices[Group],MATCH(Edges[[#This Row],[Vertex 1]],GroupVertices[Vertex],0)),1,1,"")</f>
        <v>3</v>
      </c>
      <c r="T31" s="88" t="str">
        <f>REPLACE(INDEX(GroupVertices[Group],MATCH(Edges[[#This Row],[Vertex 2]],GroupVertices[Vertex],0)),1,1,"")</f>
        <v>3</v>
      </c>
      <c r="U31" s="48"/>
      <c r="V31" s="49"/>
      <c r="W31" s="48"/>
      <c r="X31" s="49"/>
      <c r="Y31" s="48"/>
      <c r="Z31" s="49"/>
      <c r="AA31" s="48"/>
      <c r="AB31" s="49"/>
      <c r="AC31" s="48"/>
      <c r="AD31" s="48"/>
      <c r="AE31" s="48"/>
    </row>
    <row r="32" spans="1:31" ht="15">
      <c r="A32" s="65" t="s">
        <v>213</v>
      </c>
      <c r="B32" s="65" t="s">
        <v>206</v>
      </c>
      <c r="C32" s="66" t="s">
        <v>2159</v>
      </c>
      <c r="D32" s="67">
        <v>3</v>
      </c>
      <c r="E32" s="68" t="s">
        <v>132</v>
      </c>
      <c r="F32" s="69">
        <v>32</v>
      </c>
      <c r="G32" s="66"/>
      <c r="H32" s="70"/>
      <c r="I32" s="71"/>
      <c r="J32" s="71"/>
      <c r="K32" s="34" t="s">
        <v>65</v>
      </c>
      <c r="L32" s="78">
        <v>32</v>
      </c>
      <c r="M32" s="78"/>
      <c r="N32" s="73"/>
      <c r="O32" s="89" t="s">
        <v>306</v>
      </c>
      <c r="P32" s="89" t="s">
        <v>307</v>
      </c>
      <c r="Q32" s="89" t="s">
        <v>309</v>
      </c>
      <c r="R32">
        <v>1</v>
      </c>
      <c r="S32" s="88" t="str">
        <f>REPLACE(INDEX(GroupVertices[Group],MATCH(Edges[[#This Row],[Vertex 1]],GroupVertices[Vertex],0)),1,1,"")</f>
        <v>3</v>
      </c>
      <c r="T32" s="88" t="str">
        <f>REPLACE(INDEX(GroupVertices[Group],MATCH(Edges[[#This Row],[Vertex 2]],GroupVertices[Vertex],0)),1,1,"")</f>
        <v>3</v>
      </c>
      <c r="U32" s="48"/>
      <c r="V32" s="49"/>
      <c r="W32" s="48"/>
      <c r="X32" s="49"/>
      <c r="Y32" s="48"/>
      <c r="Z32" s="49"/>
      <c r="AA32" s="48"/>
      <c r="AB32" s="49"/>
      <c r="AC32" s="48"/>
      <c r="AD32" s="48"/>
      <c r="AE32" s="48"/>
    </row>
    <row r="33" spans="1:31" ht="15">
      <c r="A33" s="65" t="s">
        <v>226</v>
      </c>
      <c r="B33" s="65" t="s">
        <v>206</v>
      </c>
      <c r="C33" s="66" t="s">
        <v>2159</v>
      </c>
      <c r="D33" s="67">
        <v>3</v>
      </c>
      <c r="E33" s="68" t="s">
        <v>132</v>
      </c>
      <c r="F33" s="69">
        <v>32</v>
      </c>
      <c r="G33" s="66"/>
      <c r="H33" s="70"/>
      <c r="I33" s="71"/>
      <c r="J33" s="71"/>
      <c r="K33" s="34" t="s">
        <v>65</v>
      </c>
      <c r="L33" s="78">
        <v>33</v>
      </c>
      <c r="M33" s="78"/>
      <c r="N33" s="73"/>
      <c r="O33" s="89" t="s">
        <v>306</v>
      </c>
      <c r="P33" s="89" t="s">
        <v>307</v>
      </c>
      <c r="Q33" s="89" t="s">
        <v>309</v>
      </c>
      <c r="R33">
        <v>1</v>
      </c>
      <c r="S33" s="88" t="str">
        <f>REPLACE(INDEX(GroupVertices[Group],MATCH(Edges[[#This Row],[Vertex 1]],GroupVertices[Vertex],0)),1,1,"")</f>
        <v>3</v>
      </c>
      <c r="T33" s="88" t="str">
        <f>REPLACE(INDEX(GroupVertices[Group],MATCH(Edges[[#This Row],[Vertex 2]],GroupVertices[Vertex],0)),1,1,"")</f>
        <v>3</v>
      </c>
      <c r="U33" s="48"/>
      <c r="V33" s="49"/>
      <c r="W33" s="48"/>
      <c r="X33" s="49"/>
      <c r="Y33" s="48"/>
      <c r="Z33" s="49"/>
      <c r="AA33" s="48"/>
      <c r="AB33" s="49"/>
      <c r="AC33" s="48"/>
      <c r="AD33" s="48"/>
      <c r="AE33" s="48"/>
    </row>
    <row r="34" spans="1:31" ht="15">
      <c r="A34" s="65" t="s">
        <v>216</v>
      </c>
      <c r="B34" s="65" t="s">
        <v>206</v>
      </c>
      <c r="C34" s="66" t="s">
        <v>2159</v>
      </c>
      <c r="D34" s="67">
        <v>3</v>
      </c>
      <c r="E34" s="68" t="s">
        <v>132</v>
      </c>
      <c r="F34" s="69">
        <v>32</v>
      </c>
      <c r="G34" s="66"/>
      <c r="H34" s="70"/>
      <c r="I34" s="71"/>
      <c r="J34" s="71"/>
      <c r="K34" s="34" t="s">
        <v>65</v>
      </c>
      <c r="L34" s="78">
        <v>34</v>
      </c>
      <c r="M34" s="78"/>
      <c r="N34" s="73"/>
      <c r="O34" s="89" t="s">
        <v>306</v>
      </c>
      <c r="P34" s="89" t="s">
        <v>307</v>
      </c>
      <c r="Q34" s="89" t="s">
        <v>309</v>
      </c>
      <c r="R34">
        <v>1</v>
      </c>
      <c r="S34" s="88" t="str">
        <f>REPLACE(INDEX(GroupVertices[Group],MATCH(Edges[[#This Row],[Vertex 1]],GroupVertices[Vertex],0)),1,1,"")</f>
        <v>3</v>
      </c>
      <c r="T34" s="88" t="str">
        <f>REPLACE(INDEX(GroupVertices[Group],MATCH(Edges[[#This Row],[Vertex 2]],GroupVertices[Vertex],0)),1,1,"")</f>
        <v>3</v>
      </c>
      <c r="U34" s="48"/>
      <c r="V34" s="49"/>
      <c r="W34" s="48"/>
      <c r="X34" s="49"/>
      <c r="Y34" s="48"/>
      <c r="Z34" s="49"/>
      <c r="AA34" s="48"/>
      <c r="AB34" s="49"/>
      <c r="AC34" s="48"/>
      <c r="AD34" s="48"/>
      <c r="AE34" s="48"/>
    </row>
    <row r="35" spans="1:31" ht="15">
      <c r="A35" s="65" t="s">
        <v>220</v>
      </c>
      <c r="B35" s="65" t="s">
        <v>206</v>
      </c>
      <c r="C35" s="66" t="s">
        <v>2159</v>
      </c>
      <c r="D35" s="67">
        <v>3</v>
      </c>
      <c r="E35" s="68" t="s">
        <v>132</v>
      </c>
      <c r="F35" s="69">
        <v>32</v>
      </c>
      <c r="G35" s="66"/>
      <c r="H35" s="70"/>
      <c r="I35" s="71"/>
      <c r="J35" s="71"/>
      <c r="K35" s="34" t="s">
        <v>65</v>
      </c>
      <c r="L35" s="78">
        <v>35</v>
      </c>
      <c r="M35" s="78"/>
      <c r="N35" s="73"/>
      <c r="O35" s="89" t="s">
        <v>306</v>
      </c>
      <c r="P35" s="89" t="s">
        <v>307</v>
      </c>
      <c r="Q35" s="89" t="s">
        <v>309</v>
      </c>
      <c r="R35">
        <v>1</v>
      </c>
      <c r="S35" s="88" t="str">
        <f>REPLACE(INDEX(GroupVertices[Group],MATCH(Edges[[#This Row],[Vertex 1]],GroupVertices[Vertex],0)),1,1,"")</f>
        <v>3</v>
      </c>
      <c r="T35" s="88" t="str">
        <f>REPLACE(INDEX(GroupVertices[Group],MATCH(Edges[[#This Row],[Vertex 2]],GroupVertices[Vertex],0)),1,1,"")</f>
        <v>3</v>
      </c>
      <c r="U35" s="48"/>
      <c r="V35" s="49"/>
      <c r="W35" s="48"/>
      <c r="X35" s="49"/>
      <c r="Y35" s="48"/>
      <c r="Z35" s="49"/>
      <c r="AA35" s="48"/>
      <c r="AB35" s="49"/>
      <c r="AC35" s="48"/>
      <c r="AD35" s="48"/>
      <c r="AE35" s="48"/>
    </row>
    <row r="36" spans="1:31" ht="15">
      <c r="A36" s="65" t="s">
        <v>221</v>
      </c>
      <c r="B36" s="65" t="s">
        <v>206</v>
      </c>
      <c r="C36" s="66" t="s">
        <v>2159</v>
      </c>
      <c r="D36" s="67">
        <v>3</v>
      </c>
      <c r="E36" s="68" t="s">
        <v>132</v>
      </c>
      <c r="F36" s="69">
        <v>32</v>
      </c>
      <c r="G36" s="66"/>
      <c r="H36" s="70"/>
      <c r="I36" s="71"/>
      <c r="J36" s="71"/>
      <c r="K36" s="34" t="s">
        <v>65</v>
      </c>
      <c r="L36" s="78">
        <v>36</v>
      </c>
      <c r="M36" s="78"/>
      <c r="N36" s="73"/>
      <c r="O36" s="89" t="s">
        <v>306</v>
      </c>
      <c r="P36" s="89" t="s">
        <v>307</v>
      </c>
      <c r="Q36" s="89" t="s">
        <v>309</v>
      </c>
      <c r="R36">
        <v>1</v>
      </c>
      <c r="S36" s="88" t="str">
        <f>REPLACE(INDEX(GroupVertices[Group],MATCH(Edges[[#This Row],[Vertex 1]],GroupVertices[Vertex],0)),1,1,"")</f>
        <v>3</v>
      </c>
      <c r="T36" s="88" t="str">
        <f>REPLACE(INDEX(GroupVertices[Group],MATCH(Edges[[#This Row],[Vertex 2]],GroupVertices[Vertex],0)),1,1,"")</f>
        <v>3</v>
      </c>
      <c r="U36" s="48"/>
      <c r="V36" s="49"/>
      <c r="W36" s="48"/>
      <c r="X36" s="49"/>
      <c r="Y36" s="48"/>
      <c r="Z36" s="49"/>
      <c r="AA36" s="48"/>
      <c r="AB36" s="49"/>
      <c r="AC36" s="48"/>
      <c r="AD36" s="48"/>
      <c r="AE36" s="48"/>
    </row>
    <row r="37" spans="1:31" ht="15">
      <c r="A37" s="65" t="s">
        <v>205</v>
      </c>
      <c r="B37" s="65" t="s">
        <v>206</v>
      </c>
      <c r="C37" s="66" t="s">
        <v>2159</v>
      </c>
      <c r="D37" s="67">
        <v>3</v>
      </c>
      <c r="E37" s="68" t="s">
        <v>132</v>
      </c>
      <c r="F37" s="69">
        <v>32</v>
      </c>
      <c r="G37" s="66"/>
      <c r="H37" s="70"/>
      <c r="I37" s="71"/>
      <c r="J37" s="71"/>
      <c r="K37" s="34" t="s">
        <v>65</v>
      </c>
      <c r="L37" s="78">
        <v>37</v>
      </c>
      <c r="M37" s="78"/>
      <c r="N37" s="73"/>
      <c r="O37" s="89" t="s">
        <v>306</v>
      </c>
      <c r="P37" s="89" t="s">
        <v>307</v>
      </c>
      <c r="Q37" s="89" t="s">
        <v>308</v>
      </c>
      <c r="R37">
        <v>1</v>
      </c>
      <c r="S37" s="88" t="str">
        <f>REPLACE(INDEX(GroupVertices[Group],MATCH(Edges[[#This Row],[Vertex 1]],GroupVertices[Vertex],0)),1,1,"")</f>
        <v>1</v>
      </c>
      <c r="T37" s="88" t="str">
        <f>REPLACE(INDEX(GroupVertices[Group],MATCH(Edges[[#This Row],[Vertex 2]],GroupVertices[Vertex],0)),1,1,"")</f>
        <v>3</v>
      </c>
      <c r="U37" s="48"/>
      <c r="V37" s="49"/>
      <c r="W37" s="48"/>
      <c r="X37" s="49"/>
      <c r="Y37" s="48"/>
      <c r="Z37" s="49"/>
      <c r="AA37" s="48"/>
      <c r="AB37" s="49"/>
      <c r="AC37" s="48"/>
      <c r="AD37" s="48"/>
      <c r="AE37" s="48"/>
    </row>
    <row r="38" spans="1:31" ht="15">
      <c r="A38" s="65" t="s">
        <v>211</v>
      </c>
      <c r="B38" s="65" t="s">
        <v>207</v>
      </c>
      <c r="C38" s="66" t="s">
        <v>2159</v>
      </c>
      <c r="D38" s="67">
        <v>3</v>
      </c>
      <c r="E38" s="68" t="s">
        <v>132</v>
      </c>
      <c r="F38" s="69">
        <v>32</v>
      </c>
      <c r="G38" s="66"/>
      <c r="H38" s="70"/>
      <c r="I38" s="71"/>
      <c r="J38" s="71"/>
      <c r="K38" s="34" t="s">
        <v>65</v>
      </c>
      <c r="L38" s="78">
        <v>38</v>
      </c>
      <c r="M38" s="78"/>
      <c r="N38" s="73"/>
      <c r="O38" s="89" t="s">
        <v>306</v>
      </c>
      <c r="P38" s="89" t="s">
        <v>307</v>
      </c>
      <c r="Q38" s="89" t="s">
        <v>309</v>
      </c>
      <c r="R38">
        <v>1</v>
      </c>
      <c r="S38" s="88" t="str">
        <f>REPLACE(INDEX(GroupVertices[Group],MATCH(Edges[[#This Row],[Vertex 1]],GroupVertices[Vertex],0)),1,1,"")</f>
        <v>3</v>
      </c>
      <c r="T38" s="88" t="str">
        <f>REPLACE(INDEX(GroupVertices[Group],MATCH(Edges[[#This Row],[Vertex 2]],GroupVertices[Vertex],0)),1,1,"")</f>
        <v>3</v>
      </c>
      <c r="U38" s="48"/>
      <c r="V38" s="49"/>
      <c r="W38" s="48"/>
      <c r="X38" s="49"/>
      <c r="Y38" s="48"/>
      <c r="Z38" s="49"/>
      <c r="AA38" s="48"/>
      <c r="AB38" s="49"/>
      <c r="AC38" s="48"/>
      <c r="AD38" s="48"/>
      <c r="AE38" s="48"/>
    </row>
    <row r="39" spans="1:31" ht="15">
      <c r="A39" s="65" t="s">
        <v>219</v>
      </c>
      <c r="B39" s="65" t="s">
        <v>207</v>
      </c>
      <c r="C39" s="66" t="s">
        <v>2159</v>
      </c>
      <c r="D39" s="67">
        <v>3</v>
      </c>
      <c r="E39" s="68" t="s">
        <v>132</v>
      </c>
      <c r="F39" s="69">
        <v>32</v>
      </c>
      <c r="G39" s="66"/>
      <c r="H39" s="70"/>
      <c r="I39" s="71"/>
      <c r="J39" s="71"/>
      <c r="K39" s="34" t="s">
        <v>65</v>
      </c>
      <c r="L39" s="78">
        <v>39</v>
      </c>
      <c r="M39" s="78"/>
      <c r="N39" s="73"/>
      <c r="O39" s="89" t="s">
        <v>306</v>
      </c>
      <c r="P39" s="89" t="s">
        <v>307</v>
      </c>
      <c r="Q39" s="89" t="s">
        <v>309</v>
      </c>
      <c r="R39">
        <v>1</v>
      </c>
      <c r="S39" s="88" t="str">
        <f>REPLACE(INDEX(GroupVertices[Group],MATCH(Edges[[#This Row],[Vertex 1]],GroupVertices[Vertex],0)),1,1,"")</f>
        <v>3</v>
      </c>
      <c r="T39" s="88" t="str">
        <f>REPLACE(INDEX(GroupVertices[Group],MATCH(Edges[[#This Row],[Vertex 2]],GroupVertices[Vertex],0)),1,1,"")</f>
        <v>3</v>
      </c>
      <c r="U39" s="48"/>
      <c r="V39" s="49"/>
      <c r="W39" s="48"/>
      <c r="X39" s="49"/>
      <c r="Y39" s="48"/>
      <c r="Z39" s="49"/>
      <c r="AA39" s="48"/>
      <c r="AB39" s="49"/>
      <c r="AC39" s="48"/>
      <c r="AD39" s="48"/>
      <c r="AE39" s="48"/>
    </row>
    <row r="40" spans="1:31" ht="15">
      <c r="A40" s="65" t="s">
        <v>224</v>
      </c>
      <c r="B40" s="65" t="s">
        <v>207</v>
      </c>
      <c r="C40" s="66" t="s">
        <v>2159</v>
      </c>
      <c r="D40" s="67">
        <v>3</v>
      </c>
      <c r="E40" s="68" t="s">
        <v>132</v>
      </c>
      <c r="F40" s="69">
        <v>32</v>
      </c>
      <c r="G40" s="66"/>
      <c r="H40" s="70"/>
      <c r="I40" s="71"/>
      <c r="J40" s="71"/>
      <c r="K40" s="34" t="s">
        <v>65</v>
      </c>
      <c r="L40" s="78">
        <v>40</v>
      </c>
      <c r="M40" s="78"/>
      <c r="N40" s="73"/>
      <c r="O40" s="89" t="s">
        <v>306</v>
      </c>
      <c r="P40" s="89" t="s">
        <v>307</v>
      </c>
      <c r="Q40" s="89" t="s">
        <v>309</v>
      </c>
      <c r="R40">
        <v>1</v>
      </c>
      <c r="S40" s="88" t="str">
        <f>REPLACE(INDEX(GroupVertices[Group],MATCH(Edges[[#This Row],[Vertex 1]],GroupVertices[Vertex],0)),1,1,"")</f>
        <v>3</v>
      </c>
      <c r="T40" s="88" t="str">
        <f>REPLACE(INDEX(GroupVertices[Group],MATCH(Edges[[#This Row],[Vertex 2]],GroupVertices[Vertex],0)),1,1,"")</f>
        <v>3</v>
      </c>
      <c r="U40" s="48"/>
      <c r="V40" s="49"/>
      <c r="W40" s="48"/>
      <c r="X40" s="49"/>
      <c r="Y40" s="48"/>
      <c r="Z40" s="49"/>
      <c r="AA40" s="48"/>
      <c r="AB40" s="49"/>
      <c r="AC40" s="48"/>
      <c r="AD40" s="48"/>
      <c r="AE40" s="48"/>
    </row>
    <row r="41" spans="1:31" ht="15">
      <c r="A41" s="65" t="s">
        <v>225</v>
      </c>
      <c r="B41" s="65" t="s">
        <v>207</v>
      </c>
      <c r="C41" s="66" t="s">
        <v>2159</v>
      </c>
      <c r="D41" s="67">
        <v>3</v>
      </c>
      <c r="E41" s="68" t="s">
        <v>132</v>
      </c>
      <c r="F41" s="69">
        <v>32</v>
      </c>
      <c r="G41" s="66"/>
      <c r="H41" s="70"/>
      <c r="I41" s="71"/>
      <c r="J41" s="71"/>
      <c r="K41" s="34" t="s">
        <v>65</v>
      </c>
      <c r="L41" s="78">
        <v>41</v>
      </c>
      <c r="M41" s="78"/>
      <c r="N41" s="73"/>
      <c r="O41" s="89" t="s">
        <v>306</v>
      </c>
      <c r="P41" s="89" t="s">
        <v>307</v>
      </c>
      <c r="Q41" s="89" t="s">
        <v>309</v>
      </c>
      <c r="R41">
        <v>1</v>
      </c>
      <c r="S41" s="88" t="str">
        <f>REPLACE(INDEX(GroupVertices[Group],MATCH(Edges[[#This Row],[Vertex 1]],GroupVertices[Vertex],0)),1,1,"")</f>
        <v>3</v>
      </c>
      <c r="T41" s="88" t="str">
        <f>REPLACE(INDEX(GroupVertices[Group],MATCH(Edges[[#This Row],[Vertex 2]],GroupVertices[Vertex],0)),1,1,"")</f>
        <v>3</v>
      </c>
      <c r="U41" s="48"/>
      <c r="V41" s="49"/>
      <c r="W41" s="48"/>
      <c r="X41" s="49"/>
      <c r="Y41" s="48"/>
      <c r="Z41" s="49"/>
      <c r="AA41" s="48"/>
      <c r="AB41" s="49"/>
      <c r="AC41" s="48"/>
      <c r="AD41" s="48"/>
      <c r="AE41" s="48"/>
    </row>
    <row r="42" spans="1:31" ht="15">
      <c r="A42" s="65" t="s">
        <v>205</v>
      </c>
      <c r="B42" s="65" t="s">
        <v>207</v>
      </c>
      <c r="C42" s="66" t="s">
        <v>2159</v>
      </c>
      <c r="D42" s="67">
        <v>3</v>
      </c>
      <c r="E42" s="68" t="s">
        <v>132</v>
      </c>
      <c r="F42" s="69">
        <v>32</v>
      </c>
      <c r="G42" s="66"/>
      <c r="H42" s="70"/>
      <c r="I42" s="71"/>
      <c r="J42" s="71"/>
      <c r="K42" s="34" t="s">
        <v>65</v>
      </c>
      <c r="L42" s="78">
        <v>42</v>
      </c>
      <c r="M42" s="78"/>
      <c r="N42" s="73"/>
      <c r="O42" s="89" t="s">
        <v>306</v>
      </c>
      <c r="P42" s="89" t="s">
        <v>307</v>
      </c>
      <c r="Q42" s="89" t="s">
        <v>308</v>
      </c>
      <c r="R42">
        <v>1</v>
      </c>
      <c r="S42" s="88" t="str">
        <f>REPLACE(INDEX(GroupVertices[Group],MATCH(Edges[[#This Row],[Vertex 1]],GroupVertices[Vertex],0)),1,1,"")</f>
        <v>1</v>
      </c>
      <c r="T42" s="88" t="str">
        <f>REPLACE(INDEX(GroupVertices[Group],MATCH(Edges[[#This Row],[Vertex 2]],GroupVertices[Vertex],0)),1,1,"")</f>
        <v>3</v>
      </c>
      <c r="U42" s="48"/>
      <c r="V42" s="49"/>
      <c r="W42" s="48"/>
      <c r="X42" s="49"/>
      <c r="Y42" s="48"/>
      <c r="Z42" s="49"/>
      <c r="AA42" s="48"/>
      <c r="AB42" s="49"/>
      <c r="AC42" s="48"/>
      <c r="AD42" s="48"/>
      <c r="AE42" s="48"/>
    </row>
    <row r="43" spans="1:31" ht="15">
      <c r="A43" s="65" t="s">
        <v>205</v>
      </c>
      <c r="B43" s="65" t="s">
        <v>273</v>
      </c>
      <c r="C43" s="66" t="s">
        <v>2159</v>
      </c>
      <c r="D43" s="67">
        <v>3</v>
      </c>
      <c r="E43" s="68" t="s">
        <v>132</v>
      </c>
      <c r="F43" s="69">
        <v>32</v>
      </c>
      <c r="G43" s="66"/>
      <c r="H43" s="70"/>
      <c r="I43" s="71"/>
      <c r="J43" s="71"/>
      <c r="K43" s="34" t="s">
        <v>65</v>
      </c>
      <c r="L43" s="78">
        <v>43</v>
      </c>
      <c r="M43" s="78"/>
      <c r="N43" s="73"/>
      <c r="O43" s="89" t="s">
        <v>306</v>
      </c>
      <c r="P43" s="89" t="s">
        <v>307</v>
      </c>
      <c r="Q43" s="89" t="s">
        <v>308</v>
      </c>
      <c r="R43">
        <v>1</v>
      </c>
      <c r="S43" s="88" t="str">
        <f>REPLACE(INDEX(GroupVertices[Group],MATCH(Edges[[#This Row],[Vertex 1]],GroupVertices[Vertex],0)),1,1,"")</f>
        <v>1</v>
      </c>
      <c r="T43" s="88" t="str">
        <f>REPLACE(INDEX(GroupVertices[Group],MATCH(Edges[[#This Row],[Vertex 2]],GroupVertices[Vertex],0)),1,1,"")</f>
        <v>1</v>
      </c>
      <c r="U43" s="48"/>
      <c r="V43" s="49"/>
      <c r="W43" s="48"/>
      <c r="X43" s="49"/>
      <c r="Y43" s="48"/>
      <c r="Z43" s="49"/>
      <c r="AA43" s="48"/>
      <c r="AB43" s="49"/>
      <c r="AC43" s="48"/>
      <c r="AD43" s="48"/>
      <c r="AE43" s="48"/>
    </row>
    <row r="44" spans="1:31" ht="15">
      <c r="A44" s="65" t="s">
        <v>205</v>
      </c>
      <c r="B44" s="65" t="s">
        <v>274</v>
      </c>
      <c r="C44" s="66" t="s">
        <v>2159</v>
      </c>
      <c r="D44" s="67">
        <v>3</v>
      </c>
      <c r="E44" s="68" t="s">
        <v>132</v>
      </c>
      <c r="F44" s="69">
        <v>32</v>
      </c>
      <c r="G44" s="66"/>
      <c r="H44" s="70"/>
      <c r="I44" s="71"/>
      <c r="J44" s="71"/>
      <c r="K44" s="34" t="s">
        <v>65</v>
      </c>
      <c r="L44" s="78">
        <v>44</v>
      </c>
      <c r="M44" s="78"/>
      <c r="N44" s="73"/>
      <c r="O44" s="89" t="s">
        <v>306</v>
      </c>
      <c r="P44" s="89" t="s">
        <v>307</v>
      </c>
      <c r="Q44" s="89" t="s">
        <v>308</v>
      </c>
      <c r="R44">
        <v>1</v>
      </c>
      <c r="S44" s="88" t="str">
        <f>REPLACE(INDEX(GroupVertices[Group],MATCH(Edges[[#This Row],[Vertex 1]],GroupVertices[Vertex],0)),1,1,"")</f>
        <v>1</v>
      </c>
      <c r="T44" s="88" t="str">
        <f>REPLACE(INDEX(GroupVertices[Group],MATCH(Edges[[#This Row],[Vertex 2]],GroupVertices[Vertex],0)),1,1,"")</f>
        <v>1</v>
      </c>
      <c r="U44" s="48"/>
      <c r="V44" s="49"/>
      <c r="W44" s="48"/>
      <c r="X44" s="49"/>
      <c r="Y44" s="48"/>
      <c r="Z44" s="49"/>
      <c r="AA44" s="48"/>
      <c r="AB44" s="49"/>
      <c r="AC44" s="48"/>
      <c r="AD44" s="48"/>
      <c r="AE44" s="48"/>
    </row>
    <row r="45" spans="1:31" ht="15">
      <c r="A45" s="65" t="s">
        <v>208</v>
      </c>
      <c r="B45" s="65" t="s">
        <v>275</v>
      </c>
      <c r="C45" s="66" t="s">
        <v>2159</v>
      </c>
      <c r="D45" s="67">
        <v>3</v>
      </c>
      <c r="E45" s="68" t="s">
        <v>132</v>
      </c>
      <c r="F45" s="69">
        <v>32</v>
      </c>
      <c r="G45" s="66"/>
      <c r="H45" s="70"/>
      <c r="I45" s="71"/>
      <c r="J45" s="71"/>
      <c r="K45" s="34" t="s">
        <v>65</v>
      </c>
      <c r="L45" s="78">
        <v>45</v>
      </c>
      <c r="M45" s="78"/>
      <c r="N45" s="73"/>
      <c r="O45" s="89" t="s">
        <v>306</v>
      </c>
      <c r="P45" s="89" t="s">
        <v>307</v>
      </c>
      <c r="Q45" s="89" t="s">
        <v>309</v>
      </c>
      <c r="R45">
        <v>1</v>
      </c>
      <c r="S45" s="88" t="str">
        <f>REPLACE(INDEX(GroupVertices[Group],MATCH(Edges[[#This Row],[Vertex 1]],GroupVertices[Vertex],0)),1,1,"")</f>
        <v>3</v>
      </c>
      <c r="T45" s="88" t="str">
        <f>REPLACE(INDEX(GroupVertices[Group],MATCH(Edges[[#This Row],[Vertex 2]],GroupVertices[Vertex],0)),1,1,"")</f>
        <v>3</v>
      </c>
      <c r="U45" s="48"/>
      <c r="V45" s="49"/>
      <c r="W45" s="48"/>
      <c r="X45" s="49"/>
      <c r="Y45" s="48"/>
      <c r="Z45" s="49"/>
      <c r="AA45" s="48"/>
      <c r="AB45" s="49"/>
      <c r="AC45" s="48"/>
      <c r="AD45" s="48"/>
      <c r="AE45" s="48"/>
    </row>
    <row r="46" spans="1:31" ht="15">
      <c r="A46" s="65" t="s">
        <v>211</v>
      </c>
      <c r="B46" s="65" t="s">
        <v>275</v>
      </c>
      <c r="C46" s="66" t="s">
        <v>2159</v>
      </c>
      <c r="D46" s="67">
        <v>3</v>
      </c>
      <c r="E46" s="68" t="s">
        <v>132</v>
      </c>
      <c r="F46" s="69">
        <v>32</v>
      </c>
      <c r="G46" s="66"/>
      <c r="H46" s="70"/>
      <c r="I46" s="71"/>
      <c r="J46" s="71"/>
      <c r="K46" s="34" t="s">
        <v>65</v>
      </c>
      <c r="L46" s="78">
        <v>46</v>
      </c>
      <c r="M46" s="78"/>
      <c r="N46" s="73"/>
      <c r="O46" s="89" t="s">
        <v>306</v>
      </c>
      <c r="P46" s="89" t="s">
        <v>307</v>
      </c>
      <c r="Q46" s="89" t="s">
        <v>309</v>
      </c>
      <c r="R46">
        <v>1</v>
      </c>
      <c r="S46" s="88" t="str">
        <f>REPLACE(INDEX(GroupVertices[Group],MATCH(Edges[[#This Row],[Vertex 1]],GroupVertices[Vertex],0)),1,1,"")</f>
        <v>3</v>
      </c>
      <c r="T46" s="88" t="str">
        <f>REPLACE(INDEX(GroupVertices[Group],MATCH(Edges[[#This Row],[Vertex 2]],GroupVertices[Vertex],0)),1,1,"")</f>
        <v>3</v>
      </c>
      <c r="U46" s="48"/>
      <c r="V46" s="49"/>
      <c r="W46" s="48"/>
      <c r="X46" s="49"/>
      <c r="Y46" s="48"/>
      <c r="Z46" s="49"/>
      <c r="AA46" s="48"/>
      <c r="AB46" s="49"/>
      <c r="AC46" s="48"/>
      <c r="AD46" s="48"/>
      <c r="AE46" s="48"/>
    </row>
    <row r="47" spans="1:31" ht="15">
      <c r="A47" s="65" t="s">
        <v>205</v>
      </c>
      <c r="B47" s="65" t="s">
        <v>275</v>
      </c>
      <c r="C47" s="66" t="s">
        <v>2159</v>
      </c>
      <c r="D47" s="67">
        <v>3</v>
      </c>
      <c r="E47" s="68" t="s">
        <v>132</v>
      </c>
      <c r="F47" s="69">
        <v>32</v>
      </c>
      <c r="G47" s="66"/>
      <c r="H47" s="70"/>
      <c r="I47" s="71"/>
      <c r="J47" s="71"/>
      <c r="K47" s="34" t="s">
        <v>65</v>
      </c>
      <c r="L47" s="78">
        <v>47</v>
      </c>
      <c r="M47" s="78"/>
      <c r="N47" s="73"/>
      <c r="O47" s="89" t="s">
        <v>306</v>
      </c>
      <c r="P47" s="89" t="s">
        <v>307</v>
      </c>
      <c r="Q47" s="89" t="s">
        <v>308</v>
      </c>
      <c r="R47">
        <v>1</v>
      </c>
      <c r="S47" s="88" t="str">
        <f>REPLACE(INDEX(GroupVertices[Group],MATCH(Edges[[#This Row],[Vertex 1]],GroupVertices[Vertex],0)),1,1,"")</f>
        <v>1</v>
      </c>
      <c r="T47" s="88" t="str">
        <f>REPLACE(INDEX(GroupVertices[Group],MATCH(Edges[[#This Row],[Vertex 2]],GroupVertices[Vertex],0)),1,1,"")</f>
        <v>3</v>
      </c>
      <c r="U47" s="48"/>
      <c r="V47" s="49"/>
      <c r="W47" s="48"/>
      <c r="X47" s="49"/>
      <c r="Y47" s="48"/>
      <c r="Z47" s="49"/>
      <c r="AA47" s="48"/>
      <c r="AB47" s="49"/>
      <c r="AC47" s="48"/>
      <c r="AD47" s="48"/>
      <c r="AE47" s="48"/>
    </row>
    <row r="48" spans="1:31" ht="15">
      <c r="A48" s="65" t="s">
        <v>227</v>
      </c>
      <c r="B48" s="65" t="s">
        <v>208</v>
      </c>
      <c r="C48" s="66" t="s">
        <v>2159</v>
      </c>
      <c r="D48" s="67">
        <v>3</v>
      </c>
      <c r="E48" s="68" t="s">
        <v>132</v>
      </c>
      <c r="F48" s="69">
        <v>32</v>
      </c>
      <c r="G48" s="66"/>
      <c r="H48" s="70"/>
      <c r="I48" s="71"/>
      <c r="J48" s="71"/>
      <c r="K48" s="34" t="s">
        <v>65</v>
      </c>
      <c r="L48" s="78">
        <v>48</v>
      </c>
      <c r="M48" s="78"/>
      <c r="N48" s="73"/>
      <c r="O48" s="89" t="s">
        <v>306</v>
      </c>
      <c r="P48" s="89" t="s">
        <v>307</v>
      </c>
      <c r="Q48" s="89" t="s">
        <v>309</v>
      </c>
      <c r="R48">
        <v>1</v>
      </c>
      <c r="S48" s="88" t="str">
        <f>REPLACE(INDEX(GroupVertices[Group],MATCH(Edges[[#This Row],[Vertex 1]],GroupVertices[Vertex],0)),1,1,"")</f>
        <v>4</v>
      </c>
      <c r="T48" s="88" t="str">
        <f>REPLACE(INDEX(GroupVertices[Group],MATCH(Edges[[#This Row],[Vertex 2]],GroupVertices[Vertex],0)),1,1,"")</f>
        <v>3</v>
      </c>
      <c r="U48" s="48"/>
      <c r="V48" s="49"/>
      <c r="W48" s="48"/>
      <c r="X48" s="49"/>
      <c r="Y48" s="48"/>
      <c r="Z48" s="49"/>
      <c r="AA48" s="48"/>
      <c r="AB48" s="49"/>
      <c r="AC48" s="48"/>
      <c r="AD48" s="48"/>
      <c r="AE48" s="48"/>
    </row>
    <row r="49" spans="1:31" ht="15">
      <c r="A49" s="65" t="s">
        <v>212</v>
      </c>
      <c r="B49" s="65" t="s">
        <v>208</v>
      </c>
      <c r="C49" s="66" t="s">
        <v>2159</v>
      </c>
      <c r="D49" s="67">
        <v>3</v>
      </c>
      <c r="E49" s="68" t="s">
        <v>132</v>
      </c>
      <c r="F49" s="69">
        <v>32</v>
      </c>
      <c r="G49" s="66"/>
      <c r="H49" s="70"/>
      <c r="I49" s="71"/>
      <c r="J49" s="71"/>
      <c r="K49" s="34" t="s">
        <v>65</v>
      </c>
      <c r="L49" s="78">
        <v>49</v>
      </c>
      <c r="M49" s="78"/>
      <c r="N49" s="73"/>
      <c r="O49" s="89" t="s">
        <v>306</v>
      </c>
      <c r="P49" s="89" t="s">
        <v>307</v>
      </c>
      <c r="Q49" s="89" t="s">
        <v>309</v>
      </c>
      <c r="R49">
        <v>1</v>
      </c>
      <c r="S49" s="88" t="str">
        <f>REPLACE(INDEX(GroupVertices[Group],MATCH(Edges[[#This Row],[Vertex 1]],GroupVertices[Vertex],0)),1,1,"")</f>
        <v>3</v>
      </c>
      <c r="T49" s="88" t="str">
        <f>REPLACE(INDEX(GroupVertices[Group],MATCH(Edges[[#This Row],[Vertex 2]],GroupVertices[Vertex],0)),1,1,"")</f>
        <v>3</v>
      </c>
      <c r="U49" s="48"/>
      <c r="V49" s="49"/>
      <c r="W49" s="48"/>
      <c r="X49" s="49"/>
      <c r="Y49" s="48"/>
      <c r="Z49" s="49"/>
      <c r="AA49" s="48"/>
      <c r="AB49" s="49"/>
      <c r="AC49" s="48"/>
      <c r="AD49" s="48"/>
      <c r="AE49" s="48"/>
    </row>
    <row r="50" spans="1:31" ht="15">
      <c r="A50" s="65" t="s">
        <v>228</v>
      </c>
      <c r="B50" s="65" t="s">
        <v>208</v>
      </c>
      <c r="C50" s="66" t="s">
        <v>2159</v>
      </c>
      <c r="D50" s="67">
        <v>3</v>
      </c>
      <c r="E50" s="68" t="s">
        <v>132</v>
      </c>
      <c r="F50" s="69">
        <v>32</v>
      </c>
      <c r="G50" s="66"/>
      <c r="H50" s="70"/>
      <c r="I50" s="71"/>
      <c r="J50" s="71"/>
      <c r="K50" s="34" t="s">
        <v>65</v>
      </c>
      <c r="L50" s="78">
        <v>50</v>
      </c>
      <c r="M50" s="78"/>
      <c r="N50" s="73"/>
      <c r="O50" s="89" t="s">
        <v>306</v>
      </c>
      <c r="P50" s="89" t="s">
        <v>307</v>
      </c>
      <c r="Q50" s="89" t="s">
        <v>309</v>
      </c>
      <c r="R50">
        <v>1</v>
      </c>
      <c r="S50" s="88" t="str">
        <f>REPLACE(INDEX(GroupVertices[Group],MATCH(Edges[[#This Row],[Vertex 1]],GroupVertices[Vertex],0)),1,1,"")</f>
        <v>2</v>
      </c>
      <c r="T50" s="88" t="str">
        <f>REPLACE(INDEX(GroupVertices[Group],MATCH(Edges[[#This Row],[Vertex 2]],GroupVertices[Vertex],0)),1,1,"")</f>
        <v>3</v>
      </c>
      <c r="U50" s="48"/>
      <c r="V50" s="49"/>
      <c r="W50" s="48"/>
      <c r="X50" s="49"/>
      <c r="Y50" s="48"/>
      <c r="Z50" s="49"/>
      <c r="AA50" s="48"/>
      <c r="AB50" s="49"/>
      <c r="AC50" s="48"/>
      <c r="AD50" s="48"/>
      <c r="AE50" s="48"/>
    </row>
    <row r="51" spans="1:31" ht="15">
      <c r="A51" s="65" t="s">
        <v>215</v>
      </c>
      <c r="B51" s="65" t="s">
        <v>208</v>
      </c>
      <c r="C51" s="66" t="s">
        <v>2159</v>
      </c>
      <c r="D51" s="67">
        <v>3</v>
      </c>
      <c r="E51" s="68" t="s">
        <v>132</v>
      </c>
      <c r="F51" s="69">
        <v>32</v>
      </c>
      <c r="G51" s="66"/>
      <c r="H51" s="70"/>
      <c r="I51" s="71"/>
      <c r="J51" s="71"/>
      <c r="K51" s="34" t="s">
        <v>65</v>
      </c>
      <c r="L51" s="78">
        <v>51</v>
      </c>
      <c r="M51" s="78"/>
      <c r="N51" s="73"/>
      <c r="O51" s="89" t="s">
        <v>306</v>
      </c>
      <c r="P51" s="89" t="s">
        <v>307</v>
      </c>
      <c r="Q51" s="89" t="s">
        <v>309</v>
      </c>
      <c r="R51">
        <v>1</v>
      </c>
      <c r="S51" s="88" t="str">
        <f>REPLACE(INDEX(GroupVertices[Group],MATCH(Edges[[#This Row],[Vertex 1]],GroupVertices[Vertex],0)),1,1,"")</f>
        <v>3</v>
      </c>
      <c r="T51" s="88" t="str">
        <f>REPLACE(INDEX(GroupVertices[Group],MATCH(Edges[[#This Row],[Vertex 2]],GroupVertices[Vertex],0)),1,1,"")</f>
        <v>3</v>
      </c>
      <c r="U51" s="48"/>
      <c r="V51" s="49"/>
      <c r="W51" s="48"/>
      <c r="X51" s="49"/>
      <c r="Y51" s="48"/>
      <c r="Z51" s="49"/>
      <c r="AA51" s="48"/>
      <c r="AB51" s="49"/>
      <c r="AC51" s="48"/>
      <c r="AD51" s="48"/>
      <c r="AE51" s="48"/>
    </row>
    <row r="52" spans="1:31" ht="15">
      <c r="A52" s="65" t="s">
        <v>216</v>
      </c>
      <c r="B52" s="65" t="s">
        <v>208</v>
      </c>
      <c r="C52" s="66" t="s">
        <v>2159</v>
      </c>
      <c r="D52" s="67">
        <v>3</v>
      </c>
      <c r="E52" s="68" t="s">
        <v>132</v>
      </c>
      <c r="F52" s="69">
        <v>32</v>
      </c>
      <c r="G52" s="66"/>
      <c r="H52" s="70"/>
      <c r="I52" s="71"/>
      <c r="J52" s="71"/>
      <c r="K52" s="34" t="s">
        <v>65</v>
      </c>
      <c r="L52" s="78">
        <v>52</v>
      </c>
      <c r="M52" s="78"/>
      <c r="N52" s="73"/>
      <c r="O52" s="89" t="s">
        <v>306</v>
      </c>
      <c r="P52" s="89" t="s">
        <v>307</v>
      </c>
      <c r="Q52" s="89" t="s">
        <v>309</v>
      </c>
      <c r="R52">
        <v>1</v>
      </c>
      <c r="S52" s="88" t="str">
        <f>REPLACE(INDEX(GroupVertices[Group],MATCH(Edges[[#This Row],[Vertex 1]],GroupVertices[Vertex],0)),1,1,"")</f>
        <v>3</v>
      </c>
      <c r="T52" s="88" t="str">
        <f>REPLACE(INDEX(GroupVertices[Group],MATCH(Edges[[#This Row],[Vertex 2]],GroupVertices[Vertex],0)),1,1,"")</f>
        <v>3</v>
      </c>
      <c r="U52" s="48"/>
      <c r="V52" s="49"/>
      <c r="W52" s="48"/>
      <c r="X52" s="49"/>
      <c r="Y52" s="48"/>
      <c r="Z52" s="49"/>
      <c r="AA52" s="48"/>
      <c r="AB52" s="49"/>
      <c r="AC52" s="48"/>
      <c r="AD52" s="48"/>
      <c r="AE52" s="48"/>
    </row>
    <row r="53" spans="1:31" ht="15">
      <c r="A53" s="65" t="s">
        <v>217</v>
      </c>
      <c r="B53" s="65" t="s">
        <v>208</v>
      </c>
      <c r="C53" s="66" t="s">
        <v>2159</v>
      </c>
      <c r="D53" s="67">
        <v>3</v>
      </c>
      <c r="E53" s="68" t="s">
        <v>132</v>
      </c>
      <c r="F53" s="69">
        <v>32</v>
      </c>
      <c r="G53" s="66"/>
      <c r="H53" s="70"/>
      <c r="I53" s="71"/>
      <c r="J53" s="71"/>
      <c r="K53" s="34" t="s">
        <v>65</v>
      </c>
      <c r="L53" s="78">
        <v>53</v>
      </c>
      <c r="M53" s="78"/>
      <c r="N53" s="73"/>
      <c r="O53" s="89" t="s">
        <v>306</v>
      </c>
      <c r="P53" s="89" t="s">
        <v>307</v>
      </c>
      <c r="Q53" s="89" t="s">
        <v>309</v>
      </c>
      <c r="R53">
        <v>1</v>
      </c>
      <c r="S53" s="88" t="str">
        <f>REPLACE(INDEX(GroupVertices[Group],MATCH(Edges[[#This Row],[Vertex 1]],GroupVertices[Vertex],0)),1,1,"")</f>
        <v>3</v>
      </c>
      <c r="T53" s="88" t="str">
        <f>REPLACE(INDEX(GroupVertices[Group],MATCH(Edges[[#This Row],[Vertex 2]],GroupVertices[Vertex],0)),1,1,"")</f>
        <v>3</v>
      </c>
      <c r="U53" s="48"/>
      <c r="V53" s="49"/>
      <c r="W53" s="48"/>
      <c r="X53" s="49"/>
      <c r="Y53" s="48"/>
      <c r="Z53" s="49"/>
      <c r="AA53" s="48"/>
      <c r="AB53" s="49"/>
      <c r="AC53" s="48"/>
      <c r="AD53" s="48"/>
      <c r="AE53" s="48"/>
    </row>
    <row r="54" spans="1:31" ht="15">
      <c r="A54" s="65" t="s">
        <v>220</v>
      </c>
      <c r="B54" s="65" t="s">
        <v>208</v>
      </c>
      <c r="C54" s="66" t="s">
        <v>2159</v>
      </c>
      <c r="D54" s="67">
        <v>3</v>
      </c>
      <c r="E54" s="68" t="s">
        <v>132</v>
      </c>
      <c r="F54" s="69">
        <v>32</v>
      </c>
      <c r="G54" s="66"/>
      <c r="H54" s="70"/>
      <c r="I54" s="71"/>
      <c r="J54" s="71"/>
      <c r="K54" s="34" t="s">
        <v>65</v>
      </c>
      <c r="L54" s="78">
        <v>54</v>
      </c>
      <c r="M54" s="78"/>
      <c r="N54" s="73"/>
      <c r="O54" s="89" t="s">
        <v>306</v>
      </c>
      <c r="P54" s="89" t="s">
        <v>307</v>
      </c>
      <c r="Q54" s="89" t="s">
        <v>309</v>
      </c>
      <c r="R54">
        <v>1</v>
      </c>
      <c r="S54" s="88" t="str">
        <f>REPLACE(INDEX(GroupVertices[Group],MATCH(Edges[[#This Row],[Vertex 1]],GroupVertices[Vertex],0)),1,1,"")</f>
        <v>3</v>
      </c>
      <c r="T54" s="88" t="str">
        <f>REPLACE(INDEX(GroupVertices[Group],MATCH(Edges[[#This Row],[Vertex 2]],GroupVertices[Vertex],0)),1,1,"")</f>
        <v>3</v>
      </c>
      <c r="U54" s="48"/>
      <c r="V54" s="49"/>
      <c r="W54" s="48"/>
      <c r="X54" s="49"/>
      <c r="Y54" s="48"/>
      <c r="Z54" s="49"/>
      <c r="AA54" s="48"/>
      <c r="AB54" s="49"/>
      <c r="AC54" s="48"/>
      <c r="AD54" s="48"/>
      <c r="AE54" s="48"/>
    </row>
    <row r="55" spans="1:31" ht="15">
      <c r="A55" s="65" t="s">
        <v>222</v>
      </c>
      <c r="B55" s="65" t="s">
        <v>208</v>
      </c>
      <c r="C55" s="66" t="s">
        <v>2159</v>
      </c>
      <c r="D55" s="67">
        <v>3</v>
      </c>
      <c r="E55" s="68" t="s">
        <v>132</v>
      </c>
      <c r="F55" s="69">
        <v>32</v>
      </c>
      <c r="G55" s="66"/>
      <c r="H55" s="70"/>
      <c r="I55" s="71"/>
      <c r="J55" s="71"/>
      <c r="K55" s="34" t="s">
        <v>65</v>
      </c>
      <c r="L55" s="78">
        <v>55</v>
      </c>
      <c r="M55" s="78"/>
      <c r="N55" s="73"/>
      <c r="O55" s="89" t="s">
        <v>306</v>
      </c>
      <c r="P55" s="89" t="s">
        <v>307</v>
      </c>
      <c r="Q55" s="89" t="s">
        <v>309</v>
      </c>
      <c r="R55">
        <v>1</v>
      </c>
      <c r="S55" s="88" t="str">
        <f>REPLACE(INDEX(GroupVertices[Group],MATCH(Edges[[#This Row],[Vertex 1]],GroupVertices[Vertex],0)),1,1,"")</f>
        <v>3</v>
      </c>
      <c r="T55" s="88" t="str">
        <f>REPLACE(INDEX(GroupVertices[Group],MATCH(Edges[[#This Row],[Vertex 2]],GroupVertices[Vertex],0)),1,1,"")</f>
        <v>3</v>
      </c>
      <c r="U55" s="48"/>
      <c r="V55" s="49"/>
      <c r="W55" s="48"/>
      <c r="X55" s="49"/>
      <c r="Y55" s="48"/>
      <c r="Z55" s="49"/>
      <c r="AA55" s="48"/>
      <c r="AB55" s="49"/>
      <c r="AC55" s="48"/>
      <c r="AD55" s="48"/>
      <c r="AE55" s="48"/>
    </row>
    <row r="56" spans="1:31" ht="15">
      <c r="A56" s="65" t="s">
        <v>229</v>
      </c>
      <c r="B56" s="65" t="s">
        <v>208</v>
      </c>
      <c r="C56" s="66" t="s">
        <v>2159</v>
      </c>
      <c r="D56" s="67">
        <v>3</v>
      </c>
      <c r="E56" s="68" t="s">
        <v>132</v>
      </c>
      <c r="F56" s="69">
        <v>32</v>
      </c>
      <c r="G56" s="66"/>
      <c r="H56" s="70"/>
      <c r="I56" s="71"/>
      <c r="J56" s="71"/>
      <c r="K56" s="34" t="s">
        <v>65</v>
      </c>
      <c r="L56" s="78">
        <v>56</v>
      </c>
      <c r="M56" s="78"/>
      <c r="N56" s="73"/>
      <c r="O56" s="89" t="s">
        <v>306</v>
      </c>
      <c r="P56" s="89" t="s">
        <v>307</v>
      </c>
      <c r="Q56" s="89" t="s">
        <v>309</v>
      </c>
      <c r="R56">
        <v>1</v>
      </c>
      <c r="S56" s="88" t="str">
        <f>REPLACE(INDEX(GroupVertices[Group],MATCH(Edges[[#This Row],[Vertex 1]],GroupVertices[Vertex],0)),1,1,"")</f>
        <v>1</v>
      </c>
      <c r="T56" s="88" t="str">
        <f>REPLACE(INDEX(GroupVertices[Group],MATCH(Edges[[#This Row],[Vertex 2]],GroupVertices[Vertex],0)),1,1,"")</f>
        <v>3</v>
      </c>
      <c r="U56" s="48"/>
      <c r="V56" s="49"/>
      <c r="W56" s="48"/>
      <c r="X56" s="49"/>
      <c r="Y56" s="48"/>
      <c r="Z56" s="49"/>
      <c r="AA56" s="48"/>
      <c r="AB56" s="49"/>
      <c r="AC56" s="48"/>
      <c r="AD56" s="48"/>
      <c r="AE56" s="48"/>
    </row>
    <row r="57" spans="1:31" ht="15">
      <c r="A57" s="65" t="s">
        <v>225</v>
      </c>
      <c r="B57" s="65" t="s">
        <v>208</v>
      </c>
      <c r="C57" s="66" t="s">
        <v>2159</v>
      </c>
      <c r="D57" s="67">
        <v>3</v>
      </c>
      <c r="E57" s="68" t="s">
        <v>132</v>
      </c>
      <c r="F57" s="69">
        <v>32</v>
      </c>
      <c r="G57" s="66"/>
      <c r="H57" s="70"/>
      <c r="I57" s="71"/>
      <c r="J57" s="71"/>
      <c r="K57" s="34" t="s">
        <v>65</v>
      </c>
      <c r="L57" s="78">
        <v>57</v>
      </c>
      <c r="M57" s="78"/>
      <c r="N57" s="73"/>
      <c r="O57" s="89" t="s">
        <v>306</v>
      </c>
      <c r="P57" s="89" t="s">
        <v>307</v>
      </c>
      <c r="Q57" s="89" t="s">
        <v>309</v>
      </c>
      <c r="R57">
        <v>1</v>
      </c>
      <c r="S57" s="88" t="str">
        <f>REPLACE(INDEX(GroupVertices[Group],MATCH(Edges[[#This Row],[Vertex 1]],GroupVertices[Vertex],0)),1,1,"")</f>
        <v>3</v>
      </c>
      <c r="T57" s="88" t="str">
        <f>REPLACE(INDEX(GroupVertices[Group],MATCH(Edges[[#This Row],[Vertex 2]],GroupVertices[Vertex],0)),1,1,"")</f>
        <v>3</v>
      </c>
      <c r="U57" s="48"/>
      <c r="V57" s="49"/>
      <c r="W57" s="48"/>
      <c r="X57" s="49"/>
      <c r="Y57" s="48"/>
      <c r="Z57" s="49"/>
      <c r="AA57" s="48"/>
      <c r="AB57" s="49"/>
      <c r="AC57" s="48"/>
      <c r="AD57" s="48"/>
      <c r="AE57" s="48"/>
    </row>
    <row r="58" spans="1:31" ht="15">
      <c r="A58" s="65" t="s">
        <v>205</v>
      </c>
      <c r="B58" s="65" t="s">
        <v>208</v>
      </c>
      <c r="C58" s="66" t="s">
        <v>2159</v>
      </c>
      <c r="D58" s="67">
        <v>3</v>
      </c>
      <c r="E58" s="68" t="s">
        <v>132</v>
      </c>
      <c r="F58" s="69">
        <v>32</v>
      </c>
      <c r="G58" s="66"/>
      <c r="H58" s="70"/>
      <c r="I58" s="71"/>
      <c r="J58" s="71"/>
      <c r="K58" s="34" t="s">
        <v>65</v>
      </c>
      <c r="L58" s="78">
        <v>58</v>
      </c>
      <c r="M58" s="78"/>
      <c r="N58" s="73"/>
      <c r="O58" s="89" t="s">
        <v>306</v>
      </c>
      <c r="P58" s="89" t="s">
        <v>307</v>
      </c>
      <c r="Q58" s="89" t="s">
        <v>308</v>
      </c>
      <c r="R58">
        <v>1</v>
      </c>
      <c r="S58" s="88" t="str">
        <f>REPLACE(INDEX(GroupVertices[Group],MATCH(Edges[[#This Row],[Vertex 1]],GroupVertices[Vertex],0)),1,1,"")</f>
        <v>1</v>
      </c>
      <c r="T58" s="88" t="str">
        <f>REPLACE(INDEX(GroupVertices[Group],MATCH(Edges[[#This Row],[Vertex 2]],GroupVertices[Vertex],0)),1,1,"")</f>
        <v>3</v>
      </c>
      <c r="U58" s="48"/>
      <c r="V58" s="49"/>
      <c r="W58" s="48"/>
      <c r="X58" s="49"/>
      <c r="Y58" s="48"/>
      <c r="Z58" s="49"/>
      <c r="AA58" s="48"/>
      <c r="AB58" s="49"/>
      <c r="AC58" s="48"/>
      <c r="AD58" s="48"/>
      <c r="AE58" s="48"/>
    </row>
    <row r="59" spans="1:31" ht="15">
      <c r="A59" s="65" t="s">
        <v>230</v>
      </c>
      <c r="B59" s="65" t="s">
        <v>227</v>
      </c>
      <c r="C59" s="66" t="s">
        <v>2159</v>
      </c>
      <c r="D59" s="67">
        <v>3</v>
      </c>
      <c r="E59" s="68" t="s">
        <v>132</v>
      </c>
      <c r="F59" s="69">
        <v>32</v>
      </c>
      <c r="G59" s="66"/>
      <c r="H59" s="70"/>
      <c r="I59" s="71"/>
      <c r="J59" s="71"/>
      <c r="K59" s="34" t="s">
        <v>65</v>
      </c>
      <c r="L59" s="78">
        <v>59</v>
      </c>
      <c r="M59" s="78"/>
      <c r="N59" s="73"/>
      <c r="O59" s="89" t="s">
        <v>306</v>
      </c>
      <c r="P59" s="89" t="s">
        <v>307</v>
      </c>
      <c r="Q59" s="89" t="s">
        <v>309</v>
      </c>
      <c r="R59">
        <v>1</v>
      </c>
      <c r="S59" s="88" t="str">
        <f>REPLACE(INDEX(GroupVertices[Group],MATCH(Edges[[#This Row],[Vertex 1]],GroupVertices[Vertex],0)),1,1,"")</f>
        <v>4</v>
      </c>
      <c r="T59" s="88" t="str">
        <f>REPLACE(INDEX(GroupVertices[Group],MATCH(Edges[[#This Row],[Vertex 2]],GroupVertices[Vertex],0)),1,1,"")</f>
        <v>4</v>
      </c>
      <c r="U59" s="48"/>
      <c r="V59" s="49"/>
      <c r="W59" s="48"/>
      <c r="X59" s="49"/>
      <c r="Y59" s="48"/>
      <c r="Z59" s="49"/>
      <c r="AA59" s="48"/>
      <c r="AB59" s="49"/>
      <c r="AC59" s="48"/>
      <c r="AD59" s="48"/>
      <c r="AE59" s="48"/>
    </row>
    <row r="60" spans="1:31" ht="15">
      <c r="A60" s="65" t="s">
        <v>231</v>
      </c>
      <c r="B60" s="65" t="s">
        <v>227</v>
      </c>
      <c r="C60" s="66" t="s">
        <v>2159</v>
      </c>
      <c r="D60" s="67">
        <v>3</v>
      </c>
      <c r="E60" s="68" t="s">
        <v>132</v>
      </c>
      <c r="F60" s="69">
        <v>32</v>
      </c>
      <c r="G60" s="66"/>
      <c r="H60" s="70"/>
      <c r="I60" s="71"/>
      <c r="J60" s="71"/>
      <c r="K60" s="34" t="s">
        <v>65</v>
      </c>
      <c r="L60" s="78">
        <v>60</v>
      </c>
      <c r="M60" s="78"/>
      <c r="N60" s="73"/>
      <c r="O60" s="89" t="s">
        <v>306</v>
      </c>
      <c r="P60" s="89" t="s">
        <v>307</v>
      </c>
      <c r="Q60" s="89" t="s">
        <v>309</v>
      </c>
      <c r="R60">
        <v>1</v>
      </c>
      <c r="S60" s="88" t="str">
        <f>REPLACE(INDEX(GroupVertices[Group],MATCH(Edges[[#This Row],[Vertex 1]],GroupVertices[Vertex],0)),1,1,"")</f>
        <v>4</v>
      </c>
      <c r="T60" s="88" t="str">
        <f>REPLACE(INDEX(GroupVertices[Group],MATCH(Edges[[#This Row],[Vertex 2]],GroupVertices[Vertex],0)),1,1,"")</f>
        <v>4</v>
      </c>
      <c r="U60" s="48"/>
      <c r="V60" s="49"/>
      <c r="W60" s="48"/>
      <c r="X60" s="49"/>
      <c r="Y60" s="48"/>
      <c r="Z60" s="49"/>
      <c r="AA60" s="48"/>
      <c r="AB60" s="49"/>
      <c r="AC60" s="48"/>
      <c r="AD60" s="48"/>
      <c r="AE60" s="48"/>
    </row>
    <row r="61" spans="1:31" ht="15">
      <c r="A61" s="65" t="s">
        <v>215</v>
      </c>
      <c r="B61" s="65" t="s">
        <v>227</v>
      </c>
      <c r="C61" s="66" t="s">
        <v>2159</v>
      </c>
      <c r="D61" s="67">
        <v>3</v>
      </c>
      <c r="E61" s="68" t="s">
        <v>132</v>
      </c>
      <c r="F61" s="69">
        <v>32</v>
      </c>
      <c r="G61" s="66"/>
      <c r="H61" s="70"/>
      <c r="I61" s="71"/>
      <c r="J61" s="71"/>
      <c r="K61" s="34" t="s">
        <v>65</v>
      </c>
      <c r="L61" s="78">
        <v>61</v>
      </c>
      <c r="M61" s="78"/>
      <c r="N61" s="73"/>
      <c r="O61" s="89" t="s">
        <v>306</v>
      </c>
      <c r="P61" s="89" t="s">
        <v>307</v>
      </c>
      <c r="Q61" s="89" t="s">
        <v>309</v>
      </c>
      <c r="R61">
        <v>1</v>
      </c>
      <c r="S61" s="88" t="str">
        <f>REPLACE(INDEX(GroupVertices[Group],MATCH(Edges[[#This Row],[Vertex 1]],GroupVertices[Vertex],0)),1,1,"")</f>
        <v>3</v>
      </c>
      <c r="T61" s="88" t="str">
        <f>REPLACE(INDEX(GroupVertices[Group],MATCH(Edges[[#This Row],[Vertex 2]],GroupVertices[Vertex],0)),1,1,"")</f>
        <v>4</v>
      </c>
      <c r="U61" s="48"/>
      <c r="V61" s="49"/>
      <c r="W61" s="48"/>
      <c r="X61" s="49"/>
      <c r="Y61" s="48"/>
      <c r="Z61" s="49"/>
      <c r="AA61" s="48"/>
      <c r="AB61" s="49"/>
      <c r="AC61" s="48"/>
      <c r="AD61" s="48"/>
      <c r="AE61" s="48"/>
    </row>
    <row r="62" spans="1:31" ht="15">
      <c r="A62" s="65" t="s">
        <v>224</v>
      </c>
      <c r="B62" s="65" t="s">
        <v>227</v>
      </c>
      <c r="C62" s="66" t="s">
        <v>2159</v>
      </c>
      <c r="D62" s="67">
        <v>3</v>
      </c>
      <c r="E62" s="68" t="s">
        <v>132</v>
      </c>
      <c r="F62" s="69">
        <v>32</v>
      </c>
      <c r="G62" s="66"/>
      <c r="H62" s="70"/>
      <c r="I62" s="71"/>
      <c r="J62" s="71"/>
      <c r="K62" s="34" t="s">
        <v>65</v>
      </c>
      <c r="L62" s="78">
        <v>62</v>
      </c>
      <c r="M62" s="78"/>
      <c r="N62" s="73"/>
      <c r="O62" s="89" t="s">
        <v>306</v>
      </c>
      <c r="P62" s="89" t="s">
        <v>307</v>
      </c>
      <c r="Q62" s="89" t="s">
        <v>309</v>
      </c>
      <c r="R62">
        <v>1</v>
      </c>
      <c r="S62" s="88" t="str">
        <f>REPLACE(INDEX(GroupVertices[Group],MATCH(Edges[[#This Row],[Vertex 1]],GroupVertices[Vertex],0)),1,1,"")</f>
        <v>3</v>
      </c>
      <c r="T62" s="88" t="str">
        <f>REPLACE(INDEX(GroupVertices[Group],MATCH(Edges[[#This Row],[Vertex 2]],GroupVertices[Vertex],0)),1,1,"")</f>
        <v>4</v>
      </c>
      <c r="U62" s="48"/>
      <c r="V62" s="49"/>
      <c r="W62" s="48"/>
      <c r="X62" s="49"/>
      <c r="Y62" s="48"/>
      <c r="Z62" s="49"/>
      <c r="AA62" s="48"/>
      <c r="AB62" s="49"/>
      <c r="AC62" s="48"/>
      <c r="AD62" s="48"/>
      <c r="AE62" s="48"/>
    </row>
    <row r="63" spans="1:31" ht="15">
      <c r="A63" s="65" t="s">
        <v>232</v>
      </c>
      <c r="B63" s="65" t="s">
        <v>227</v>
      </c>
      <c r="C63" s="66" t="s">
        <v>2159</v>
      </c>
      <c r="D63" s="67">
        <v>3</v>
      </c>
      <c r="E63" s="68" t="s">
        <v>132</v>
      </c>
      <c r="F63" s="69">
        <v>32</v>
      </c>
      <c r="G63" s="66"/>
      <c r="H63" s="70"/>
      <c r="I63" s="71"/>
      <c r="J63" s="71"/>
      <c r="K63" s="34" t="s">
        <v>65</v>
      </c>
      <c r="L63" s="78">
        <v>63</v>
      </c>
      <c r="M63" s="78"/>
      <c r="N63" s="73"/>
      <c r="O63" s="89" t="s">
        <v>306</v>
      </c>
      <c r="P63" s="89" t="s">
        <v>307</v>
      </c>
      <c r="Q63" s="89" t="s">
        <v>309</v>
      </c>
      <c r="R63">
        <v>1</v>
      </c>
      <c r="S63" s="88" t="str">
        <f>REPLACE(INDEX(GroupVertices[Group],MATCH(Edges[[#This Row],[Vertex 1]],GroupVertices[Vertex],0)),1,1,"")</f>
        <v>4</v>
      </c>
      <c r="T63" s="88" t="str">
        <f>REPLACE(INDEX(GroupVertices[Group],MATCH(Edges[[#This Row],[Vertex 2]],GroupVertices[Vertex],0)),1,1,"")</f>
        <v>4</v>
      </c>
      <c r="U63" s="48"/>
      <c r="V63" s="49"/>
      <c r="W63" s="48"/>
      <c r="X63" s="49"/>
      <c r="Y63" s="48"/>
      <c r="Z63" s="49"/>
      <c r="AA63" s="48"/>
      <c r="AB63" s="49"/>
      <c r="AC63" s="48"/>
      <c r="AD63" s="48"/>
      <c r="AE63" s="48"/>
    </row>
    <row r="64" spans="1:31" ht="15">
      <c r="A64" s="65" t="s">
        <v>205</v>
      </c>
      <c r="B64" s="65" t="s">
        <v>227</v>
      </c>
      <c r="C64" s="66" t="s">
        <v>2159</v>
      </c>
      <c r="D64" s="67">
        <v>3</v>
      </c>
      <c r="E64" s="68" t="s">
        <v>132</v>
      </c>
      <c r="F64" s="69">
        <v>32</v>
      </c>
      <c r="G64" s="66"/>
      <c r="H64" s="70"/>
      <c r="I64" s="71"/>
      <c r="J64" s="71"/>
      <c r="K64" s="34" t="s">
        <v>65</v>
      </c>
      <c r="L64" s="78">
        <v>64</v>
      </c>
      <c r="M64" s="78"/>
      <c r="N64" s="73"/>
      <c r="O64" s="89" t="s">
        <v>306</v>
      </c>
      <c r="P64" s="89" t="s">
        <v>307</v>
      </c>
      <c r="Q64" s="89" t="s">
        <v>308</v>
      </c>
      <c r="R64">
        <v>1</v>
      </c>
      <c r="S64" s="88" t="str">
        <f>REPLACE(INDEX(GroupVertices[Group],MATCH(Edges[[#This Row],[Vertex 1]],GroupVertices[Vertex],0)),1,1,"")</f>
        <v>1</v>
      </c>
      <c r="T64" s="88" t="str">
        <f>REPLACE(INDEX(GroupVertices[Group],MATCH(Edges[[#This Row],[Vertex 2]],GroupVertices[Vertex],0)),1,1,"")</f>
        <v>4</v>
      </c>
      <c r="U64" s="48"/>
      <c r="V64" s="49"/>
      <c r="W64" s="48"/>
      <c r="X64" s="49"/>
      <c r="Y64" s="48"/>
      <c r="Z64" s="49"/>
      <c r="AA64" s="48"/>
      <c r="AB64" s="49"/>
      <c r="AC64" s="48"/>
      <c r="AD64" s="48"/>
      <c r="AE64" s="48"/>
    </row>
    <row r="65" spans="1:31" ht="15">
      <c r="A65" s="65" t="s">
        <v>211</v>
      </c>
      <c r="B65" s="65" t="s">
        <v>209</v>
      </c>
      <c r="C65" s="66" t="s">
        <v>2159</v>
      </c>
      <c r="D65" s="67">
        <v>3</v>
      </c>
      <c r="E65" s="68" t="s">
        <v>132</v>
      </c>
      <c r="F65" s="69">
        <v>32</v>
      </c>
      <c r="G65" s="66"/>
      <c r="H65" s="70"/>
      <c r="I65" s="71"/>
      <c r="J65" s="71"/>
      <c r="K65" s="34" t="s">
        <v>65</v>
      </c>
      <c r="L65" s="78">
        <v>65</v>
      </c>
      <c r="M65" s="78"/>
      <c r="N65" s="73"/>
      <c r="O65" s="89" t="s">
        <v>306</v>
      </c>
      <c r="P65" s="89" t="s">
        <v>307</v>
      </c>
      <c r="Q65" s="89" t="s">
        <v>309</v>
      </c>
      <c r="R65">
        <v>1</v>
      </c>
      <c r="S65" s="88" t="str">
        <f>REPLACE(INDEX(GroupVertices[Group],MATCH(Edges[[#This Row],[Vertex 1]],GroupVertices[Vertex],0)),1,1,"")</f>
        <v>3</v>
      </c>
      <c r="T65" s="88" t="str">
        <f>REPLACE(INDEX(GroupVertices[Group],MATCH(Edges[[#This Row],[Vertex 2]],GroupVertices[Vertex],0)),1,1,"")</f>
        <v>3</v>
      </c>
      <c r="U65" s="48"/>
      <c r="V65" s="49"/>
      <c r="W65" s="48"/>
      <c r="X65" s="49"/>
      <c r="Y65" s="48"/>
      <c r="Z65" s="49"/>
      <c r="AA65" s="48"/>
      <c r="AB65" s="49"/>
      <c r="AC65" s="48"/>
      <c r="AD65" s="48"/>
      <c r="AE65" s="48"/>
    </row>
    <row r="66" spans="1:31" ht="15">
      <c r="A66" s="65" t="s">
        <v>228</v>
      </c>
      <c r="B66" s="65" t="s">
        <v>209</v>
      </c>
      <c r="C66" s="66" t="s">
        <v>2159</v>
      </c>
      <c r="D66" s="67">
        <v>3</v>
      </c>
      <c r="E66" s="68" t="s">
        <v>132</v>
      </c>
      <c r="F66" s="69">
        <v>32</v>
      </c>
      <c r="G66" s="66"/>
      <c r="H66" s="70"/>
      <c r="I66" s="71"/>
      <c r="J66" s="71"/>
      <c r="K66" s="34" t="s">
        <v>65</v>
      </c>
      <c r="L66" s="78">
        <v>66</v>
      </c>
      <c r="M66" s="78"/>
      <c r="N66" s="73"/>
      <c r="O66" s="89" t="s">
        <v>306</v>
      </c>
      <c r="P66" s="89" t="s">
        <v>307</v>
      </c>
      <c r="Q66" s="89" t="s">
        <v>309</v>
      </c>
      <c r="R66">
        <v>1</v>
      </c>
      <c r="S66" s="88" t="str">
        <f>REPLACE(INDEX(GroupVertices[Group],MATCH(Edges[[#This Row],[Vertex 1]],GroupVertices[Vertex],0)),1,1,"")</f>
        <v>2</v>
      </c>
      <c r="T66" s="88" t="str">
        <f>REPLACE(INDEX(GroupVertices[Group],MATCH(Edges[[#This Row],[Vertex 2]],GroupVertices[Vertex],0)),1,1,"")</f>
        <v>3</v>
      </c>
      <c r="U66" s="48"/>
      <c r="V66" s="49"/>
      <c r="W66" s="48"/>
      <c r="X66" s="49"/>
      <c r="Y66" s="48"/>
      <c r="Z66" s="49"/>
      <c r="AA66" s="48"/>
      <c r="AB66" s="49"/>
      <c r="AC66" s="48"/>
      <c r="AD66" s="48"/>
      <c r="AE66" s="48"/>
    </row>
    <row r="67" spans="1:31" ht="15">
      <c r="A67" s="65" t="s">
        <v>214</v>
      </c>
      <c r="B67" s="65" t="s">
        <v>209</v>
      </c>
      <c r="C67" s="66" t="s">
        <v>2159</v>
      </c>
      <c r="D67" s="67">
        <v>3</v>
      </c>
      <c r="E67" s="68" t="s">
        <v>132</v>
      </c>
      <c r="F67" s="69">
        <v>32</v>
      </c>
      <c r="G67" s="66"/>
      <c r="H67" s="70"/>
      <c r="I67" s="71"/>
      <c r="J67" s="71"/>
      <c r="K67" s="34" t="s">
        <v>65</v>
      </c>
      <c r="L67" s="78">
        <v>67</v>
      </c>
      <c r="M67" s="78"/>
      <c r="N67" s="73"/>
      <c r="O67" s="89" t="s">
        <v>306</v>
      </c>
      <c r="P67" s="89" t="s">
        <v>307</v>
      </c>
      <c r="Q67" s="89" t="s">
        <v>309</v>
      </c>
      <c r="R67">
        <v>1</v>
      </c>
      <c r="S67" s="88" t="str">
        <f>REPLACE(INDEX(GroupVertices[Group],MATCH(Edges[[#This Row],[Vertex 1]],GroupVertices[Vertex],0)),1,1,"")</f>
        <v>2</v>
      </c>
      <c r="T67" s="88" t="str">
        <f>REPLACE(INDEX(GroupVertices[Group],MATCH(Edges[[#This Row],[Vertex 2]],GroupVertices[Vertex],0)),1,1,"")</f>
        <v>3</v>
      </c>
      <c r="U67" s="48"/>
      <c r="V67" s="49"/>
      <c r="W67" s="48"/>
      <c r="X67" s="49"/>
      <c r="Y67" s="48"/>
      <c r="Z67" s="49"/>
      <c r="AA67" s="48"/>
      <c r="AB67" s="49"/>
      <c r="AC67" s="48"/>
      <c r="AD67" s="48"/>
      <c r="AE67" s="48"/>
    </row>
    <row r="68" spans="1:31" ht="15">
      <c r="A68" s="65" t="s">
        <v>233</v>
      </c>
      <c r="B68" s="65" t="s">
        <v>209</v>
      </c>
      <c r="C68" s="66" t="s">
        <v>2159</v>
      </c>
      <c r="D68" s="67">
        <v>3</v>
      </c>
      <c r="E68" s="68" t="s">
        <v>132</v>
      </c>
      <c r="F68" s="69">
        <v>32</v>
      </c>
      <c r="G68" s="66"/>
      <c r="H68" s="70"/>
      <c r="I68" s="71"/>
      <c r="J68" s="71"/>
      <c r="K68" s="34" t="s">
        <v>65</v>
      </c>
      <c r="L68" s="78">
        <v>68</v>
      </c>
      <c r="M68" s="78"/>
      <c r="N68" s="73"/>
      <c r="O68" s="89" t="s">
        <v>306</v>
      </c>
      <c r="P68" s="89" t="s">
        <v>307</v>
      </c>
      <c r="Q68" s="89" t="s">
        <v>309</v>
      </c>
      <c r="R68">
        <v>1</v>
      </c>
      <c r="S68" s="88" t="str">
        <f>REPLACE(INDEX(GroupVertices[Group],MATCH(Edges[[#This Row],[Vertex 1]],GroupVertices[Vertex],0)),1,1,"")</f>
        <v>3</v>
      </c>
      <c r="T68" s="88" t="str">
        <f>REPLACE(INDEX(GroupVertices[Group],MATCH(Edges[[#This Row],[Vertex 2]],GroupVertices[Vertex],0)),1,1,"")</f>
        <v>3</v>
      </c>
      <c r="U68" s="48"/>
      <c r="V68" s="49"/>
      <c r="W68" s="48"/>
      <c r="X68" s="49"/>
      <c r="Y68" s="48"/>
      <c r="Z68" s="49"/>
      <c r="AA68" s="48"/>
      <c r="AB68" s="49"/>
      <c r="AC68" s="48"/>
      <c r="AD68" s="48"/>
      <c r="AE68" s="48"/>
    </row>
    <row r="69" spans="1:31" ht="15">
      <c r="A69" s="65" t="s">
        <v>215</v>
      </c>
      <c r="B69" s="65" t="s">
        <v>209</v>
      </c>
      <c r="C69" s="66" t="s">
        <v>2159</v>
      </c>
      <c r="D69" s="67">
        <v>3</v>
      </c>
      <c r="E69" s="68" t="s">
        <v>132</v>
      </c>
      <c r="F69" s="69">
        <v>32</v>
      </c>
      <c r="G69" s="66"/>
      <c r="H69" s="70"/>
      <c r="I69" s="71"/>
      <c r="J69" s="71"/>
      <c r="K69" s="34" t="s">
        <v>65</v>
      </c>
      <c r="L69" s="78">
        <v>69</v>
      </c>
      <c r="M69" s="78"/>
      <c r="N69" s="73"/>
      <c r="O69" s="89" t="s">
        <v>306</v>
      </c>
      <c r="P69" s="89" t="s">
        <v>307</v>
      </c>
      <c r="Q69" s="89" t="s">
        <v>309</v>
      </c>
      <c r="R69">
        <v>1</v>
      </c>
      <c r="S69" s="88" t="str">
        <f>REPLACE(INDEX(GroupVertices[Group],MATCH(Edges[[#This Row],[Vertex 1]],GroupVertices[Vertex],0)),1,1,"")</f>
        <v>3</v>
      </c>
      <c r="T69" s="88" t="str">
        <f>REPLACE(INDEX(GroupVertices[Group],MATCH(Edges[[#This Row],[Vertex 2]],GroupVertices[Vertex],0)),1,1,"")</f>
        <v>3</v>
      </c>
      <c r="U69" s="48"/>
      <c r="V69" s="49"/>
      <c r="W69" s="48"/>
      <c r="X69" s="49"/>
      <c r="Y69" s="48"/>
      <c r="Z69" s="49"/>
      <c r="AA69" s="48"/>
      <c r="AB69" s="49"/>
      <c r="AC69" s="48"/>
      <c r="AD69" s="48"/>
      <c r="AE69" s="48"/>
    </row>
    <row r="70" spans="1:31" ht="15">
      <c r="A70" s="65" t="s">
        <v>234</v>
      </c>
      <c r="B70" s="65" t="s">
        <v>209</v>
      </c>
      <c r="C70" s="66" t="s">
        <v>2159</v>
      </c>
      <c r="D70" s="67">
        <v>3</v>
      </c>
      <c r="E70" s="68" t="s">
        <v>132</v>
      </c>
      <c r="F70" s="69">
        <v>32</v>
      </c>
      <c r="G70" s="66"/>
      <c r="H70" s="70"/>
      <c r="I70" s="71"/>
      <c r="J70" s="71"/>
      <c r="K70" s="34" t="s">
        <v>65</v>
      </c>
      <c r="L70" s="78">
        <v>70</v>
      </c>
      <c r="M70" s="78"/>
      <c r="N70" s="73"/>
      <c r="O70" s="89" t="s">
        <v>306</v>
      </c>
      <c r="P70" s="89" t="s">
        <v>307</v>
      </c>
      <c r="Q70" s="89" t="s">
        <v>309</v>
      </c>
      <c r="R70">
        <v>1</v>
      </c>
      <c r="S70" s="88" t="str">
        <f>REPLACE(INDEX(GroupVertices[Group],MATCH(Edges[[#This Row],[Vertex 1]],GroupVertices[Vertex],0)),1,1,"")</f>
        <v>2</v>
      </c>
      <c r="T70" s="88" t="str">
        <f>REPLACE(INDEX(GroupVertices[Group],MATCH(Edges[[#This Row],[Vertex 2]],GroupVertices[Vertex],0)),1,1,"")</f>
        <v>3</v>
      </c>
      <c r="U70" s="48"/>
      <c r="V70" s="49"/>
      <c r="W70" s="48"/>
      <c r="X70" s="49"/>
      <c r="Y70" s="48"/>
      <c r="Z70" s="49"/>
      <c r="AA70" s="48"/>
      <c r="AB70" s="49"/>
      <c r="AC70" s="48"/>
      <c r="AD70" s="48"/>
      <c r="AE70" s="48"/>
    </row>
    <row r="71" spans="1:31" ht="15">
      <c r="A71" s="65" t="s">
        <v>216</v>
      </c>
      <c r="B71" s="65" t="s">
        <v>209</v>
      </c>
      <c r="C71" s="66" t="s">
        <v>2159</v>
      </c>
      <c r="D71" s="67">
        <v>3</v>
      </c>
      <c r="E71" s="68" t="s">
        <v>132</v>
      </c>
      <c r="F71" s="69">
        <v>32</v>
      </c>
      <c r="G71" s="66"/>
      <c r="H71" s="70"/>
      <c r="I71" s="71"/>
      <c r="J71" s="71"/>
      <c r="K71" s="34" t="s">
        <v>65</v>
      </c>
      <c r="L71" s="78">
        <v>71</v>
      </c>
      <c r="M71" s="78"/>
      <c r="N71" s="73"/>
      <c r="O71" s="89" t="s">
        <v>306</v>
      </c>
      <c r="P71" s="89" t="s">
        <v>307</v>
      </c>
      <c r="Q71" s="89" t="s">
        <v>309</v>
      </c>
      <c r="R71">
        <v>1</v>
      </c>
      <c r="S71" s="88" t="str">
        <f>REPLACE(INDEX(GroupVertices[Group],MATCH(Edges[[#This Row],[Vertex 1]],GroupVertices[Vertex],0)),1,1,"")</f>
        <v>3</v>
      </c>
      <c r="T71" s="88" t="str">
        <f>REPLACE(INDEX(GroupVertices[Group],MATCH(Edges[[#This Row],[Vertex 2]],GroupVertices[Vertex],0)),1,1,"")</f>
        <v>3</v>
      </c>
      <c r="U71" s="48"/>
      <c r="V71" s="49"/>
      <c r="W71" s="48"/>
      <c r="X71" s="49"/>
      <c r="Y71" s="48"/>
      <c r="Z71" s="49"/>
      <c r="AA71" s="48"/>
      <c r="AB71" s="49"/>
      <c r="AC71" s="48"/>
      <c r="AD71" s="48"/>
      <c r="AE71" s="48"/>
    </row>
    <row r="72" spans="1:31" ht="15">
      <c r="A72" s="65" t="s">
        <v>235</v>
      </c>
      <c r="B72" s="65" t="s">
        <v>209</v>
      </c>
      <c r="C72" s="66" t="s">
        <v>2159</v>
      </c>
      <c r="D72" s="67">
        <v>3</v>
      </c>
      <c r="E72" s="68" t="s">
        <v>132</v>
      </c>
      <c r="F72" s="69">
        <v>32</v>
      </c>
      <c r="G72" s="66"/>
      <c r="H72" s="70"/>
      <c r="I72" s="71"/>
      <c r="J72" s="71"/>
      <c r="K72" s="34" t="s">
        <v>65</v>
      </c>
      <c r="L72" s="78">
        <v>72</v>
      </c>
      <c r="M72" s="78"/>
      <c r="N72" s="73"/>
      <c r="O72" s="89" t="s">
        <v>306</v>
      </c>
      <c r="P72" s="89" t="s">
        <v>307</v>
      </c>
      <c r="Q72" s="89" t="s">
        <v>309</v>
      </c>
      <c r="R72">
        <v>1</v>
      </c>
      <c r="S72" s="88" t="str">
        <f>REPLACE(INDEX(GroupVertices[Group],MATCH(Edges[[#This Row],[Vertex 1]],GroupVertices[Vertex],0)),1,1,"")</f>
        <v>3</v>
      </c>
      <c r="T72" s="88" t="str">
        <f>REPLACE(INDEX(GroupVertices[Group],MATCH(Edges[[#This Row],[Vertex 2]],GroupVertices[Vertex],0)),1,1,"")</f>
        <v>3</v>
      </c>
      <c r="U72" s="48"/>
      <c r="V72" s="49"/>
      <c r="W72" s="48"/>
      <c r="X72" s="49"/>
      <c r="Y72" s="48"/>
      <c r="Z72" s="49"/>
      <c r="AA72" s="48"/>
      <c r="AB72" s="49"/>
      <c r="AC72" s="48"/>
      <c r="AD72" s="48"/>
      <c r="AE72" s="48"/>
    </row>
    <row r="73" spans="1:31" ht="15">
      <c r="A73" s="65" t="s">
        <v>219</v>
      </c>
      <c r="B73" s="65" t="s">
        <v>209</v>
      </c>
      <c r="C73" s="66" t="s">
        <v>2159</v>
      </c>
      <c r="D73" s="67">
        <v>3</v>
      </c>
      <c r="E73" s="68" t="s">
        <v>132</v>
      </c>
      <c r="F73" s="69">
        <v>32</v>
      </c>
      <c r="G73" s="66"/>
      <c r="H73" s="70"/>
      <c r="I73" s="71"/>
      <c r="J73" s="71"/>
      <c r="K73" s="34" t="s">
        <v>65</v>
      </c>
      <c r="L73" s="78">
        <v>73</v>
      </c>
      <c r="M73" s="78"/>
      <c r="N73" s="73"/>
      <c r="O73" s="89" t="s">
        <v>306</v>
      </c>
      <c r="P73" s="89" t="s">
        <v>307</v>
      </c>
      <c r="Q73" s="89" t="s">
        <v>309</v>
      </c>
      <c r="R73">
        <v>1</v>
      </c>
      <c r="S73" s="88" t="str">
        <f>REPLACE(INDEX(GroupVertices[Group],MATCH(Edges[[#This Row],[Vertex 1]],GroupVertices[Vertex],0)),1,1,"")</f>
        <v>3</v>
      </c>
      <c r="T73" s="88" t="str">
        <f>REPLACE(INDEX(GroupVertices[Group],MATCH(Edges[[#This Row],[Vertex 2]],GroupVertices[Vertex],0)),1,1,"")</f>
        <v>3</v>
      </c>
      <c r="U73" s="48"/>
      <c r="V73" s="49"/>
      <c r="W73" s="48"/>
      <c r="X73" s="49"/>
      <c r="Y73" s="48"/>
      <c r="Z73" s="49"/>
      <c r="AA73" s="48"/>
      <c r="AB73" s="49"/>
      <c r="AC73" s="48"/>
      <c r="AD73" s="48"/>
      <c r="AE73" s="48"/>
    </row>
    <row r="74" spans="1:31" ht="15">
      <c r="A74" s="65" t="s">
        <v>221</v>
      </c>
      <c r="B74" s="65" t="s">
        <v>209</v>
      </c>
      <c r="C74" s="66" t="s">
        <v>2159</v>
      </c>
      <c r="D74" s="67">
        <v>3</v>
      </c>
      <c r="E74" s="68" t="s">
        <v>132</v>
      </c>
      <c r="F74" s="69">
        <v>32</v>
      </c>
      <c r="G74" s="66"/>
      <c r="H74" s="70"/>
      <c r="I74" s="71"/>
      <c r="J74" s="71"/>
      <c r="K74" s="34" t="s">
        <v>65</v>
      </c>
      <c r="L74" s="78">
        <v>74</v>
      </c>
      <c r="M74" s="78"/>
      <c r="N74" s="73"/>
      <c r="O74" s="89" t="s">
        <v>306</v>
      </c>
      <c r="P74" s="89" t="s">
        <v>307</v>
      </c>
      <c r="Q74" s="89" t="s">
        <v>309</v>
      </c>
      <c r="R74">
        <v>1</v>
      </c>
      <c r="S74" s="88" t="str">
        <f>REPLACE(INDEX(GroupVertices[Group],MATCH(Edges[[#This Row],[Vertex 1]],GroupVertices[Vertex],0)),1,1,"")</f>
        <v>3</v>
      </c>
      <c r="T74" s="88" t="str">
        <f>REPLACE(INDEX(GroupVertices[Group],MATCH(Edges[[#This Row],[Vertex 2]],GroupVertices[Vertex],0)),1,1,"")</f>
        <v>3</v>
      </c>
      <c r="U74" s="48"/>
      <c r="V74" s="49"/>
      <c r="W74" s="48"/>
      <c r="X74" s="49"/>
      <c r="Y74" s="48"/>
      <c r="Z74" s="49"/>
      <c r="AA74" s="48"/>
      <c r="AB74" s="49"/>
      <c r="AC74" s="48"/>
      <c r="AD74" s="48"/>
      <c r="AE74" s="48"/>
    </row>
    <row r="75" spans="1:31" ht="15">
      <c r="A75" s="65" t="s">
        <v>222</v>
      </c>
      <c r="B75" s="65" t="s">
        <v>209</v>
      </c>
      <c r="C75" s="66" t="s">
        <v>2159</v>
      </c>
      <c r="D75" s="67">
        <v>3</v>
      </c>
      <c r="E75" s="68" t="s">
        <v>132</v>
      </c>
      <c r="F75" s="69">
        <v>32</v>
      </c>
      <c r="G75" s="66"/>
      <c r="H75" s="70"/>
      <c r="I75" s="71"/>
      <c r="J75" s="71"/>
      <c r="K75" s="34" t="s">
        <v>65</v>
      </c>
      <c r="L75" s="78">
        <v>75</v>
      </c>
      <c r="M75" s="78"/>
      <c r="N75" s="73"/>
      <c r="O75" s="89" t="s">
        <v>306</v>
      </c>
      <c r="P75" s="89" t="s">
        <v>307</v>
      </c>
      <c r="Q75" s="89" t="s">
        <v>309</v>
      </c>
      <c r="R75">
        <v>1</v>
      </c>
      <c r="S75" s="88" t="str">
        <f>REPLACE(INDEX(GroupVertices[Group],MATCH(Edges[[#This Row],[Vertex 1]],GroupVertices[Vertex],0)),1,1,"")</f>
        <v>3</v>
      </c>
      <c r="T75" s="88" t="str">
        <f>REPLACE(INDEX(GroupVertices[Group],MATCH(Edges[[#This Row],[Vertex 2]],GroupVertices[Vertex],0)),1,1,"")</f>
        <v>3</v>
      </c>
      <c r="U75" s="48"/>
      <c r="V75" s="49"/>
      <c r="W75" s="48"/>
      <c r="X75" s="49"/>
      <c r="Y75" s="48"/>
      <c r="Z75" s="49"/>
      <c r="AA75" s="48"/>
      <c r="AB75" s="49"/>
      <c r="AC75" s="48"/>
      <c r="AD75" s="48"/>
      <c r="AE75" s="48"/>
    </row>
    <row r="76" spans="1:31" ht="15">
      <c r="A76" s="65" t="s">
        <v>223</v>
      </c>
      <c r="B76" s="65" t="s">
        <v>209</v>
      </c>
      <c r="C76" s="66" t="s">
        <v>2159</v>
      </c>
      <c r="D76" s="67">
        <v>3</v>
      </c>
      <c r="E76" s="68" t="s">
        <v>132</v>
      </c>
      <c r="F76" s="69">
        <v>32</v>
      </c>
      <c r="G76" s="66"/>
      <c r="H76" s="70"/>
      <c r="I76" s="71"/>
      <c r="J76" s="71"/>
      <c r="K76" s="34" t="s">
        <v>65</v>
      </c>
      <c r="L76" s="78">
        <v>76</v>
      </c>
      <c r="M76" s="78"/>
      <c r="N76" s="73"/>
      <c r="O76" s="89" t="s">
        <v>306</v>
      </c>
      <c r="P76" s="89" t="s">
        <v>307</v>
      </c>
      <c r="Q76" s="89" t="s">
        <v>309</v>
      </c>
      <c r="R76">
        <v>1</v>
      </c>
      <c r="S76" s="88" t="str">
        <f>REPLACE(INDEX(GroupVertices[Group],MATCH(Edges[[#This Row],[Vertex 1]],GroupVertices[Vertex],0)),1,1,"")</f>
        <v>3</v>
      </c>
      <c r="T76" s="88" t="str">
        <f>REPLACE(INDEX(GroupVertices[Group],MATCH(Edges[[#This Row],[Vertex 2]],GroupVertices[Vertex],0)),1,1,"")</f>
        <v>3</v>
      </c>
      <c r="U76" s="48"/>
      <c r="V76" s="49"/>
      <c r="W76" s="48"/>
      <c r="X76" s="49"/>
      <c r="Y76" s="48"/>
      <c r="Z76" s="49"/>
      <c r="AA76" s="48"/>
      <c r="AB76" s="49"/>
      <c r="AC76" s="48"/>
      <c r="AD76" s="48"/>
      <c r="AE76" s="48"/>
    </row>
    <row r="77" spans="1:31" ht="15">
      <c r="A77" s="65" t="s">
        <v>236</v>
      </c>
      <c r="B77" s="65" t="s">
        <v>209</v>
      </c>
      <c r="C77" s="66" t="s">
        <v>2159</v>
      </c>
      <c r="D77" s="67">
        <v>3</v>
      </c>
      <c r="E77" s="68" t="s">
        <v>132</v>
      </c>
      <c r="F77" s="69">
        <v>32</v>
      </c>
      <c r="G77" s="66"/>
      <c r="H77" s="70"/>
      <c r="I77" s="71"/>
      <c r="J77" s="71"/>
      <c r="K77" s="34" t="s">
        <v>65</v>
      </c>
      <c r="L77" s="78">
        <v>77</v>
      </c>
      <c r="M77" s="78"/>
      <c r="N77" s="73"/>
      <c r="O77" s="89" t="s">
        <v>306</v>
      </c>
      <c r="P77" s="89" t="s">
        <v>307</v>
      </c>
      <c r="Q77" s="89" t="s">
        <v>309</v>
      </c>
      <c r="R77">
        <v>1</v>
      </c>
      <c r="S77" s="88" t="str">
        <f>REPLACE(INDEX(GroupVertices[Group],MATCH(Edges[[#This Row],[Vertex 1]],GroupVertices[Vertex],0)),1,1,"")</f>
        <v>3</v>
      </c>
      <c r="T77" s="88" t="str">
        <f>REPLACE(INDEX(GroupVertices[Group],MATCH(Edges[[#This Row],[Vertex 2]],GroupVertices[Vertex],0)),1,1,"")</f>
        <v>3</v>
      </c>
      <c r="U77" s="48"/>
      <c r="V77" s="49"/>
      <c r="W77" s="48"/>
      <c r="X77" s="49"/>
      <c r="Y77" s="48"/>
      <c r="Z77" s="49"/>
      <c r="AA77" s="48"/>
      <c r="AB77" s="49"/>
      <c r="AC77" s="48"/>
      <c r="AD77" s="48"/>
      <c r="AE77" s="48"/>
    </row>
    <row r="78" spans="1:31" ht="15">
      <c r="A78" s="65" t="s">
        <v>237</v>
      </c>
      <c r="B78" s="65" t="s">
        <v>209</v>
      </c>
      <c r="C78" s="66" t="s">
        <v>2159</v>
      </c>
      <c r="D78" s="67">
        <v>3</v>
      </c>
      <c r="E78" s="68" t="s">
        <v>132</v>
      </c>
      <c r="F78" s="69">
        <v>32</v>
      </c>
      <c r="G78" s="66"/>
      <c r="H78" s="70"/>
      <c r="I78" s="71"/>
      <c r="J78" s="71"/>
      <c r="K78" s="34" t="s">
        <v>65</v>
      </c>
      <c r="L78" s="78">
        <v>78</v>
      </c>
      <c r="M78" s="78"/>
      <c r="N78" s="73"/>
      <c r="O78" s="89" t="s">
        <v>306</v>
      </c>
      <c r="P78" s="89" t="s">
        <v>307</v>
      </c>
      <c r="Q78" s="89" t="s">
        <v>309</v>
      </c>
      <c r="R78">
        <v>1</v>
      </c>
      <c r="S78" s="88" t="str">
        <f>REPLACE(INDEX(GroupVertices[Group],MATCH(Edges[[#This Row],[Vertex 1]],GroupVertices[Vertex],0)),1,1,"")</f>
        <v>1</v>
      </c>
      <c r="T78" s="88" t="str">
        <f>REPLACE(INDEX(GroupVertices[Group],MATCH(Edges[[#This Row],[Vertex 2]],GroupVertices[Vertex],0)),1,1,"")</f>
        <v>3</v>
      </c>
      <c r="U78" s="48"/>
      <c r="V78" s="49"/>
      <c r="W78" s="48"/>
      <c r="X78" s="49"/>
      <c r="Y78" s="48"/>
      <c r="Z78" s="49"/>
      <c r="AA78" s="48"/>
      <c r="AB78" s="49"/>
      <c r="AC78" s="48"/>
      <c r="AD78" s="48"/>
      <c r="AE78" s="48"/>
    </row>
    <row r="79" spans="1:31" ht="15">
      <c r="A79" s="65" t="s">
        <v>205</v>
      </c>
      <c r="B79" s="65" t="s">
        <v>209</v>
      </c>
      <c r="C79" s="66" t="s">
        <v>2159</v>
      </c>
      <c r="D79" s="67">
        <v>3</v>
      </c>
      <c r="E79" s="68" t="s">
        <v>132</v>
      </c>
      <c r="F79" s="69">
        <v>32</v>
      </c>
      <c r="G79" s="66"/>
      <c r="H79" s="70"/>
      <c r="I79" s="71"/>
      <c r="J79" s="71"/>
      <c r="K79" s="34" t="s">
        <v>65</v>
      </c>
      <c r="L79" s="78">
        <v>79</v>
      </c>
      <c r="M79" s="78"/>
      <c r="N79" s="73"/>
      <c r="O79" s="89" t="s">
        <v>306</v>
      </c>
      <c r="P79" s="89" t="s">
        <v>307</v>
      </c>
      <c r="Q79" s="89" t="s">
        <v>308</v>
      </c>
      <c r="R79">
        <v>1</v>
      </c>
      <c r="S79" s="88" t="str">
        <f>REPLACE(INDEX(GroupVertices[Group],MATCH(Edges[[#This Row],[Vertex 1]],GroupVertices[Vertex],0)),1,1,"")</f>
        <v>1</v>
      </c>
      <c r="T79" s="88" t="str">
        <f>REPLACE(INDEX(GroupVertices[Group],MATCH(Edges[[#This Row],[Vertex 2]],GroupVertices[Vertex],0)),1,1,"")</f>
        <v>3</v>
      </c>
      <c r="U79" s="48"/>
      <c r="V79" s="49"/>
      <c r="W79" s="48"/>
      <c r="X79" s="49"/>
      <c r="Y79" s="48"/>
      <c r="Z79" s="49"/>
      <c r="AA79" s="48"/>
      <c r="AB79" s="49"/>
      <c r="AC79" s="48"/>
      <c r="AD79" s="48"/>
      <c r="AE79" s="48"/>
    </row>
    <row r="80" spans="1:31" ht="15">
      <c r="A80" s="65" t="s">
        <v>238</v>
      </c>
      <c r="B80" s="65" t="s">
        <v>276</v>
      </c>
      <c r="C80" s="66" t="s">
        <v>2159</v>
      </c>
      <c r="D80" s="67">
        <v>3</v>
      </c>
      <c r="E80" s="68" t="s">
        <v>132</v>
      </c>
      <c r="F80" s="69">
        <v>32</v>
      </c>
      <c r="G80" s="66"/>
      <c r="H80" s="70"/>
      <c r="I80" s="71"/>
      <c r="J80" s="71"/>
      <c r="K80" s="34" t="s">
        <v>65</v>
      </c>
      <c r="L80" s="78">
        <v>80</v>
      </c>
      <c r="M80" s="78"/>
      <c r="N80" s="73"/>
      <c r="O80" s="89" t="s">
        <v>306</v>
      </c>
      <c r="P80" s="89" t="s">
        <v>307</v>
      </c>
      <c r="Q80" s="89" t="s">
        <v>309</v>
      </c>
      <c r="R80">
        <v>1</v>
      </c>
      <c r="S80" s="88" t="str">
        <f>REPLACE(INDEX(GroupVertices[Group],MATCH(Edges[[#This Row],[Vertex 1]],GroupVertices[Vertex],0)),1,1,"")</f>
        <v>1</v>
      </c>
      <c r="T80" s="88" t="str">
        <f>REPLACE(INDEX(GroupVertices[Group],MATCH(Edges[[#This Row],[Vertex 2]],GroupVertices[Vertex],0)),1,1,"")</f>
        <v>1</v>
      </c>
      <c r="U80" s="48"/>
      <c r="V80" s="49"/>
      <c r="W80" s="48"/>
      <c r="X80" s="49"/>
      <c r="Y80" s="48"/>
      <c r="Z80" s="49"/>
      <c r="AA80" s="48"/>
      <c r="AB80" s="49"/>
      <c r="AC80" s="48"/>
      <c r="AD80" s="48"/>
      <c r="AE80" s="48"/>
    </row>
    <row r="81" spans="1:31" ht="15">
      <c r="A81" s="65" t="s">
        <v>205</v>
      </c>
      <c r="B81" s="65" t="s">
        <v>276</v>
      </c>
      <c r="C81" s="66" t="s">
        <v>2159</v>
      </c>
      <c r="D81" s="67">
        <v>3</v>
      </c>
      <c r="E81" s="68" t="s">
        <v>132</v>
      </c>
      <c r="F81" s="69">
        <v>32</v>
      </c>
      <c r="G81" s="66"/>
      <c r="H81" s="70"/>
      <c r="I81" s="71"/>
      <c r="J81" s="71"/>
      <c r="K81" s="34" t="s">
        <v>65</v>
      </c>
      <c r="L81" s="78">
        <v>81</v>
      </c>
      <c r="M81" s="78"/>
      <c r="N81" s="73"/>
      <c r="O81" s="89" t="s">
        <v>306</v>
      </c>
      <c r="P81" s="89" t="s">
        <v>307</v>
      </c>
      <c r="Q81" s="89" t="s">
        <v>308</v>
      </c>
      <c r="R81">
        <v>1</v>
      </c>
      <c r="S81" s="88" t="str">
        <f>REPLACE(INDEX(GroupVertices[Group],MATCH(Edges[[#This Row],[Vertex 1]],GroupVertices[Vertex],0)),1,1,"")</f>
        <v>1</v>
      </c>
      <c r="T81" s="88" t="str">
        <f>REPLACE(INDEX(GroupVertices[Group],MATCH(Edges[[#This Row],[Vertex 2]],GroupVertices[Vertex],0)),1,1,"")</f>
        <v>1</v>
      </c>
      <c r="U81" s="48"/>
      <c r="V81" s="49"/>
      <c r="W81" s="48"/>
      <c r="X81" s="49"/>
      <c r="Y81" s="48"/>
      <c r="Z81" s="49"/>
      <c r="AA81" s="48"/>
      <c r="AB81" s="49"/>
      <c r="AC81" s="48"/>
      <c r="AD81" s="48"/>
      <c r="AE81" s="48"/>
    </row>
    <row r="82" spans="1:31" ht="15">
      <c r="A82" s="65" t="s">
        <v>205</v>
      </c>
      <c r="B82" s="65" t="s">
        <v>238</v>
      </c>
      <c r="C82" s="66" t="s">
        <v>2159</v>
      </c>
      <c r="D82" s="67">
        <v>3</v>
      </c>
      <c r="E82" s="68" t="s">
        <v>132</v>
      </c>
      <c r="F82" s="69">
        <v>32</v>
      </c>
      <c r="G82" s="66"/>
      <c r="H82" s="70"/>
      <c r="I82" s="71"/>
      <c r="J82" s="71"/>
      <c r="K82" s="34" t="s">
        <v>65</v>
      </c>
      <c r="L82" s="78">
        <v>82</v>
      </c>
      <c r="M82" s="78"/>
      <c r="N82" s="73"/>
      <c r="O82" s="89" t="s">
        <v>306</v>
      </c>
      <c r="P82" s="89" t="s">
        <v>307</v>
      </c>
      <c r="Q82" s="89" t="s">
        <v>308</v>
      </c>
      <c r="R82">
        <v>1</v>
      </c>
      <c r="S82" s="88" t="str">
        <f>REPLACE(INDEX(GroupVertices[Group],MATCH(Edges[[#This Row],[Vertex 1]],GroupVertices[Vertex],0)),1,1,"")</f>
        <v>1</v>
      </c>
      <c r="T82" s="88" t="str">
        <f>REPLACE(INDEX(GroupVertices[Group],MATCH(Edges[[#This Row],[Vertex 2]],GroupVertices[Vertex],0)),1,1,"")</f>
        <v>1</v>
      </c>
      <c r="U82" s="48"/>
      <c r="V82" s="49"/>
      <c r="W82" s="48"/>
      <c r="X82" s="49"/>
      <c r="Y82" s="48"/>
      <c r="Z82" s="49"/>
      <c r="AA82" s="48"/>
      <c r="AB82" s="49"/>
      <c r="AC82" s="48"/>
      <c r="AD82" s="48"/>
      <c r="AE82" s="48"/>
    </row>
    <row r="83" spans="1:31" ht="15">
      <c r="A83" s="65" t="s">
        <v>239</v>
      </c>
      <c r="B83" s="65" t="s">
        <v>230</v>
      </c>
      <c r="C83" s="66" t="s">
        <v>2159</v>
      </c>
      <c r="D83" s="67">
        <v>3</v>
      </c>
      <c r="E83" s="68" t="s">
        <v>132</v>
      </c>
      <c r="F83" s="69">
        <v>32</v>
      </c>
      <c r="G83" s="66"/>
      <c r="H83" s="70"/>
      <c r="I83" s="71"/>
      <c r="J83" s="71"/>
      <c r="K83" s="34" t="s">
        <v>65</v>
      </c>
      <c r="L83" s="78">
        <v>83</v>
      </c>
      <c r="M83" s="78"/>
      <c r="N83" s="73"/>
      <c r="O83" s="89" t="s">
        <v>306</v>
      </c>
      <c r="P83" s="89" t="s">
        <v>307</v>
      </c>
      <c r="Q83" s="89" t="s">
        <v>309</v>
      </c>
      <c r="R83">
        <v>1</v>
      </c>
      <c r="S83" s="88" t="str">
        <f>REPLACE(INDEX(GroupVertices[Group],MATCH(Edges[[#This Row],[Vertex 1]],GroupVertices[Vertex],0)),1,1,"")</f>
        <v>4</v>
      </c>
      <c r="T83" s="88" t="str">
        <f>REPLACE(INDEX(GroupVertices[Group],MATCH(Edges[[#This Row],[Vertex 2]],GroupVertices[Vertex],0)),1,1,"")</f>
        <v>4</v>
      </c>
      <c r="U83" s="48"/>
      <c r="V83" s="49"/>
      <c r="W83" s="48"/>
      <c r="X83" s="49"/>
      <c r="Y83" s="48"/>
      <c r="Z83" s="49"/>
      <c r="AA83" s="48"/>
      <c r="AB83" s="49"/>
      <c r="AC83" s="48"/>
      <c r="AD83" s="48"/>
      <c r="AE83" s="48"/>
    </row>
    <row r="84" spans="1:31" ht="15">
      <c r="A84" s="65" t="s">
        <v>231</v>
      </c>
      <c r="B84" s="65" t="s">
        <v>230</v>
      </c>
      <c r="C84" s="66" t="s">
        <v>2159</v>
      </c>
      <c r="D84" s="67">
        <v>3</v>
      </c>
      <c r="E84" s="68" t="s">
        <v>132</v>
      </c>
      <c r="F84" s="69">
        <v>32</v>
      </c>
      <c r="G84" s="66"/>
      <c r="H84" s="70"/>
      <c r="I84" s="71"/>
      <c r="J84" s="71"/>
      <c r="K84" s="34" t="s">
        <v>65</v>
      </c>
      <c r="L84" s="78">
        <v>84</v>
      </c>
      <c r="M84" s="78"/>
      <c r="N84" s="73"/>
      <c r="O84" s="89" t="s">
        <v>306</v>
      </c>
      <c r="P84" s="89" t="s">
        <v>307</v>
      </c>
      <c r="Q84" s="89" t="s">
        <v>309</v>
      </c>
      <c r="R84">
        <v>1</v>
      </c>
      <c r="S84" s="88" t="str">
        <f>REPLACE(INDEX(GroupVertices[Group],MATCH(Edges[[#This Row],[Vertex 1]],GroupVertices[Vertex],0)),1,1,"")</f>
        <v>4</v>
      </c>
      <c r="T84" s="88" t="str">
        <f>REPLACE(INDEX(GroupVertices[Group],MATCH(Edges[[#This Row],[Vertex 2]],GroupVertices[Vertex],0)),1,1,"")</f>
        <v>4</v>
      </c>
      <c r="U84" s="48"/>
      <c r="V84" s="49"/>
      <c r="W84" s="48"/>
      <c r="X84" s="49"/>
      <c r="Y84" s="48"/>
      <c r="Z84" s="49"/>
      <c r="AA84" s="48"/>
      <c r="AB84" s="49"/>
      <c r="AC84" s="48"/>
      <c r="AD84" s="48"/>
      <c r="AE84" s="48"/>
    </row>
    <row r="85" spans="1:31" ht="15">
      <c r="A85" s="65" t="s">
        <v>240</v>
      </c>
      <c r="B85" s="65" t="s">
        <v>230</v>
      </c>
      <c r="C85" s="66" t="s">
        <v>2159</v>
      </c>
      <c r="D85" s="67">
        <v>3</v>
      </c>
      <c r="E85" s="68" t="s">
        <v>132</v>
      </c>
      <c r="F85" s="69">
        <v>32</v>
      </c>
      <c r="G85" s="66"/>
      <c r="H85" s="70"/>
      <c r="I85" s="71"/>
      <c r="J85" s="71"/>
      <c r="K85" s="34" t="s">
        <v>65</v>
      </c>
      <c r="L85" s="78">
        <v>85</v>
      </c>
      <c r="M85" s="78"/>
      <c r="N85" s="73"/>
      <c r="O85" s="89" t="s">
        <v>306</v>
      </c>
      <c r="P85" s="89" t="s">
        <v>307</v>
      </c>
      <c r="Q85" s="89" t="s">
        <v>309</v>
      </c>
      <c r="R85">
        <v>1</v>
      </c>
      <c r="S85" s="88" t="str">
        <f>REPLACE(INDEX(GroupVertices[Group],MATCH(Edges[[#This Row],[Vertex 1]],GroupVertices[Vertex],0)),1,1,"")</f>
        <v>4</v>
      </c>
      <c r="T85" s="88" t="str">
        <f>REPLACE(INDEX(GroupVertices[Group],MATCH(Edges[[#This Row],[Vertex 2]],GroupVertices[Vertex],0)),1,1,"")</f>
        <v>4</v>
      </c>
      <c r="U85" s="48"/>
      <c r="V85" s="49"/>
      <c r="W85" s="48"/>
      <c r="X85" s="49"/>
      <c r="Y85" s="48"/>
      <c r="Z85" s="49"/>
      <c r="AA85" s="48"/>
      <c r="AB85" s="49"/>
      <c r="AC85" s="48"/>
      <c r="AD85" s="48"/>
      <c r="AE85" s="48"/>
    </row>
    <row r="86" spans="1:31" ht="15">
      <c r="A86" s="65" t="s">
        <v>216</v>
      </c>
      <c r="B86" s="65" t="s">
        <v>230</v>
      </c>
      <c r="C86" s="66" t="s">
        <v>2159</v>
      </c>
      <c r="D86" s="67">
        <v>3</v>
      </c>
      <c r="E86" s="68" t="s">
        <v>132</v>
      </c>
      <c r="F86" s="69">
        <v>32</v>
      </c>
      <c r="G86" s="66"/>
      <c r="H86" s="70"/>
      <c r="I86" s="71"/>
      <c r="J86" s="71"/>
      <c r="K86" s="34" t="s">
        <v>65</v>
      </c>
      <c r="L86" s="78">
        <v>86</v>
      </c>
      <c r="M86" s="78"/>
      <c r="N86" s="73"/>
      <c r="O86" s="89" t="s">
        <v>306</v>
      </c>
      <c r="P86" s="89" t="s">
        <v>307</v>
      </c>
      <c r="Q86" s="89" t="s">
        <v>309</v>
      </c>
      <c r="R86">
        <v>1</v>
      </c>
      <c r="S86" s="88" t="str">
        <f>REPLACE(INDEX(GroupVertices[Group],MATCH(Edges[[#This Row],[Vertex 1]],GroupVertices[Vertex],0)),1,1,"")</f>
        <v>3</v>
      </c>
      <c r="T86" s="88" t="str">
        <f>REPLACE(INDEX(GroupVertices[Group],MATCH(Edges[[#This Row],[Vertex 2]],GroupVertices[Vertex],0)),1,1,"")</f>
        <v>4</v>
      </c>
      <c r="U86" s="48"/>
      <c r="V86" s="49"/>
      <c r="W86" s="48"/>
      <c r="X86" s="49"/>
      <c r="Y86" s="48"/>
      <c r="Z86" s="49"/>
      <c r="AA86" s="48"/>
      <c r="AB86" s="49"/>
      <c r="AC86" s="48"/>
      <c r="AD86" s="48"/>
      <c r="AE86" s="48"/>
    </row>
    <row r="87" spans="1:31" ht="15">
      <c r="A87" s="65" t="s">
        <v>232</v>
      </c>
      <c r="B87" s="65" t="s">
        <v>230</v>
      </c>
      <c r="C87" s="66" t="s">
        <v>2159</v>
      </c>
      <c r="D87" s="67">
        <v>3</v>
      </c>
      <c r="E87" s="68" t="s">
        <v>132</v>
      </c>
      <c r="F87" s="69">
        <v>32</v>
      </c>
      <c r="G87" s="66"/>
      <c r="H87" s="70"/>
      <c r="I87" s="71"/>
      <c r="J87" s="71"/>
      <c r="K87" s="34" t="s">
        <v>65</v>
      </c>
      <c r="L87" s="78">
        <v>87</v>
      </c>
      <c r="M87" s="78"/>
      <c r="N87" s="73"/>
      <c r="O87" s="89" t="s">
        <v>306</v>
      </c>
      <c r="P87" s="89" t="s">
        <v>307</v>
      </c>
      <c r="Q87" s="89" t="s">
        <v>309</v>
      </c>
      <c r="R87">
        <v>1</v>
      </c>
      <c r="S87" s="88" t="str">
        <f>REPLACE(INDEX(GroupVertices[Group],MATCH(Edges[[#This Row],[Vertex 1]],GroupVertices[Vertex],0)),1,1,"")</f>
        <v>4</v>
      </c>
      <c r="T87" s="88" t="str">
        <f>REPLACE(INDEX(GroupVertices[Group],MATCH(Edges[[#This Row],[Vertex 2]],GroupVertices[Vertex],0)),1,1,"")</f>
        <v>4</v>
      </c>
      <c r="U87" s="48"/>
      <c r="V87" s="49"/>
      <c r="W87" s="48"/>
      <c r="X87" s="49"/>
      <c r="Y87" s="48"/>
      <c r="Z87" s="49"/>
      <c r="AA87" s="48"/>
      <c r="AB87" s="49"/>
      <c r="AC87" s="48"/>
      <c r="AD87" s="48"/>
      <c r="AE87" s="48"/>
    </row>
    <row r="88" spans="1:31" ht="15">
      <c r="A88" s="65" t="s">
        <v>205</v>
      </c>
      <c r="B88" s="65" t="s">
        <v>230</v>
      </c>
      <c r="C88" s="66" t="s">
        <v>2159</v>
      </c>
      <c r="D88" s="67">
        <v>3</v>
      </c>
      <c r="E88" s="68" t="s">
        <v>132</v>
      </c>
      <c r="F88" s="69">
        <v>32</v>
      </c>
      <c r="G88" s="66"/>
      <c r="H88" s="70"/>
      <c r="I88" s="71"/>
      <c r="J88" s="71"/>
      <c r="K88" s="34" t="s">
        <v>65</v>
      </c>
      <c r="L88" s="78">
        <v>88</v>
      </c>
      <c r="M88" s="78"/>
      <c r="N88" s="73"/>
      <c r="O88" s="89" t="s">
        <v>306</v>
      </c>
      <c r="P88" s="89" t="s">
        <v>307</v>
      </c>
      <c r="Q88" s="89" t="s">
        <v>308</v>
      </c>
      <c r="R88">
        <v>1</v>
      </c>
      <c r="S88" s="88" t="str">
        <f>REPLACE(INDEX(GroupVertices[Group],MATCH(Edges[[#This Row],[Vertex 1]],GroupVertices[Vertex],0)),1,1,"")</f>
        <v>1</v>
      </c>
      <c r="T88" s="88" t="str">
        <f>REPLACE(INDEX(GroupVertices[Group],MATCH(Edges[[#This Row],[Vertex 2]],GroupVertices[Vertex],0)),1,1,"")</f>
        <v>4</v>
      </c>
      <c r="U88" s="48"/>
      <c r="V88" s="49"/>
      <c r="W88" s="48"/>
      <c r="X88" s="49"/>
      <c r="Y88" s="48"/>
      <c r="Z88" s="49"/>
      <c r="AA88" s="48"/>
      <c r="AB88" s="49"/>
      <c r="AC88" s="48"/>
      <c r="AD88" s="48"/>
      <c r="AE88" s="48"/>
    </row>
    <row r="89" spans="1:31" ht="15">
      <c r="A89" s="65" t="s">
        <v>205</v>
      </c>
      <c r="B89" s="65" t="s">
        <v>277</v>
      </c>
      <c r="C89" s="66" t="s">
        <v>2159</v>
      </c>
      <c r="D89" s="67">
        <v>3</v>
      </c>
      <c r="E89" s="68" t="s">
        <v>132</v>
      </c>
      <c r="F89" s="69">
        <v>32</v>
      </c>
      <c r="G89" s="66"/>
      <c r="H89" s="70"/>
      <c r="I89" s="71"/>
      <c r="J89" s="71"/>
      <c r="K89" s="34" t="s">
        <v>65</v>
      </c>
      <c r="L89" s="78">
        <v>89</v>
      </c>
      <c r="M89" s="78"/>
      <c r="N89" s="73"/>
      <c r="O89" s="89" t="s">
        <v>306</v>
      </c>
      <c r="P89" s="89" t="s">
        <v>307</v>
      </c>
      <c r="Q89" s="89" t="s">
        <v>308</v>
      </c>
      <c r="R89">
        <v>1</v>
      </c>
      <c r="S89" s="88" t="str">
        <f>REPLACE(INDEX(GroupVertices[Group],MATCH(Edges[[#This Row],[Vertex 1]],GroupVertices[Vertex],0)),1,1,"")</f>
        <v>1</v>
      </c>
      <c r="T89" s="88" t="str">
        <f>REPLACE(INDEX(GroupVertices[Group],MATCH(Edges[[#This Row],[Vertex 2]],GroupVertices[Vertex],0)),1,1,"")</f>
        <v>1</v>
      </c>
      <c r="U89" s="48"/>
      <c r="V89" s="49"/>
      <c r="W89" s="48"/>
      <c r="X89" s="49"/>
      <c r="Y89" s="48"/>
      <c r="Z89" s="49"/>
      <c r="AA89" s="48"/>
      <c r="AB89" s="49"/>
      <c r="AC89" s="48"/>
      <c r="AD89" s="48"/>
      <c r="AE89" s="48"/>
    </row>
    <row r="90" spans="1:31" ht="15">
      <c r="A90" s="65" t="s">
        <v>231</v>
      </c>
      <c r="B90" s="65" t="s">
        <v>239</v>
      </c>
      <c r="C90" s="66" t="s">
        <v>2159</v>
      </c>
      <c r="D90" s="67">
        <v>3</v>
      </c>
      <c r="E90" s="68" t="s">
        <v>132</v>
      </c>
      <c r="F90" s="69">
        <v>32</v>
      </c>
      <c r="G90" s="66"/>
      <c r="H90" s="70"/>
      <c r="I90" s="71"/>
      <c r="J90" s="71"/>
      <c r="K90" s="34" t="s">
        <v>65</v>
      </c>
      <c r="L90" s="78">
        <v>90</v>
      </c>
      <c r="M90" s="78"/>
      <c r="N90" s="73"/>
      <c r="O90" s="89" t="s">
        <v>306</v>
      </c>
      <c r="P90" s="89" t="s">
        <v>307</v>
      </c>
      <c r="Q90" s="89" t="s">
        <v>309</v>
      </c>
      <c r="R90">
        <v>1</v>
      </c>
      <c r="S90" s="88" t="str">
        <f>REPLACE(INDEX(GroupVertices[Group],MATCH(Edges[[#This Row],[Vertex 1]],GroupVertices[Vertex],0)),1,1,"")</f>
        <v>4</v>
      </c>
      <c r="T90" s="88" t="str">
        <f>REPLACE(INDEX(GroupVertices[Group],MATCH(Edges[[#This Row],[Vertex 2]],GroupVertices[Vertex],0)),1,1,"")</f>
        <v>4</v>
      </c>
      <c r="U90" s="48"/>
      <c r="V90" s="49"/>
      <c r="W90" s="48"/>
      <c r="X90" s="49"/>
      <c r="Y90" s="48"/>
      <c r="Z90" s="49"/>
      <c r="AA90" s="48"/>
      <c r="AB90" s="49"/>
      <c r="AC90" s="48"/>
      <c r="AD90" s="48"/>
      <c r="AE90" s="48"/>
    </row>
    <row r="91" spans="1:31" ht="15">
      <c r="A91" s="65" t="s">
        <v>219</v>
      </c>
      <c r="B91" s="65" t="s">
        <v>239</v>
      </c>
      <c r="C91" s="66" t="s">
        <v>2159</v>
      </c>
      <c r="D91" s="67">
        <v>3</v>
      </c>
      <c r="E91" s="68" t="s">
        <v>132</v>
      </c>
      <c r="F91" s="69">
        <v>32</v>
      </c>
      <c r="G91" s="66"/>
      <c r="H91" s="70"/>
      <c r="I91" s="71"/>
      <c r="J91" s="71"/>
      <c r="K91" s="34" t="s">
        <v>65</v>
      </c>
      <c r="L91" s="78">
        <v>91</v>
      </c>
      <c r="M91" s="78"/>
      <c r="N91" s="73"/>
      <c r="O91" s="89" t="s">
        <v>306</v>
      </c>
      <c r="P91" s="89" t="s">
        <v>307</v>
      </c>
      <c r="Q91" s="89" t="s">
        <v>309</v>
      </c>
      <c r="R91">
        <v>1</v>
      </c>
      <c r="S91" s="88" t="str">
        <f>REPLACE(INDEX(GroupVertices[Group],MATCH(Edges[[#This Row],[Vertex 1]],GroupVertices[Vertex],0)),1,1,"")</f>
        <v>3</v>
      </c>
      <c r="T91" s="88" t="str">
        <f>REPLACE(INDEX(GroupVertices[Group],MATCH(Edges[[#This Row],[Vertex 2]],GroupVertices[Vertex],0)),1,1,"")</f>
        <v>4</v>
      </c>
      <c r="U91" s="48"/>
      <c r="V91" s="49"/>
      <c r="W91" s="48"/>
      <c r="X91" s="49"/>
      <c r="Y91" s="48"/>
      <c r="Z91" s="49"/>
      <c r="AA91" s="48"/>
      <c r="AB91" s="49"/>
      <c r="AC91" s="48"/>
      <c r="AD91" s="48"/>
      <c r="AE91" s="48"/>
    </row>
    <row r="92" spans="1:31" ht="15">
      <c r="A92" s="65" t="s">
        <v>222</v>
      </c>
      <c r="B92" s="65" t="s">
        <v>239</v>
      </c>
      <c r="C92" s="66" t="s">
        <v>2159</v>
      </c>
      <c r="D92" s="67">
        <v>3</v>
      </c>
      <c r="E92" s="68" t="s">
        <v>132</v>
      </c>
      <c r="F92" s="69">
        <v>32</v>
      </c>
      <c r="G92" s="66"/>
      <c r="H92" s="70"/>
      <c r="I92" s="71"/>
      <c r="J92" s="71"/>
      <c r="K92" s="34" t="s">
        <v>65</v>
      </c>
      <c r="L92" s="78">
        <v>92</v>
      </c>
      <c r="M92" s="78"/>
      <c r="N92" s="73"/>
      <c r="O92" s="89" t="s">
        <v>306</v>
      </c>
      <c r="P92" s="89" t="s">
        <v>307</v>
      </c>
      <c r="Q92" s="89" t="s">
        <v>309</v>
      </c>
      <c r="R92">
        <v>1</v>
      </c>
      <c r="S92" s="88" t="str">
        <f>REPLACE(INDEX(GroupVertices[Group],MATCH(Edges[[#This Row],[Vertex 1]],GroupVertices[Vertex],0)),1,1,"")</f>
        <v>3</v>
      </c>
      <c r="T92" s="88" t="str">
        <f>REPLACE(INDEX(GroupVertices[Group],MATCH(Edges[[#This Row],[Vertex 2]],GroupVertices[Vertex],0)),1,1,"")</f>
        <v>4</v>
      </c>
      <c r="U92" s="48"/>
      <c r="V92" s="49"/>
      <c r="W92" s="48"/>
      <c r="X92" s="49"/>
      <c r="Y92" s="48"/>
      <c r="Z92" s="49"/>
      <c r="AA92" s="48"/>
      <c r="AB92" s="49"/>
      <c r="AC92" s="48"/>
      <c r="AD92" s="48"/>
      <c r="AE92" s="48"/>
    </row>
    <row r="93" spans="1:31" ht="15">
      <c r="A93" s="65" t="s">
        <v>224</v>
      </c>
      <c r="B93" s="65" t="s">
        <v>239</v>
      </c>
      <c r="C93" s="66" t="s">
        <v>2159</v>
      </c>
      <c r="D93" s="67">
        <v>3</v>
      </c>
      <c r="E93" s="68" t="s">
        <v>132</v>
      </c>
      <c r="F93" s="69">
        <v>32</v>
      </c>
      <c r="G93" s="66"/>
      <c r="H93" s="70"/>
      <c r="I93" s="71"/>
      <c r="J93" s="71"/>
      <c r="K93" s="34" t="s">
        <v>65</v>
      </c>
      <c r="L93" s="78">
        <v>93</v>
      </c>
      <c r="M93" s="78"/>
      <c r="N93" s="73"/>
      <c r="O93" s="89" t="s">
        <v>306</v>
      </c>
      <c r="P93" s="89" t="s">
        <v>307</v>
      </c>
      <c r="Q93" s="89" t="s">
        <v>309</v>
      </c>
      <c r="R93">
        <v>1</v>
      </c>
      <c r="S93" s="88" t="str">
        <f>REPLACE(INDEX(GroupVertices[Group],MATCH(Edges[[#This Row],[Vertex 1]],GroupVertices[Vertex],0)),1,1,"")</f>
        <v>3</v>
      </c>
      <c r="T93" s="88" t="str">
        <f>REPLACE(INDEX(GroupVertices[Group],MATCH(Edges[[#This Row],[Vertex 2]],GroupVertices[Vertex],0)),1,1,"")</f>
        <v>4</v>
      </c>
      <c r="U93" s="48"/>
      <c r="V93" s="49"/>
      <c r="W93" s="48"/>
      <c r="X93" s="49"/>
      <c r="Y93" s="48"/>
      <c r="Z93" s="49"/>
      <c r="AA93" s="48"/>
      <c r="AB93" s="49"/>
      <c r="AC93" s="48"/>
      <c r="AD93" s="48"/>
      <c r="AE93" s="48"/>
    </row>
    <row r="94" spans="1:31" ht="15">
      <c r="A94" s="65" t="s">
        <v>232</v>
      </c>
      <c r="B94" s="65" t="s">
        <v>239</v>
      </c>
      <c r="C94" s="66" t="s">
        <v>2159</v>
      </c>
      <c r="D94" s="67">
        <v>3</v>
      </c>
      <c r="E94" s="68" t="s">
        <v>132</v>
      </c>
      <c r="F94" s="69">
        <v>32</v>
      </c>
      <c r="G94" s="66"/>
      <c r="H94" s="70"/>
      <c r="I94" s="71"/>
      <c r="J94" s="71"/>
      <c r="K94" s="34" t="s">
        <v>65</v>
      </c>
      <c r="L94" s="78">
        <v>94</v>
      </c>
      <c r="M94" s="78"/>
      <c r="N94" s="73"/>
      <c r="O94" s="89" t="s">
        <v>306</v>
      </c>
      <c r="P94" s="89" t="s">
        <v>307</v>
      </c>
      <c r="Q94" s="89" t="s">
        <v>309</v>
      </c>
      <c r="R94">
        <v>1</v>
      </c>
      <c r="S94" s="88" t="str">
        <f>REPLACE(INDEX(GroupVertices[Group],MATCH(Edges[[#This Row],[Vertex 1]],GroupVertices[Vertex],0)),1,1,"")</f>
        <v>4</v>
      </c>
      <c r="T94" s="88" t="str">
        <f>REPLACE(INDEX(GroupVertices[Group],MATCH(Edges[[#This Row],[Vertex 2]],GroupVertices[Vertex],0)),1,1,"")</f>
        <v>4</v>
      </c>
      <c r="U94" s="48"/>
      <c r="V94" s="49"/>
      <c r="W94" s="48"/>
      <c r="X94" s="49"/>
      <c r="Y94" s="48"/>
      <c r="Z94" s="49"/>
      <c r="AA94" s="48"/>
      <c r="AB94" s="49"/>
      <c r="AC94" s="48"/>
      <c r="AD94" s="48"/>
      <c r="AE94" s="48"/>
    </row>
    <row r="95" spans="1:31" ht="15">
      <c r="A95" s="65" t="s">
        <v>205</v>
      </c>
      <c r="B95" s="65" t="s">
        <v>239</v>
      </c>
      <c r="C95" s="66" t="s">
        <v>2159</v>
      </c>
      <c r="D95" s="67">
        <v>3</v>
      </c>
      <c r="E95" s="68" t="s">
        <v>132</v>
      </c>
      <c r="F95" s="69">
        <v>32</v>
      </c>
      <c r="G95" s="66"/>
      <c r="H95" s="70"/>
      <c r="I95" s="71"/>
      <c r="J95" s="71"/>
      <c r="K95" s="34" t="s">
        <v>65</v>
      </c>
      <c r="L95" s="78">
        <v>95</v>
      </c>
      <c r="M95" s="78"/>
      <c r="N95" s="73"/>
      <c r="O95" s="89" t="s">
        <v>306</v>
      </c>
      <c r="P95" s="89" t="s">
        <v>307</v>
      </c>
      <c r="Q95" s="89" t="s">
        <v>308</v>
      </c>
      <c r="R95">
        <v>1</v>
      </c>
      <c r="S95" s="88" t="str">
        <f>REPLACE(INDEX(GroupVertices[Group],MATCH(Edges[[#This Row],[Vertex 1]],GroupVertices[Vertex],0)),1,1,"")</f>
        <v>1</v>
      </c>
      <c r="T95" s="88" t="str">
        <f>REPLACE(INDEX(GroupVertices[Group],MATCH(Edges[[#This Row],[Vertex 2]],GroupVertices[Vertex],0)),1,1,"")</f>
        <v>4</v>
      </c>
      <c r="U95" s="48"/>
      <c r="V95" s="49"/>
      <c r="W95" s="48"/>
      <c r="X95" s="49"/>
      <c r="Y95" s="48"/>
      <c r="Z95" s="49"/>
      <c r="AA95" s="48"/>
      <c r="AB95" s="49"/>
      <c r="AC95" s="48"/>
      <c r="AD95" s="48"/>
      <c r="AE95" s="48"/>
    </row>
    <row r="96" spans="1:31" ht="15">
      <c r="A96" s="65" t="s">
        <v>210</v>
      </c>
      <c r="B96" s="65" t="s">
        <v>278</v>
      </c>
      <c r="C96" s="66" t="s">
        <v>2159</v>
      </c>
      <c r="D96" s="67">
        <v>3</v>
      </c>
      <c r="E96" s="68" t="s">
        <v>132</v>
      </c>
      <c r="F96" s="69">
        <v>32</v>
      </c>
      <c r="G96" s="66"/>
      <c r="H96" s="70"/>
      <c r="I96" s="71"/>
      <c r="J96" s="71"/>
      <c r="K96" s="34" t="s">
        <v>65</v>
      </c>
      <c r="L96" s="78">
        <v>96</v>
      </c>
      <c r="M96" s="78"/>
      <c r="N96" s="73"/>
      <c r="O96" s="89" t="s">
        <v>306</v>
      </c>
      <c r="P96" s="89" t="s">
        <v>307</v>
      </c>
      <c r="Q96" s="89" t="s">
        <v>309</v>
      </c>
      <c r="R96">
        <v>1</v>
      </c>
      <c r="S96" s="88" t="str">
        <f>REPLACE(INDEX(GroupVertices[Group],MATCH(Edges[[#This Row],[Vertex 1]],GroupVertices[Vertex],0)),1,1,"")</f>
        <v>2</v>
      </c>
      <c r="T96" s="88" t="str">
        <f>REPLACE(INDEX(GroupVertices[Group],MATCH(Edges[[#This Row],[Vertex 2]],GroupVertices[Vertex],0)),1,1,"")</f>
        <v>2</v>
      </c>
      <c r="U96" s="48"/>
      <c r="V96" s="49"/>
      <c r="W96" s="48"/>
      <c r="X96" s="49"/>
      <c r="Y96" s="48"/>
      <c r="Z96" s="49"/>
      <c r="AA96" s="48"/>
      <c r="AB96" s="49"/>
      <c r="AC96" s="48"/>
      <c r="AD96" s="48"/>
      <c r="AE96" s="48"/>
    </row>
    <row r="97" spans="1:31" ht="15">
      <c r="A97" s="65" t="s">
        <v>241</v>
      </c>
      <c r="B97" s="65" t="s">
        <v>278</v>
      </c>
      <c r="C97" s="66" t="s">
        <v>2159</v>
      </c>
      <c r="D97" s="67">
        <v>3</v>
      </c>
      <c r="E97" s="68" t="s">
        <v>132</v>
      </c>
      <c r="F97" s="69">
        <v>32</v>
      </c>
      <c r="G97" s="66"/>
      <c r="H97" s="70"/>
      <c r="I97" s="71"/>
      <c r="J97" s="71"/>
      <c r="K97" s="34" t="s">
        <v>65</v>
      </c>
      <c r="L97" s="78">
        <v>97</v>
      </c>
      <c r="M97" s="78"/>
      <c r="N97" s="73"/>
      <c r="O97" s="89" t="s">
        <v>306</v>
      </c>
      <c r="P97" s="89" t="s">
        <v>307</v>
      </c>
      <c r="Q97" s="89" t="s">
        <v>309</v>
      </c>
      <c r="R97">
        <v>1</v>
      </c>
      <c r="S97" s="88" t="str">
        <f>REPLACE(INDEX(GroupVertices[Group],MATCH(Edges[[#This Row],[Vertex 1]],GroupVertices[Vertex],0)),1,1,"")</f>
        <v>2</v>
      </c>
      <c r="T97" s="88" t="str">
        <f>REPLACE(INDEX(GroupVertices[Group],MATCH(Edges[[#This Row],[Vertex 2]],GroupVertices[Vertex],0)),1,1,"")</f>
        <v>2</v>
      </c>
      <c r="U97" s="48"/>
      <c r="V97" s="49"/>
      <c r="W97" s="48"/>
      <c r="X97" s="49"/>
      <c r="Y97" s="48"/>
      <c r="Z97" s="49"/>
      <c r="AA97" s="48"/>
      <c r="AB97" s="49"/>
      <c r="AC97" s="48"/>
      <c r="AD97" s="48"/>
      <c r="AE97" s="48"/>
    </row>
    <row r="98" spans="1:31" ht="15">
      <c r="A98" s="65" t="s">
        <v>228</v>
      </c>
      <c r="B98" s="65" t="s">
        <v>278</v>
      </c>
      <c r="C98" s="66" t="s">
        <v>2159</v>
      </c>
      <c r="D98" s="67">
        <v>3</v>
      </c>
      <c r="E98" s="68" t="s">
        <v>132</v>
      </c>
      <c r="F98" s="69">
        <v>32</v>
      </c>
      <c r="G98" s="66"/>
      <c r="H98" s="70"/>
      <c r="I98" s="71"/>
      <c r="J98" s="71"/>
      <c r="K98" s="34" t="s">
        <v>65</v>
      </c>
      <c r="L98" s="78">
        <v>98</v>
      </c>
      <c r="M98" s="78"/>
      <c r="N98" s="73"/>
      <c r="O98" s="89" t="s">
        <v>306</v>
      </c>
      <c r="P98" s="89" t="s">
        <v>307</v>
      </c>
      <c r="Q98" s="89" t="s">
        <v>309</v>
      </c>
      <c r="R98">
        <v>1</v>
      </c>
      <c r="S98" s="88" t="str">
        <f>REPLACE(INDEX(GroupVertices[Group],MATCH(Edges[[#This Row],[Vertex 1]],GroupVertices[Vertex],0)),1,1,"")</f>
        <v>2</v>
      </c>
      <c r="T98" s="88" t="str">
        <f>REPLACE(INDEX(GroupVertices[Group],MATCH(Edges[[#This Row],[Vertex 2]],GroupVertices[Vertex],0)),1,1,"")</f>
        <v>2</v>
      </c>
      <c r="U98" s="48"/>
      <c r="V98" s="49"/>
      <c r="W98" s="48"/>
      <c r="X98" s="49"/>
      <c r="Y98" s="48"/>
      <c r="Z98" s="49"/>
      <c r="AA98" s="48"/>
      <c r="AB98" s="49"/>
      <c r="AC98" s="48"/>
      <c r="AD98" s="48"/>
      <c r="AE98" s="48"/>
    </row>
    <row r="99" spans="1:31" ht="15">
      <c r="A99" s="65" t="s">
        <v>242</v>
      </c>
      <c r="B99" s="65" t="s">
        <v>278</v>
      </c>
      <c r="C99" s="66" t="s">
        <v>2159</v>
      </c>
      <c r="D99" s="67">
        <v>3</v>
      </c>
      <c r="E99" s="68" t="s">
        <v>132</v>
      </c>
      <c r="F99" s="69">
        <v>32</v>
      </c>
      <c r="G99" s="66"/>
      <c r="H99" s="70"/>
      <c r="I99" s="71"/>
      <c r="J99" s="71"/>
      <c r="K99" s="34" t="s">
        <v>65</v>
      </c>
      <c r="L99" s="78">
        <v>99</v>
      </c>
      <c r="M99" s="78"/>
      <c r="N99" s="73"/>
      <c r="O99" s="89" t="s">
        <v>306</v>
      </c>
      <c r="P99" s="89" t="s">
        <v>307</v>
      </c>
      <c r="Q99" s="89" t="s">
        <v>309</v>
      </c>
      <c r="R99">
        <v>1</v>
      </c>
      <c r="S99" s="88" t="str">
        <f>REPLACE(INDEX(GroupVertices[Group],MATCH(Edges[[#This Row],[Vertex 1]],GroupVertices[Vertex],0)),1,1,"")</f>
        <v>2</v>
      </c>
      <c r="T99" s="88" t="str">
        <f>REPLACE(INDEX(GroupVertices[Group],MATCH(Edges[[#This Row],[Vertex 2]],GroupVertices[Vertex],0)),1,1,"")</f>
        <v>2</v>
      </c>
      <c r="U99" s="48"/>
      <c r="V99" s="49"/>
      <c r="W99" s="48"/>
      <c r="X99" s="49"/>
      <c r="Y99" s="48"/>
      <c r="Z99" s="49"/>
      <c r="AA99" s="48"/>
      <c r="AB99" s="49"/>
      <c r="AC99" s="48"/>
      <c r="AD99" s="48"/>
      <c r="AE99" s="48"/>
    </row>
    <row r="100" spans="1:31" ht="15">
      <c r="A100" s="65" t="s">
        <v>243</v>
      </c>
      <c r="B100" s="65" t="s">
        <v>278</v>
      </c>
      <c r="C100" s="66" t="s">
        <v>2159</v>
      </c>
      <c r="D100" s="67">
        <v>3</v>
      </c>
      <c r="E100" s="68" t="s">
        <v>132</v>
      </c>
      <c r="F100" s="69">
        <v>32</v>
      </c>
      <c r="G100" s="66"/>
      <c r="H100" s="70"/>
      <c r="I100" s="71"/>
      <c r="J100" s="71"/>
      <c r="K100" s="34" t="s">
        <v>65</v>
      </c>
      <c r="L100" s="78">
        <v>100</v>
      </c>
      <c r="M100" s="78"/>
      <c r="N100" s="73"/>
      <c r="O100" s="89" t="s">
        <v>306</v>
      </c>
      <c r="P100" s="89" t="s">
        <v>307</v>
      </c>
      <c r="Q100" s="89" t="s">
        <v>309</v>
      </c>
      <c r="R100">
        <v>1</v>
      </c>
      <c r="S100" s="88" t="str">
        <f>REPLACE(INDEX(GroupVertices[Group],MATCH(Edges[[#This Row],[Vertex 1]],GroupVertices[Vertex],0)),1,1,"")</f>
        <v>2</v>
      </c>
      <c r="T100" s="88" t="str">
        <f>REPLACE(INDEX(GroupVertices[Group],MATCH(Edges[[#This Row],[Vertex 2]],GroupVertices[Vertex],0)),1,1,"")</f>
        <v>2</v>
      </c>
      <c r="U100" s="48"/>
      <c r="V100" s="49"/>
      <c r="W100" s="48"/>
      <c r="X100" s="49"/>
      <c r="Y100" s="48"/>
      <c r="Z100" s="49"/>
      <c r="AA100" s="48"/>
      <c r="AB100" s="49"/>
      <c r="AC100" s="48"/>
      <c r="AD100" s="48"/>
      <c r="AE100" s="48"/>
    </row>
    <row r="101" spans="1:31" ht="15">
      <c r="A101" s="65" t="s">
        <v>244</v>
      </c>
      <c r="B101" s="65" t="s">
        <v>278</v>
      </c>
      <c r="C101" s="66" t="s">
        <v>2159</v>
      </c>
      <c r="D101" s="67">
        <v>3</v>
      </c>
      <c r="E101" s="68" t="s">
        <v>132</v>
      </c>
      <c r="F101" s="69">
        <v>32</v>
      </c>
      <c r="G101" s="66"/>
      <c r="H101" s="70"/>
      <c r="I101" s="71"/>
      <c r="J101" s="71"/>
      <c r="K101" s="34" t="s">
        <v>65</v>
      </c>
      <c r="L101" s="78">
        <v>101</v>
      </c>
      <c r="M101" s="78"/>
      <c r="N101" s="73"/>
      <c r="O101" s="89" t="s">
        <v>306</v>
      </c>
      <c r="P101" s="89" t="s">
        <v>307</v>
      </c>
      <c r="Q101" s="89" t="s">
        <v>309</v>
      </c>
      <c r="R101">
        <v>1</v>
      </c>
      <c r="S101" s="88" t="str">
        <f>REPLACE(INDEX(GroupVertices[Group],MATCH(Edges[[#This Row],[Vertex 1]],GroupVertices[Vertex],0)),1,1,"")</f>
        <v>2</v>
      </c>
      <c r="T101" s="88" t="str">
        <f>REPLACE(INDEX(GroupVertices[Group],MATCH(Edges[[#This Row],[Vertex 2]],GroupVertices[Vertex],0)),1,1,"")</f>
        <v>2</v>
      </c>
      <c r="U101" s="48"/>
      <c r="V101" s="49"/>
      <c r="W101" s="48"/>
      <c r="X101" s="49"/>
      <c r="Y101" s="48"/>
      <c r="Z101" s="49"/>
      <c r="AA101" s="48"/>
      <c r="AB101" s="49"/>
      <c r="AC101" s="48"/>
      <c r="AD101" s="48"/>
      <c r="AE101" s="48"/>
    </row>
    <row r="102" spans="1:31" ht="15">
      <c r="A102" s="65" t="s">
        <v>245</v>
      </c>
      <c r="B102" s="65" t="s">
        <v>278</v>
      </c>
      <c r="C102" s="66" t="s">
        <v>2159</v>
      </c>
      <c r="D102" s="67">
        <v>3</v>
      </c>
      <c r="E102" s="68" t="s">
        <v>132</v>
      </c>
      <c r="F102" s="69">
        <v>32</v>
      </c>
      <c r="G102" s="66"/>
      <c r="H102" s="70"/>
      <c r="I102" s="71"/>
      <c r="J102" s="71"/>
      <c r="K102" s="34" t="s">
        <v>65</v>
      </c>
      <c r="L102" s="78">
        <v>102</v>
      </c>
      <c r="M102" s="78"/>
      <c r="N102" s="73"/>
      <c r="O102" s="89" t="s">
        <v>306</v>
      </c>
      <c r="P102" s="89" t="s">
        <v>307</v>
      </c>
      <c r="Q102" s="89" t="s">
        <v>309</v>
      </c>
      <c r="R102">
        <v>1</v>
      </c>
      <c r="S102" s="88" t="str">
        <f>REPLACE(INDEX(GroupVertices[Group],MATCH(Edges[[#This Row],[Vertex 1]],GroupVertices[Vertex],0)),1,1,"")</f>
        <v>2</v>
      </c>
      <c r="T102" s="88" t="str">
        <f>REPLACE(INDEX(GroupVertices[Group],MATCH(Edges[[#This Row],[Vertex 2]],GroupVertices[Vertex],0)),1,1,"")</f>
        <v>2</v>
      </c>
      <c r="U102" s="48"/>
      <c r="V102" s="49"/>
      <c r="W102" s="48"/>
      <c r="X102" s="49"/>
      <c r="Y102" s="48"/>
      <c r="Z102" s="49"/>
      <c r="AA102" s="48"/>
      <c r="AB102" s="49"/>
      <c r="AC102" s="48"/>
      <c r="AD102" s="48"/>
      <c r="AE102" s="48"/>
    </row>
    <row r="103" spans="1:31" ht="15">
      <c r="A103" s="65" t="s">
        <v>205</v>
      </c>
      <c r="B103" s="65" t="s">
        <v>278</v>
      </c>
      <c r="C103" s="66" t="s">
        <v>2159</v>
      </c>
      <c r="D103" s="67">
        <v>3</v>
      </c>
      <c r="E103" s="68" t="s">
        <v>132</v>
      </c>
      <c r="F103" s="69">
        <v>32</v>
      </c>
      <c r="G103" s="66"/>
      <c r="H103" s="70"/>
      <c r="I103" s="71"/>
      <c r="J103" s="71"/>
      <c r="K103" s="34" t="s">
        <v>65</v>
      </c>
      <c r="L103" s="78">
        <v>103</v>
      </c>
      <c r="M103" s="78"/>
      <c r="N103" s="73"/>
      <c r="O103" s="89" t="s">
        <v>306</v>
      </c>
      <c r="P103" s="89" t="s">
        <v>307</v>
      </c>
      <c r="Q103" s="89" t="s">
        <v>308</v>
      </c>
      <c r="R103">
        <v>1</v>
      </c>
      <c r="S103" s="88" t="str">
        <f>REPLACE(INDEX(GroupVertices[Group],MATCH(Edges[[#This Row],[Vertex 1]],GroupVertices[Vertex],0)),1,1,"")</f>
        <v>1</v>
      </c>
      <c r="T103" s="88" t="str">
        <f>REPLACE(INDEX(GroupVertices[Group],MATCH(Edges[[#This Row],[Vertex 2]],GroupVertices[Vertex],0)),1,1,"")</f>
        <v>2</v>
      </c>
      <c r="U103" s="48"/>
      <c r="V103" s="49"/>
      <c r="W103" s="48"/>
      <c r="X103" s="49"/>
      <c r="Y103" s="48"/>
      <c r="Z103" s="49"/>
      <c r="AA103" s="48"/>
      <c r="AB103" s="49"/>
      <c r="AC103" s="48"/>
      <c r="AD103" s="48"/>
      <c r="AE103" s="48"/>
    </row>
    <row r="104" spans="1:31" ht="15">
      <c r="A104" s="65" t="s">
        <v>211</v>
      </c>
      <c r="B104" s="65" t="s">
        <v>279</v>
      </c>
      <c r="C104" s="66" t="s">
        <v>2159</v>
      </c>
      <c r="D104" s="67">
        <v>3</v>
      </c>
      <c r="E104" s="68" t="s">
        <v>132</v>
      </c>
      <c r="F104" s="69">
        <v>32</v>
      </c>
      <c r="G104" s="66"/>
      <c r="H104" s="70"/>
      <c r="I104" s="71"/>
      <c r="J104" s="71"/>
      <c r="K104" s="34" t="s">
        <v>65</v>
      </c>
      <c r="L104" s="78">
        <v>104</v>
      </c>
      <c r="M104" s="78"/>
      <c r="N104" s="73"/>
      <c r="O104" s="89" t="s">
        <v>306</v>
      </c>
      <c r="P104" s="89" t="s">
        <v>307</v>
      </c>
      <c r="Q104" s="89" t="s">
        <v>309</v>
      </c>
      <c r="R104">
        <v>1</v>
      </c>
      <c r="S104" s="88" t="str">
        <f>REPLACE(INDEX(GroupVertices[Group],MATCH(Edges[[#This Row],[Vertex 1]],GroupVertices[Vertex],0)),1,1,"")</f>
        <v>3</v>
      </c>
      <c r="T104" s="88" t="str">
        <f>REPLACE(INDEX(GroupVertices[Group],MATCH(Edges[[#This Row],[Vertex 2]],GroupVertices[Vertex],0)),1,1,"")</f>
        <v>3</v>
      </c>
      <c r="U104" s="48"/>
      <c r="V104" s="49"/>
      <c r="W104" s="48"/>
      <c r="X104" s="49"/>
      <c r="Y104" s="48"/>
      <c r="Z104" s="49"/>
      <c r="AA104" s="48"/>
      <c r="AB104" s="49"/>
      <c r="AC104" s="48"/>
      <c r="AD104" s="48"/>
      <c r="AE104" s="48"/>
    </row>
    <row r="105" spans="1:31" ht="15">
      <c r="A105" s="65" t="s">
        <v>212</v>
      </c>
      <c r="B105" s="65" t="s">
        <v>279</v>
      </c>
      <c r="C105" s="66" t="s">
        <v>2159</v>
      </c>
      <c r="D105" s="67">
        <v>3</v>
      </c>
      <c r="E105" s="68" t="s">
        <v>132</v>
      </c>
      <c r="F105" s="69">
        <v>32</v>
      </c>
      <c r="G105" s="66"/>
      <c r="H105" s="70"/>
      <c r="I105" s="71"/>
      <c r="J105" s="71"/>
      <c r="K105" s="34" t="s">
        <v>65</v>
      </c>
      <c r="L105" s="78">
        <v>105</v>
      </c>
      <c r="M105" s="78"/>
      <c r="N105" s="73"/>
      <c r="O105" s="89" t="s">
        <v>306</v>
      </c>
      <c r="P105" s="89" t="s">
        <v>307</v>
      </c>
      <c r="Q105" s="89" t="s">
        <v>309</v>
      </c>
      <c r="R105">
        <v>1</v>
      </c>
      <c r="S105" s="88" t="str">
        <f>REPLACE(INDEX(GroupVertices[Group],MATCH(Edges[[#This Row],[Vertex 1]],GroupVertices[Vertex],0)),1,1,"")</f>
        <v>3</v>
      </c>
      <c r="T105" s="88" t="str">
        <f>REPLACE(INDEX(GroupVertices[Group],MATCH(Edges[[#This Row],[Vertex 2]],GroupVertices[Vertex],0)),1,1,"")</f>
        <v>3</v>
      </c>
      <c r="U105" s="48"/>
      <c r="V105" s="49"/>
      <c r="W105" s="48"/>
      <c r="X105" s="49"/>
      <c r="Y105" s="48"/>
      <c r="Z105" s="49"/>
      <c r="AA105" s="48"/>
      <c r="AB105" s="49"/>
      <c r="AC105" s="48"/>
      <c r="AD105" s="48"/>
      <c r="AE105" s="48"/>
    </row>
    <row r="106" spans="1:31" ht="15">
      <c r="A106" s="65" t="s">
        <v>226</v>
      </c>
      <c r="B106" s="65" t="s">
        <v>279</v>
      </c>
      <c r="C106" s="66" t="s">
        <v>2159</v>
      </c>
      <c r="D106" s="67">
        <v>3</v>
      </c>
      <c r="E106" s="68" t="s">
        <v>132</v>
      </c>
      <c r="F106" s="69">
        <v>32</v>
      </c>
      <c r="G106" s="66"/>
      <c r="H106" s="70"/>
      <c r="I106" s="71"/>
      <c r="J106" s="71"/>
      <c r="K106" s="34" t="s">
        <v>65</v>
      </c>
      <c r="L106" s="78">
        <v>106</v>
      </c>
      <c r="M106" s="78"/>
      <c r="N106" s="73"/>
      <c r="O106" s="89" t="s">
        <v>306</v>
      </c>
      <c r="P106" s="89" t="s">
        <v>307</v>
      </c>
      <c r="Q106" s="89" t="s">
        <v>309</v>
      </c>
      <c r="R106">
        <v>1</v>
      </c>
      <c r="S106" s="88" t="str">
        <f>REPLACE(INDEX(GroupVertices[Group],MATCH(Edges[[#This Row],[Vertex 1]],GroupVertices[Vertex],0)),1,1,"")</f>
        <v>3</v>
      </c>
      <c r="T106" s="88" t="str">
        <f>REPLACE(INDEX(GroupVertices[Group],MATCH(Edges[[#This Row],[Vertex 2]],GroupVertices[Vertex],0)),1,1,"")</f>
        <v>3</v>
      </c>
      <c r="U106" s="48"/>
      <c r="V106" s="49"/>
      <c r="W106" s="48"/>
      <c r="X106" s="49"/>
      <c r="Y106" s="48"/>
      <c r="Z106" s="49"/>
      <c r="AA106" s="48"/>
      <c r="AB106" s="49"/>
      <c r="AC106" s="48"/>
      <c r="AD106" s="48"/>
      <c r="AE106" s="48"/>
    </row>
    <row r="107" spans="1:31" ht="15">
      <c r="A107" s="65" t="s">
        <v>228</v>
      </c>
      <c r="B107" s="65" t="s">
        <v>279</v>
      </c>
      <c r="C107" s="66" t="s">
        <v>2159</v>
      </c>
      <c r="D107" s="67">
        <v>3</v>
      </c>
      <c r="E107" s="68" t="s">
        <v>132</v>
      </c>
      <c r="F107" s="69">
        <v>32</v>
      </c>
      <c r="G107" s="66"/>
      <c r="H107" s="70"/>
      <c r="I107" s="71"/>
      <c r="J107" s="71"/>
      <c r="K107" s="34" t="s">
        <v>65</v>
      </c>
      <c r="L107" s="78">
        <v>107</v>
      </c>
      <c r="M107" s="78"/>
      <c r="N107" s="73"/>
      <c r="O107" s="89" t="s">
        <v>306</v>
      </c>
      <c r="P107" s="89" t="s">
        <v>307</v>
      </c>
      <c r="Q107" s="89" t="s">
        <v>309</v>
      </c>
      <c r="R107">
        <v>1</v>
      </c>
      <c r="S107" s="88" t="str">
        <f>REPLACE(INDEX(GroupVertices[Group],MATCH(Edges[[#This Row],[Vertex 1]],GroupVertices[Vertex],0)),1,1,"")</f>
        <v>2</v>
      </c>
      <c r="T107" s="88" t="str">
        <f>REPLACE(INDEX(GroupVertices[Group],MATCH(Edges[[#This Row],[Vertex 2]],GroupVertices[Vertex],0)),1,1,"")</f>
        <v>3</v>
      </c>
      <c r="U107" s="48"/>
      <c r="V107" s="49"/>
      <c r="W107" s="48"/>
      <c r="X107" s="49"/>
      <c r="Y107" s="48"/>
      <c r="Z107" s="49"/>
      <c r="AA107" s="48"/>
      <c r="AB107" s="49"/>
      <c r="AC107" s="48"/>
      <c r="AD107" s="48"/>
      <c r="AE107" s="48"/>
    </row>
    <row r="108" spans="1:31" ht="15">
      <c r="A108" s="65" t="s">
        <v>216</v>
      </c>
      <c r="B108" s="65" t="s">
        <v>279</v>
      </c>
      <c r="C108" s="66" t="s">
        <v>2159</v>
      </c>
      <c r="D108" s="67">
        <v>3</v>
      </c>
      <c r="E108" s="68" t="s">
        <v>132</v>
      </c>
      <c r="F108" s="69">
        <v>32</v>
      </c>
      <c r="G108" s="66"/>
      <c r="H108" s="70"/>
      <c r="I108" s="71"/>
      <c r="J108" s="71"/>
      <c r="K108" s="34" t="s">
        <v>65</v>
      </c>
      <c r="L108" s="78">
        <v>108</v>
      </c>
      <c r="M108" s="78"/>
      <c r="N108" s="73"/>
      <c r="O108" s="89" t="s">
        <v>306</v>
      </c>
      <c r="P108" s="89" t="s">
        <v>307</v>
      </c>
      <c r="Q108" s="89" t="s">
        <v>309</v>
      </c>
      <c r="R108">
        <v>1</v>
      </c>
      <c r="S108" s="88" t="str">
        <f>REPLACE(INDEX(GroupVertices[Group],MATCH(Edges[[#This Row],[Vertex 1]],GroupVertices[Vertex],0)),1,1,"")</f>
        <v>3</v>
      </c>
      <c r="T108" s="88" t="str">
        <f>REPLACE(INDEX(GroupVertices[Group],MATCH(Edges[[#This Row],[Vertex 2]],GroupVertices[Vertex],0)),1,1,"")</f>
        <v>3</v>
      </c>
      <c r="U108" s="48"/>
      <c r="V108" s="49"/>
      <c r="W108" s="48"/>
      <c r="X108" s="49"/>
      <c r="Y108" s="48"/>
      <c r="Z108" s="49"/>
      <c r="AA108" s="48"/>
      <c r="AB108" s="49"/>
      <c r="AC108" s="48"/>
      <c r="AD108" s="48"/>
      <c r="AE108" s="48"/>
    </row>
    <row r="109" spans="1:31" ht="15">
      <c r="A109" s="65" t="s">
        <v>222</v>
      </c>
      <c r="B109" s="65" t="s">
        <v>279</v>
      </c>
      <c r="C109" s="66" t="s">
        <v>2159</v>
      </c>
      <c r="D109" s="67">
        <v>3</v>
      </c>
      <c r="E109" s="68" t="s">
        <v>132</v>
      </c>
      <c r="F109" s="69">
        <v>32</v>
      </c>
      <c r="G109" s="66"/>
      <c r="H109" s="70"/>
      <c r="I109" s="71"/>
      <c r="J109" s="71"/>
      <c r="K109" s="34" t="s">
        <v>65</v>
      </c>
      <c r="L109" s="78">
        <v>109</v>
      </c>
      <c r="M109" s="78"/>
      <c r="N109" s="73"/>
      <c r="O109" s="89" t="s">
        <v>306</v>
      </c>
      <c r="P109" s="89" t="s">
        <v>307</v>
      </c>
      <c r="Q109" s="89" t="s">
        <v>309</v>
      </c>
      <c r="R109">
        <v>1</v>
      </c>
      <c r="S109" s="88" t="str">
        <f>REPLACE(INDEX(GroupVertices[Group],MATCH(Edges[[#This Row],[Vertex 1]],GroupVertices[Vertex],0)),1,1,"")</f>
        <v>3</v>
      </c>
      <c r="T109" s="88" t="str">
        <f>REPLACE(INDEX(GroupVertices[Group],MATCH(Edges[[#This Row],[Vertex 2]],GroupVertices[Vertex],0)),1,1,"")</f>
        <v>3</v>
      </c>
      <c r="U109" s="48"/>
      <c r="V109" s="49"/>
      <c r="W109" s="48"/>
      <c r="X109" s="49"/>
      <c r="Y109" s="48"/>
      <c r="Z109" s="49"/>
      <c r="AA109" s="48"/>
      <c r="AB109" s="49"/>
      <c r="AC109" s="48"/>
      <c r="AD109" s="48"/>
      <c r="AE109" s="48"/>
    </row>
    <row r="110" spans="1:31" ht="15">
      <c r="A110" s="65" t="s">
        <v>205</v>
      </c>
      <c r="B110" s="65" t="s">
        <v>279</v>
      </c>
      <c r="C110" s="66" t="s">
        <v>2159</v>
      </c>
      <c r="D110" s="67">
        <v>3</v>
      </c>
      <c r="E110" s="68" t="s">
        <v>132</v>
      </c>
      <c r="F110" s="69">
        <v>32</v>
      </c>
      <c r="G110" s="66"/>
      <c r="H110" s="70"/>
      <c r="I110" s="71"/>
      <c r="J110" s="71"/>
      <c r="K110" s="34" t="s">
        <v>65</v>
      </c>
      <c r="L110" s="78">
        <v>110</v>
      </c>
      <c r="M110" s="78"/>
      <c r="N110" s="73"/>
      <c r="O110" s="89" t="s">
        <v>306</v>
      </c>
      <c r="P110" s="89" t="s">
        <v>307</v>
      </c>
      <c r="Q110" s="89" t="s">
        <v>308</v>
      </c>
      <c r="R110">
        <v>1</v>
      </c>
      <c r="S110" s="88" t="str">
        <f>REPLACE(INDEX(GroupVertices[Group],MATCH(Edges[[#This Row],[Vertex 1]],GroupVertices[Vertex],0)),1,1,"")</f>
        <v>1</v>
      </c>
      <c r="T110" s="88" t="str">
        <f>REPLACE(INDEX(GroupVertices[Group],MATCH(Edges[[#This Row],[Vertex 2]],GroupVertices[Vertex],0)),1,1,"")</f>
        <v>3</v>
      </c>
      <c r="U110" s="48"/>
      <c r="V110" s="49"/>
      <c r="W110" s="48"/>
      <c r="X110" s="49"/>
      <c r="Y110" s="48"/>
      <c r="Z110" s="49"/>
      <c r="AA110" s="48"/>
      <c r="AB110" s="49"/>
      <c r="AC110" s="48"/>
      <c r="AD110" s="48"/>
      <c r="AE110" s="48"/>
    </row>
    <row r="111" spans="1:31" ht="15">
      <c r="A111" s="65" t="s">
        <v>226</v>
      </c>
      <c r="B111" s="65" t="s">
        <v>280</v>
      </c>
      <c r="C111" s="66" t="s">
        <v>2159</v>
      </c>
      <c r="D111" s="67">
        <v>3</v>
      </c>
      <c r="E111" s="68" t="s">
        <v>132</v>
      </c>
      <c r="F111" s="69">
        <v>32</v>
      </c>
      <c r="G111" s="66"/>
      <c r="H111" s="70"/>
      <c r="I111" s="71"/>
      <c r="J111" s="71"/>
      <c r="K111" s="34" t="s">
        <v>65</v>
      </c>
      <c r="L111" s="78">
        <v>111</v>
      </c>
      <c r="M111" s="78"/>
      <c r="N111" s="73"/>
      <c r="O111" s="89" t="s">
        <v>306</v>
      </c>
      <c r="P111" s="89" t="s">
        <v>307</v>
      </c>
      <c r="Q111" s="89" t="s">
        <v>309</v>
      </c>
      <c r="R111">
        <v>1</v>
      </c>
      <c r="S111" s="88" t="str">
        <f>REPLACE(INDEX(GroupVertices[Group],MATCH(Edges[[#This Row],[Vertex 1]],GroupVertices[Vertex],0)),1,1,"")</f>
        <v>3</v>
      </c>
      <c r="T111" s="88" t="str">
        <f>REPLACE(INDEX(GroupVertices[Group],MATCH(Edges[[#This Row],[Vertex 2]],GroupVertices[Vertex],0)),1,1,"")</f>
        <v>1</v>
      </c>
      <c r="U111" s="48"/>
      <c r="V111" s="49"/>
      <c r="W111" s="48"/>
      <c r="X111" s="49"/>
      <c r="Y111" s="48"/>
      <c r="Z111" s="49"/>
      <c r="AA111" s="48"/>
      <c r="AB111" s="49"/>
      <c r="AC111" s="48"/>
      <c r="AD111" s="48"/>
      <c r="AE111" s="48"/>
    </row>
    <row r="112" spans="1:31" ht="15">
      <c r="A112" s="65" t="s">
        <v>205</v>
      </c>
      <c r="B112" s="65" t="s">
        <v>280</v>
      </c>
      <c r="C112" s="66" t="s">
        <v>2159</v>
      </c>
      <c r="D112" s="67">
        <v>3</v>
      </c>
      <c r="E112" s="68" t="s">
        <v>132</v>
      </c>
      <c r="F112" s="69">
        <v>32</v>
      </c>
      <c r="G112" s="66"/>
      <c r="H112" s="70"/>
      <c r="I112" s="71"/>
      <c r="J112" s="71"/>
      <c r="K112" s="34" t="s">
        <v>65</v>
      </c>
      <c r="L112" s="78">
        <v>112</v>
      </c>
      <c r="M112" s="78"/>
      <c r="N112" s="73"/>
      <c r="O112" s="89" t="s">
        <v>306</v>
      </c>
      <c r="P112" s="89" t="s">
        <v>307</v>
      </c>
      <c r="Q112" s="89" t="s">
        <v>308</v>
      </c>
      <c r="R112">
        <v>1</v>
      </c>
      <c r="S112" s="88" t="str">
        <f>REPLACE(INDEX(GroupVertices[Group],MATCH(Edges[[#This Row],[Vertex 1]],GroupVertices[Vertex],0)),1,1,"")</f>
        <v>1</v>
      </c>
      <c r="T112" s="88" t="str">
        <f>REPLACE(INDEX(GroupVertices[Group],MATCH(Edges[[#This Row],[Vertex 2]],GroupVertices[Vertex],0)),1,1,"")</f>
        <v>1</v>
      </c>
      <c r="U112" s="48"/>
      <c r="V112" s="49"/>
      <c r="W112" s="48"/>
      <c r="X112" s="49"/>
      <c r="Y112" s="48"/>
      <c r="Z112" s="49"/>
      <c r="AA112" s="48"/>
      <c r="AB112" s="49"/>
      <c r="AC112" s="48"/>
      <c r="AD112" s="48"/>
      <c r="AE112" s="48"/>
    </row>
    <row r="113" spans="1:31" ht="15">
      <c r="A113" s="65" t="s">
        <v>210</v>
      </c>
      <c r="B113" s="65" t="s">
        <v>281</v>
      </c>
      <c r="C113" s="66" t="s">
        <v>2159</v>
      </c>
      <c r="D113" s="67">
        <v>3</v>
      </c>
      <c r="E113" s="68" t="s">
        <v>132</v>
      </c>
      <c r="F113" s="69">
        <v>32</v>
      </c>
      <c r="G113" s="66"/>
      <c r="H113" s="70"/>
      <c r="I113" s="71"/>
      <c r="J113" s="71"/>
      <c r="K113" s="34" t="s">
        <v>65</v>
      </c>
      <c r="L113" s="78">
        <v>113</v>
      </c>
      <c r="M113" s="78"/>
      <c r="N113" s="73"/>
      <c r="O113" s="89" t="s">
        <v>306</v>
      </c>
      <c r="P113" s="89" t="s">
        <v>307</v>
      </c>
      <c r="Q113" s="89" t="s">
        <v>309</v>
      </c>
      <c r="R113">
        <v>1</v>
      </c>
      <c r="S113" s="88" t="str">
        <f>REPLACE(INDEX(GroupVertices[Group],MATCH(Edges[[#This Row],[Vertex 1]],GroupVertices[Vertex],0)),1,1,"")</f>
        <v>2</v>
      </c>
      <c r="T113" s="88" t="str">
        <f>REPLACE(INDEX(GroupVertices[Group],MATCH(Edges[[#This Row],[Vertex 2]],GroupVertices[Vertex],0)),1,1,"")</f>
        <v>3</v>
      </c>
      <c r="U113" s="48"/>
      <c r="V113" s="49"/>
      <c r="W113" s="48"/>
      <c r="X113" s="49"/>
      <c r="Y113" s="48"/>
      <c r="Z113" s="49"/>
      <c r="AA113" s="48"/>
      <c r="AB113" s="49"/>
      <c r="AC113" s="48"/>
      <c r="AD113" s="48"/>
      <c r="AE113" s="48"/>
    </row>
    <row r="114" spans="1:31" ht="15">
      <c r="A114" s="65" t="s">
        <v>211</v>
      </c>
      <c r="B114" s="65" t="s">
        <v>281</v>
      </c>
      <c r="C114" s="66" t="s">
        <v>2159</v>
      </c>
      <c r="D114" s="67">
        <v>3</v>
      </c>
      <c r="E114" s="68" t="s">
        <v>132</v>
      </c>
      <c r="F114" s="69">
        <v>32</v>
      </c>
      <c r="G114" s="66"/>
      <c r="H114" s="70"/>
      <c r="I114" s="71"/>
      <c r="J114" s="71"/>
      <c r="K114" s="34" t="s">
        <v>65</v>
      </c>
      <c r="L114" s="78">
        <v>114</v>
      </c>
      <c r="M114" s="78"/>
      <c r="N114" s="73"/>
      <c r="O114" s="89" t="s">
        <v>306</v>
      </c>
      <c r="P114" s="89" t="s">
        <v>307</v>
      </c>
      <c r="Q114" s="89" t="s">
        <v>309</v>
      </c>
      <c r="R114">
        <v>1</v>
      </c>
      <c r="S114" s="88" t="str">
        <f>REPLACE(INDEX(GroupVertices[Group],MATCH(Edges[[#This Row],[Vertex 1]],GroupVertices[Vertex],0)),1,1,"")</f>
        <v>3</v>
      </c>
      <c r="T114" s="88" t="str">
        <f>REPLACE(INDEX(GroupVertices[Group],MATCH(Edges[[#This Row],[Vertex 2]],GroupVertices[Vertex],0)),1,1,"")</f>
        <v>3</v>
      </c>
      <c r="U114" s="48"/>
      <c r="V114" s="49"/>
      <c r="W114" s="48"/>
      <c r="X114" s="49"/>
      <c r="Y114" s="48"/>
      <c r="Z114" s="49"/>
      <c r="AA114" s="48"/>
      <c r="AB114" s="49"/>
      <c r="AC114" s="48"/>
      <c r="AD114" s="48"/>
      <c r="AE114" s="48"/>
    </row>
    <row r="115" spans="1:31" ht="15">
      <c r="A115" s="65" t="s">
        <v>228</v>
      </c>
      <c r="B115" s="65" t="s">
        <v>281</v>
      </c>
      <c r="C115" s="66" t="s">
        <v>2159</v>
      </c>
      <c r="D115" s="67">
        <v>3</v>
      </c>
      <c r="E115" s="68" t="s">
        <v>132</v>
      </c>
      <c r="F115" s="69">
        <v>32</v>
      </c>
      <c r="G115" s="66"/>
      <c r="H115" s="70"/>
      <c r="I115" s="71"/>
      <c r="J115" s="71"/>
      <c r="K115" s="34" t="s">
        <v>65</v>
      </c>
      <c r="L115" s="78">
        <v>115</v>
      </c>
      <c r="M115" s="78"/>
      <c r="N115" s="73"/>
      <c r="O115" s="89" t="s">
        <v>306</v>
      </c>
      <c r="P115" s="89" t="s">
        <v>307</v>
      </c>
      <c r="Q115" s="89" t="s">
        <v>309</v>
      </c>
      <c r="R115">
        <v>1</v>
      </c>
      <c r="S115" s="88" t="str">
        <f>REPLACE(INDEX(GroupVertices[Group],MATCH(Edges[[#This Row],[Vertex 1]],GroupVertices[Vertex],0)),1,1,"")</f>
        <v>2</v>
      </c>
      <c r="T115" s="88" t="str">
        <f>REPLACE(INDEX(GroupVertices[Group],MATCH(Edges[[#This Row],[Vertex 2]],GroupVertices[Vertex],0)),1,1,"")</f>
        <v>3</v>
      </c>
      <c r="U115" s="48"/>
      <c r="V115" s="49"/>
      <c r="W115" s="48"/>
      <c r="X115" s="49"/>
      <c r="Y115" s="48"/>
      <c r="Z115" s="49"/>
      <c r="AA115" s="48"/>
      <c r="AB115" s="49"/>
      <c r="AC115" s="48"/>
      <c r="AD115" s="48"/>
      <c r="AE115" s="48"/>
    </row>
    <row r="116" spans="1:31" ht="15">
      <c r="A116" s="65" t="s">
        <v>219</v>
      </c>
      <c r="B116" s="65" t="s">
        <v>281</v>
      </c>
      <c r="C116" s="66" t="s">
        <v>2159</v>
      </c>
      <c r="D116" s="67">
        <v>3</v>
      </c>
      <c r="E116" s="68" t="s">
        <v>132</v>
      </c>
      <c r="F116" s="69">
        <v>32</v>
      </c>
      <c r="G116" s="66"/>
      <c r="H116" s="70"/>
      <c r="I116" s="71"/>
      <c r="J116" s="71"/>
      <c r="K116" s="34" t="s">
        <v>65</v>
      </c>
      <c r="L116" s="78">
        <v>116</v>
      </c>
      <c r="M116" s="78"/>
      <c r="N116" s="73"/>
      <c r="O116" s="89" t="s">
        <v>306</v>
      </c>
      <c r="P116" s="89" t="s">
        <v>307</v>
      </c>
      <c r="Q116" s="89" t="s">
        <v>309</v>
      </c>
      <c r="R116">
        <v>1</v>
      </c>
      <c r="S116" s="88" t="str">
        <f>REPLACE(INDEX(GroupVertices[Group],MATCH(Edges[[#This Row],[Vertex 1]],GroupVertices[Vertex],0)),1,1,"")</f>
        <v>3</v>
      </c>
      <c r="T116" s="88" t="str">
        <f>REPLACE(INDEX(GroupVertices[Group],MATCH(Edges[[#This Row],[Vertex 2]],GroupVertices[Vertex],0)),1,1,"")</f>
        <v>3</v>
      </c>
      <c r="U116" s="48"/>
      <c r="V116" s="49"/>
      <c r="W116" s="48"/>
      <c r="X116" s="49"/>
      <c r="Y116" s="48"/>
      <c r="Z116" s="49"/>
      <c r="AA116" s="48"/>
      <c r="AB116" s="49"/>
      <c r="AC116" s="48"/>
      <c r="AD116" s="48"/>
      <c r="AE116" s="48"/>
    </row>
    <row r="117" spans="1:31" ht="15">
      <c r="A117" s="65" t="s">
        <v>220</v>
      </c>
      <c r="B117" s="65" t="s">
        <v>281</v>
      </c>
      <c r="C117" s="66" t="s">
        <v>2159</v>
      </c>
      <c r="D117" s="67">
        <v>3</v>
      </c>
      <c r="E117" s="68" t="s">
        <v>132</v>
      </c>
      <c r="F117" s="69">
        <v>32</v>
      </c>
      <c r="G117" s="66"/>
      <c r="H117" s="70"/>
      <c r="I117" s="71"/>
      <c r="J117" s="71"/>
      <c r="K117" s="34" t="s">
        <v>65</v>
      </c>
      <c r="L117" s="78">
        <v>117</v>
      </c>
      <c r="M117" s="78"/>
      <c r="N117" s="73"/>
      <c r="O117" s="89" t="s">
        <v>306</v>
      </c>
      <c r="P117" s="89" t="s">
        <v>307</v>
      </c>
      <c r="Q117" s="89" t="s">
        <v>309</v>
      </c>
      <c r="R117">
        <v>1</v>
      </c>
      <c r="S117" s="88" t="str">
        <f>REPLACE(INDEX(GroupVertices[Group],MATCH(Edges[[#This Row],[Vertex 1]],GroupVertices[Vertex],0)),1,1,"")</f>
        <v>3</v>
      </c>
      <c r="T117" s="88" t="str">
        <f>REPLACE(INDEX(GroupVertices[Group],MATCH(Edges[[#This Row],[Vertex 2]],GroupVertices[Vertex],0)),1,1,"")</f>
        <v>3</v>
      </c>
      <c r="U117" s="48"/>
      <c r="V117" s="49"/>
      <c r="W117" s="48"/>
      <c r="X117" s="49"/>
      <c r="Y117" s="48"/>
      <c r="Z117" s="49"/>
      <c r="AA117" s="48"/>
      <c r="AB117" s="49"/>
      <c r="AC117" s="48"/>
      <c r="AD117" s="48"/>
      <c r="AE117" s="48"/>
    </row>
    <row r="118" spans="1:31" ht="15">
      <c r="A118" s="65" t="s">
        <v>222</v>
      </c>
      <c r="B118" s="65" t="s">
        <v>281</v>
      </c>
      <c r="C118" s="66" t="s">
        <v>2159</v>
      </c>
      <c r="D118" s="67">
        <v>3</v>
      </c>
      <c r="E118" s="68" t="s">
        <v>132</v>
      </c>
      <c r="F118" s="69">
        <v>32</v>
      </c>
      <c r="G118" s="66"/>
      <c r="H118" s="70"/>
      <c r="I118" s="71"/>
      <c r="J118" s="71"/>
      <c r="K118" s="34" t="s">
        <v>65</v>
      </c>
      <c r="L118" s="78">
        <v>118</v>
      </c>
      <c r="M118" s="78"/>
      <c r="N118" s="73"/>
      <c r="O118" s="89" t="s">
        <v>306</v>
      </c>
      <c r="P118" s="89" t="s">
        <v>307</v>
      </c>
      <c r="Q118" s="89" t="s">
        <v>309</v>
      </c>
      <c r="R118">
        <v>1</v>
      </c>
      <c r="S118" s="88" t="str">
        <f>REPLACE(INDEX(GroupVertices[Group],MATCH(Edges[[#This Row],[Vertex 1]],GroupVertices[Vertex],0)),1,1,"")</f>
        <v>3</v>
      </c>
      <c r="T118" s="88" t="str">
        <f>REPLACE(INDEX(GroupVertices[Group],MATCH(Edges[[#This Row],[Vertex 2]],GroupVertices[Vertex],0)),1,1,"")</f>
        <v>3</v>
      </c>
      <c r="U118" s="48"/>
      <c r="V118" s="49"/>
      <c r="W118" s="48"/>
      <c r="X118" s="49"/>
      <c r="Y118" s="48"/>
      <c r="Z118" s="49"/>
      <c r="AA118" s="48"/>
      <c r="AB118" s="49"/>
      <c r="AC118" s="48"/>
      <c r="AD118" s="48"/>
      <c r="AE118" s="48"/>
    </row>
    <row r="119" spans="1:31" ht="15">
      <c r="A119" s="65" t="s">
        <v>236</v>
      </c>
      <c r="B119" s="65" t="s">
        <v>281</v>
      </c>
      <c r="C119" s="66" t="s">
        <v>2159</v>
      </c>
      <c r="D119" s="67">
        <v>3</v>
      </c>
      <c r="E119" s="68" t="s">
        <v>132</v>
      </c>
      <c r="F119" s="69">
        <v>32</v>
      </c>
      <c r="G119" s="66"/>
      <c r="H119" s="70"/>
      <c r="I119" s="71"/>
      <c r="J119" s="71"/>
      <c r="K119" s="34" t="s">
        <v>65</v>
      </c>
      <c r="L119" s="78">
        <v>119</v>
      </c>
      <c r="M119" s="78"/>
      <c r="N119" s="73"/>
      <c r="O119" s="89" t="s">
        <v>306</v>
      </c>
      <c r="P119" s="89" t="s">
        <v>307</v>
      </c>
      <c r="Q119" s="89" t="s">
        <v>309</v>
      </c>
      <c r="R119">
        <v>1</v>
      </c>
      <c r="S119" s="88" t="str">
        <f>REPLACE(INDEX(GroupVertices[Group],MATCH(Edges[[#This Row],[Vertex 1]],GroupVertices[Vertex],0)),1,1,"")</f>
        <v>3</v>
      </c>
      <c r="T119" s="88" t="str">
        <f>REPLACE(INDEX(GroupVertices[Group],MATCH(Edges[[#This Row],[Vertex 2]],GroupVertices[Vertex],0)),1,1,"")</f>
        <v>3</v>
      </c>
      <c r="U119" s="48"/>
      <c r="V119" s="49"/>
      <c r="W119" s="48"/>
      <c r="X119" s="49"/>
      <c r="Y119" s="48"/>
      <c r="Z119" s="49"/>
      <c r="AA119" s="48"/>
      <c r="AB119" s="49"/>
      <c r="AC119" s="48"/>
      <c r="AD119" s="48"/>
      <c r="AE119" s="48"/>
    </row>
    <row r="120" spans="1:31" ht="15">
      <c r="A120" s="65" t="s">
        <v>232</v>
      </c>
      <c r="B120" s="65" t="s">
        <v>281</v>
      </c>
      <c r="C120" s="66" t="s">
        <v>2159</v>
      </c>
      <c r="D120" s="67">
        <v>3</v>
      </c>
      <c r="E120" s="68" t="s">
        <v>132</v>
      </c>
      <c r="F120" s="69">
        <v>32</v>
      </c>
      <c r="G120" s="66"/>
      <c r="H120" s="70"/>
      <c r="I120" s="71"/>
      <c r="J120" s="71"/>
      <c r="K120" s="34" t="s">
        <v>65</v>
      </c>
      <c r="L120" s="78">
        <v>120</v>
      </c>
      <c r="M120" s="78"/>
      <c r="N120" s="73"/>
      <c r="O120" s="89" t="s">
        <v>306</v>
      </c>
      <c r="P120" s="89" t="s">
        <v>307</v>
      </c>
      <c r="Q120" s="89" t="s">
        <v>309</v>
      </c>
      <c r="R120">
        <v>1</v>
      </c>
      <c r="S120" s="88" t="str">
        <f>REPLACE(INDEX(GroupVertices[Group],MATCH(Edges[[#This Row],[Vertex 1]],GroupVertices[Vertex],0)),1,1,"")</f>
        <v>4</v>
      </c>
      <c r="T120" s="88" t="str">
        <f>REPLACE(INDEX(GroupVertices[Group],MATCH(Edges[[#This Row],[Vertex 2]],GroupVertices[Vertex],0)),1,1,"")</f>
        <v>3</v>
      </c>
      <c r="U120" s="48"/>
      <c r="V120" s="49"/>
      <c r="W120" s="48"/>
      <c r="X120" s="49"/>
      <c r="Y120" s="48"/>
      <c r="Z120" s="49"/>
      <c r="AA120" s="48"/>
      <c r="AB120" s="49"/>
      <c r="AC120" s="48"/>
      <c r="AD120" s="48"/>
      <c r="AE120" s="48"/>
    </row>
    <row r="121" spans="1:31" ht="15">
      <c r="A121" s="65" t="s">
        <v>205</v>
      </c>
      <c r="B121" s="65" t="s">
        <v>281</v>
      </c>
      <c r="C121" s="66" t="s">
        <v>2159</v>
      </c>
      <c r="D121" s="67">
        <v>3</v>
      </c>
      <c r="E121" s="68" t="s">
        <v>132</v>
      </c>
      <c r="F121" s="69">
        <v>32</v>
      </c>
      <c r="G121" s="66"/>
      <c r="H121" s="70"/>
      <c r="I121" s="71"/>
      <c r="J121" s="71"/>
      <c r="K121" s="34" t="s">
        <v>65</v>
      </c>
      <c r="L121" s="78">
        <v>121</v>
      </c>
      <c r="M121" s="78"/>
      <c r="N121" s="73"/>
      <c r="O121" s="89" t="s">
        <v>306</v>
      </c>
      <c r="P121" s="89" t="s">
        <v>307</v>
      </c>
      <c r="Q121" s="89" t="s">
        <v>308</v>
      </c>
      <c r="R121">
        <v>1</v>
      </c>
      <c r="S121" s="88" t="str">
        <f>REPLACE(INDEX(GroupVertices[Group],MATCH(Edges[[#This Row],[Vertex 1]],GroupVertices[Vertex],0)),1,1,"")</f>
        <v>1</v>
      </c>
      <c r="T121" s="88" t="str">
        <f>REPLACE(INDEX(GroupVertices[Group],MATCH(Edges[[#This Row],[Vertex 2]],GroupVertices[Vertex],0)),1,1,"")</f>
        <v>3</v>
      </c>
      <c r="U121" s="48"/>
      <c r="V121" s="49"/>
      <c r="W121" s="48"/>
      <c r="X121" s="49"/>
      <c r="Y121" s="48"/>
      <c r="Z121" s="49"/>
      <c r="AA121" s="48"/>
      <c r="AB121" s="49"/>
      <c r="AC121" s="48"/>
      <c r="AD121" s="48"/>
      <c r="AE121" s="48"/>
    </row>
    <row r="122" spans="1:31" ht="15">
      <c r="A122" s="65" t="s">
        <v>205</v>
      </c>
      <c r="B122" s="65" t="s">
        <v>282</v>
      </c>
      <c r="C122" s="66" t="s">
        <v>2159</v>
      </c>
      <c r="D122" s="67">
        <v>3</v>
      </c>
      <c r="E122" s="68" t="s">
        <v>132</v>
      </c>
      <c r="F122" s="69">
        <v>32</v>
      </c>
      <c r="G122" s="66"/>
      <c r="H122" s="70"/>
      <c r="I122" s="71"/>
      <c r="J122" s="71"/>
      <c r="K122" s="34" t="s">
        <v>65</v>
      </c>
      <c r="L122" s="78">
        <v>122</v>
      </c>
      <c r="M122" s="78"/>
      <c r="N122" s="73"/>
      <c r="O122" s="89" t="s">
        <v>306</v>
      </c>
      <c r="P122" s="89" t="s">
        <v>307</v>
      </c>
      <c r="Q122" s="89" t="s">
        <v>308</v>
      </c>
      <c r="R122">
        <v>1</v>
      </c>
      <c r="S122" s="88" t="str">
        <f>REPLACE(INDEX(GroupVertices[Group],MATCH(Edges[[#This Row],[Vertex 1]],GroupVertices[Vertex],0)),1,1,"")</f>
        <v>1</v>
      </c>
      <c r="T122" s="88" t="str">
        <f>REPLACE(INDEX(GroupVertices[Group],MATCH(Edges[[#This Row],[Vertex 2]],GroupVertices[Vertex],0)),1,1,"")</f>
        <v>1</v>
      </c>
      <c r="U122" s="48"/>
      <c r="V122" s="49"/>
      <c r="W122" s="48"/>
      <c r="X122" s="49"/>
      <c r="Y122" s="48"/>
      <c r="Z122" s="49"/>
      <c r="AA122" s="48"/>
      <c r="AB122" s="49"/>
      <c r="AC122" s="48"/>
      <c r="AD122" s="48"/>
      <c r="AE122" s="48"/>
    </row>
    <row r="123" spans="1:31" ht="15">
      <c r="A123" s="65" t="s">
        <v>205</v>
      </c>
      <c r="B123" s="65" t="s">
        <v>283</v>
      </c>
      <c r="C123" s="66" t="s">
        <v>2159</v>
      </c>
      <c r="D123" s="67">
        <v>3</v>
      </c>
      <c r="E123" s="68" t="s">
        <v>132</v>
      </c>
      <c r="F123" s="69">
        <v>32</v>
      </c>
      <c r="G123" s="66"/>
      <c r="H123" s="70"/>
      <c r="I123" s="71"/>
      <c r="J123" s="71"/>
      <c r="K123" s="34" t="s">
        <v>65</v>
      </c>
      <c r="L123" s="78">
        <v>123</v>
      </c>
      <c r="M123" s="78"/>
      <c r="N123" s="73"/>
      <c r="O123" s="89" t="s">
        <v>306</v>
      </c>
      <c r="P123" s="89" t="s">
        <v>307</v>
      </c>
      <c r="Q123" s="89" t="s">
        <v>308</v>
      </c>
      <c r="R123">
        <v>1</v>
      </c>
      <c r="S123" s="88" t="str">
        <f>REPLACE(INDEX(GroupVertices[Group],MATCH(Edges[[#This Row],[Vertex 1]],GroupVertices[Vertex],0)),1,1,"")</f>
        <v>1</v>
      </c>
      <c r="T123" s="88" t="str">
        <f>REPLACE(INDEX(GroupVertices[Group],MATCH(Edges[[#This Row],[Vertex 2]],GroupVertices[Vertex],0)),1,1,"")</f>
        <v>1</v>
      </c>
      <c r="U123" s="48"/>
      <c r="V123" s="49"/>
      <c r="W123" s="48"/>
      <c r="X123" s="49"/>
      <c r="Y123" s="48"/>
      <c r="Z123" s="49"/>
      <c r="AA123" s="48"/>
      <c r="AB123" s="49"/>
      <c r="AC123" s="48"/>
      <c r="AD123" s="48"/>
      <c r="AE123" s="48"/>
    </row>
    <row r="124" spans="1:31" ht="15">
      <c r="A124" s="65" t="s">
        <v>246</v>
      </c>
      <c r="B124" s="65" t="s">
        <v>284</v>
      </c>
      <c r="C124" s="66" t="s">
        <v>2159</v>
      </c>
      <c r="D124" s="67">
        <v>3</v>
      </c>
      <c r="E124" s="68" t="s">
        <v>132</v>
      </c>
      <c r="F124" s="69">
        <v>32</v>
      </c>
      <c r="G124" s="66"/>
      <c r="H124" s="70"/>
      <c r="I124" s="71"/>
      <c r="J124" s="71"/>
      <c r="K124" s="34" t="s">
        <v>65</v>
      </c>
      <c r="L124" s="78">
        <v>124</v>
      </c>
      <c r="M124" s="78"/>
      <c r="N124" s="73"/>
      <c r="O124" s="89" t="s">
        <v>306</v>
      </c>
      <c r="P124" s="89" t="s">
        <v>307</v>
      </c>
      <c r="Q124" s="89" t="s">
        <v>309</v>
      </c>
      <c r="R124">
        <v>1</v>
      </c>
      <c r="S124" s="88" t="str">
        <f>REPLACE(INDEX(GroupVertices[Group],MATCH(Edges[[#This Row],[Vertex 1]],GroupVertices[Vertex],0)),1,1,"")</f>
        <v>2</v>
      </c>
      <c r="T124" s="88" t="str">
        <f>REPLACE(INDEX(GroupVertices[Group],MATCH(Edges[[#This Row],[Vertex 2]],GroupVertices[Vertex],0)),1,1,"")</f>
        <v>2</v>
      </c>
      <c r="U124" s="48"/>
      <c r="V124" s="49"/>
      <c r="W124" s="48"/>
      <c r="X124" s="49"/>
      <c r="Y124" s="48"/>
      <c r="Z124" s="49"/>
      <c r="AA124" s="48"/>
      <c r="AB124" s="49"/>
      <c r="AC124" s="48"/>
      <c r="AD124" s="48"/>
      <c r="AE124" s="48"/>
    </row>
    <row r="125" spans="1:31" ht="15">
      <c r="A125" s="65" t="s">
        <v>210</v>
      </c>
      <c r="B125" s="65" t="s">
        <v>284</v>
      </c>
      <c r="C125" s="66" t="s">
        <v>2159</v>
      </c>
      <c r="D125" s="67">
        <v>3</v>
      </c>
      <c r="E125" s="68" t="s">
        <v>132</v>
      </c>
      <c r="F125" s="69">
        <v>32</v>
      </c>
      <c r="G125" s="66"/>
      <c r="H125" s="70"/>
      <c r="I125" s="71"/>
      <c r="J125" s="71"/>
      <c r="K125" s="34" t="s">
        <v>65</v>
      </c>
      <c r="L125" s="78">
        <v>125</v>
      </c>
      <c r="M125" s="78"/>
      <c r="N125" s="73"/>
      <c r="O125" s="89" t="s">
        <v>306</v>
      </c>
      <c r="P125" s="89" t="s">
        <v>307</v>
      </c>
      <c r="Q125" s="89" t="s">
        <v>309</v>
      </c>
      <c r="R125">
        <v>1</v>
      </c>
      <c r="S125" s="88" t="str">
        <f>REPLACE(INDEX(GroupVertices[Group],MATCH(Edges[[#This Row],[Vertex 1]],GroupVertices[Vertex],0)),1,1,"")</f>
        <v>2</v>
      </c>
      <c r="T125" s="88" t="str">
        <f>REPLACE(INDEX(GroupVertices[Group],MATCH(Edges[[#This Row],[Vertex 2]],GroupVertices[Vertex],0)),1,1,"")</f>
        <v>2</v>
      </c>
      <c r="U125" s="48"/>
      <c r="V125" s="49"/>
      <c r="W125" s="48"/>
      <c r="X125" s="49"/>
      <c r="Y125" s="48"/>
      <c r="Z125" s="49"/>
      <c r="AA125" s="48"/>
      <c r="AB125" s="49"/>
      <c r="AC125" s="48"/>
      <c r="AD125" s="48"/>
      <c r="AE125" s="48"/>
    </row>
    <row r="126" spans="1:31" ht="15">
      <c r="A126" s="65" t="s">
        <v>247</v>
      </c>
      <c r="B126" s="65" t="s">
        <v>284</v>
      </c>
      <c r="C126" s="66" t="s">
        <v>2159</v>
      </c>
      <c r="D126" s="67">
        <v>3</v>
      </c>
      <c r="E126" s="68" t="s">
        <v>132</v>
      </c>
      <c r="F126" s="69">
        <v>32</v>
      </c>
      <c r="G126" s="66"/>
      <c r="H126" s="70"/>
      <c r="I126" s="71"/>
      <c r="J126" s="71"/>
      <c r="K126" s="34" t="s">
        <v>65</v>
      </c>
      <c r="L126" s="78">
        <v>126</v>
      </c>
      <c r="M126" s="78"/>
      <c r="N126" s="73"/>
      <c r="O126" s="89" t="s">
        <v>306</v>
      </c>
      <c r="P126" s="89" t="s">
        <v>307</v>
      </c>
      <c r="Q126" s="89" t="s">
        <v>309</v>
      </c>
      <c r="R126">
        <v>1</v>
      </c>
      <c r="S126" s="88" t="str">
        <f>REPLACE(INDEX(GroupVertices[Group],MATCH(Edges[[#This Row],[Vertex 1]],GroupVertices[Vertex],0)),1,1,"")</f>
        <v>2</v>
      </c>
      <c r="T126" s="88" t="str">
        <f>REPLACE(INDEX(GroupVertices[Group],MATCH(Edges[[#This Row],[Vertex 2]],GroupVertices[Vertex],0)),1,1,"")</f>
        <v>2</v>
      </c>
      <c r="U126" s="48"/>
      <c r="V126" s="49"/>
      <c r="W126" s="48"/>
      <c r="X126" s="49"/>
      <c r="Y126" s="48"/>
      <c r="Z126" s="49"/>
      <c r="AA126" s="48"/>
      <c r="AB126" s="49"/>
      <c r="AC126" s="48"/>
      <c r="AD126" s="48"/>
      <c r="AE126" s="48"/>
    </row>
    <row r="127" spans="1:31" ht="15">
      <c r="A127" s="65" t="s">
        <v>241</v>
      </c>
      <c r="B127" s="65" t="s">
        <v>284</v>
      </c>
      <c r="C127" s="66" t="s">
        <v>2159</v>
      </c>
      <c r="D127" s="67">
        <v>3</v>
      </c>
      <c r="E127" s="68" t="s">
        <v>132</v>
      </c>
      <c r="F127" s="69">
        <v>32</v>
      </c>
      <c r="G127" s="66"/>
      <c r="H127" s="70"/>
      <c r="I127" s="71"/>
      <c r="J127" s="71"/>
      <c r="K127" s="34" t="s">
        <v>65</v>
      </c>
      <c r="L127" s="78">
        <v>127</v>
      </c>
      <c r="M127" s="78"/>
      <c r="N127" s="73"/>
      <c r="O127" s="89" t="s">
        <v>306</v>
      </c>
      <c r="P127" s="89" t="s">
        <v>307</v>
      </c>
      <c r="Q127" s="89" t="s">
        <v>309</v>
      </c>
      <c r="R127">
        <v>1</v>
      </c>
      <c r="S127" s="88" t="str">
        <f>REPLACE(INDEX(GroupVertices[Group],MATCH(Edges[[#This Row],[Vertex 1]],GroupVertices[Vertex],0)),1,1,"")</f>
        <v>2</v>
      </c>
      <c r="T127" s="88" t="str">
        <f>REPLACE(INDEX(GroupVertices[Group],MATCH(Edges[[#This Row],[Vertex 2]],GroupVertices[Vertex],0)),1,1,"")</f>
        <v>2</v>
      </c>
      <c r="U127" s="48"/>
      <c r="V127" s="49"/>
      <c r="W127" s="48"/>
      <c r="X127" s="49"/>
      <c r="Y127" s="48"/>
      <c r="Z127" s="49"/>
      <c r="AA127" s="48"/>
      <c r="AB127" s="49"/>
      <c r="AC127" s="48"/>
      <c r="AD127" s="48"/>
      <c r="AE127" s="48"/>
    </row>
    <row r="128" spans="1:31" ht="15">
      <c r="A128" s="65" t="s">
        <v>248</v>
      </c>
      <c r="B128" s="65" t="s">
        <v>284</v>
      </c>
      <c r="C128" s="66" t="s">
        <v>2159</v>
      </c>
      <c r="D128" s="67">
        <v>3</v>
      </c>
      <c r="E128" s="68" t="s">
        <v>132</v>
      </c>
      <c r="F128" s="69">
        <v>32</v>
      </c>
      <c r="G128" s="66"/>
      <c r="H128" s="70"/>
      <c r="I128" s="71"/>
      <c r="J128" s="71"/>
      <c r="K128" s="34" t="s">
        <v>65</v>
      </c>
      <c r="L128" s="78">
        <v>128</v>
      </c>
      <c r="M128" s="78"/>
      <c r="N128" s="73"/>
      <c r="O128" s="89" t="s">
        <v>306</v>
      </c>
      <c r="P128" s="89" t="s">
        <v>307</v>
      </c>
      <c r="Q128" s="89" t="s">
        <v>309</v>
      </c>
      <c r="R128">
        <v>1</v>
      </c>
      <c r="S128" s="88" t="str">
        <f>REPLACE(INDEX(GroupVertices[Group],MATCH(Edges[[#This Row],[Vertex 1]],GroupVertices[Vertex],0)),1,1,"")</f>
        <v>2</v>
      </c>
      <c r="T128" s="88" t="str">
        <f>REPLACE(INDEX(GroupVertices[Group],MATCH(Edges[[#This Row],[Vertex 2]],GroupVertices[Vertex],0)),1,1,"")</f>
        <v>2</v>
      </c>
      <c r="U128" s="48"/>
      <c r="V128" s="49"/>
      <c r="W128" s="48"/>
      <c r="X128" s="49"/>
      <c r="Y128" s="48"/>
      <c r="Z128" s="49"/>
      <c r="AA128" s="48"/>
      <c r="AB128" s="49"/>
      <c r="AC128" s="48"/>
      <c r="AD128" s="48"/>
      <c r="AE128" s="48"/>
    </row>
    <row r="129" spans="1:31" ht="15">
      <c r="A129" s="65" t="s">
        <v>228</v>
      </c>
      <c r="B129" s="65" t="s">
        <v>284</v>
      </c>
      <c r="C129" s="66" t="s">
        <v>2159</v>
      </c>
      <c r="D129" s="67">
        <v>3</v>
      </c>
      <c r="E129" s="68" t="s">
        <v>132</v>
      </c>
      <c r="F129" s="69">
        <v>32</v>
      </c>
      <c r="G129" s="66"/>
      <c r="H129" s="70"/>
      <c r="I129" s="71"/>
      <c r="J129" s="71"/>
      <c r="K129" s="34" t="s">
        <v>65</v>
      </c>
      <c r="L129" s="78">
        <v>129</v>
      </c>
      <c r="M129" s="78"/>
      <c r="N129" s="73"/>
      <c r="O129" s="89" t="s">
        <v>306</v>
      </c>
      <c r="P129" s="89" t="s">
        <v>307</v>
      </c>
      <c r="Q129" s="89" t="s">
        <v>309</v>
      </c>
      <c r="R129">
        <v>1</v>
      </c>
      <c r="S129" s="88" t="str">
        <f>REPLACE(INDEX(GroupVertices[Group],MATCH(Edges[[#This Row],[Vertex 1]],GroupVertices[Vertex],0)),1,1,"")</f>
        <v>2</v>
      </c>
      <c r="T129" s="88" t="str">
        <f>REPLACE(INDEX(GroupVertices[Group],MATCH(Edges[[#This Row],[Vertex 2]],GroupVertices[Vertex],0)),1,1,"")</f>
        <v>2</v>
      </c>
      <c r="U129" s="48"/>
      <c r="V129" s="49"/>
      <c r="W129" s="48"/>
      <c r="X129" s="49"/>
      <c r="Y129" s="48"/>
      <c r="Z129" s="49"/>
      <c r="AA129" s="48"/>
      <c r="AB129" s="49"/>
      <c r="AC129" s="48"/>
      <c r="AD129" s="48"/>
      <c r="AE129" s="48"/>
    </row>
    <row r="130" spans="1:31" ht="15">
      <c r="A130" s="65" t="s">
        <v>249</v>
      </c>
      <c r="B130" s="65" t="s">
        <v>284</v>
      </c>
      <c r="C130" s="66" t="s">
        <v>2159</v>
      </c>
      <c r="D130" s="67">
        <v>3</v>
      </c>
      <c r="E130" s="68" t="s">
        <v>132</v>
      </c>
      <c r="F130" s="69">
        <v>32</v>
      </c>
      <c r="G130" s="66"/>
      <c r="H130" s="70"/>
      <c r="I130" s="71"/>
      <c r="J130" s="71"/>
      <c r="K130" s="34" t="s">
        <v>65</v>
      </c>
      <c r="L130" s="78">
        <v>130</v>
      </c>
      <c r="M130" s="78"/>
      <c r="N130" s="73"/>
      <c r="O130" s="89" t="s">
        <v>306</v>
      </c>
      <c r="P130" s="89" t="s">
        <v>307</v>
      </c>
      <c r="Q130" s="89" t="s">
        <v>309</v>
      </c>
      <c r="R130">
        <v>1</v>
      </c>
      <c r="S130" s="88" t="str">
        <f>REPLACE(INDEX(GroupVertices[Group],MATCH(Edges[[#This Row],[Vertex 1]],GroupVertices[Vertex],0)),1,1,"")</f>
        <v>2</v>
      </c>
      <c r="T130" s="88" t="str">
        <f>REPLACE(INDEX(GroupVertices[Group],MATCH(Edges[[#This Row],[Vertex 2]],GroupVertices[Vertex],0)),1,1,"")</f>
        <v>2</v>
      </c>
      <c r="U130" s="48"/>
      <c r="V130" s="49"/>
      <c r="W130" s="48"/>
      <c r="X130" s="49"/>
      <c r="Y130" s="48"/>
      <c r="Z130" s="49"/>
      <c r="AA130" s="48"/>
      <c r="AB130" s="49"/>
      <c r="AC130" s="48"/>
      <c r="AD130" s="48"/>
      <c r="AE130" s="48"/>
    </row>
    <row r="131" spans="1:31" ht="15">
      <c r="A131" s="65" t="s">
        <v>242</v>
      </c>
      <c r="B131" s="65" t="s">
        <v>284</v>
      </c>
      <c r="C131" s="66" t="s">
        <v>2159</v>
      </c>
      <c r="D131" s="67">
        <v>3</v>
      </c>
      <c r="E131" s="68" t="s">
        <v>132</v>
      </c>
      <c r="F131" s="69">
        <v>32</v>
      </c>
      <c r="G131" s="66"/>
      <c r="H131" s="70"/>
      <c r="I131" s="71"/>
      <c r="J131" s="71"/>
      <c r="K131" s="34" t="s">
        <v>65</v>
      </c>
      <c r="L131" s="78">
        <v>131</v>
      </c>
      <c r="M131" s="78"/>
      <c r="N131" s="73"/>
      <c r="O131" s="89" t="s">
        <v>306</v>
      </c>
      <c r="P131" s="89" t="s">
        <v>307</v>
      </c>
      <c r="Q131" s="89" t="s">
        <v>309</v>
      </c>
      <c r="R131">
        <v>1</v>
      </c>
      <c r="S131" s="88" t="str">
        <f>REPLACE(INDEX(GroupVertices[Group],MATCH(Edges[[#This Row],[Vertex 1]],GroupVertices[Vertex],0)),1,1,"")</f>
        <v>2</v>
      </c>
      <c r="T131" s="88" t="str">
        <f>REPLACE(INDEX(GroupVertices[Group],MATCH(Edges[[#This Row],[Vertex 2]],GroupVertices[Vertex],0)),1,1,"")</f>
        <v>2</v>
      </c>
      <c r="U131" s="48"/>
      <c r="V131" s="49"/>
      <c r="W131" s="48"/>
      <c r="X131" s="49"/>
      <c r="Y131" s="48"/>
      <c r="Z131" s="49"/>
      <c r="AA131" s="48"/>
      <c r="AB131" s="49"/>
      <c r="AC131" s="48"/>
      <c r="AD131" s="48"/>
      <c r="AE131" s="48"/>
    </row>
    <row r="132" spans="1:31" ht="15">
      <c r="A132" s="65" t="s">
        <v>250</v>
      </c>
      <c r="B132" s="65" t="s">
        <v>284</v>
      </c>
      <c r="C132" s="66" t="s">
        <v>2159</v>
      </c>
      <c r="D132" s="67">
        <v>3</v>
      </c>
      <c r="E132" s="68" t="s">
        <v>132</v>
      </c>
      <c r="F132" s="69">
        <v>32</v>
      </c>
      <c r="G132" s="66"/>
      <c r="H132" s="70"/>
      <c r="I132" s="71"/>
      <c r="J132" s="71"/>
      <c r="K132" s="34" t="s">
        <v>65</v>
      </c>
      <c r="L132" s="78">
        <v>132</v>
      </c>
      <c r="M132" s="78"/>
      <c r="N132" s="73"/>
      <c r="O132" s="89" t="s">
        <v>306</v>
      </c>
      <c r="P132" s="89" t="s">
        <v>307</v>
      </c>
      <c r="Q132" s="89" t="s">
        <v>309</v>
      </c>
      <c r="R132">
        <v>1</v>
      </c>
      <c r="S132" s="88" t="str">
        <f>REPLACE(INDEX(GroupVertices[Group],MATCH(Edges[[#This Row],[Vertex 1]],GroupVertices[Vertex],0)),1,1,"")</f>
        <v>2</v>
      </c>
      <c r="T132" s="88" t="str">
        <f>REPLACE(INDEX(GroupVertices[Group],MATCH(Edges[[#This Row],[Vertex 2]],GroupVertices[Vertex],0)),1,1,"")</f>
        <v>2</v>
      </c>
      <c r="U132" s="48"/>
      <c r="V132" s="49"/>
      <c r="W132" s="48"/>
      <c r="X132" s="49"/>
      <c r="Y132" s="48"/>
      <c r="Z132" s="49"/>
      <c r="AA132" s="48"/>
      <c r="AB132" s="49"/>
      <c r="AC132" s="48"/>
      <c r="AD132" s="48"/>
      <c r="AE132" s="48"/>
    </row>
    <row r="133" spans="1:31" ht="15">
      <c r="A133" s="65" t="s">
        <v>251</v>
      </c>
      <c r="B133" s="65" t="s">
        <v>284</v>
      </c>
      <c r="C133" s="66" t="s">
        <v>2159</v>
      </c>
      <c r="D133" s="67">
        <v>3</v>
      </c>
      <c r="E133" s="68" t="s">
        <v>132</v>
      </c>
      <c r="F133" s="69">
        <v>32</v>
      </c>
      <c r="G133" s="66"/>
      <c r="H133" s="70"/>
      <c r="I133" s="71"/>
      <c r="J133" s="71"/>
      <c r="K133" s="34" t="s">
        <v>65</v>
      </c>
      <c r="L133" s="78">
        <v>133</v>
      </c>
      <c r="M133" s="78"/>
      <c r="N133" s="73"/>
      <c r="O133" s="89" t="s">
        <v>306</v>
      </c>
      <c r="P133" s="89" t="s">
        <v>307</v>
      </c>
      <c r="Q133" s="89" t="s">
        <v>309</v>
      </c>
      <c r="R133">
        <v>1</v>
      </c>
      <c r="S133" s="88" t="str">
        <f>REPLACE(INDEX(GroupVertices[Group],MATCH(Edges[[#This Row],[Vertex 1]],GroupVertices[Vertex],0)),1,1,"")</f>
        <v>2</v>
      </c>
      <c r="T133" s="88" t="str">
        <f>REPLACE(INDEX(GroupVertices[Group],MATCH(Edges[[#This Row],[Vertex 2]],GroupVertices[Vertex],0)),1,1,"")</f>
        <v>2</v>
      </c>
      <c r="U133" s="48"/>
      <c r="V133" s="49"/>
      <c r="W133" s="48"/>
      <c r="X133" s="49"/>
      <c r="Y133" s="48"/>
      <c r="Z133" s="49"/>
      <c r="AA133" s="48"/>
      <c r="AB133" s="49"/>
      <c r="AC133" s="48"/>
      <c r="AD133" s="48"/>
      <c r="AE133" s="48"/>
    </row>
    <row r="134" spans="1:31" ht="15">
      <c r="A134" s="65" t="s">
        <v>252</v>
      </c>
      <c r="B134" s="65" t="s">
        <v>284</v>
      </c>
      <c r="C134" s="66" t="s">
        <v>2159</v>
      </c>
      <c r="D134" s="67">
        <v>3</v>
      </c>
      <c r="E134" s="68" t="s">
        <v>132</v>
      </c>
      <c r="F134" s="69">
        <v>32</v>
      </c>
      <c r="G134" s="66"/>
      <c r="H134" s="70"/>
      <c r="I134" s="71"/>
      <c r="J134" s="71"/>
      <c r="K134" s="34" t="s">
        <v>65</v>
      </c>
      <c r="L134" s="78">
        <v>134</v>
      </c>
      <c r="M134" s="78"/>
      <c r="N134" s="73"/>
      <c r="O134" s="89" t="s">
        <v>306</v>
      </c>
      <c r="P134" s="89" t="s">
        <v>307</v>
      </c>
      <c r="Q134" s="89" t="s">
        <v>309</v>
      </c>
      <c r="R134">
        <v>1</v>
      </c>
      <c r="S134" s="88" t="str">
        <f>REPLACE(INDEX(GroupVertices[Group],MATCH(Edges[[#This Row],[Vertex 1]],GroupVertices[Vertex],0)),1,1,"")</f>
        <v>2</v>
      </c>
      <c r="T134" s="88" t="str">
        <f>REPLACE(INDEX(GroupVertices[Group],MATCH(Edges[[#This Row],[Vertex 2]],GroupVertices[Vertex],0)),1,1,"")</f>
        <v>2</v>
      </c>
      <c r="U134" s="48"/>
      <c r="V134" s="49"/>
      <c r="W134" s="48"/>
      <c r="X134" s="49"/>
      <c r="Y134" s="48"/>
      <c r="Z134" s="49"/>
      <c r="AA134" s="48"/>
      <c r="AB134" s="49"/>
      <c r="AC134" s="48"/>
      <c r="AD134" s="48"/>
      <c r="AE134" s="48"/>
    </row>
    <row r="135" spans="1:31" ht="15">
      <c r="A135" s="65" t="s">
        <v>205</v>
      </c>
      <c r="B135" s="65" t="s">
        <v>284</v>
      </c>
      <c r="C135" s="66" t="s">
        <v>2159</v>
      </c>
      <c r="D135" s="67">
        <v>3</v>
      </c>
      <c r="E135" s="68" t="s">
        <v>132</v>
      </c>
      <c r="F135" s="69">
        <v>32</v>
      </c>
      <c r="G135" s="66"/>
      <c r="H135" s="70"/>
      <c r="I135" s="71"/>
      <c r="J135" s="71"/>
      <c r="K135" s="34" t="s">
        <v>65</v>
      </c>
      <c r="L135" s="78">
        <v>135</v>
      </c>
      <c r="M135" s="78"/>
      <c r="N135" s="73"/>
      <c r="O135" s="89" t="s">
        <v>306</v>
      </c>
      <c r="P135" s="89" t="s">
        <v>307</v>
      </c>
      <c r="Q135" s="89" t="s">
        <v>308</v>
      </c>
      <c r="R135">
        <v>1</v>
      </c>
      <c r="S135" s="88" t="str">
        <f>REPLACE(INDEX(GroupVertices[Group],MATCH(Edges[[#This Row],[Vertex 1]],GroupVertices[Vertex],0)),1,1,"")</f>
        <v>1</v>
      </c>
      <c r="T135" s="88" t="str">
        <f>REPLACE(INDEX(GroupVertices[Group],MATCH(Edges[[#This Row],[Vertex 2]],GroupVertices[Vertex],0)),1,1,"")</f>
        <v>2</v>
      </c>
      <c r="U135" s="48"/>
      <c r="V135" s="49"/>
      <c r="W135" s="48"/>
      <c r="X135" s="49"/>
      <c r="Y135" s="48"/>
      <c r="Z135" s="49"/>
      <c r="AA135" s="48"/>
      <c r="AB135" s="49"/>
      <c r="AC135" s="48"/>
      <c r="AD135" s="48"/>
      <c r="AE135" s="48"/>
    </row>
    <row r="136" spans="1:31" ht="15">
      <c r="A136" s="65" t="s">
        <v>210</v>
      </c>
      <c r="B136" s="65" t="s">
        <v>246</v>
      </c>
      <c r="C136" s="66" t="s">
        <v>2159</v>
      </c>
      <c r="D136" s="67">
        <v>3</v>
      </c>
      <c r="E136" s="68" t="s">
        <v>132</v>
      </c>
      <c r="F136" s="69">
        <v>32</v>
      </c>
      <c r="G136" s="66"/>
      <c r="H136" s="70"/>
      <c r="I136" s="71"/>
      <c r="J136" s="71"/>
      <c r="K136" s="34" t="s">
        <v>65</v>
      </c>
      <c r="L136" s="78">
        <v>136</v>
      </c>
      <c r="M136" s="78"/>
      <c r="N136" s="73"/>
      <c r="O136" s="89" t="s">
        <v>306</v>
      </c>
      <c r="P136" s="89" t="s">
        <v>307</v>
      </c>
      <c r="Q136" s="89" t="s">
        <v>309</v>
      </c>
      <c r="R136">
        <v>1</v>
      </c>
      <c r="S136" s="88" t="str">
        <f>REPLACE(INDEX(GroupVertices[Group],MATCH(Edges[[#This Row],[Vertex 1]],GroupVertices[Vertex],0)),1,1,"")</f>
        <v>2</v>
      </c>
      <c r="T136" s="88" t="str">
        <f>REPLACE(INDEX(GroupVertices[Group],MATCH(Edges[[#This Row],[Vertex 2]],GroupVertices[Vertex],0)),1,1,"")</f>
        <v>2</v>
      </c>
      <c r="U136" s="48"/>
      <c r="V136" s="49"/>
      <c r="W136" s="48"/>
      <c r="X136" s="49"/>
      <c r="Y136" s="48"/>
      <c r="Z136" s="49"/>
      <c r="AA136" s="48"/>
      <c r="AB136" s="49"/>
      <c r="AC136" s="48"/>
      <c r="AD136" s="48"/>
      <c r="AE136" s="48"/>
    </row>
    <row r="137" spans="1:31" ht="15">
      <c r="A137" s="65" t="s">
        <v>247</v>
      </c>
      <c r="B137" s="65" t="s">
        <v>246</v>
      </c>
      <c r="C137" s="66" t="s">
        <v>2159</v>
      </c>
      <c r="D137" s="67">
        <v>3</v>
      </c>
      <c r="E137" s="68" t="s">
        <v>132</v>
      </c>
      <c r="F137" s="69">
        <v>32</v>
      </c>
      <c r="G137" s="66"/>
      <c r="H137" s="70"/>
      <c r="I137" s="71"/>
      <c r="J137" s="71"/>
      <c r="K137" s="34" t="s">
        <v>65</v>
      </c>
      <c r="L137" s="78">
        <v>137</v>
      </c>
      <c r="M137" s="78"/>
      <c r="N137" s="73"/>
      <c r="O137" s="89" t="s">
        <v>306</v>
      </c>
      <c r="P137" s="89" t="s">
        <v>307</v>
      </c>
      <c r="Q137" s="89" t="s">
        <v>309</v>
      </c>
      <c r="R137">
        <v>1</v>
      </c>
      <c r="S137" s="88" t="str">
        <f>REPLACE(INDEX(GroupVertices[Group],MATCH(Edges[[#This Row],[Vertex 1]],GroupVertices[Vertex],0)),1,1,"")</f>
        <v>2</v>
      </c>
      <c r="T137" s="88" t="str">
        <f>REPLACE(INDEX(GroupVertices[Group],MATCH(Edges[[#This Row],[Vertex 2]],GroupVertices[Vertex],0)),1,1,"")</f>
        <v>2</v>
      </c>
      <c r="U137" s="48"/>
      <c r="V137" s="49"/>
      <c r="W137" s="48"/>
      <c r="X137" s="49"/>
      <c r="Y137" s="48"/>
      <c r="Z137" s="49"/>
      <c r="AA137" s="48"/>
      <c r="AB137" s="49"/>
      <c r="AC137" s="48"/>
      <c r="AD137" s="48"/>
      <c r="AE137" s="48"/>
    </row>
    <row r="138" spans="1:31" ht="15">
      <c r="A138" s="65" t="s">
        <v>241</v>
      </c>
      <c r="B138" s="65" t="s">
        <v>246</v>
      </c>
      <c r="C138" s="66" t="s">
        <v>2159</v>
      </c>
      <c r="D138" s="67">
        <v>3</v>
      </c>
      <c r="E138" s="68" t="s">
        <v>132</v>
      </c>
      <c r="F138" s="69">
        <v>32</v>
      </c>
      <c r="G138" s="66"/>
      <c r="H138" s="70"/>
      <c r="I138" s="71"/>
      <c r="J138" s="71"/>
      <c r="K138" s="34" t="s">
        <v>65</v>
      </c>
      <c r="L138" s="78">
        <v>138</v>
      </c>
      <c r="M138" s="78"/>
      <c r="N138" s="73"/>
      <c r="O138" s="89" t="s">
        <v>306</v>
      </c>
      <c r="P138" s="89" t="s">
        <v>307</v>
      </c>
      <c r="Q138" s="89" t="s">
        <v>309</v>
      </c>
      <c r="R138">
        <v>1</v>
      </c>
      <c r="S138" s="88" t="str">
        <f>REPLACE(INDEX(GroupVertices[Group],MATCH(Edges[[#This Row],[Vertex 1]],GroupVertices[Vertex],0)),1,1,"")</f>
        <v>2</v>
      </c>
      <c r="T138" s="88" t="str">
        <f>REPLACE(INDEX(GroupVertices[Group],MATCH(Edges[[#This Row],[Vertex 2]],GroupVertices[Vertex],0)),1,1,"")</f>
        <v>2</v>
      </c>
      <c r="U138" s="48"/>
      <c r="V138" s="49"/>
      <c r="W138" s="48"/>
      <c r="X138" s="49"/>
      <c r="Y138" s="48"/>
      <c r="Z138" s="49"/>
      <c r="AA138" s="48"/>
      <c r="AB138" s="49"/>
      <c r="AC138" s="48"/>
      <c r="AD138" s="48"/>
      <c r="AE138" s="48"/>
    </row>
    <row r="139" spans="1:31" ht="15">
      <c r="A139" s="65" t="s">
        <v>248</v>
      </c>
      <c r="B139" s="65" t="s">
        <v>246</v>
      </c>
      <c r="C139" s="66" t="s">
        <v>2159</v>
      </c>
      <c r="D139" s="67">
        <v>3</v>
      </c>
      <c r="E139" s="68" t="s">
        <v>132</v>
      </c>
      <c r="F139" s="69">
        <v>32</v>
      </c>
      <c r="G139" s="66"/>
      <c r="H139" s="70"/>
      <c r="I139" s="71"/>
      <c r="J139" s="71"/>
      <c r="K139" s="34" t="s">
        <v>65</v>
      </c>
      <c r="L139" s="78">
        <v>139</v>
      </c>
      <c r="M139" s="78"/>
      <c r="N139" s="73"/>
      <c r="O139" s="89" t="s">
        <v>306</v>
      </c>
      <c r="P139" s="89" t="s">
        <v>307</v>
      </c>
      <c r="Q139" s="89" t="s">
        <v>309</v>
      </c>
      <c r="R139">
        <v>1</v>
      </c>
      <c r="S139" s="88" t="str">
        <f>REPLACE(INDEX(GroupVertices[Group],MATCH(Edges[[#This Row],[Vertex 1]],GroupVertices[Vertex],0)),1,1,"")</f>
        <v>2</v>
      </c>
      <c r="T139" s="88" t="str">
        <f>REPLACE(INDEX(GroupVertices[Group],MATCH(Edges[[#This Row],[Vertex 2]],GroupVertices[Vertex],0)),1,1,"")</f>
        <v>2</v>
      </c>
      <c r="U139" s="48"/>
      <c r="V139" s="49"/>
      <c r="W139" s="48"/>
      <c r="X139" s="49"/>
      <c r="Y139" s="48"/>
      <c r="Z139" s="49"/>
      <c r="AA139" s="48"/>
      <c r="AB139" s="49"/>
      <c r="AC139" s="48"/>
      <c r="AD139" s="48"/>
      <c r="AE139" s="48"/>
    </row>
    <row r="140" spans="1:31" ht="15">
      <c r="A140" s="65" t="s">
        <v>228</v>
      </c>
      <c r="B140" s="65" t="s">
        <v>246</v>
      </c>
      <c r="C140" s="66" t="s">
        <v>2159</v>
      </c>
      <c r="D140" s="67">
        <v>3</v>
      </c>
      <c r="E140" s="68" t="s">
        <v>132</v>
      </c>
      <c r="F140" s="69">
        <v>32</v>
      </c>
      <c r="G140" s="66"/>
      <c r="H140" s="70"/>
      <c r="I140" s="71"/>
      <c r="J140" s="71"/>
      <c r="K140" s="34" t="s">
        <v>65</v>
      </c>
      <c r="L140" s="78">
        <v>140</v>
      </c>
      <c r="M140" s="78"/>
      <c r="N140" s="73"/>
      <c r="O140" s="89" t="s">
        <v>306</v>
      </c>
      <c r="P140" s="89" t="s">
        <v>307</v>
      </c>
      <c r="Q140" s="89" t="s">
        <v>309</v>
      </c>
      <c r="R140">
        <v>1</v>
      </c>
      <c r="S140" s="88" t="str">
        <f>REPLACE(INDEX(GroupVertices[Group],MATCH(Edges[[#This Row],[Vertex 1]],GroupVertices[Vertex],0)),1,1,"")</f>
        <v>2</v>
      </c>
      <c r="T140" s="88" t="str">
        <f>REPLACE(INDEX(GroupVertices[Group],MATCH(Edges[[#This Row],[Vertex 2]],GroupVertices[Vertex],0)),1,1,"")</f>
        <v>2</v>
      </c>
      <c r="U140" s="48"/>
      <c r="V140" s="49"/>
      <c r="W140" s="48"/>
      <c r="X140" s="49"/>
      <c r="Y140" s="48"/>
      <c r="Z140" s="49"/>
      <c r="AA140" s="48"/>
      <c r="AB140" s="49"/>
      <c r="AC140" s="48"/>
      <c r="AD140" s="48"/>
      <c r="AE140" s="48"/>
    </row>
    <row r="141" spans="1:31" ht="15">
      <c r="A141" s="65" t="s">
        <v>214</v>
      </c>
      <c r="B141" s="65" t="s">
        <v>246</v>
      </c>
      <c r="C141" s="66" t="s">
        <v>2159</v>
      </c>
      <c r="D141" s="67">
        <v>3</v>
      </c>
      <c r="E141" s="68" t="s">
        <v>132</v>
      </c>
      <c r="F141" s="69">
        <v>32</v>
      </c>
      <c r="G141" s="66"/>
      <c r="H141" s="70"/>
      <c r="I141" s="71"/>
      <c r="J141" s="71"/>
      <c r="K141" s="34" t="s">
        <v>65</v>
      </c>
      <c r="L141" s="78">
        <v>141</v>
      </c>
      <c r="M141" s="78"/>
      <c r="N141" s="73"/>
      <c r="O141" s="89" t="s">
        <v>306</v>
      </c>
      <c r="P141" s="89" t="s">
        <v>307</v>
      </c>
      <c r="Q141" s="89" t="s">
        <v>309</v>
      </c>
      <c r="R141">
        <v>1</v>
      </c>
      <c r="S141" s="88" t="str">
        <f>REPLACE(INDEX(GroupVertices[Group],MATCH(Edges[[#This Row],[Vertex 1]],GroupVertices[Vertex],0)),1,1,"")</f>
        <v>2</v>
      </c>
      <c r="T141" s="88" t="str">
        <f>REPLACE(INDEX(GroupVertices[Group],MATCH(Edges[[#This Row],[Vertex 2]],GroupVertices[Vertex],0)),1,1,"")</f>
        <v>2</v>
      </c>
      <c r="U141" s="48"/>
      <c r="V141" s="49"/>
      <c r="W141" s="48"/>
      <c r="X141" s="49"/>
      <c r="Y141" s="48"/>
      <c r="Z141" s="49"/>
      <c r="AA141" s="48"/>
      <c r="AB141" s="49"/>
      <c r="AC141" s="48"/>
      <c r="AD141" s="48"/>
      <c r="AE141" s="48"/>
    </row>
    <row r="142" spans="1:31" ht="15">
      <c r="A142" s="65" t="s">
        <v>234</v>
      </c>
      <c r="B142" s="65" t="s">
        <v>246</v>
      </c>
      <c r="C142" s="66" t="s">
        <v>2159</v>
      </c>
      <c r="D142" s="67">
        <v>3</v>
      </c>
      <c r="E142" s="68" t="s">
        <v>132</v>
      </c>
      <c r="F142" s="69">
        <v>32</v>
      </c>
      <c r="G142" s="66"/>
      <c r="H142" s="70"/>
      <c r="I142" s="71"/>
      <c r="J142" s="71"/>
      <c r="K142" s="34" t="s">
        <v>65</v>
      </c>
      <c r="L142" s="78">
        <v>142</v>
      </c>
      <c r="M142" s="78"/>
      <c r="N142" s="73"/>
      <c r="O142" s="89" t="s">
        <v>306</v>
      </c>
      <c r="P142" s="89" t="s">
        <v>307</v>
      </c>
      <c r="Q142" s="89" t="s">
        <v>309</v>
      </c>
      <c r="R142">
        <v>1</v>
      </c>
      <c r="S142" s="88" t="str">
        <f>REPLACE(INDEX(GroupVertices[Group],MATCH(Edges[[#This Row],[Vertex 1]],GroupVertices[Vertex],0)),1,1,"")</f>
        <v>2</v>
      </c>
      <c r="T142" s="88" t="str">
        <f>REPLACE(INDEX(GroupVertices[Group],MATCH(Edges[[#This Row],[Vertex 2]],GroupVertices[Vertex],0)),1,1,"")</f>
        <v>2</v>
      </c>
      <c r="U142" s="48"/>
      <c r="V142" s="49"/>
      <c r="W142" s="48"/>
      <c r="X142" s="49"/>
      <c r="Y142" s="48"/>
      <c r="Z142" s="49"/>
      <c r="AA142" s="48"/>
      <c r="AB142" s="49"/>
      <c r="AC142" s="48"/>
      <c r="AD142" s="48"/>
      <c r="AE142" s="48"/>
    </row>
    <row r="143" spans="1:31" ht="15">
      <c r="A143" s="65" t="s">
        <v>253</v>
      </c>
      <c r="B143" s="65" t="s">
        <v>246</v>
      </c>
      <c r="C143" s="66" t="s">
        <v>2159</v>
      </c>
      <c r="D143" s="67">
        <v>3</v>
      </c>
      <c r="E143" s="68" t="s">
        <v>132</v>
      </c>
      <c r="F143" s="69">
        <v>32</v>
      </c>
      <c r="G143" s="66"/>
      <c r="H143" s="70"/>
      <c r="I143" s="71"/>
      <c r="J143" s="71"/>
      <c r="K143" s="34" t="s">
        <v>65</v>
      </c>
      <c r="L143" s="78">
        <v>143</v>
      </c>
      <c r="M143" s="78"/>
      <c r="N143" s="73"/>
      <c r="O143" s="89" t="s">
        <v>306</v>
      </c>
      <c r="P143" s="89" t="s">
        <v>307</v>
      </c>
      <c r="Q143" s="89" t="s">
        <v>309</v>
      </c>
      <c r="R143">
        <v>1</v>
      </c>
      <c r="S143" s="88" t="str">
        <f>REPLACE(INDEX(GroupVertices[Group],MATCH(Edges[[#This Row],[Vertex 1]],GroupVertices[Vertex],0)),1,1,"")</f>
        <v>2</v>
      </c>
      <c r="T143" s="88" t="str">
        <f>REPLACE(INDEX(GroupVertices[Group],MATCH(Edges[[#This Row],[Vertex 2]],GroupVertices[Vertex],0)),1,1,"")</f>
        <v>2</v>
      </c>
      <c r="U143" s="48"/>
      <c r="V143" s="49"/>
      <c r="W143" s="48"/>
      <c r="X143" s="49"/>
      <c r="Y143" s="48"/>
      <c r="Z143" s="49"/>
      <c r="AA143" s="48"/>
      <c r="AB143" s="49"/>
      <c r="AC143" s="48"/>
      <c r="AD143" s="48"/>
      <c r="AE143" s="48"/>
    </row>
    <row r="144" spans="1:31" ht="15">
      <c r="A144" s="65" t="s">
        <v>242</v>
      </c>
      <c r="B144" s="65" t="s">
        <v>246</v>
      </c>
      <c r="C144" s="66" t="s">
        <v>2159</v>
      </c>
      <c r="D144" s="67">
        <v>3</v>
      </c>
      <c r="E144" s="68" t="s">
        <v>132</v>
      </c>
      <c r="F144" s="69">
        <v>32</v>
      </c>
      <c r="G144" s="66"/>
      <c r="H144" s="70"/>
      <c r="I144" s="71"/>
      <c r="J144" s="71"/>
      <c r="K144" s="34" t="s">
        <v>65</v>
      </c>
      <c r="L144" s="78">
        <v>144</v>
      </c>
      <c r="M144" s="78"/>
      <c r="N144" s="73"/>
      <c r="O144" s="89" t="s">
        <v>306</v>
      </c>
      <c r="P144" s="89" t="s">
        <v>307</v>
      </c>
      <c r="Q144" s="89" t="s">
        <v>309</v>
      </c>
      <c r="R144">
        <v>1</v>
      </c>
      <c r="S144" s="88" t="str">
        <f>REPLACE(INDEX(GroupVertices[Group],MATCH(Edges[[#This Row],[Vertex 1]],GroupVertices[Vertex],0)),1,1,"")</f>
        <v>2</v>
      </c>
      <c r="T144" s="88" t="str">
        <f>REPLACE(INDEX(GroupVertices[Group],MATCH(Edges[[#This Row],[Vertex 2]],GroupVertices[Vertex],0)),1,1,"")</f>
        <v>2</v>
      </c>
      <c r="U144" s="48"/>
      <c r="V144" s="49"/>
      <c r="W144" s="48"/>
      <c r="X144" s="49"/>
      <c r="Y144" s="48"/>
      <c r="Z144" s="49"/>
      <c r="AA144" s="48"/>
      <c r="AB144" s="49"/>
      <c r="AC144" s="48"/>
      <c r="AD144" s="48"/>
      <c r="AE144" s="48"/>
    </row>
    <row r="145" spans="1:31" ht="15">
      <c r="A145" s="65" t="s">
        <v>254</v>
      </c>
      <c r="B145" s="65" t="s">
        <v>246</v>
      </c>
      <c r="C145" s="66" t="s">
        <v>2159</v>
      </c>
      <c r="D145" s="67">
        <v>3</v>
      </c>
      <c r="E145" s="68" t="s">
        <v>132</v>
      </c>
      <c r="F145" s="69">
        <v>32</v>
      </c>
      <c r="G145" s="66"/>
      <c r="H145" s="70"/>
      <c r="I145" s="71"/>
      <c r="J145" s="71"/>
      <c r="K145" s="34" t="s">
        <v>65</v>
      </c>
      <c r="L145" s="78">
        <v>145</v>
      </c>
      <c r="M145" s="78"/>
      <c r="N145" s="73"/>
      <c r="O145" s="89" t="s">
        <v>306</v>
      </c>
      <c r="P145" s="89" t="s">
        <v>307</v>
      </c>
      <c r="Q145" s="89" t="s">
        <v>309</v>
      </c>
      <c r="R145">
        <v>1</v>
      </c>
      <c r="S145" s="88" t="str">
        <f>REPLACE(INDEX(GroupVertices[Group],MATCH(Edges[[#This Row],[Vertex 1]],GroupVertices[Vertex],0)),1,1,"")</f>
        <v>2</v>
      </c>
      <c r="T145" s="88" t="str">
        <f>REPLACE(INDEX(GroupVertices[Group],MATCH(Edges[[#This Row],[Vertex 2]],GroupVertices[Vertex],0)),1,1,"")</f>
        <v>2</v>
      </c>
      <c r="U145" s="48"/>
      <c r="V145" s="49"/>
      <c r="W145" s="48"/>
      <c r="X145" s="49"/>
      <c r="Y145" s="48"/>
      <c r="Z145" s="49"/>
      <c r="AA145" s="48"/>
      <c r="AB145" s="49"/>
      <c r="AC145" s="48"/>
      <c r="AD145" s="48"/>
      <c r="AE145" s="48"/>
    </row>
    <row r="146" spans="1:31" ht="15">
      <c r="A146" s="65" t="s">
        <v>250</v>
      </c>
      <c r="B146" s="65" t="s">
        <v>246</v>
      </c>
      <c r="C146" s="66" t="s">
        <v>2159</v>
      </c>
      <c r="D146" s="67">
        <v>3</v>
      </c>
      <c r="E146" s="68" t="s">
        <v>132</v>
      </c>
      <c r="F146" s="69">
        <v>32</v>
      </c>
      <c r="G146" s="66"/>
      <c r="H146" s="70"/>
      <c r="I146" s="71"/>
      <c r="J146" s="71"/>
      <c r="K146" s="34" t="s">
        <v>65</v>
      </c>
      <c r="L146" s="78">
        <v>146</v>
      </c>
      <c r="M146" s="78"/>
      <c r="N146" s="73"/>
      <c r="O146" s="89" t="s">
        <v>306</v>
      </c>
      <c r="P146" s="89" t="s">
        <v>307</v>
      </c>
      <c r="Q146" s="89" t="s">
        <v>309</v>
      </c>
      <c r="R146">
        <v>1</v>
      </c>
      <c r="S146" s="88" t="str">
        <f>REPLACE(INDEX(GroupVertices[Group],MATCH(Edges[[#This Row],[Vertex 1]],GroupVertices[Vertex],0)),1,1,"")</f>
        <v>2</v>
      </c>
      <c r="T146" s="88" t="str">
        <f>REPLACE(INDEX(GroupVertices[Group],MATCH(Edges[[#This Row],[Vertex 2]],GroupVertices[Vertex],0)),1,1,"")</f>
        <v>2</v>
      </c>
      <c r="U146" s="48"/>
      <c r="V146" s="49"/>
      <c r="W146" s="48"/>
      <c r="X146" s="49"/>
      <c r="Y146" s="48"/>
      <c r="Z146" s="49"/>
      <c r="AA146" s="48"/>
      <c r="AB146" s="49"/>
      <c r="AC146" s="48"/>
      <c r="AD146" s="48"/>
      <c r="AE146" s="48"/>
    </row>
    <row r="147" spans="1:31" ht="15">
      <c r="A147" s="65" t="s">
        <v>255</v>
      </c>
      <c r="B147" s="65" t="s">
        <v>246</v>
      </c>
      <c r="C147" s="66" t="s">
        <v>2159</v>
      </c>
      <c r="D147" s="67">
        <v>3</v>
      </c>
      <c r="E147" s="68" t="s">
        <v>132</v>
      </c>
      <c r="F147" s="69">
        <v>32</v>
      </c>
      <c r="G147" s="66"/>
      <c r="H147" s="70"/>
      <c r="I147" s="71"/>
      <c r="J147" s="71"/>
      <c r="K147" s="34" t="s">
        <v>65</v>
      </c>
      <c r="L147" s="78">
        <v>147</v>
      </c>
      <c r="M147" s="78"/>
      <c r="N147" s="73"/>
      <c r="O147" s="89" t="s">
        <v>306</v>
      </c>
      <c r="P147" s="89" t="s">
        <v>307</v>
      </c>
      <c r="Q147" s="89" t="s">
        <v>309</v>
      </c>
      <c r="R147">
        <v>1</v>
      </c>
      <c r="S147" s="88" t="str">
        <f>REPLACE(INDEX(GroupVertices[Group],MATCH(Edges[[#This Row],[Vertex 1]],GroupVertices[Vertex],0)),1,1,"")</f>
        <v>2</v>
      </c>
      <c r="T147" s="88" t="str">
        <f>REPLACE(INDEX(GroupVertices[Group],MATCH(Edges[[#This Row],[Vertex 2]],GroupVertices[Vertex],0)),1,1,"")</f>
        <v>2</v>
      </c>
      <c r="U147" s="48"/>
      <c r="V147" s="49"/>
      <c r="W147" s="48"/>
      <c r="X147" s="49"/>
      <c r="Y147" s="48"/>
      <c r="Z147" s="49"/>
      <c r="AA147" s="48"/>
      <c r="AB147" s="49"/>
      <c r="AC147" s="48"/>
      <c r="AD147" s="48"/>
      <c r="AE147" s="48"/>
    </row>
    <row r="148" spans="1:31" ht="15">
      <c r="A148" s="65" t="s">
        <v>256</v>
      </c>
      <c r="B148" s="65" t="s">
        <v>246</v>
      </c>
      <c r="C148" s="66" t="s">
        <v>2159</v>
      </c>
      <c r="D148" s="67">
        <v>3</v>
      </c>
      <c r="E148" s="68" t="s">
        <v>132</v>
      </c>
      <c r="F148" s="69">
        <v>32</v>
      </c>
      <c r="G148" s="66"/>
      <c r="H148" s="70"/>
      <c r="I148" s="71"/>
      <c r="J148" s="71"/>
      <c r="K148" s="34" t="s">
        <v>65</v>
      </c>
      <c r="L148" s="78">
        <v>148</v>
      </c>
      <c r="M148" s="78"/>
      <c r="N148" s="73"/>
      <c r="O148" s="89" t="s">
        <v>306</v>
      </c>
      <c r="P148" s="89" t="s">
        <v>307</v>
      </c>
      <c r="Q148" s="89" t="s">
        <v>309</v>
      </c>
      <c r="R148">
        <v>1</v>
      </c>
      <c r="S148" s="88" t="str">
        <f>REPLACE(INDEX(GroupVertices[Group],MATCH(Edges[[#This Row],[Vertex 1]],GroupVertices[Vertex],0)),1,1,"")</f>
        <v>2</v>
      </c>
      <c r="T148" s="88" t="str">
        <f>REPLACE(INDEX(GroupVertices[Group],MATCH(Edges[[#This Row],[Vertex 2]],GroupVertices[Vertex],0)),1,1,"")</f>
        <v>2</v>
      </c>
      <c r="U148" s="48"/>
      <c r="V148" s="49"/>
      <c r="W148" s="48"/>
      <c r="X148" s="49"/>
      <c r="Y148" s="48"/>
      <c r="Z148" s="49"/>
      <c r="AA148" s="48"/>
      <c r="AB148" s="49"/>
      <c r="AC148" s="48"/>
      <c r="AD148" s="48"/>
      <c r="AE148" s="48"/>
    </row>
    <row r="149" spans="1:31" ht="15">
      <c r="A149" s="65" t="s">
        <v>251</v>
      </c>
      <c r="B149" s="65" t="s">
        <v>246</v>
      </c>
      <c r="C149" s="66" t="s">
        <v>2159</v>
      </c>
      <c r="D149" s="67">
        <v>3</v>
      </c>
      <c r="E149" s="68" t="s">
        <v>132</v>
      </c>
      <c r="F149" s="69">
        <v>32</v>
      </c>
      <c r="G149" s="66"/>
      <c r="H149" s="70"/>
      <c r="I149" s="71"/>
      <c r="J149" s="71"/>
      <c r="K149" s="34" t="s">
        <v>65</v>
      </c>
      <c r="L149" s="78">
        <v>149</v>
      </c>
      <c r="M149" s="78"/>
      <c r="N149" s="73"/>
      <c r="O149" s="89" t="s">
        <v>306</v>
      </c>
      <c r="P149" s="89" t="s">
        <v>307</v>
      </c>
      <c r="Q149" s="89" t="s">
        <v>309</v>
      </c>
      <c r="R149">
        <v>1</v>
      </c>
      <c r="S149" s="88" t="str">
        <f>REPLACE(INDEX(GroupVertices[Group],MATCH(Edges[[#This Row],[Vertex 1]],GroupVertices[Vertex],0)),1,1,"")</f>
        <v>2</v>
      </c>
      <c r="T149" s="88" t="str">
        <f>REPLACE(INDEX(GroupVertices[Group],MATCH(Edges[[#This Row],[Vertex 2]],GroupVertices[Vertex],0)),1,1,"")</f>
        <v>2</v>
      </c>
      <c r="U149" s="48"/>
      <c r="V149" s="49"/>
      <c r="W149" s="48"/>
      <c r="X149" s="49"/>
      <c r="Y149" s="48"/>
      <c r="Z149" s="49"/>
      <c r="AA149" s="48"/>
      <c r="AB149" s="49"/>
      <c r="AC149" s="48"/>
      <c r="AD149" s="48"/>
      <c r="AE149" s="48"/>
    </row>
    <row r="150" spans="1:31" ht="15">
      <c r="A150" s="65" t="s">
        <v>252</v>
      </c>
      <c r="B150" s="65" t="s">
        <v>246</v>
      </c>
      <c r="C150" s="66" t="s">
        <v>2159</v>
      </c>
      <c r="D150" s="67">
        <v>3</v>
      </c>
      <c r="E150" s="68" t="s">
        <v>132</v>
      </c>
      <c r="F150" s="69">
        <v>32</v>
      </c>
      <c r="G150" s="66"/>
      <c r="H150" s="70"/>
      <c r="I150" s="71"/>
      <c r="J150" s="71"/>
      <c r="K150" s="34" t="s">
        <v>65</v>
      </c>
      <c r="L150" s="78">
        <v>150</v>
      </c>
      <c r="M150" s="78"/>
      <c r="N150" s="73"/>
      <c r="O150" s="89" t="s">
        <v>306</v>
      </c>
      <c r="P150" s="89" t="s">
        <v>307</v>
      </c>
      <c r="Q150" s="89" t="s">
        <v>309</v>
      </c>
      <c r="R150">
        <v>1</v>
      </c>
      <c r="S150" s="88" t="str">
        <f>REPLACE(INDEX(GroupVertices[Group],MATCH(Edges[[#This Row],[Vertex 1]],GroupVertices[Vertex],0)),1,1,"")</f>
        <v>2</v>
      </c>
      <c r="T150" s="88" t="str">
        <f>REPLACE(INDEX(GroupVertices[Group],MATCH(Edges[[#This Row],[Vertex 2]],GroupVertices[Vertex],0)),1,1,"")</f>
        <v>2</v>
      </c>
      <c r="U150" s="48"/>
      <c r="V150" s="49"/>
      <c r="W150" s="48"/>
      <c r="X150" s="49"/>
      <c r="Y150" s="48"/>
      <c r="Z150" s="49"/>
      <c r="AA150" s="48"/>
      <c r="AB150" s="49"/>
      <c r="AC150" s="48"/>
      <c r="AD150" s="48"/>
      <c r="AE150" s="48"/>
    </row>
    <row r="151" spans="1:31" ht="15">
      <c r="A151" s="65" t="s">
        <v>205</v>
      </c>
      <c r="B151" s="65" t="s">
        <v>246</v>
      </c>
      <c r="C151" s="66" t="s">
        <v>2159</v>
      </c>
      <c r="D151" s="67">
        <v>3</v>
      </c>
      <c r="E151" s="68" t="s">
        <v>132</v>
      </c>
      <c r="F151" s="69">
        <v>32</v>
      </c>
      <c r="G151" s="66"/>
      <c r="H151" s="70"/>
      <c r="I151" s="71"/>
      <c r="J151" s="71"/>
      <c r="K151" s="34" t="s">
        <v>65</v>
      </c>
      <c r="L151" s="78">
        <v>151</v>
      </c>
      <c r="M151" s="78"/>
      <c r="N151" s="73"/>
      <c r="O151" s="89" t="s">
        <v>306</v>
      </c>
      <c r="P151" s="89" t="s">
        <v>307</v>
      </c>
      <c r="Q151" s="89" t="s">
        <v>308</v>
      </c>
      <c r="R151">
        <v>1</v>
      </c>
      <c r="S151" s="88" t="str">
        <f>REPLACE(INDEX(GroupVertices[Group],MATCH(Edges[[#This Row],[Vertex 1]],GroupVertices[Vertex],0)),1,1,"")</f>
        <v>1</v>
      </c>
      <c r="T151" s="88" t="str">
        <f>REPLACE(INDEX(GroupVertices[Group],MATCH(Edges[[#This Row],[Vertex 2]],GroupVertices[Vertex],0)),1,1,"")</f>
        <v>2</v>
      </c>
      <c r="U151" s="48"/>
      <c r="V151" s="49"/>
      <c r="W151" s="48"/>
      <c r="X151" s="49"/>
      <c r="Y151" s="48"/>
      <c r="Z151" s="49"/>
      <c r="AA151" s="48"/>
      <c r="AB151" s="49"/>
      <c r="AC151" s="48"/>
      <c r="AD151" s="48"/>
      <c r="AE151" s="48"/>
    </row>
    <row r="152" spans="1:31" ht="15">
      <c r="A152" s="65" t="s">
        <v>240</v>
      </c>
      <c r="B152" s="65" t="s">
        <v>231</v>
      </c>
      <c r="C152" s="66" t="s">
        <v>2159</v>
      </c>
      <c r="D152" s="67">
        <v>3</v>
      </c>
      <c r="E152" s="68" t="s">
        <v>132</v>
      </c>
      <c r="F152" s="69">
        <v>32</v>
      </c>
      <c r="G152" s="66"/>
      <c r="H152" s="70"/>
      <c r="I152" s="71"/>
      <c r="J152" s="71"/>
      <c r="K152" s="34" t="s">
        <v>65</v>
      </c>
      <c r="L152" s="78">
        <v>152</v>
      </c>
      <c r="M152" s="78"/>
      <c r="N152" s="73"/>
      <c r="O152" s="89" t="s">
        <v>306</v>
      </c>
      <c r="P152" s="89" t="s">
        <v>307</v>
      </c>
      <c r="Q152" s="89" t="s">
        <v>309</v>
      </c>
      <c r="R152">
        <v>1</v>
      </c>
      <c r="S152" s="88" t="str">
        <f>REPLACE(INDEX(GroupVertices[Group],MATCH(Edges[[#This Row],[Vertex 1]],GroupVertices[Vertex],0)),1,1,"")</f>
        <v>4</v>
      </c>
      <c r="T152" s="88" t="str">
        <f>REPLACE(INDEX(GroupVertices[Group],MATCH(Edges[[#This Row],[Vertex 2]],GroupVertices[Vertex],0)),1,1,"")</f>
        <v>4</v>
      </c>
      <c r="U152" s="48"/>
      <c r="V152" s="49"/>
      <c r="W152" s="48"/>
      <c r="X152" s="49"/>
      <c r="Y152" s="48"/>
      <c r="Z152" s="49"/>
      <c r="AA152" s="48"/>
      <c r="AB152" s="49"/>
      <c r="AC152" s="48"/>
      <c r="AD152" s="48"/>
      <c r="AE152" s="48"/>
    </row>
    <row r="153" spans="1:31" ht="15">
      <c r="A153" s="65" t="s">
        <v>216</v>
      </c>
      <c r="B153" s="65" t="s">
        <v>231</v>
      </c>
      <c r="C153" s="66" t="s">
        <v>2159</v>
      </c>
      <c r="D153" s="67">
        <v>3</v>
      </c>
      <c r="E153" s="68" t="s">
        <v>132</v>
      </c>
      <c r="F153" s="69">
        <v>32</v>
      </c>
      <c r="G153" s="66"/>
      <c r="H153" s="70"/>
      <c r="I153" s="71"/>
      <c r="J153" s="71"/>
      <c r="K153" s="34" t="s">
        <v>65</v>
      </c>
      <c r="L153" s="78">
        <v>153</v>
      </c>
      <c r="M153" s="78"/>
      <c r="N153" s="73"/>
      <c r="O153" s="89" t="s">
        <v>306</v>
      </c>
      <c r="P153" s="89" t="s">
        <v>307</v>
      </c>
      <c r="Q153" s="89" t="s">
        <v>309</v>
      </c>
      <c r="R153">
        <v>1</v>
      </c>
      <c r="S153" s="88" t="str">
        <f>REPLACE(INDEX(GroupVertices[Group],MATCH(Edges[[#This Row],[Vertex 1]],GroupVertices[Vertex],0)),1,1,"")</f>
        <v>3</v>
      </c>
      <c r="T153" s="88" t="str">
        <f>REPLACE(INDEX(GroupVertices[Group],MATCH(Edges[[#This Row],[Vertex 2]],GroupVertices[Vertex],0)),1,1,"")</f>
        <v>4</v>
      </c>
      <c r="U153" s="48"/>
      <c r="V153" s="49"/>
      <c r="W153" s="48"/>
      <c r="X153" s="49"/>
      <c r="Y153" s="48"/>
      <c r="Z153" s="49"/>
      <c r="AA153" s="48"/>
      <c r="AB153" s="49"/>
      <c r="AC153" s="48"/>
      <c r="AD153" s="48"/>
      <c r="AE153" s="48"/>
    </row>
    <row r="154" spans="1:31" ht="15">
      <c r="A154" s="65" t="s">
        <v>232</v>
      </c>
      <c r="B154" s="65" t="s">
        <v>231</v>
      </c>
      <c r="C154" s="66" t="s">
        <v>2159</v>
      </c>
      <c r="D154" s="67">
        <v>3</v>
      </c>
      <c r="E154" s="68" t="s">
        <v>132</v>
      </c>
      <c r="F154" s="69">
        <v>32</v>
      </c>
      <c r="G154" s="66"/>
      <c r="H154" s="70"/>
      <c r="I154" s="71"/>
      <c r="J154" s="71"/>
      <c r="K154" s="34" t="s">
        <v>65</v>
      </c>
      <c r="L154" s="78">
        <v>154</v>
      </c>
      <c r="M154" s="78"/>
      <c r="N154" s="73"/>
      <c r="O154" s="89" t="s">
        <v>306</v>
      </c>
      <c r="P154" s="89" t="s">
        <v>307</v>
      </c>
      <c r="Q154" s="89" t="s">
        <v>309</v>
      </c>
      <c r="R154">
        <v>1</v>
      </c>
      <c r="S154" s="88" t="str">
        <f>REPLACE(INDEX(GroupVertices[Group],MATCH(Edges[[#This Row],[Vertex 1]],GroupVertices[Vertex],0)),1,1,"")</f>
        <v>4</v>
      </c>
      <c r="T154" s="88" t="str">
        <f>REPLACE(INDEX(GroupVertices[Group],MATCH(Edges[[#This Row],[Vertex 2]],GroupVertices[Vertex],0)),1,1,"")</f>
        <v>4</v>
      </c>
      <c r="U154" s="48"/>
      <c r="V154" s="49"/>
      <c r="W154" s="48"/>
      <c r="X154" s="49"/>
      <c r="Y154" s="48"/>
      <c r="Z154" s="49"/>
      <c r="AA154" s="48"/>
      <c r="AB154" s="49"/>
      <c r="AC154" s="48"/>
      <c r="AD154" s="48"/>
      <c r="AE154" s="48"/>
    </row>
    <row r="155" spans="1:31" ht="15">
      <c r="A155" s="65" t="s">
        <v>205</v>
      </c>
      <c r="B155" s="65" t="s">
        <v>231</v>
      </c>
      <c r="C155" s="66" t="s">
        <v>2159</v>
      </c>
      <c r="D155" s="67">
        <v>3</v>
      </c>
      <c r="E155" s="68" t="s">
        <v>132</v>
      </c>
      <c r="F155" s="69">
        <v>32</v>
      </c>
      <c r="G155" s="66"/>
      <c r="H155" s="70"/>
      <c r="I155" s="71"/>
      <c r="J155" s="71"/>
      <c r="K155" s="34" t="s">
        <v>65</v>
      </c>
      <c r="L155" s="78">
        <v>155</v>
      </c>
      <c r="M155" s="78"/>
      <c r="N155" s="73"/>
      <c r="O155" s="89" t="s">
        <v>306</v>
      </c>
      <c r="P155" s="89" t="s">
        <v>307</v>
      </c>
      <c r="Q155" s="89" t="s">
        <v>308</v>
      </c>
      <c r="R155">
        <v>1</v>
      </c>
      <c r="S155" s="88" t="str">
        <f>REPLACE(INDEX(GroupVertices[Group],MATCH(Edges[[#This Row],[Vertex 1]],GroupVertices[Vertex],0)),1,1,"")</f>
        <v>1</v>
      </c>
      <c r="T155" s="88" t="str">
        <f>REPLACE(INDEX(GroupVertices[Group],MATCH(Edges[[#This Row],[Vertex 2]],GroupVertices[Vertex],0)),1,1,"")</f>
        <v>4</v>
      </c>
      <c r="U155" s="48"/>
      <c r="V155" s="49"/>
      <c r="W155" s="48"/>
      <c r="X155" s="49"/>
      <c r="Y155" s="48"/>
      <c r="Z155" s="49"/>
      <c r="AA155" s="48"/>
      <c r="AB155" s="49"/>
      <c r="AC155" s="48"/>
      <c r="AD155" s="48"/>
      <c r="AE155" s="48"/>
    </row>
    <row r="156" spans="1:31" ht="15">
      <c r="A156" s="65" t="s">
        <v>205</v>
      </c>
      <c r="B156" s="65" t="s">
        <v>285</v>
      </c>
      <c r="C156" s="66" t="s">
        <v>2159</v>
      </c>
      <c r="D156" s="67">
        <v>3</v>
      </c>
      <c r="E156" s="68" t="s">
        <v>132</v>
      </c>
      <c r="F156" s="69">
        <v>32</v>
      </c>
      <c r="G156" s="66"/>
      <c r="H156" s="70"/>
      <c r="I156" s="71"/>
      <c r="J156" s="71"/>
      <c r="K156" s="34" t="s">
        <v>65</v>
      </c>
      <c r="L156" s="78">
        <v>156</v>
      </c>
      <c r="M156" s="78"/>
      <c r="N156" s="73"/>
      <c r="O156" s="89" t="s">
        <v>306</v>
      </c>
      <c r="P156" s="89" t="s">
        <v>307</v>
      </c>
      <c r="Q156" s="89" t="s">
        <v>308</v>
      </c>
      <c r="R156">
        <v>1</v>
      </c>
      <c r="S156" s="88" t="str">
        <f>REPLACE(INDEX(GroupVertices[Group],MATCH(Edges[[#This Row],[Vertex 1]],GroupVertices[Vertex],0)),1,1,"")</f>
        <v>1</v>
      </c>
      <c r="T156" s="88" t="str">
        <f>REPLACE(INDEX(GroupVertices[Group],MATCH(Edges[[#This Row],[Vertex 2]],GroupVertices[Vertex],0)),1,1,"")</f>
        <v>1</v>
      </c>
      <c r="U156" s="48"/>
      <c r="V156" s="49"/>
      <c r="W156" s="48"/>
      <c r="X156" s="49"/>
      <c r="Y156" s="48"/>
      <c r="Z156" s="49"/>
      <c r="AA156" s="48"/>
      <c r="AB156" s="49"/>
      <c r="AC156" s="48"/>
      <c r="AD156" s="48"/>
      <c r="AE156" s="48"/>
    </row>
    <row r="157" spans="1:31" ht="15">
      <c r="A157" s="65" t="s">
        <v>205</v>
      </c>
      <c r="B157" s="65" t="s">
        <v>286</v>
      </c>
      <c r="C157" s="66" t="s">
        <v>2159</v>
      </c>
      <c r="D157" s="67">
        <v>3</v>
      </c>
      <c r="E157" s="68" t="s">
        <v>132</v>
      </c>
      <c r="F157" s="69">
        <v>32</v>
      </c>
      <c r="G157" s="66"/>
      <c r="H157" s="70"/>
      <c r="I157" s="71"/>
      <c r="J157" s="71"/>
      <c r="K157" s="34" t="s">
        <v>65</v>
      </c>
      <c r="L157" s="78">
        <v>157</v>
      </c>
      <c r="M157" s="78"/>
      <c r="N157" s="73"/>
      <c r="O157" s="89" t="s">
        <v>306</v>
      </c>
      <c r="P157" s="89" t="s">
        <v>307</v>
      </c>
      <c r="Q157" s="89" t="s">
        <v>308</v>
      </c>
      <c r="R157">
        <v>1</v>
      </c>
      <c r="S157" s="88" t="str">
        <f>REPLACE(INDEX(GroupVertices[Group],MATCH(Edges[[#This Row],[Vertex 1]],GroupVertices[Vertex],0)),1,1,"")</f>
        <v>1</v>
      </c>
      <c r="T157" s="88" t="str">
        <f>REPLACE(INDEX(GroupVertices[Group],MATCH(Edges[[#This Row],[Vertex 2]],GroupVertices[Vertex],0)),1,1,"")</f>
        <v>1</v>
      </c>
      <c r="U157" s="48"/>
      <c r="V157" s="49"/>
      <c r="W157" s="48"/>
      <c r="X157" s="49"/>
      <c r="Y157" s="48"/>
      <c r="Z157" s="49"/>
      <c r="AA157" s="48"/>
      <c r="AB157" s="49"/>
      <c r="AC157" s="48"/>
      <c r="AD157" s="48"/>
      <c r="AE157" s="48"/>
    </row>
    <row r="158" spans="1:31" ht="15">
      <c r="A158" s="65" t="s">
        <v>205</v>
      </c>
      <c r="B158" s="65" t="s">
        <v>287</v>
      </c>
      <c r="C158" s="66" t="s">
        <v>2159</v>
      </c>
      <c r="D158" s="67">
        <v>3</v>
      </c>
      <c r="E158" s="68" t="s">
        <v>132</v>
      </c>
      <c r="F158" s="69">
        <v>32</v>
      </c>
      <c r="G158" s="66"/>
      <c r="H158" s="70"/>
      <c r="I158" s="71"/>
      <c r="J158" s="71"/>
      <c r="K158" s="34" t="s">
        <v>65</v>
      </c>
      <c r="L158" s="78">
        <v>158</v>
      </c>
      <c r="M158" s="78"/>
      <c r="N158" s="73"/>
      <c r="O158" s="89" t="s">
        <v>306</v>
      </c>
      <c r="P158" s="89" t="s">
        <v>307</v>
      </c>
      <c r="Q158" s="89" t="s">
        <v>308</v>
      </c>
      <c r="R158">
        <v>1</v>
      </c>
      <c r="S158" s="88" t="str">
        <f>REPLACE(INDEX(GroupVertices[Group],MATCH(Edges[[#This Row],[Vertex 1]],GroupVertices[Vertex],0)),1,1,"")</f>
        <v>1</v>
      </c>
      <c r="T158" s="88" t="str">
        <f>REPLACE(INDEX(GroupVertices[Group],MATCH(Edges[[#This Row],[Vertex 2]],GroupVertices[Vertex],0)),1,1,"")</f>
        <v>1</v>
      </c>
      <c r="U158" s="48"/>
      <c r="V158" s="49"/>
      <c r="W158" s="48"/>
      <c r="X158" s="49"/>
      <c r="Y158" s="48"/>
      <c r="Z158" s="49"/>
      <c r="AA158" s="48"/>
      <c r="AB158" s="49"/>
      <c r="AC158" s="48"/>
      <c r="AD158" s="48"/>
      <c r="AE158" s="48"/>
    </row>
    <row r="159" spans="1:31" ht="15">
      <c r="A159" s="65" t="s">
        <v>257</v>
      </c>
      <c r="B159" s="65" t="s">
        <v>210</v>
      </c>
      <c r="C159" s="66" t="s">
        <v>2159</v>
      </c>
      <c r="D159" s="67">
        <v>3</v>
      </c>
      <c r="E159" s="68" t="s">
        <v>132</v>
      </c>
      <c r="F159" s="69">
        <v>32</v>
      </c>
      <c r="G159" s="66"/>
      <c r="H159" s="70"/>
      <c r="I159" s="71"/>
      <c r="J159" s="71"/>
      <c r="K159" s="34" t="s">
        <v>65</v>
      </c>
      <c r="L159" s="78">
        <v>159</v>
      </c>
      <c r="M159" s="78"/>
      <c r="N159" s="73"/>
      <c r="O159" s="89" t="s">
        <v>306</v>
      </c>
      <c r="P159" s="89" t="s">
        <v>307</v>
      </c>
      <c r="Q159" s="89" t="s">
        <v>309</v>
      </c>
      <c r="R159">
        <v>1</v>
      </c>
      <c r="S159" s="88" t="str">
        <f>REPLACE(INDEX(GroupVertices[Group],MATCH(Edges[[#This Row],[Vertex 1]],GroupVertices[Vertex],0)),1,1,"")</f>
        <v>2</v>
      </c>
      <c r="T159" s="88" t="str">
        <f>REPLACE(INDEX(GroupVertices[Group],MATCH(Edges[[#This Row],[Vertex 2]],GroupVertices[Vertex],0)),1,1,"")</f>
        <v>2</v>
      </c>
      <c r="U159" s="48"/>
      <c r="V159" s="49"/>
      <c r="W159" s="48"/>
      <c r="X159" s="49"/>
      <c r="Y159" s="48"/>
      <c r="Z159" s="49"/>
      <c r="AA159" s="48"/>
      <c r="AB159" s="49"/>
      <c r="AC159" s="48"/>
      <c r="AD159" s="48"/>
      <c r="AE159" s="48"/>
    </row>
    <row r="160" spans="1:31" ht="15">
      <c r="A160" s="65" t="s">
        <v>241</v>
      </c>
      <c r="B160" s="65" t="s">
        <v>210</v>
      </c>
      <c r="C160" s="66" t="s">
        <v>2159</v>
      </c>
      <c r="D160" s="67">
        <v>3</v>
      </c>
      <c r="E160" s="68" t="s">
        <v>132</v>
      </c>
      <c r="F160" s="69">
        <v>32</v>
      </c>
      <c r="G160" s="66"/>
      <c r="H160" s="70"/>
      <c r="I160" s="71"/>
      <c r="J160" s="71"/>
      <c r="K160" s="34" t="s">
        <v>65</v>
      </c>
      <c r="L160" s="78">
        <v>160</v>
      </c>
      <c r="M160" s="78"/>
      <c r="N160" s="73"/>
      <c r="O160" s="89" t="s">
        <v>306</v>
      </c>
      <c r="P160" s="89" t="s">
        <v>307</v>
      </c>
      <c r="Q160" s="89" t="s">
        <v>309</v>
      </c>
      <c r="R160">
        <v>1</v>
      </c>
      <c r="S160" s="88" t="str">
        <f>REPLACE(INDEX(GroupVertices[Group],MATCH(Edges[[#This Row],[Vertex 1]],GroupVertices[Vertex],0)),1,1,"")</f>
        <v>2</v>
      </c>
      <c r="T160" s="88" t="str">
        <f>REPLACE(INDEX(GroupVertices[Group],MATCH(Edges[[#This Row],[Vertex 2]],GroupVertices[Vertex],0)),1,1,"")</f>
        <v>2</v>
      </c>
      <c r="U160" s="48"/>
      <c r="V160" s="49"/>
      <c r="W160" s="48"/>
      <c r="X160" s="49"/>
      <c r="Y160" s="48"/>
      <c r="Z160" s="49"/>
      <c r="AA160" s="48"/>
      <c r="AB160" s="49"/>
      <c r="AC160" s="48"/>
      <c r="AD160" s="48"/>
      <c r="AE160" s="48"/>
    </row>
    <row r="161" spans="1:31" ht="15">
      <c r="A161" s="65" t="s">
        <v>248</v>
      </c>
      <c r="B161" s="65" t="s">
        <v>210</v>
      </c>
      <c r="C161" s="66" t="s">
        <v>2159</v>
      </c>
      <c r="D161" s="67">
        <v>3</v>
      </c>
      <c r="E161" s="68" t="s">
        <v>132</v>
      </c>
      <c r="F161" s="69">
        <v>32</v>
      </c>
      <c r="G161" s="66"/>
      <c r="H161" s="70"/>
      <c r="I161" s="71"/>
      <c r="J161" s="71"/>
      <c r="K161" s="34" t="s">
        <v>65</v>
      </c>
      <c r="L161" s="78">
        <v>161</v>
      </c>
      <c r="M161" s="78"/>
      <c r="N161" s="73"/>
      <c r="O161" s="89" t="s">
        <v>306</v>
      </c>
      <c r="P161" s="89" t="s">
        <v>307</v>
      </c>
      <c r="Q161" s="89" t="s">
        <v>309</v>
      </c>
      <c r="R161">
        <v>1</v>
      </c>
      <c r="S161" s="88" t="str">
        <f>REPLACE(INDEX(GroupVertices[Group],MATCH(Edges[[#This Row],[Vertex 1]],GroupVertices[Vertex],0)),1,1,"")</f>
        <v>2</v>
      </c>
      <c r="T161" s="88" t="str">
        <f>REPLACE(INDEX(GroupVertices[Group],MATCH(Edges[[#This Row],[Vertex 2]],GroupVertices[Vertex],0)),1,1,"")</f>
        <v>2</v>
      </c>
      <c r="U161" s="48"/>
      <c r="V161" s="49"/>
      <c r="W161" s="48"/>
      <c r="X161" s="49"/>
      <c r="Y161" s="48"/>
      <c r="Z161" s="49"/>
      <c r="AA161" s="48"/>
      <c r="AB161" s="49"/>
      <c r="AC161" s="48"/>
      <c r="AD161" s="48"/>
      <c r="AE161" s="48"/>
    </row>
    <row r="162" spans="1:31" ht="15">
      <c r="A162" s="65" t="s">
        <v>212</v>
      </c>
      <c r="B162" s="65" t="s">
        <v>210</v>
      </c>
      <c r="C162" s="66" t="s">
        <v>2159</v>
      </c>
      <c r="D162" s="67">
        <v>3</v>
      </c>
      <c r="E162" s="68" t="s">
        <v>132</v>
      </c>
      <c r="F162" s="69">
        <v>32</v>
      </c>
      <c r="G162" s="66"/>
      <c r="H162" s="70"/>
      <c r="I162" s="71"/>
      <c r="J162" s="71"/>
      <c r="K162" s="34" t="s">
        <v>65</v>
      </c>
      <c r="L162" s="78">
        <v>162</v>
      </c>
      <c r="M162" s="78"/>
      <c r="N162" s="73"/>
      <c r="O162" s="89" t="s">
        <v>306</v>
      </c>
      <c r="P162" s="89" t="s">
        <v>307</v>
      </c>
      <c r="Q162" s="89" t="s">
        <v>309</v>
      </c>
      <c r="R162">
        <v>1</v>
      </c>
      <c r="S162" s="88" t="str">
        <f>REPLACE(INDEX(GroupVertices[Group],MATCH(Edges[[#This Row],[Vertex 1]],GroupVertices[Vertex],0)),1,1,"")</f>
        <v>3</v>
      </c>
      <c r="T162" s="88" t="str">
        <f>REPLACE(INDEX(GroupVertices[Group],MATCH(Edges[[#This Row],[Vertex 2]],GroupVertices[Vertex],0)),1,1,"")</f>
        <v>2</v>
      </c>
      <c r="U162" s="48"/>
      <c r="V162" s="49"/>
      <c r="W162" s="48"/>
      <c r="X162" s="49"/>
      <c r="Y162" s="48"/>
      <c r="Z162" s="49"/>
      <c r="AA162" s="48"/>
      <c r="AB162" s="49"/>
      <c r="AC162" s="48"/>
      <c r="AD162" s="48"/>
      <c r="AE162" s="48"/>
    </row>
    <row r="163" spans="1:31" ht="15">
      <c r="A163" s="65" t="s">
        <v>226</v>
      </c>
      <c r="B163" s="65" t="s">
        <v>210</v>
      </c>
      <c r="C163" s="66" t="s">
        <v>2159</v>
      </c>
      <c r="D163" s="67">
        <v>3</v>
      </c>
      <c r="E163" s="68" t="s">
        <v>132</v>
      </c>
      <c r="F163" s="69">
        <v>32</v>
      </c>
      <c r="G163" s="66"/>
      <c r="H163" s="70"/>
      <c r="I163" s="71"/>
      <c r="J163" s="71"/>
      <c r="K163" s="34" t="s">
        <v>65</v>
      </c>
      <c r="L163" s="78">
        <v>163</v>
      </c>
      <c r="M163" s="78"/>
      <c r="N163" s="73"/>
      <c r="O163" s="89" t="s">
        <v>306</v>
      </c>
      <c r="P163" s="89" t="s">
        <v>307</v>
      </c>
      <c r="Q163" s="89" t="s">
        <v>309</v>
      </c>
      <c r="R163">
        <v>1</v>
      </c>
      <c r="S163" s="88" t="str">
        <f>REPLACE(INDEX(GroupVertices[Group],MATCH(Edges[[#This Row],[Vertex 1]],GroupVertices[Vertex],0)),1,1,"")</f>
        <v>3</v>
      </c>
      <c r="T163" s="88" t="str">
        <f>REPLACE(INDEX(GroupVertices[Group],MATCH(Edges[[#This Row],[Vertex 2]],GroupVertices[Vertex],0)),1,1,"")</f>
        <v>2</v>
      </c>
      <c r="U163" s="48"/>
      <c r="V163" s="49"/>
      <c r="W163" s="48"/>
      <c r="X163" s="49"/>
      <c r="Y163" s="48"/>
      <c r="Z163" s="49"/>
      <c r="AA163" s="48"/>
      <c r="AB163" s="49"/>
      <c r="AC163" s="48"/>
      <c r="AD163" s="48"/>
      <c r="AE163" s="48"/>
    </row>
    <row r="164" spans="1:31" ht="15">
      <c r="A164" s="65" t="s">
        <v>228</v>
      </c>
      <c r="B164" s="65" t="s">
        <v>210</v>
      </c>
      <c r="C164" s="66" t="s">
        <v>2159</v>
      </c>
      <c r="D164" s="67">
        <v>3</v>
      </c>
      <c r="E164" s="68" t="s">
        <v>132</v>
      </c>
      <c r="F164" s="69">
        <v>32</v>
      </c>
      <c r="G164" s="66"/>
      <c r="H164" s="70"/>
      <c r="I164" s="71"/>
      <c r="J164" s="71"/>
      <c r="K164" s="34" t="s">
        <v>65</v>
      </c>
      <c r="L164" s="78">
        <v>164</v>
      </c>
      <c r="M164" s="78"/>
      <c r="N164" s="73"/>
      <c r="O164" s="89" t="s">
        <v>306</v>
      </c>
      <c r="P164" s="89" t="s">
        <v>307</v>
      </c>
      <c r="Q164" s="89" t="s">
        <v>309</v>
      </c>
      <c r="R164">
        <v>1</v>
      </c>
      <c r="S164" s="88" t="str">
        <f>REPLACE(INDEX(GroupVertices[Group],MATCH(Edges[[#This Row],[Vertex 1]],GroupVertices[Vertex],0)),1,1,"")</f>
        <v>2</v>
      </c>
      <c r="T164" s="88" t="str">
        <f>REPLACE(INDEX(GroupVertices[Group],MATCH(Edges[[#This Row],[Vertex 2]],GroupVertices[Vertex],0)),1,1,"")</f>
        <v>2</v>
      </c>
      <c r="U164" s="48"/>
      <c r="V164" s="49"/>
      <c r="W164" s="48"/>
      <c r="X164" s="49"/>
      <c r="Y164" s="48"/>
      <c r="Z164" s="49"/>
      <c r="AA164" s="48"/>
      <c r="AB164" s="49"/>
      <c r="AC164" s="48"/>
      <c r="AD164" s="48"/>
      <c r="AE164" s="48"/>
    </row>
    <row r="165" spans="1:31" ht="15">
      <c r="A165" s="65" t="s">
        <v>214</v>
      </c>
      <c r="B165" s="65" t="s">
        <v>210</v>
      </c>
      <c r="C165" s="66" t="s">
        <v>2159</v>
      </c>
      <c r="D165" s="67">
        <v>3</v>
      </c>
      <c r="E165" s="68" t="s">
        <v>132</v>
      </c>
      <c r="F165" s="69">
        <v>32</v>
      </c>
      <c r="G165" s="66"/>
      <c r="H165" s="70"/>
      <c r="I165" s="71"/>
      <c r="J165" s="71"/>
      <c r="K165" s="34" t="s">
        <v>65</v>
      </c>
      <c r="L165" s="78">
        <v>165</v>
      </c>
      <c r="M165" s="78"/>
      <c r="N165" s="73"/>
      <c r="O165" s="89" t="s">
        <v>306</v>
      </c>
      <c r="P165" s="89" t="s">
        <v>307</v>
      </c>
      <c r="Q165" s="89" t="s">
        <v>309</v>
      </c>
      <c r="R165">
        <v>1</v>
      </c>
      <c r="S165" s="88" t="str">
        <f>REPLACE(INDEX(GroupVertices[Group],MATCH(Edges[[#This Row],[Vertex 1]],GroupVertices[Vertex],0)),1,1,"")</f>
        <v>2</v>
      </c>
      <c r="T165" s="88" t="str">
        <f>REPLACE(INDEX(GroupVertices[Group],MATCH(Edges[[#This Row],[Vertex 2]],GroupVertices[Vertex],0)),1,1,"")</f>
        <v>2</v>
      </c>
      <c r="U165" s="48"/>
      <c r="V165" s="49"/>
      <c r="W165" s="48"/>
      <c r="X165" s="49"/>
      <c r="Y165" s="48"/>
      <c r="Z165" s="49"/>
      <c r="AA165" s="48"/>
      <c r="AB165" s="49"/>
      <c r="AC165" s="48"/>
      <c r="AD165" s="48"/>
      <c r="AE165" s="48"/>
    </row>
    <row r="166" spans="1:31" ht="15">
      <c r="A166" s="65" t="s">
        <v>215</v>
      </c>
      <c r="B166" s="65" t="s">
        <v>210</v>
      </c>
      <c r="C166" s="66" t="s">
        <v>2159</v>
      </c>
      <c r="D166" s="67">
        <v>3</v>
      </c>
      <c r="E166" s="68" t="s">
        <v>132</v>
      </c>
      <c r="F166" s="69">
        <v>32</v>
      </c>
      <c r="G166" s="66"/>
      <c r="H166" s="70"/>
      <c r="I166" s="71"/>
      <c r="J166" s="71"/>
      <c r="K166" s="34" t="s">
        <v>65</v>
      </c>
      <c r="L166" s="78">
        <v>166</v>
      </c>
      <c r="M166" s="78"/>
      <c r="N166" s="73"/>
      <c r="O166" s="89" t="s">
        <v>306</v>
      </c>
      <c r="P166" s="89" t="s">
        <v>307</v>
      </c>
      <c r="Q166" s="89" t="s">
        <v>309</v>
      </c>
      <c r="R166">
        <v>1</v>
      </c>
      <c r="S166" s="88" t="str">
        <f>REPLACE(INDEX(GroupVertices[Group],MATCH(Edges[[#This Row],[Vertex 1]],GroupVertices[Vertex],0)),1,1,"")</f>
        <v>3</v>
      </c>
      <c r="T166" s="88" t="str">
        <f>REPLACE(INDEX(GroupVertices[Group],MATCH(Edges[[#This Row],[Vertex 2]],GroupVertices[Vertex],0)),1,1,"")</f>
        <v>2</v>
      </c>
      <c r="U166" s="48"/>
      <c r="V166" s="49"/>
      <c r="W166" s="48"/>
      <c r="X166" s="49"/>
      <c r="Y166" s="48"/>
      <c r="Z166" s="49"/>
      <c r="AA166" s="48"/>
      <c r="AB166" s="49"/>
      <c r="AC166" s="48"/>
      <c r="AD166" s="48"/>
      <c r="AE166" s="48"/>
    </row>
    <row r="167" spans="1:31" ht="15">
      <c r="A167" s="65" t="s">
        <v>234</v>
      </c>
      <c r="B167" s="65" t="s">
        <v>210</v>
      </c>
      <c r="C167" s="66" t="s">
        <v>2159</v>
      </c>
      <c r="D167" s="67">
        <v>3</v>
      </c>
      <c r="E167" s="68" t="s">
        <v>132</v>
      </c>
      <c r="F167" s="69">
        <v>32</v>
      </c>
      <c r="G167" s="66"/>
      <c r="H167" s="70"/>
      <c r="I167" s="71"/>
      <c r="J167" s="71"/>
      <c r="K167" s="34" t="s">
        <v>65</v>
      </c>
      <c r="L167" s="78">
        <v>167</v>
      </c>
      <c r="M167" s="78"/>
      <c r="N167" s="73"/>
      <c r="O167" s="89" t="s">
        <v>306</v>
      </c>
      <c r="P167" s="89" t="s">
        <v>307</v>
      </c>
      <c r="Q167" s="89" t="s">
        <v>309</v>
      </c>
      <c r="R167">
        <v>1</v>
      </c>
      <c r="S167" s="88" t="str">
        <f>REPLACE(INDEX(GroupVertices[Group],MATCH(Edges[[#This Row],[Vertex 1]],GroupVertices[Vertex],0)),1,1,"")</f>
        <v>2</v>
      </c>
      <c r="T167" s="88" t="str">
        <f>REPLACE(INDEX(GroupVertices[Group],MATCH(Edges[[#This Row],[Vertex 2]],GroupVertices[Vertex],0)),1,1,"")</f>
        <v>2</v>
      </c>
      <c r="U167" s="48"/>
      <c r="V167" s="49"/>
      <c r="W167" s="48"/>
      <c r="X167" s="49"/>
      <c r="Y167" s="48"/>
      <c r="Z167" s="49"/>
      <c r="AA167" s="48"/>
      <c r="AB167" s="49"/>
      <c r="AC167" s="48"/>
      <c r="AD167" s="48"/>
      <c r="AE167" s="48"/>
    </row>
    <row r="168" spans="1:31" ht="15">
      <c r="A168" s="65" t="s">
        <v>216</v>
      </c>
      <c r="B168" s="65" t="s">
        <v>210</v>
      </c>
      <c r="C168" s="66" t="s">
        <v>2159</v>
      </c>
      <c r="D168" s="67">
        <v>3</v>
      </c>
      <c r="E168" s="68" t="s">
        <v>132</v>
      </c>
      <c r="F168" s="69">
        <v>32</v>
      </c>
      <c r="G168" s="66"/>
      <c r="H168" s="70"/>
      <c r="I168" s="71"/>
      <c r="J168" s="71"/>
      <c r="K168" s="34" t="s">
        <v>65</v>
      </c>
      <c r="L168" s="78">
        <v>168</v>
      </c>
      <c r="M168" s="78"/>
      <c r="N168" s="73"/>
      <c r="O168" s="89" t="s">
        <v>306</v>
      </c>
      <c r="P168" s="89" t="s">
        <v>307</v>
      </c>
      <c r="Q168" s="89" t="s">
        <v>309</v>
      </c>
      <c r="R168">
        <v>1</v>
      </c>
      <c r="S168" s="88" t="str">
        <f>REPLACE(INDEX(GroupVertices[Group],MATCH(Edges[[#This Row],[Vertex 1]],GroupVertices[Vertex],0)),1,1,"")</f>
        <v>3</v>
      </c>
      <c r="T168" s="88" t="str">
        <f>REPLACE(INDEX(GroupVertices[Group],MATCH(Edges[[#This Row],[Vertex 2]],GroupVertices[Vertex],0)),1,1,"")</f>
        <v>2</v>
      </c>
      <c r="U168" s="48"/>
      <c r="V168" s="49"/>
      <c r="W168" s="48"/>
      <c r="X168" s="49"/>
      <c r="Y168" s="48"/>
      <c r="Z168" s="49"/>
      <c r="AA168" s="48"/>
      <c r="AB168" s="49"/>
      <c r="AC168" s="48"/>
      <c r="AD168" s="48"/>
      <c r="AE168" s="48"/>
    </row>
    <row r="169" spans="1:31" ht="15">
      <c r="A169" s="65" t="s">
        <v>220</v>
      </c>
      <c r="B169" s="65" t="s">
        <v>210</v>
      </c>
      <c r="C169" s="66" t="s">
        <v>2159</v>
      </c>
      <c r="D169" s="67">
        <v>3</v>
      </c>
      <c r="E169" s="68" t="s">
        <v>132</v>
      </c>
      <c r="F169" s="69">
        <v>32</v>
      </c>
      <c r="G169" s="66"/>
      <c r="H169" s="70"/>
      <c r="I169" s="71"/>
      <c r="J169" s="71"/>
      <c r="K169" s="34" t="s">
        <v>65</v>
      </c>
      <c r="L169" s="78">
        <v>169</v>
      </c>
      <c r="M169" s="78"/>
      <c r="N169" s="73"/>
      <c r="O169" s="89" t="s">
        <v>306</v>
      </c>
      <c r="P169" s="89" t="s">
        <v>307</v>
      </c>
      <c r="Q169" s="89" t="s">
        <v>309</v>
      </c>
      <c r="R169">
        <v>1</v>
      </c>
      <c r="S169" s="88" t="str">
        <f>REPLACE(INDEX(GroupVertices[Group],MATCH(Edges[[#This Row],[Vertex 1]],GroupVertices[Vertex],0)),1,1,"")</f>
        <v>3</v>
      </c>
      <c r="T169" s="88" t="str">
        <f>REPLACE(INDEX(GroupVertices[Group],MATCH(Edges[[#This Row],[Vertex 2]],GroupVertices[Vertex],0)),1,1,"")</f>
        <v>2</v>
      </c>
      <c r="U169" s="48"/>
      <c r="V169" s="49"/>
      <c r="W169" s="48"/>
      <c r="X169" s="49"/>
      <c r="Y169" s="48"/>
      <c r="Z169" s="49"/>
      <c r="AA169" s="48"/>
      <c r="AB169" s="49"/>
      <c r="AC169" s="48"/>
      <c r="AD169" s="48"/>
      <c r="AE169" s="48"/>
    </row>
    <row r="170" spans="1:31" ht="15">
      <c r="A170" s="65" t="s">
        <v>253</v>
      </c>
      <c r="B170" s="65" t="s">
        <v>210</v>
      </c>
      <c r="C170" s="66" t="s">
        <v>2159</v>
      </c>
      <c r="D170" s="67">
        <v>3</v>
      </c>
      <c r="E170" s="68" t="s">
        <v>132</v>
      </c>
      <c r="F170" s="69">
        <v>32</v>
      </c>
      <c r="G170" s="66"/>
      <c r="H170" s="70"/>
      <c r="I170" s="71"/>
      <c r="J170" s="71"/>
      <c r="K170" s="34" t="s">
        <v>65</v>
      </c>
      <c r="L170" s="78">
        <v>170</v>
      </c>
      <c r="M170" s="78"/>
      <c r="N170" s="73"/>
      <c r="O170" s="89" t="s">
        <v>306</v>
      </c>
      <c r="P170" s="89" t="s">
        <v>307</v>
      </c>
      <c r="Q170" s="89" t="s">
        <v>309</v>
      </c>
      <c r="R170">
        <v>1</v>
      </c>
      <c r="S170" s="88" t="str">
        <f>REPLACE(INDEX(GroupVertices[Group],MATCH(Edges[[#This Row],[Vertex 1]],GroupVertices[Vertex],0)),1,1,"")</f>
        <v>2</v>
      </c>
      <c r="T170" s="88" t="str">
        <f>REPLACE(INDEX(GroupVertices[Group],MATCH(Edges[[#This Row],[Vertex 2]],GroupVertices[Vertex],0)),1,1,"")</f>
        <v>2</v>
      </c>
      <c r="U170" s="48"/>
      <c r="V170" s="49"/>
      <c r="W170" s="48"/>
      <c r="X170" s="49"/>
      <c r="Y170" s="48"/>
      <c r="Z170" s="49"/>
      <c r="AA170" s="48"/>
      <c r="AB170" s="49"/>
      <c r="AC170" s="48"/>
      <c r="AD170" s="48"/>
      <c r="AE170" s="48"/>
    </row>
    <row r="171" spans="1:31" ht="15">
      <c r="A171" s="65" t="s">
        <v>221</v>
      </c>
      <c r="B171" s="65" t="s">
        <v>210</v>
      </c>
      <c r="C171" s="66" t="s">
        <v>2159</v>
      </c>
      <c r="D171" s="67">
        <v>3</v>
      </c>
      <c r="E171" s="68" t="s">
        <v>132</v>
      </c>
      <c r="F171" s="69">
        <v>32</v>
      </c>
      <c r="G171" s="66"/>
      <c r="H171" s="70"/>
      <c r="I171" s="71"/>
      <c r="J171" s="71"/>
      <c r="K171" s="34" t="s">
        <v>65</v>
      </c>
      <c r="L171" s="78">
        <v>171</v>
      </c>
      <c r="M171" s="78"/>
      <c r="N171" s="73"/>
      <c r="O171" s="89" t="s">
        <v>306</v>
      </c>
      <c r="P171" s="89" t="s">
        <v>307</v>
      </c>
      <c r="Q171" s="89" t="s">
        <v>309</v>
      </c>
      <c r="R171">
        <v>1</v>
      </c>
      <c r="S171" s="88" t="str">
        <f>REPLACE(INDEX(GroupVertices[Group],MATCH(Edges[[#This Row],[Vertex 1]],GroupVertices[Vertex],0)),1,1,"")</f>
        <v>3</v>
      </c>
      <c r="T171" s="88" t="str">
        <f>REPLACE(INDEX(GroupVertices[Group],MATCH(Edges[[#This Row],[Vertex 2]],GroupVertices[Vertex],0)),1,1,"")</f>
        <v>2</v>
      </c>
      <c r="U171" s="48"/>
      <c r="V171" s="49"/>
      <c r="W171" s="48"/>
      <c r="X171" s="49"/>
      <c r="Y171" s="48"/>
      <c r="Z171" s="49"/>
      <c r="AA171" s="48"/>
      <c r="AB171" s="49"/>
      <c r="AC171" s="48"/>
      <c r="AD171" s="48"/>
      <c r="AE171" s="48"/>
    </row>
    <row r="172" spans="1:31" ht="15">
      <c r="A172" s="65" t="s">
        <v>222</v>
      </c>
      <c r="B172" s="65" t="s">
        <v>210</v>
      </c>
      <c r="C172" s="66" t="s">
        <v>2159</v>
      </c>
      <c r="D172" s="67">
        <v>3</v>
      </c>
      <c r="E172" s="68" t="s">
        <v>132</v>
      </c>
      <c r="F172" s="69">
        <v>32</v>
      </c>
      <c r="G172" s="66"/>
      <c r="H172" s="70"/>
      <c r="I172" s="71"/>
      <c r="J172" s="71"/>
      <c r="K172" s="34" t="s">
        <v>65</v>
      </c>
      <c r="L172" s="78">
        <v>172</v>
      </c>
      <c r="M172" s="78"/>
      <c r="N172" s="73"/>
      <c r="O172" s="89" t="s">
        <v>306</v>
      </c>
      <c r="P172" s="89" t="s">
        <v>307</v>
      </c>
      <c r="Q172" s="89" t="s">
        <v>309</v>
      </c>
      <c r="R172">
        <v>1</v>
      </c>
      <c r="S172" s="88" t="str">
        <f>REPLACE(INDEX(GroupVertices[Group],MATCH(Edges[[#This Row],[Vertex 1]],GroupVertices[Vertex],0)),1,1,"")</f>
        <v>3</v>
      </c>
      <c r="T172" s="88" t="str">
        <f>REPLACE(INDEX(GroupVertices[Group],MATCH(Edges[[#This Row],[Vertex 2]],GroupVertices[Vertex],0)),1,1,"")</f>
        <v>2</v>
      </c>
      <c r="U172" s="48"/>
      <c r="V172" s="49"/>
      <c r="W172" s="48"/>
      <c r="X172" s="49"/>
      <c r="Y172" s="48"/>
      <c r="Z172" s="49"/>
      <c r="AA172" s="48"/>
      <c r="AB172" s="49"/>
      <c r="AC172" s="48"/>
      <c r="AD172" s="48"/>
      <c r="AE172" s="48"/>
    </row>
    <row r="173" spans="1:31" ht="15">
      <c r="A173" s="65" t="s">
        <v>223</v>
      </c>
      <c r="B173" s="65" t="s">
        <v>210</v>
      </c>
      <c r="C173" s="66" t="s">
        <v>2159</v>
      </c>
      <c r="D173" s="67">
        <v>3</v>
      </c>
      <c r="E173" s="68" t="s">
        <v>132</v>
      </c>
      <c r="F173" s="69">
        <v>32</v>
      </c>
      <c r="G173" s="66"/>
      <c r="H173" s="70"/>
      <c r="I173" s="71"/>
      <c r="J173" s="71"/>
      <c r="K173" s="34" t="s">
        <v>65</v>
      </c>
      <c r="L173" s="78">
        <v>173</v>
      </c>
      <c r="M173" s="78"/>
      <c r="N173" s="73"/>
      <c r="O173" s="89" t="s">
        <v>306</v>
      </c>
      <c r="P173" s="89" t="s">
        <v>307</v>
      </c>
      <c r="Q173" s="89" t="s">
        <v>309</v>
      </c>
      <c r="R173">
        <v>1</v>
      </c>
      <c r="S173" s="88" t="str">
        <f>REPLACE(INDEX(GroupVertices[Group],MATCH(Edges[[#This Row],[Vertex 1]],GroupVertices[Vertex],0)),1,1,"")</f>
        <v>3</v>
      </c>
      <c r="T173" s="88" t="str">
        <f>REPLACE(INDEX(GroupVertices[Group],MATCH(Edges[[#This Row],[Vertex 2]],GroupVertices[Vertex],0)),1,1,"")</f>
        <v>2</v>
      </c>
      <c r="U173" s="48"/>
      <c r="V173" s="49"/>
      <c r="W173" s="48"/>
      <c r="X173" s="49"/>
      <c r="Y173" s="48"/>
      <c r="Z173" s="49"/>
      <c r="AA173" s="48"/>
      <c r="AB173" s="49"/>
      <c r="AC173" s="48"/>
      <c r="AD173" s="48"/>
      <c r="AE173" s="48"/>
    </row>
    <row r="174" spans="1:31" ht="15">
      <c r="A174" s="65" t="s">
        <v>224</v>
      </c>
      <c r="B174" s="65" t="s">
        <v>210</v>
      </c>
      <c r="C174" s="66" t="s">
        <v>2159</v>
      </c>
      <c r="D174" s="67">
        <v>3</v>
      </c>
      <c r="E174" s="68" t="s">
        <v>132</v>
      </c>
      <c r="F174" s="69">
        <v>32</v>
      </c>
      <c r="G174" s="66"/>
      <c r="H174" s="70"/>
      <c r="I174" s="71"/>
      <c r="J174" s="71"/>
      <c r="K174" s="34" t="s">
        <v>65</v>
      </c>
      <c r="L174" s="78">
        <v>174</v>
      </c>
      <c r="M174" s="78"/>
      <c r="N174" s="73"/>
      <c r="O174" s="89" t="s">
        <v>306</v>
      </c>
      <c r="P174" s="89" t="s">
        <v>307</v>
      </c>
      <c r="Q174" s="89" t="s">
        <v>309</v>
      </c>
      <c r="R174">
        <v>1</v>
      </c>
      <c r="S174" s="88" t="str">
        <f>REPLACE(INDEX(GroupVertices[Group],MATCH(Edges[[#This Row],[Vertex 1]],GroupVertices[Vertex],0)),1,1,"")</f>
        <v>3</v>
      </c>
      <c r="T174" s="88" t="str">
        <f>REPLACE(INDEX(GroupVertices[Group],MATCH(Edges[[#This Row],[Vertex 2]],GroupVertices[Vertex],0)),1,1,"")</f>
        <v>2</v>
      </c>
      <c r="U174" s="48"/>
      <c r="V174" s="49"/>
      <c r="W174" s="48"/>
      <c r="X174" s="49"/>
      <c r="Y174" s="48"/>
      <c r="Z174" s="49"/>
      <c r="AA174" s="48"/>
      <c r="AB174" s="49"/>
      <c r="AC174" s="48"/>
      <c r="AD174" s="48"/>
      <c r="AE174" s="48"/>
    </row>
    <row r="175" spans="1:31" ht="15">
      <c r="A175" s="65" t="s">
        <v>249</v>
      </c>
      <c r="B175" s="65" t="s">
        <v>210</v>
      </c>
      <c r="C175" s="66" t="s">
        <v>2159</v>
      </c>
      <c r="D175" s="67">
        <v>3</v>
      </c>
      <c r="E175" s="68" t="s">
        <v>132</v>
      </c>
      <c r="F175" s="69">
        <v>32</v>
      </c>
      <c r="G175" s="66"/>
      <c r="H175" s="70"/>
      <c r="I175" s="71"/>
      <c r="J175" s="71"/>
      <c r="K175" s="34" t="s">
        <v>65</v>
      </c>
      <c r="L175" s="78">
        <v>175</v>
      </c>
      <c r="M175" s="78"/>
      <c r="N175" s="73"/>
      <c r="O175" s="89" t="s">
        <v>306</v>
      </c>
      <c r="P175" s="89" t="s">
        <v>307</v>
      </c>
      <c r="Q175" s="89" t="s">
        <v>309</v>
      </c>
      <c r="R175">
        <v>1</v>
      </c>
      <c r="S175" s="88" t="str">
        <f>REPLACE(INDEX(GroupVertices[Group],MATCH(Edges[[#This Row],[Vertex 1]],GroupVertices[Vertex],0)),1,1,"")</f>
        <v>2</v>
      </c>
      <c r="T175" s="88" t="str">
        <f>REPLACE(INDEX(GroupVertices[Group],MATCH(Edges[[#This Row],[Vertex 2]],GroupVertices[Vertex],0)),1,1,"")</f>
        <v>2</v>
      </c>
      <c r="U175" s="48"/>
      <c r="V175" s="49"/>
      <c r="W175" s="48"/>
      <c r="X175" s="49"/>
      <c r="Y175" s="48"/>
      <c r="Z175" s="49"/>
      <c r="AA175" s="48"/>
      <c r="AB175" s="49"/>
      <c r="AC175" s="48"/>
      <c r="AD175" s="48"/>
      <c r="AE175" s="48"/>
    </row>
    <row r="176" spans="1:31" ht="15">
      <c r="A176" s="65" t="s">
        <v>258</v>
      </c>
      <c r="B176" s="65" t="s">
        <v>210</v>
      </c>
      <c r="C176" s="66" t="s">
        <v>2159</v>
      </c>
      <c r="D176" s="67">
        <v>3</v>
      </c>
      <c r="E176" s="68" t="s">
        <v>132</v>
      </c>
      <c r="F176" s="69">
        <v>32</v>
      </c>
      <c r="G176" s="66"/>
      <c r="H176" s="70"/>
      <c r="I176" s="71"/>
      <c r="J176" s="71"/>
      <c r="K176" s="34" t="s">
        <v>65</v>
      </c>
      <c r="L176" s="78">
        <v>176</v>
      </c>
      <c r="M176" s="78"/>
      <c r="N176" s="73"/>
      <c r="O176" s="89" t="s">
        <v>306</v>
      </c>
      <c r="P176" s="89" t="s">
        <v>307</v>
      </c>
      <c r="Q176" s="89" t="s">
        <v>309</v>
      </c>
      <c r="R176">
        <v>1</v>
      </c>
      <c r="S176" s="88" t="str">
        <f>REPLACE(INDEX(GroupVertices[Group],MATCH(Edges[[#This Row],[Vertex 1]],GroupVertices[Vertex],0)),1,1,"")</f>
        <v>2</v>
      </c>
      <c r="T176" s="88" t="str">
        <f>REPLACE(INDEX(GroupVertices[Group],MATCH(Edges[[#This Row],[Vertex 2]],GroupVertices[Vertex],0)),1,1,"")</f>
        <v>2</v>
      </c>
      <c r="U176" s="48"/>
      <c r="V176" s="49"/>
      <c r="W176" s="48"/>
      <c r="X176" s="49"/>
      <c r="Y176" s="48"/>
      <c r="Z176" s="49"/>
      <c r="AA176" s="48"/>
      <c r="AB176" s="49"/>
      <c r="AC176" s="48"/>
      <c r="AD176" s="48"/>
      <c r="AE176" s="48"/>
    </row>
    <row r="177" spans="1:31" ht="15">
      <c r="A177" s="65" t="s">
        <v>259</v>
      </c>
      <c r="B177" s="65" t="s">
        <v>210</v>
      </c>
      <c r="C177" s="66" t="s">
        <v>2159</v>
      </c>
      <c r="D177" s="67">
        <v>3</v>
      </c>
      <c r="E177" s="68" t="s">
        <v>132</v>
      </c>
      <c r="F177" s="69">
        <v>32</v>
      </c>
      <c r="G177" s="66"/>
      <c r="H177" s="70"/>
      <c r="I177" s="71"/>
      <c r="J177" s="71"/>
      <c r="K177" s="34" t="s">
        <v>65</v>
      </c>
      <c r="L177" s="78">
        <v>177</v>
      </c>
      <c r="M177" s="78"/>
      <c r="N177" s="73"/>
      <c r="O177" s="89" t="s">
        <v>306</v>
      </c>
      <c r="P177" s="89" t="s">
        <v>307</v>
      </c>
      <c r="Q177" s="89" t="s">
        <v>309</v>
      </c>
      <c r="R177">
        <v>1</v>
      </c>
      <c r="S177" s="88" t="str">
        <f>REPLACE(INDEX(GroupVertices[Group],MATCH(Edges[[#This Row],[Vertex 1]],GroupVertices[Vertex],0)),1,1,"")</f>
        <v>2</v>
      </c>
      <c r="T177" s="88" t="str">
        <f>REPLACE(INDEX(GroupVertices[Group],MATCH(Edges[[#This Row],[Vertex 2]],GroupVertices[Vertex],0)),1,1,"")</f>
        <v>2</v>
      </c>
      <c r="U177" s="48"/>
      <c r="V177" s="49"/>
      <c r="W177" s="48"/>
      <c r="X177" s="49"/>
      <c r="Y177" s="48"/>
      <c r="Z177" s="49"/>
      <c r="AA177" s="48"/>
      <c r="AB177" s="49"/>
      <c r="AC177" s="48"/>
      <c r="AD177" s="48"/>
      <c r="AE177" s="48"/>
    </row>
    <row r="178" spans="1:31" ht="15">
      <c r="A178" s="65" t="s">
        <v>242</v>
      </c>
      <c r="B178" s="65" t="s">
        <v>210</v>
      </c>
      <c r="C178" s="66" t="s">
        <v>2159</v>
      </c>
      <c r="D178" s="67">
        <v>3</v>
      </c>
      <c r="E178" s="68" t="s">
        <v>132</v>
      </c>
      <c r="F178" s="69">
        <v>32</v>
      </c>
      <c r="G178" s="66"/>
      <c r="H178" s="70"/>
      <c r="I178" s="71"/>
      <c r="J178" s="71"/>
      <c r="K178" s="34" t="s">
        <v>65</v>
      </c>
      <c r="L178" s="78">
        <v>178</v>
      </c>
      <c r="M178" s="78"/>
      <c r="N178" s="73"/>
      <c r="O178" s="89" t="s">
        <v>306</v>
      </c>
      <c r="P178" s="89" t="s">
        <v>307</v>
      </c>
      <c r="Q178" s="89" t="s">
        <v>309</v>
      </c>
      <c r="R178">
        <v>1</v>
      </c>
      <c r="S178" s="88" t="str">
        <f>REPLACE(INDEX(GroupVertices[Group],MATCH(Edges[[#This Row],[Vertex 1]],GroupVertices[Vertex],0)),1,1,"")</f>
        <v>2</v>
      </c>
      <c r="T178" s="88" t="str">
        <f>REPLACE(INDEX(GroupVertices[Group],MATCH(Edges[[#This Row],[Vertex 2]],GroupVertices[Vertex],0)),1,1,"")</f>
        <v>2</v>
      </c>
      <c r="U178" s="48"/>
      <c r="V178" s="49"/>
      <c r="W178" s="48"/>
      <c r="X178" s="49"/>
      <c r="Y178" s="48"/>
      <c r="Z178" s="49"/>
      <c r="AA178" s="48"/>
      <c r="AB178" s="49"/>
      <c r="AC178" s="48"/>
      <c r="AD178" s="48"/>
      <c r="AE178" s="48"/>
    </row>
    <row r="179" spans="1:31" ht="15">
      <c r="A179" s="65" t="s">
        <v>243</v>
      </c>
      <c r="B179" s="65" t="s">
        <v>210</v>
      </c>
      <c r="C179" s="66" t="s">
        <v>2159</v>
      </c>
      <c r="D179" s="67">
        <v>3</v>
      </c>
      <c r="E179" s="68" t="s">
        <v>132</v>
      </c>
      <c r="F179" s="69">
        <v>32</v>
      </c>
      <c r="G179" s="66"/>
      <c r="H179" s="70"/>
      <c r="I179" s="71"/>
      <c r="J179" s="71"/>
      <c r="K179" s="34" t="s">
        <v>65</v>
      </c>
      <c r="L179" s="78">
        <v>179</v>
      </c>
      <c r="M179" s="78"/>
      <c r="N179" s="73"/>
      <c r="O179" s="89" t="s">
        <v>306</v>
      </c>
      <c r="P179" s="89" t="s">
        <v>307</v>
      </c>
      <c r="Q179" s="89" t="s">
        <v>309</v>
      </c>
      <c r="R179">
        <v>1</v>
      </c>
      <c r="S179" s="88" t="str">
        <f>REPLACE(INDEX(GroupVertices[Group],MATCH(Edges[[#This Row],[Vertex 1]],GroupVertices[Vertex],0)),1,1,"")</f>
        <v>2</v>
      </c>
      <c r="T179" s="88" t="str">
        <f>REPLACE(INDEX(GroupVertices[Group],MATCH(Edges[[#This Row],[Vertex 2]],GroupVertices[Vertex],0)),1,1,"")</f>
        <v>2</v>
      </c>
      <c r="U179" s="48"/>
      <c r="V179" s="49"/>
      <c r="W179" s="48"/>
      <c r="X179" s="49"/>
      <c r="Y179" s="48"/>
      <c r="Z179" s="49"/>
      <c r="AA179" s="48"/>
      <c r="AB179" s="49"/>
      <c r="AC179" s="48"/>
      <c r="AD179" s="48"/>
      <c r="AE179" s="48"/>
    </row>
    <row r="180" spans="1:31" ht="15">
      <c r="A180" s="65" t="s">
        <v>250</v>
      </c>
      <c r="B180" s="65" t="s">
        <v>210</v>
      </c>
      <c r="C180" s="66" t="s">
        <v>2159</v>
      </c>
      <c r="D180" s="67">
        <v>3</v>
      </c>
      <c r="E180" s="68" t="s">
        <v>132</v>
      </c>
      <c r="F180" s="69">
        <v>32</v>
      </c>
      <c r="G180" s="66"/>
      <c r="H180" s="70"/>
      <c r="I180" s="71"/>
      <c r="J180" s="71"/>
      <c r="K180" s="34" t="s">
        <v>65</v>
      </c>
      <c r="L180" s="78">
        <v>180</v>
      </c>
      <c r="M180" s="78"/>
      <c r="N180" s="73"/>
      <c r="O180" s="89" t="s">
        <v>306</v>
      </c>
      <c r="P180" s="89" t="s">
        <v>307</v>
      </c>
      <c r="Q180" s="89" t="s">
        <v>309</v>
      </c>
      <c r="R180">
        <v>1</v>
      </c>
      <c r="S180" s="88" t="str">
        <f>REPLACE(INDEX(GroupVertices[Group],MATCH(Edges[[#This Row],[Vertex 1]],GroupVertices[Vertex],0)),1,1,"")</f>
        <v>2</v>
      </c>
      <c r="T180" s="88" t="str">
        <f>REPLACE(INDEX(GroupVertices[Group],MATCH(Edges[[#This Row],[Vertex 2]],GroupVertices[Vertex],0)),1,1,"")</f>
        <v>2</v>
      </c>
      <c r="U180" s="48"/>
      <c r="V180" s="49"/>
      <c r="W180" s="48"/>
      <c r="X180" s="49"/>
      <c r="Y180" s="48"/>
      <c r="Z180" s="49"/>
      <c r="AA180" s="48"/>
      <c r="AB180" s="49"/>
      <c r="AC180" s="48"/>
      <c r="AD180" s="48"/>
      <c r="AE180" s="48"/>
    </row>
    <row r="181" spans="1:31" ht="15">
      <c r="A181" s="65" t="s">
        <v>244</v>
      </c>
      <c r="B181" s="65" t="s">
        <v>210</v>
      </c>
      <c r="C181" s="66" t="s">
        <v>2159</v>
      </c>
      <c r="D181" s="67">
        <v>3</v>
      </c>
      <c r="E181" s="68" t="s">
        <v>132</v>
      </c>
      <c r="F181" s="69">
        <v>32</v>
      </c>
      <c r="G181" s="66"/>
      <c r="H181" s="70"/>
      <c r="I181" s="71"/>
      <c r="J181" s="71"/>
      <c r="K181" s="34" t="s">
        <v>65</v>
      </c>
      <c r="L181" s="78">
        <v>181</v>
      </c>
      <c r="M181" s="78"/>
      <c r="N181" s="73"/>
      <c r="O181" s="89" t="s">
        <v>306</v>
      </c>
      <c r="P181" s="89" t="s">
        <v>307</v>
      </c>
      <c r="Q181" s="89" t="s">
        <v>309</v>
      </c>
      <c r="R181">
        <v>1</v>
      </c>
      <c r="S181" s="88" t="str">
        <f>REPLACE(INDEX(GroupVertices[Group],MATCH(Edges[[#This Row],[Vertex 1]],GroupVertices[Vertex],0)),1,1,"")</f>
        <v>2</v>
      </c>
      <c r="T181" s="88" t="str">
        <f>REPLACE(INDEX(GroupVertices[Group],MATCH(Edges[[#This Row],[Vertex 2]],GroupVertices[Vertex],0)),1,1,"")</f>
        <v>2</v>
      </c>
      <c r="U181" s="48"/>
      <c r="V181" s="49"/>
      <c r="W181" s="48"/>
      <c r="X181" s="49"/>
      <c r="Y181" s="48"/>
      <c r="Z181" s="49"/>
      <c r="AA181" s="48"/>
      <c r="AB181" s="49"/>
      <c r="AC181" s="48"/>
      <c r="AD181" s="48"/>
      <c r="AE181" s="48"/>
    </row>
    <row r="182" spans="1:31" ht="15">
      <c r="A182" s="65" t="s">
        <v>251</v>
      </c>
      <c r="B182" s="65" t="s">
        <v>210</v>
      </c>
      <c r="C182" s="66" t="s">
        <v>2159</v>
      </c>
      <c r="D182" s="67">
        <v>3</v>
      </c>
      <c r="E182" s="68" t="s">
        <v>132</v>
      </c>
      <c r="F182" s="69">
        <v>32</v>
      </c>
      <c r="G182" s="66"/>
      <c r="H182" s="70"/>
      <c r="I182" s="71"/>
      <c r="J182" s="71"/>
      <c r="K182" s="34" t="s">
        <v>65</v>
      </c>
      <c r="L182" s="78">
        <v>182</v>
      </c>
      <c r="M182" s="78"/>
      <c r="N182" s="73"/>
      <c r="O182" s="89" t="s">
        <v>306</v>
      </c>
      <c r="P182" s="89" t="s">
        <v>307</v>
      </c>
      <c r="Q182" s="89" t="s">
        <v>309</v>
      </c>
      <c r="R182">
        <v>1</v>
      </c>
      <c r="S182" s="88" t="str">
        <f>REPLACE(INDEX(GroupVertices[Group],MATCH(Edges[[#This Row],[Vertex 1]],GroupVertices[Vertex],0)),1,1,"")</f>
        <v>2</v>
      </c>
      <c r="T182" s="88" t="str">
        <f>REPLACE(INDEX(GroupVertices[Group],MATCH(Edges[[#This Row],[Vertex 2]],GroupVertices[Vertex],0)),1,1,"")</f>
        <v>2</v>
      </c>
      <c r="U182" s="48"/>
      <c r="V182" s="49"/>
      <c r="W182" s="48"/>
      <c r="X182" s="49"/>
      <c r="Y182" s="48"/>
      <c r="Z182" s="49"/>
      <c r="AA182" s="48"/>
      <c r="AB182" s="49"/>
      <c r="AC182" s="48"/>
      <c r="AD182" s="48"/>
      <c r="AE182" s="48"/>
    </row>
    <row r="183" spans="1:31" ht="15">
      <c r="A183" s="65" t="s">
        <v>245</v>
      </c>
      <c r="B183" s="65" t="s">
        <v>210</v>
      </c>
      <c r="C183" s="66" t="s">
        <v>2159</v>
      </c>
      <c r="D183" s="67">
        <v>3</v>
      </c>
      <c r="E183" s="68" t="s">
        <v>132</v>
      </c>
      <c r="F183" s="69">
        <v>32</v>
      </c>
      <c r="G183" s="66"/>
      <c r="H183" s="70"/>
      <c r="I183" s="71"/>
      <c r="J183" s="71"/>
      <c r="K183" s="34" t="s">
        <v>65</v>
      </c>
      <c r="L183" s="78">
        <v>183</v>
      </c>
      <c r="M183" s="78"/>
      <c r="N183" s="73"/>
      <c r="O183" s="89" t="s">
        <v>306</v>
      </c>
      <c r="P183" s="89" t="s">
        <v>307</v>
      </c>
      <c r="Q183" s="89" t="s">
        <v>309</v>
      </c>
      <c r="R183">
        <v>1</v>
      </c>
      <c r="S183" s="88" t="str">
        <f>REPLACE(INDEX(GroupVertices[Group],MATCH(Edges[[#This Row],[Vertex 1]],GroupVertices[Vertex],0)),1,1,"")</f>
        <v>2</v>
      </c>
      <c r="T183" s="88" t="str">
        <f>REPLACE(INDEX(GroupVertices[Group],MATCH(Edges[[#This Row],[Vertex 2]],GroupVertices[Vertex],0)),1,1,"")</f>
        <v>2</v>
      </c>
      <c r="U183" s="48"/>
      <c r="V183" s="49"/>
      <c r="W183" s="48"/>
      <c r="X183" s="49"/>
      <c r="Y183" s="48"/>
      <c r="Z183" s="49"/>
      <c r="AA183" s="48"/>
      <c r="AB183" s="49"/>
      <c r="AC183" s="48"/>
      <c r="AD183" s="48"/>
      <c r="AE183" s="48"/>
    </row>
    <row r="184" spans="1:31" ht="15">
      <c r="A184" s="65" t="s">
        <v>252</v>
      </c>
      <c r="B184" s="65" t="s">
        <v>210</v>
      </c>
      <c r="C184" s="66" t="s">
        <v>2159</v>
      </c>
      <c r="D184" s="67">
        <v>3</v>
      </c>
      <c r="E184" s="68" t="s">
        <v>132</v>
      </c>
      <c r="F184" s="69">
        <v>32</v>
      </c>
      <c r="G184" s="66"/>
      <c r="H184" s="70"/>
      <c r="I184" s="71"/>
      <c r="J184" s="71"/>
      <c r="K184" s="34" t="s">
        <v>65</v>
      </c>
      <c r="L184" s="78">
        <v>184</v>
      </c>
      <c r="M184" s="78"/>
      <c r="N184" s="73"/>
      <c r="O184" s="89" t="s">
        <v>306</v>
      </c>
      <c r="P184" s="89" t="s">
        <v>307</v>
      </c>
      <c r="Q184" s="89" t="s">
        <v>309</v>
      </c>
      <c r="R184">
        <v>1</v>
      </c>
      <c r="S184" s="88" t="str">
        <f>REPLACE(INDEX(GroupVertices[Group],MATCH(Edges[[#This Row],[Vertex 1]],GroupVertices[Vertex],0)),1,1,"")</f>
        <v>2</v>
      </c>
      <c r="T184" s="88" t="str">
        <f>REPLACE(INDEX(GroupVertices[Group],MATCH(Edges[[#This Row],[Vertex 2]],GroupVertices[Vertex],0)),1,1,"")</f>
        <v>2</v>
      </c>
      <c r="U184" s="48"/>
      <c r="V184" s="49"/>
      <c r="W184" s="48"/>
      <c r="X184" s="49"/>
      <c r="Y184" s="48"/>
      <c r="Z184" s="49"/>
      <c r="AA184" s="48"/>
      <c r="AB184" s="49"/>
      <c r="AC184" s="48"/>
      <c r="AD184" s="48"/>
      <c r="AE184" s="48"/>
    </row>
    <row r="185" spans="1:31" ht="15">
      <c r="A185" s="65" t="s">
        <v>205</v>
      </c>
      <c r="B185" s="65" t="s">
        <v>210</v>
      </c>
      <c r="C185" s="66" t="s">
        <v>2159</v>
      </c>
      <c r="D185" s="67">
        <v>3</v>
      </c>
      <c r="E185" s="68" t="s">
        <v>132</v>
      </c>
      <c r="F185" s="69">
        <v>32</v>
      </c>
      <c r="G185" s="66"/>
      <c r="H185" s="70"/>
      <c r="I185" s="71"/>
      <c r="J185" s="71"/>
      <c r="K185" s="34" t="s">
        <v>65</v>
      </c>
      <c r="L185" s="78">
        <v>185</v>
      </c>
      <c r="M185" s="78"/>
      <c r="N185" s="73"/>
      <c r="O185" s="89" t="s">
        <v>306</v>
      </c>
      <c r="P185" s="89" t="s">
        <v>307</v>
      </c>
      <c r="Q185" s="89" t="s">
        <v>308</v>
      </c>
      <c r="R185">
        <v>1</v>
      </c>
      <c r="S185" s="88" t="str">
        <f>REPLACE(INDEX(GroupVertices[Group],MATCH(Edges[[#This Row],[Vertex 1]],GroupVertices[Vertex],0)),1,1,"")</f>
        <v>1</v>
      </c>
      <c r="T185" s="88" t="str">
        <f>REPLACE(INDEX(GroupVertices[Group],MATCH(Edges[[#This Row],[Vertex 2]],GroupVertices[Vertex],0)),1,1,"")</f>
        <v>2</v>
      </c>
      <c r="U185" s="48"/>
      <c r="V185" s="49"/>
      <c r="W185" s="48"/>
      <c r="X185" s="49"/>
      <c r="Y185" s="48"/>
      <c r="Z185" s="49"/>
      <c r="AA185" s="48"/>
      <c r="AB185" s="49"/>
      <c r="AC185" s="48"/>
      <c r="AD185" s="48"/>
      <c r="AE185" s="48"/>
    </row>
    <row r="186" spans="1:31" ht="15">
      <c r="A186" s="65" t="s">
        <v>260</v>
      </c>
      <c r="B186" s="65" t="s">
        <v>247</v>
      </c>
      <c r="C186" s="66" t="s">
        <v>2159</v>
      </c>
      <c r="D186" s="67">
        <v>3</v>
      </c>
      <c r="E186" s="68" t="s">
        <v>132</v>
      </c>
      <c r="F186" s="69">
        <v>32</v>
      </c>
      <c r="G186" s="66"/>
      <c r="H186" s="70"/>
      <c r="I186" s="71"/>
      <c r="J186" s="71"/>
      <c r="K186" s="34" t="s">
        <v>65</v>
      </c>
      <c r="L186" s="78">
        <v>186</v>
      </c>
      <c r="M186" s="78"/>
      <c r="N186" s="73"/>
      <c r="O186" s="89" t="s">
        <v>306</v>
      </c>
      <c r="P186" s="89" t="s">
        <v>307</v>
      </c>
      <c r="Q186" s="89" t="s">
        <v>309</v>
      </c>
      <c r="R186">
        <v>1</v>
      </c>
      <c r="S186" s="88" t="str">
        <f>REPLACE(INDEX(GroupVertices[Group],MATCH(Edges[[#This Row],[Vertex 1]],GroupVertices[Vertex],0)),1,1,"")</f>
        <v>1</v>
      </c>
      <c r="T186" s="88" t="str">
        <f>REPLACE(INDEX(GroupVertices[Group],MATCH(Edges[[#This Row],[Vertex 2]],GroupVertices[Vertex],0)),1,1,"")</f>
        <v>2</v>
      </c>
      <c r="U186" s="48"/>
      <c r="V186" s="49"/>
      <c r="W186" s="48"/>
      <c r="X186" s="49"/>
      <c r="Y186" s="48"/>
      <c r="Z186" s="49"/>
      <c r="AA186" s="48"/>
      <c r="AB186" s="49"/>
      <c r="AC186" s="48"/>
      <c r="AD186" s="48"/>
      <c r="AE186" s="48"/>
    </row>
    <row r="187" spans="1:31" ht="15">
      <c r="A187" s="65" t="s">
        <v>257</v>
      </c>
      <c r="B187" s="65" t="s">
        <v>247</v>
      </c>
      <c r="C187" s="66" t="s">
        <v>2159</v>
      </c>
      <c r="D187" s="67">
        <v>3</v>
      </c>
      <c r="E187" s="68" t="s">
        <v>132</v>
      </c>
      <c r="F187" s="69">
        <v>32</v>
      </c>
      <c r="G187" s="66"/>
      <c r="H187" s="70"/>
      <c r="I187" s="71"/>
      <c r="J187" s="71"/>
      <c r="K187" s="34" t="s">
        <v>65</v>
      </c>
      <c r="L187" s="78">
        <v>187</v>
      </c>
      <c r="M187" s="78"/>
      <c r="N187" s="73"/>
      <c r="O187" s="89" t="s">
        <v>306</v>
      </c>
      <c r="P187" s="89" t="s">
        <v>307</v>
      </c>
      <c r="Q187" s="89" t="s">
        <v>309</v>
      </c>
      <c r="R187">
        <v>1</v>
      </c>
      <c r="S187" s="88" t="str">
        <f>REPLACE(INDEX(GroupVertices[Group],MATCH(Edges[[#This Row],[Vertex 1]],GroupVertices[Vertex],0)),1,1,"")</f>
        <v>2</v>
      </c>
      <c r="T187" s="88" t="str">
        <f>REPLACE(INDEX(GroupVertices[Group],MATCH(Edges[[#This Row],[Vertex 2]],GroupVertices[Vertex],0)),1,1,"")</f>
        <v>2</v>
      </c>
      <c r="U187" s="48"/>
      <c r="V187" s="49"/>
      <c r="W187" s="48"/>
      <c r="X187" s="49"/>
      <c r="Y187" s="48"/>
      <c r="Z187" s="49"/>
      <c r="AA187" s="48"/>
      <c r="AB187" s="49"/>
      <c r="AC187" s="48"/>
      <c r="AD187" s="48"/>
      <c r="AE187" s="48"/>
    </row>
    <row r="188" spans="1:31" ht="15">
      <c r="A188" s="65" t="s">
        <v>241</v>
      </c>
      <c r="B188" s="65" t="s">
        <v>247</v>
      </c>
      <c r="C188" s="66" t="s">
        <v>2159</v>
      </c>
      <c r="D188" s="67">
        <v>3</v>
      </c>
      <c r="E188" s="68" t="s">
        <v>132</v>
      </c>
      <c r="F188" s="69">
        <v>32</v>
      </c>
      <c r="G188" s="66"/>
      <c r="H188" s="70"/>
      <c r="I188" s="71"/>
      <c r="J188" s="71"/>
      <c r="K188" s="34" t="s">
        <v>65</v>
      </c>
      <c r="L188" s="78">
        <v>188</v>
      </c>
      <c r="M188" s="78"/>
      <c r="N188" s="73"/>
      <c r="O188" s="89" t="s">
        <v>306</v>
      </c>
      <c r="P188" s="89" t="s">
        <v>307</v>
      </c>
      <c r="Q188" s="89" t="s">
        <v>309</v>
      </c>
      <c r="R188">
        <v>1</v>
      </c>
      <c r="S188" s="88" t="str">
        <f>REPLACE(INDEX(GroupVertices[Group],MATCH(Edges[[#This Row],[Vertex 1]],GroupVertices[Vertex],0)),1,1,"")</f>
        <v>2</v>
      </c>
      <c r="T188" s="88" t="str">
        <f>REPLACE(INDEX(GroupVertices[Group],MATCH(Edges[[#This Row],[Vertex 2]],GroupVertices[Vertex],0)),1,1,"")</f>
        <v>2</v>
      </c>
      <c r="U188" s="48"/>
      <c r="V188" s="49"/>
      <c r="W188" s="48"/>
      <c r="X188" s="49"/>
      <c r="Y188" s="48"/>
      <c r="Z188" s="49"/>
      <c r="AA188" s="48"/>
      <c r="AB188" s="49"/>
      <c r="AC188" s="48"/>
      <c r="AD188" s="48"/>
      <c r="AE188" s="48"/>
    </row>
    <row r="189" spans="1:31" ht="15">
      <c r="A189" s="65" t="s">
        <v>248</v>
      </c>
      <c r="B189" s="65" t="s">
        <v>247</v>
      </c>
      <c r="C189" s="66" t="s">
        <v>2159</v>
      </c>
      <c r="D189" s="67">
        <v>3</v>
      </c>
      <c r="E189" s="68" t="s">
        <v>132</v>
      </c>
      <c r="F189" s="69">
        <v>32</v>
      </c>
      <c r="G189" s="66"/>
      <c r="H189" s="70"/>
      <c r="I189" s="71"/>
      <c r="J189" s="71"/>
      <c r="K189" s="34" t="s">
        <v>65</v>
      </c>
      <c r="L189" s="78">
        <v>189</v>
      </c>
      <c r="M189" s="78"/>
      <c r="N189" s="73"/>
      <c r="O189" s="89" t="s">
        <v>306</v>
      </c>
      <c r="P189" s="89" t="s">
        <v>307</v>
      </c>
      <c r="Q189" s="89" t="s">
        <v>309</v>
      </c>
      <c r="R189">
        <v>1</v>
      </c>
      <c r="S189" s="88" t="str">
        <f>REPLACE(INDEX(GroupVertices[Group],MATCH(Edges[[#This Row],[Vertex 1]],GroupVertices[Vertex],0)),1,1,"")</f>
        <v>2</v>
      </c>
      <c r="T189" s="88" t="str">
        <f>REPLACE(INDEX(GroupVertices[Group],MATCH(Edges[[#This Row],[Vertex 2]],GroupVertices[Vertex],0)),1,1,"")</f>
        <v>2</v>
      </c>
      <c r="U189" s="48"/>
      <c r="V189" s="49"/>
      <c r="W189" s="48"/>
      <c r="X189" s="49"/>
      <c r="Y189" s="48"/>
      <c r="Z189" s="49"/>
      <c r="AA189" s="48"/>
      <c r="AB189" s="49"/>
      <c r="AC189" s="48"/>
      <c r="AD189" s="48"/>
      <c r="AE189" s="48"/>
    </row>
    <row r="190" spans="1:31" ht="15">
      <c r="A190" s="65" t="s">
        <v>228</v>
      </c>
      <c r="B190" s="65" t="s">
        <v>247</v>
      </c>
      <c r="C190" s="66" t="s">
        <v>2159</v>
      </c>
      <c r="D190" s="67">
        <v>3</v>
      </c>
      <c r="E190" s="68" t="s">
        <v>132</v>
      </c>
      <c r="F190" s="69">
        <v>32</v>
      </c>
      <c r="G190" s="66"/>
      <c r="H190" s="70"/>
      <c r="I190" s="71"/>
      <c r="J190" s="71"/>
      <c r="K190" s="34" t="s">
        <v>65</v>
      </c>
      <c r="L190" s="78">
        <v>190</v>
      </c>
      <c r="M190" s="78"/>
      <c r="N190" s="73"/>
      <c r="O190" s="89" t="s">
        <v>306</v>
      </c>
      <c r="P190" s="89" t="s">
        <v>307</v>
      </c>
      <c r="Q190" s="89" t="s">
        <v>309</v>
      </c>
      <c r="R190">
        <v>1</v>
      </c>
      <c r="S190" s="88" t="str">
        <f>REPLACE(INDEX(GroupVertices[Group],MATCH(Edges[[#This Row],[Vertex 1]],GroupVertices[Vertex],0)),1,1,"")</f>
        <v>2</v>
      </c>
      <c r="T190" s="88" t="str">
        <f>REPLACE(INDEX(GroupVertices[Group],MATCH(Edges[[#This Row],[Vertex 2]],GroupVertices[Vertex],0)),1,1,"")</f>
        <v>2</v>
      </c>
      <c r="U190" s="48"/>
      <c r="V190" s="49"/>
      <c r="W190" s="48"/>
      <c r="X190" s="49"/>
      <c r="Y190" s="48"/>
      <c r="Z190" s="49"/>
      <c r="AA190" s="48"/>
      <c r="AB190" s="49"/>
      <c r="AC190" s="48"/>
      <c r="AD190" s="48"/>
      <c r="AE190" s="48"/>
    </row>
    <row r="191" spans="1:31" ht="15">
      <c r="A191" s="65" t="s">
        <v>214</v>
      </c>
      <c r="B191" s="65" t="s">
        <v>247</v>
      </c>
      <c r="C191" s="66" t="s">
        <v>2159</v>
      </c>
      <c r="D191" s="67">
        <v>3</v>
      </c>
      <c r="E191" s="68" t="s">
        <v>132</v>
      </c>
      <c r="F191" s="69">
        <v>32</v>
      </c>
      <c r="G191" s="66"/>
      <c r="H191" s="70"/>
      <c r="I191" s="71"/>
      <c r="J191" s="71"/>
      <c r="K191" s="34" t="s">
        <v>65</v>
      </c>
      <c r="L191" s="78">
        <v>191</v>
      </c>
      <c r="M191" s="78"/>
      <c r="N191" s="73"/>
      <c r="O191" s="89" t="s">
        <v>306</v>
      </c>
      <c r="P191" s="89" t="s">
        <v>307</v>
      </c>
      <c r="Q191" s="89" t="s">
        <v>309</v>
      </c>
      <c r="R191">
        <v>1</v>
      </c>
      <c r="S191" s="88" t="str">
        <f>REPLACE(INDEX(GroupVertices[Group],MATCH(Edges[[#This Row],[Vertex 1]],GroupVertices[Vertex],0)),1,1,"")</f>
        <v>2</v>
      </c>
      <c r="T191" s="88" t="str">
        <f>REPLACE(INDEX(GroupVertices[Group],MATCH(Edges[[#This Row],[Vertex 2]],GroupVertices[Vertex],0)),1,1,"")</f>
        <v>2</v>
      </c>
      <c r="U191" s="48"/>
      <c r="V191" s="49"/>
      <c r="W191" s="48"/>
      <c r="X191" s="49"/>
      <c r="Y191" s="48"/>
      <c r="Z191" s="49"/>
      <c r="AA191" s="48"/>
      <c r="AB191" s="49"/>
      <c r="AC191" s="48"/>
      <c r="AD191" s="48"/>
      <c r="AE191" s="48"/>
    </row>
    <row r="192" spans="1:31" ht="15">
      <c r="A192" s="65" t="s">
        <v>253</v>
      </c>
      <c r="B192" s="65" t="s">
        <v>247</v>
      </c>
      <c r="C192" s="66" t="s">
        <v>2159</v>
      </c>
      <c r="D192" s="67">
        <v>3</v>
      </c>
      <c r="E192" s="68" t="s">
        <v>132</v>
      </c>
      <c r="F192" s="69">
        <v>32</v>
      </c>
      <c r="G192" s="66"/>
      <c r="H192" s="70"/>
      <c r="I192" s="71"/>
      <c r="J192" s="71"/>
      <c r="K192" s="34" t="s">
        <v>65</v>
      </c>
      <c r="L192" s="78">
        <v>192</v>
      </c>
      <c r="M192" s="78"/>
      <c r="N192" s="73"/>
      <c r="O192" s="89" t="s">
        <v>306</v>
      </c>
      <c r="P192" s="89" t="s">
        <v>307</v>
      </c>
      <c r="Q192" s="89" t="s">
        <v>309</v>
      </c>
      <c r="R192">
        <v>1</v>
      </c>
      <c r="S192" s="88" t="str">
        <f>REPLACE(INDEX(GroupVertices[Group],MATCH(Edges[[#This Row],[Vertex 1]],GroupVertices[Vertex],0)),1,1,"")</f>
        <v>2</v>
      </c>
      <c r="T192" s="88" t="str">
        <f>REPLACE(INDEX(GroupVertices[Group],MATCH(Edges[[#This Row],[Vertex 2]],GroupVertices[Vertex],0)),1,1,"")</f>
        <v>2</v>
      </c>
      <c r="U192" s="48"/>
      <c r="V192" s="49"/>
      <c r="W192" s="48"/>
      <c r="X192" s="49"/>
      <c r="Y192" s="48"/>
      <c r="Z192" s="49"/>
      <c r="AA192" s="48"/>
      <c r="AB192" s="49"/>
      <c r="AC192" s="48"/>
      <c r="AD192" s="48"/>
      <c r="AE192" s="48"/>
    </row>
    <row r="193" spans="1:31" ht="15">
      <c r="A193" s="65" t="s">
        <v>261</v>
      </c>
      <c r="B193" s="65" t="s">
        <v>247</v>
      </c>
      <c r="C193" s="66" t="s">
        <v>2159</v>
      </c>
      <c r="D193" s="67">
        <v>3</v>
      </c>
      <c r="E193" s="68" t="s">
        <v>132</v>
      </c>
      <c r="F193" s="69">
        <v>32</v>
      </c>
      <c r="G193" s="66"/>
      <c r="H193" s="70"/>
      <c r="I193" s="71"/>
      <c r="J193" s="71"/>
      <c r="K193" s="34" t="s">
        <v>65</v>
      </c>
      <c r="L193" s="78">
        <v>193</v>
      </c>
      <c r="M193" s="78"/>
      <c r="N193" s="73"/>
      <c r="O193" s="89" t="s">
        <v>306</v>
      </c>
      <c r="P193" s="89" t="s">
        <v>307</v>
      </c>
      <c r="Q193" s="89" t="s">
        <v>309</v>
      </c>
      <c r="R193">
        <v>1</v>
      </c>
      <c r="S193" s="88" t="str">
        <f>REPLACE(INDEX(GroupVertices[Group],MATCH(Edges[[#This Row],[Vertex 1]],GroupVertices[Vertex],0)),1,1,"")</f>
        <v>2</v>
      </c>
      <c r="T193" s="88" t="str">
        <f>REPLACE(INDEX(GroupVertices[Group],MATCH(Edges[[#This Row],[Vertex 2]],GroupVertices[Vertex],0)),1,1,"")</f>
        <v>2</v>
      </c>
      <c r="U193" s="48"/>
      <c r="V193" s="49"/>
      <c r="W193" s="48"/>
      <c r="X193" s="49"/>
      <c r="Y193" s="48"/>
      <c r="Z193" s="49"/>
      <c r="AA193" s="48"/>
      <c r="AB193" s="49"/>
      <c r="AC193" s="48"/>
      <c r="AD193" s="48"/>
      <c r="AE193" s="48"/>
    </row>
    <row r="194" spans="1:31" ht="15">
      <c r="A194" s="65" t="s">
        <v>222</v>
      </c>
      <c r="B194" s="65" t="s">
        <v>247</v>
      </c>
      <c r="C194" s="66" t="s">
        <v>2159</v>
      </c>
      <c r="D194" s="67">
        <v>3</v>
      </c>
      <c r="E194" s="68" t="s">
        <v>132</v>
      </c>
      <c r="F194" s="69">
        <v>32</v>
      </c>
      <c r="G194" s="66"/>
      <c r="H194" s="70"/>
      <c r="I194" s="71"/>
      <c r="J194" s="71"/>
      <c r="K194" s="34" t="s">
        <v>65</v>
      </c>
      <c r="L194" s="78">
        <v>194</v>
      </c>
      <c r="M194" s="78"/>
      <c r="N194" s="73"/>
      <c r="O194" s="89" t="s">
        <v>306</v>
      </c>
      <c r="P194" s="89" t="s">
        <v>307</v>
      </c>
      <c r="Q194" s="89" t="s">
        <v>309</v>
      </c>
      <c r="R194">
        <v>1</v>
      </c>
      <c r="S194" s="88" t="str">
        <f>REPLACE(INDEX(GroupVertices[Group],MATCH(Edges[[#This Row],[Vertex 1]],GroupVertices[Vertex],0)),1,1,"")</f>
        <v>3</v>
      </c>
      <c r="T194" s="88" t="str">
        <f>REPLACE(INDEX(GroupVertices[Group],MATCH(Edges[[#This Row],[Vertex 2]],GroupVertices[Vertex],0)),1,1,"")</f>
        <v>2</v>
      </c>
      <c r="U194" s="48"/>
      <c r="V194" s="49"/>
      <c r="W194" s="48"/>
      <c r="X194" s="49"/>
      <c r="Y194" s="48"/>
      <c r="Z194" s="49"/>
      <c r="AA194" s="48"/>
      <c r="AB194" s="49"/>
      <c r="AC194" s="48"/>
      <c r="AD194" s="48"/>
      <c r="AE194" s="48"/>
    </row>
    <row r="195" spans="1:31" ht="15">
      <c r="A195" s="65" t="s">
        <v>259</v>
      </c>
      <c r="B195" s="65" t="s">
        <v>247</v>
      </c>
      <c r="C195" s="66" t="s">
        <v>2159</v>
      </c>
      <c r="D195" s="67">
        <v>3</v>
      </c>
      <c r="E195" s="68" t="s">
        <v>132</v>
      </c>
      <c r="F195" s="69">
        <v>32</v>
      </c>
      <c r="G195" s="66"/>
      <c r="H195" s="70"/>
      <c r="I195" s="71"/>
      <c r="J195" s="71"/>
      <c r="K195" s="34" t="s">
        <v>65</v>
      </c>
      <c r="L195" s="78">
        <v>195</v>
      </c>
      <c r="M195" s="78"/>
      <c r="N195" s="73"/>
      <c r="O195" s="89" t="s">
        <v>306</v>
      </c>
      <c r="P195" s="89" t="s">
        <v>307</v>
      </c>
      <c r="Q195" s="89" t="s">
        <v>309</v>
      </c>
      <c r="R195">
        <v>1</v>
      </c>
      <c r="S195" s="88" t="str">
        <f>REPLACE(INDEX(GroupVertices[Group],MATCH(Edges[[#This Row],[Vertex 1]],GroupVertices[Vertex],0)),1,1,"")</f>
        <v>2</v>
      </c>
      <c r="T195" s="88" t="str">
        <f>REPLACE(INDEX(GroupVertices[Group],MATCH(Edges[[#This Row],[Vertex 2]],GroupVertices[Vertex],0)),1,1,"")</f>
        <v>2</v>
      </c>
      <c r="U195" s="48"/>
      <c r="V195" s="49"/>
      <c r="W195" s="48"/>
      <c r="X195" s="49"/>
      <c r="Y195" s="48"/>
      <c r="Z195" s="49"/>
      <c r="AA195" s="48"/>
      <c r="AB195" s="49"/>
      <c r="AC195" s="48"/>
      <c r="AD195" s="48"/>
      <c r="AE195" s="48"/>
    </row>
    <row r="196" spans="1:31" ht="15">
      <c r="A196" s="65" t="s">
        <v>242</v>
      </c>
      <c r="B196" s="65" t="s">
        <v>247</v>
      </c>
      <c r="C196" s="66" t="s">
        <v>2159</v>
      </c>
      <c r="D196" s="67">
        <v>3</v>
      </c>
      <c r="E196" s="68" t="s">
        <v>132</v>
      </c>
      <c r="F196" s="69">
        <v>32</v>
      </c>
      <c r="G196" s="66"/>
      <c r="H196" s="70"/>
      <c r="I196" s="71"/>
      <c r="J196" s="71"/>
      <c r="K196" s="34" t="s">
        <v>65</v>
      </c>
      <c r="L196" s="78">
        <v>196</v>
      </c>
      <c r="M196" s="78"/>
      <c r="N196" s="73"/>
      <c r="O196" s="89" t="s">
        <v>306</v>
      </c>
      <c r="P196" s="89" t="s">
        <v>307</v>
      </c>
      <c r="Q196" s="89" t="s">
        <v>309</v>
      </c>
      <c r="R196">
        <v>1</v>
      </c>
      <c r="S196" s="88" t="str">
        <f>REPLACE(INDEX(GroupVertices[Group],MATCH(Edges[[#This Row],[Vertex 1]],GroupVertices[Vertex],0)),1,1,"")</f>
        <v>2</v>
      </c>
      <c r="T196" s="88" t="str">
        <f>REPLACE(INDEX(GroupVertices[Group],MATCH(Edges[[#This Row],[Vertex 2]],GroupVertices[Vertex],0)),1,1,"")</f>
        <v>2</v>
      </c>
      <c r="U196" s="48"/>
      <c r="V196" s="49"/>
      <c r="W196" s="48"/>
      <c r="X196" s="49"/>
      <c r="Y196" s="48"/>
      <c r="Z196" s="49"/>
      <c r="AA196" s="48"/>
      <c r="AB196" s="49"/>
      <c r="AC196" s="48"/>
      <c r="AD196" s="48"/>
      <c r="AE196" s="48"/>
    </row>
    <row r="197" spans="1:31" ht="15">
      <c r="A197" s="65" t="s">
        <v>250</v>
      </c>
      <c r="B197" s="65" t="s">
        <v>247</v>
      </c>
      <c r="C197" s="66" t="s">
        <v>2159</v>
      </c>
      <c r="D197" s="67">
        <v>3</v>
      </c>
      <c r="E197" s="68" t="s">
        <v>132</v>
      </c>
      <c r="F197" s="69">
        <v>32</v>
      </c>
      <c r="G197" s="66"/>
      <c r="H197" s="70"/>
      <c r="I197" s="71"/>
      <c r="J197" s="71"/>
      <c r="K197" s="34" t="s">
        <v>65</v>
      </c>
      <c r="L197" s="78">
        <v>197</v>
      </c>
      <c r="M197" s="78"/>
      <c r="N197" s="73"/>
      <c r="O197" s="89" t="s">
        <v>306</v>
      </c>
      <c r="P197" s="89" t="s">
        <v>307</v>
      </c>
      <c r="Q197" s="89" t="s">
        <v>309</v>
      </c>
      <c r="R197">
        <v>1</v>
      </c>
      <c r="S197" s="88" t="str">
        <f>REPLACE(INDEX(GroupVertices[Group],MATCH(Edges[[#This Row],[Vertex 1]],GroupVertices[Vertex],0)),1,1,"")</f>
        <v>2</v>
      </c>
      <c r="T197" s="88" t="str">
        <f>REPLACE(INDEX(GroupVertices[Group],MATCH(Edges[[#This Row],[Vertex 2]],GroupVertices[Vertex],0)),1,1,"")</f>
        <v>2</v>
      </c>
      <c r="U197" s="48"/>
      <c r="V197" s="49"/>
      <c r="W197" s="48"/>
      <c r="X197" s="49"/>
      <c r="Y197" s="48"/>
      <c r="Z197" s="49"/>
      <c r="AA197" s="48"/>
      <c r="AB197" s="49"/>
      <c r="AC197" s="48"/>
      <c r="AD197" s="48"/>
      <c r="AE197" s="48"/>
    </row>
    <row r="198" spans="1:31" ht="15">
      <c r="A198" s="65" t="s">
        <v>262</v>
      </c>
      <c r="B198" s="65" t="s">
        <v>247</v>
      </c>
      <c r="C198" s="66" t="s">
        <v>2159</v>
      </c>
      <c r="D198" s="67">
        <v>3</v>
      </c>
      <c r="E198" s="68" t="s">
        <v>132</v>
      </c>
      <c r="F198" s="69">
        <v>32</v>
      </c>
      <c r="G198" s="66"/>
      <c r="H198" s="70"/>
      <c r="I198" s="71"/>
      <c r="J198" s="71"/>
      <c r="K198" s="34" t="s">
        <v>65</v>
      </c>
      <c r="L198" s="78">
        <v>198</v>
      </c>
      <c r="M198" s="78"/>
      <c r="N198" s="73"/>
      <c r="O198" s="89" t="s">
        <v>306</v>
      </c>
      <c r="P198" s="89" t="s">
        <v>307</v>
      </c>
      <c r="Q198" s="89" t="s">
        <v>309</v>
      </c>
      <c r="R198">
        <v>1</v>
      </c>
      <c r="S198" s="88" t="str">
        <f>REPLACE(INDEX(GroupVertices[Group],MATCH(Edges[[#This Row],[Vertex 1]],GroupVertices[Vertex],0)),1,1,"")</f>
        <v>2</v>
      </c>
      <c r="T198" s="88" t="str">
        <f>REPLACE(INDEX(GroupVertices[Group],MATCH(Edges[[#This Row],[Vertex 2]],GroupVertices[Vertex],0)),1,1,"")</f>
        <v>2</v>
      </c>
      <c r="U198" s="48"/>
      <c r="V198" s="49"/>
      <c r="W198" s="48"/>
      <c r="X198" s="49"/>
      <c r="Y198" s="48"/>
      <c r="Z198" s="49"/>
      <c r="AA198" s="48"/>
      <c r="AB198" s="49"/>
      <c r="AC198" s="48"/>
      <c r="AD198" s="48"/>
      <c r="AE198" s="48"/>
    </row>
    <row r="199" spans="1:31" ht="15">
      <c r="A199" s="65" t="s">
        <v>251</v>
      </c>
      <c r="B199" s="65" t="s">
        <v>247</v>
      </c>
      <c r="C199" s="66" t="s">
        <v>2159</v>
      </c>
      <c r="D199" s="67">
        <v>3</v>
      </c>
      <c r="E199" s="68" t="s">
        <v>132</v>
      </c>
      <c r="F199" s="69">
        <v>32</v>
      </c>
      <c r="G199" s="66"/>
      <c r="H199" s="70"/>
      <c r="I199" s="71"/>
      <c r="J199" s="71"/>
      <c r="K199" s="34" t="s">
        <v>65</v>
      </c>
      <c r="L199" s="78">
        <v>199</v>
      </c>
      <c r="M199" s="78"/>
      <c r="N199" s="73"/>
      <c r="O199" s="89" t="s">
        <v>306</v>
      </c>
      <c r="P199" s="89" t="s">
        <v>307</v>
      </c>
      <c r="Q199" s="89" t="s">
        <v>309</v>
      </c>
      <c r="R199">
        <v>1</v>
      </c>
      <c r="S199" s="88" t="str">
        <f>REPLACE(INDEX(GroupVertices[Group],MATCH(Edges[[#This Row],[Vertex 1]],GroupVertices[Vertex],0)),1,1,"")</f>
        <v>2</v>
      </c>
      <c r="T199" s="88" t="str">
        <f>REPLACE(INDEX(GroupVertices[Group],MATCH(Edges[[#This Row],[Vertex 2]],GroupVertices[Vertex],0)),1,1,"")</f>
        <v>2</v>
      </c>
      <c r="U199" s="48"/>
      <c r="V199" s="49"/>
      <c r="W199" s="48"/>
      <c r="X199" s="49"/>
      <c r="Y199" s="48"/>
      <c r="Z199" s="49"/>
      <c r="AA199" s="48"/>
      <c r="AB199" s="49"/>
      <c r="AC199" s="48"/>
      <c r="AD199" s="48"/>
      <c r="AE199" s="48"/>
    </row>
    <row r="200" spans="1:31" ht="15">
      <c r="A200" s="65" t="s">
        <v>245</v>
      </c>
      <c r="B200" s="65" t="s">
        <v>247</v>
      </c>
      <c r="C200" s="66" t="s">
        <v>2159</v>
      </c>
      <c r="D200" s="67">
        <v>3</v>
      </c>
      <c r="E200" s="68" t="s">
        <v>132</v>
      </c>
      <c r="F200" s="69">
        <v>32</v>
      </c>
      <c r="G200" s="66"/>
      <c r="H200" s="70"/>
      <c r="I200" s="71"/>
      <c r="J200" s="71"/>
      <c r="K200" s="34" t="s">
        <v>65</v>
      </c>
      <c r="L200" s="78">
        <v>200</v>
      </c>
      <c r="M200" s="78"/>
      <c r="N200" s="73"/>
      <c r="O200" s="89" t="s">
        <v>306</v>
      </c>
      <c r="P200" s="89" t="s">
        <v>307</v>
      </c>
      <c r="Q200" s="89" t="s">
        <v>309</v>
      </c>
      <c r="R200">
        <v>1</v>
      </c>
      <c r="S200" s="88" t="str">
        <f>REPLACE(INDEX(GroupVertices[Group],MATCH(Edges[[#This Row],[Vertex 1]],GroupVertices[Vertex],0)),1,1,"")</f>
        <v>2</v>
      </c>
      <c r="T200" s="88" t="str">
        <f>REPLACE(INDEX(GroupVertices[Group],MATCH(Edges[[#This Row],[Vertex 2]],GroupVertices[Vertex],0)),1,1,"")</f>
        <v>2</v>
      </c>
      <c r="U200" s="48"/>
      <c r="V200" s="49"/>
      <c r="W200" s="48"/>
      <c r="X200" s="49"/>
      <c r="Y200" s="48"/>
      <c r="Z200" s="49"/>
      <c r="AA200" s="48"/>
      <c r="AB200" s="49"/>
      <c r="AC200" s="48"/>
      <c r="AD200" s="48"/>
      <c r="AE200" s="48"/>
    </row>
    <row r="201" spans="1:31" ht="15">
      <c r="A201" s="65" t="s">
        <v>252</v>
      </c>
      <c r="B201" s="65" t="s">
        <v>247</v>
      </c>
      <c r="C201" s="66" t="s">
        <v>2159</v>
      </c>
      <c r="D201" s="67">
        <v>3</v>
      </c>
      <c r="E201" s="68" t="s">
        <v>132</v>
      </c>
      <c r="F201" s="69">
        <v>32</v>
      </c>
      <c r="G201" s="66"/>
      <c r="H201" s="70"/>
      <c r="I201" s="71"/>
      <c r="J201" s="71"/>
      <c r="K201" s="34" t="s">
        <v>65</v>
      </c>
      <c r="L201" s="78">
        <v>201</v>
      </c>
      <c r="M201" s="78"/>
      <c r="N201" s="73"/>
      <c r="O201" s="89" t="s">
        <v>306</v>
      </c>
      <c r="P201" s="89" t="s">
        <v>307</v>
      </c>
      <c r="Q201" s="89" t="s">
        <v>309</v>
      </c>
      <c r="R201">
        <v>1</v>
      </c>
      <c r="S201" s="88" t="str">
        <f>REPLACE(INDEX(GroupVertices[Group],MATCH(Edges[[#This Row],[Vertex 1]],GroupVertices[Vertex],0)),1,1,"")</f>
        <v>2</v>
      </c>
      <c r="T201" s="88" t="str">
        <f>REPLACE(INDEX(GroupVertices[Group],MATCH(Edges[[#This Row],[Vertex 2]],GroupVertices[Vertex],0)),1,1,"")</f>
        <v>2</v>
      </c>
      <c r="U201" s="48"/>
      <c r="V201" s="49"/>
      <c r="W201" s="48"/>
      <c r="X201" s="49"/>
      <c r="Y201" s="48"/>
      <c r="Z201" s="49"/>
      <c r="AA201" s="48"/>
      <c r="AB201" s="49"/>
      <c r="AC201" s="48"/>
      <c r="AD201" s="48"/>
      <c r="AE201" s="48"/>
    </row>
    <row r="202" spans="1:31" ht="15">
      <c r="A202" s="65" t="s">
        <v>263</v>
      </c>
      <c r="B202" s="65" t="s">
        <v>247</v>
      </c>
      <c r="C202" s="66" t="s">
        <v>2159</v>
      </c>
      <c r="D202" s="67">
        <v>3</v>
      </c>
      <c r="E202" s="68" t="s">
        <v>132</v>
      </c>
      <c r="F202" s="69">
        <v>32</v>
      </c>
      <c r="G202" s="66"/>
      <c r="H202" s="70"/>
      <c r="I202" s="71"/>
      <c r="J202" s="71"/>
      <c r="K202" s="34" t="s">
        <v>65</v>
      </c>
      <c r="L202" s="78">
        <v>202</v>
      </c>
      <c r="M202" s="78"/>
      <c r="N202" s="73"/>
      <c r="O202" s="89" t="s">
        <v>306</v>
      </c>
      <c r="P202" s="89" t="s">
        <v>307</v>
      </c>
      <c r="Q202" s="89" t="s">
        <v>309</v>
      </c>
      <c r="R202">
        <v>1</v>
      </c>
      <c r="S202" s="88" t="str">
        <f>REPLACE(INDEX(GroupVertices[Group],MATCH(Edges[[#This Row],[Vertex 1]],GroupVertices[Vertex],0)),1,1,"")</f>
        <v>2</v>
      </c>
      <c r="T202" s="88" t="str">
        <f>REPLACE(INDEX(GroupVertices[Group],MATCH(Edges[[#This Row],[Vertex 2]],GroupVertices[Vertex],0)),1,1,"")</f>
        <v>2</v>
      </c>
      <c r="U202" s="48"/>
      <c r="V202" s="49"/>
      <c r="W202" s="48"/>
      <c r="X202" s="49"/>
      <c r="Y202" s="48"/>
      <c r="Z202" s="49"/>
      <c r="AA202" s="48"/>
      <c r="AB202" s="49"/>
      <c r="AC202" s="48"/>
      <c r="AD202" s="48"/>
      <c r="AE202" s="48"/>
    </row>
    <row r="203" spans="1:31" ht="15">
      <c r="A203" s="65" t="s">
        <v>205</v>
      </c>
      <c r="B203" s="65" t="s">
        <v>247</v>
      </c>
      <c r="C203" s="66" t="s">
        <v>2159</v>
      </c>
      <c r="D203" s="67">
        <v>3</v>
      </c>
      <c r="E203" s="68" t="s">
        <v>132</v>
      </c>
      <c r="F203" s="69">
        <v>32</v>
      </c>
      <c r="G203" s="66"/>
      <c r="H203" s="70"/>
      <c r="I203" s="71"/>
      <c r="J203" s="71"/>
      <c r="K203" s="34" t="s">
        <v>65</v>
      </c>
      <c r="L203" s="78">
        <v>203</v>
      </c>
      <c r="M203" s="78"/>
      <c r="N203" s="73"/>
      <c r="O203" s="89" t="s">
        <v>306</v>
      </c>
      <c r="P203" s="89" t="s">
        <v>307</v>
      </c>
      <c r="Q203" s="89" t="s">
        <v>308</v>
      </c>
      <c r="R203">
        <v>1</v>
      </c>
      <c r="S203" s="88" t="str">
        <f>REPLACE(INDEX(GroupVertices[Group],MATCH(Edges[[#This Row],[Vertex 1]],GroupVertices[Vertex],0)),1,1,"")</f>
        <v>1</v>
      </c>
      <c r="T203" s="88" t="str">
        <f>REPLACE(INDEX(GroupVertices[Group],MATCH(Edges[[#This Row],[Vertex 2]],GroupVertices[Vertex],0)),1,1,"")</f>
        <v>2</v>
      </c>
      <c r="U203" s="48"/>
      <c r="V203" s="49"/>
      <c r="W203" s="48"/>
      <c r="X203" s="49"/>
      <c r="Y203" s="48"/>
      <c r="Z203" s="49"/>
      <c r="AA203" s="48"/>
      <c r="AB203" s="49"/>
      <c r="AC203" s="48"/>
      <c r="AD203" s="48"/>
      <c r="AE203" s="48"/>
    </row>
    <row r="204" spans="1:31" ht="15">
      <c r="A204" s="65" t="s">
        <v>205</v>
      </c>
      <c r="B204" s="65" t="s">
        <v>260</v>
      </c>
      <c r="C204" s="66" t="s">
        <v>2159</v>
      </c>
      <c r="D204" s="67">
        <v>3</v>
      </c>
      <c r="E204" s="68" t="s">
        <v>132</v>
      </c>
      <c r="F204" s="69">
        <v>32</v>
      </c>
      <c r="G204" s="66"/>
      <c r="H204" s="70"/>
      <c r="I204" s="71"/>
      <c r="J204" s="71"/>
      <c r="K204" s="34" t="s">
        <v>65</v>
      </c>
      <c r="L204" s="78">
        <v>204</v>
      </c>
      <c r="M204" s="78"/>
      <c r="N204" s="73"/>
      <c r="O204" s="89" t="s">
        <v>306</v>
      </c>
      <c r="P204" s="89" t="s">
        <v>307</v>
      </c>
      <c r="Q204" s="89" t="s">
        <v>308</v>
      </c>
      <c r="R204">
        <v>1</v>
      </c>
      <c r="S204" s="88" t="str">
        <f>REPLACE(INDEX(GroupVertices[Group],MATCH(Edges[[#This Row],[Vertex 1]],GroupVertices[Vertex],0)),1,1,"")</f>
        <v>1</v>
      </c>
      <c r="T204" s="88" t="str">
        <f>REPLACE(INDEX(GroupVertices[Group],MATCH(Edges[[#This Row],[Vertex 2]],GroupVertices[Vertex],0)),1,1,"")</f>
        <v>1</v>
      </c>
      <c r="U204" s="48"/>
      <c r="V204" s="49"/>
      <c r="W204" s="48"/>
      <c r="X204" s="49"/>
      <c r="Y204" s="48"/>
      <c r="Z204" s="49"/>
      <c r="AA204" s="48"/>
      <c r="AB204" s="49"/>
      <c r="AC204" s="48"/>
      <c r="AD204" s="48"/>
      <c r="AE204" s="48"/>
    </row>
    <row r="205" spans="1:31" ht="15">
      <c r="A205" s="65" t="s">
        <v>212</v>
      </c>
      <c r="B205" s="65" t="s">
        <v>240</v>
      </c>
      <c r="C205" s="66" t="s">
        <v>2159</v>
      </c>
      <c r="D205" s="67">
        <v>3</v>
      </c>
      <c r="E205" s="68" t="s">
        <v>132</v>
      </c>
      <c r="F205" s="69">
        <v>32</v>
      </c>
      <c r="G205" s="66"/>
      <c r="H205" s="70"/>
      <c r="I205" s="71"/>
      <c r="J205" s="71"/>
      <c r="K205" s="34" t="s">
        <v>65</v>
      </c>
      <c r="L205" s="78">
        <v>205</v>
      </c>
      <c r="M205" s="78"/>
      <c r="N205" s="73"/>
      <c r="O205" s="89" t="s">
        <v>306</v>
      </c>
      <c r="P205" s="89" t="s">
        <v>307</v>
      </c>
      <c r="Q205" s="89" t="s">
        <v>309</v>
      </c>
      <c r="R205">
        <v>1</v>
      </c>
      <c r="S205" s="88" t="str">
        <f>REPLACE(INDEX(GroupVertices[Group],MATCH(Edges[[#This Row],[Vertex 1]],GroupVertices[Vertex],0)),1,1,"")</f>
        <v>3</v>
      </c>
      <c r="T205" s="88" t="str">
        <f>REPLACE(INDEX(GroupVertices[Group],MATCH(Edges[[#This Row],[Vertex 2]],GroupVertices[Vertex],0)),1,1,"")</f>
        <v>4</v>
      </c>
      <c r="U205" s="48"/>
      <c r="V205" s="49"/>
      <c r="W205" s="48"/>
      <c r="X205" s="49"/>
      <c r="Y205" s="48"/>
      <c r="Z205" s="49"/>
      <c r="AA205" s="48"/>
      <c r="AB205" s="49"/>
      <c r="AC205" s="48"/>
      <c r="AD205" s="48"/>
      <c r="AE205" s="48"/>
    </row>
    <row r="206" spans="1:31" ht="15">
      <c r="A206" s="65" t="s">
        <v>228</v>
      </c>
      <c r="B206" s="65" t="s">
        <v>240</v>
      </c>
      <c r="C206" s="66" t="s">
        <v>2159</v>
      </c>
      <c r="D206" s="67">
        <v>3</v>
      </c>
      <c r="E206" s="68" t="s">
        <v>132</v>
      </c>
      <c r="F206" s="69">
        <v>32</v>
      </c>
      <c r="G206" s="66"/>
      <c r="H206" s="70"/>
      <c r="I206" s="71"/>
      <c r="J206" s="71"/>
      <c r="K206" s="34" t="s">
        <v>65</v>
      </c>
      <c r="L206" s="78">
        <v>206</v>
      </c>
      <c r="M206" s="78"/>
      <c r="N206" s="73"/>
      <c r="O206" s="89" t="s">
        <v>306</v>
      </c>
      <c r="P206" s="89" t="s">
        <v>307</v>
      </c>
      <c r="Q206" s="89" t="s">
        <v>309</v>
      </c>
      <c r="R206">
        <v>1</v>
      </c>
      <c r="S206" s="88" t="str">
        <f>REPLACE(INDEX(GroupVertices[Group],MATCH(Edges[[#This Row],[Vertex 1]],GroupVertices[Vertex],0)),1,1,"")</f>
        <v>2</v>
      </c>
      <c r="T206" s="88" t="str">
        <f>REPLACE(INDEX(GroupVertices[Group],MATCH(Edges[[#This Row],[Vertex 2]],GroupVertices[Vertex],0)),1,1,"")</f>
        <v>4</v>
      </c>
      <c r="U206" s="48"/>
      <c r="V206" s="49"/>
      <c r="W206" s="48"/>
      <c r="X206" s="49"/>
      <c r="Y206" s="48"/>
      <c r="Z206" s="49"/>
      <c r="AA206" s="48"/>
      <c r="AB206" s="49"/>
      <c r="AC206" s="48"/>
      <c r="AD206" s="48"/>
      <c r="AE206" s="48"/>
    </row>
    <row r="207" spans="1:31" ht="15">
      <c r="A207" s="65" t="s">
        <v>216</v>
      </c>
      <c r="B207" s="65" t="s">
        <v>240</v>
      </c>
      <c r="C207" s="66" t="s">
        <v>2159</v>
      </c>
      <c r="D207" s="67">
        <v>3</v>
      </c>
      <c r="E207" s="68" t="s">
        <v>132</v>
      </c>
      <c r="F207" s="69">
        <v>32</v>
      </c>
      <c r="G207" s="66"/>
      <c r="H207" s="70"/>
      <c r="I207" s="71"/>
      <c r="J207" s="71"/>
      <c r="K207" s="34" t="s">
        <v>65</v>
      </c>
      <c r="L207" s="78">
        <v>207</v>
      </c>
      <c r="M207" s="78"/>
      <c r="N207" s="73"/>
      <c r="O207" s="89" t="s">
        <v>306</v>
      </c>
      <c r="P207" s="89" t="s">
        <v>307</v>
      </c>
      <c r="Q207" s="89" t="s">
        <v>309</v>
      </c>
      <c r="R207">
        <v>1</v>
      </c>
      <c r="S207" s="88" t="str">
        <f>REPLACE(INDEX(GroupVertices[Group],MATCH(Edges[[#This Row],[Vertex 1]],GroupVertices[Vertex],0)),1,1,"")</f>
        <v>3</v>
      </c>
      <c r="T207" s="88" t="str">
        <f>REPLACE(INDEX(GroupVertices[Group],MATCH(Edges[[#This Row],[Vertex 2]],GroupVertices[Vertex],0)),1,1,"")</f>
        <v>4</v>
      </c>
      <c r="U207" s="48"/>
      <c r="V207" s="49"/>
      <c r="W207" s="48"/>
      <c r="X207" s="49"/>
      <c r="Y207" s="48"/>
      <c r="Z207" s="49"/>
      <c r="AA207" s="48"/>
      <c r="AB207" s="49"/>
      <c r="AC207" s="48"/>
      <c r="AD207" s="48"/>
      <c r="AE207" s="48"/>
    </row>
    <row r="208" spans="1:31" ht="15">
      <c r="A208" s="65" t="s">
        <v>232</v>
      </c>
      <c r="B208" s="65" t="s">
        <v>240</v>
      </c>
      <c r="C208" s="66" t="s">
        <v>2159</v>
      </c>
      <c r="D208" s="67">
        <v>3</v>
      </c>
      <c r="E208" s="68" t="s">
        <v>132</v>
      </c>
      <c r="F208" s="69">
        <v>32</v>
      </c>
      <c r="G208" s="66"/>
      <c r="H208" s="70"/>
      <c r="I208" s="71"/>
      <c r="J208" s="71"/>
      <c r="K208" s="34" t="s">
        <v>65</v>
      </c>
      <c r="L208" s="78">
        <v>208</v>
      </c>
      <c r="M208" s="78"/>
      <c r="N208" s="73"/>
      <c r="O208" s="89" t="s">
        <v>306</v>
      </c>
      <c r="P208" s="89" t="s">
        <v>307</v>
      </c>
      <c r="Q208" s="89" t="s">
        <v>309</v>
      </c>
      <c r="R208">
        <v>1</v>
      </c>
      <c r="S208" s="88" t="str">
        <f>REPLACE(INDEX(GroupVertices[Group],MATCH(Edges[[#This Row],[Vertex 1]],GroupVertices[Vertex],0)),1,1,"")</f>
        <v>4</v>
      </c>
      <c r="T208" s="88" t="str">
        <f>REPLACE(INDEX(GroupVertices[Group],MATCH(Edges[[#This Row],[Vertex 2]],GroupVertices[Vertex],0)),1,1,"")</f>
        <v>4</v>
      </c>
      <c r="U208" s="48"/>
      <c r="V208" s="49"/>
      <c r="W208" s="48"/>
      <c r="X208" s="49"/>
      <c r="Y208" s="48"/>
      <c r="Z208" s="49"/>
      <c r="AA208" s="48"/>
      <c r="AB208" s="49"/>
      <c r="AC208" s="48"/>
      <c r="AD208" s="48"/>
      <c r="AE208" s="48"/>
    </row>
    <row r="209" spans="1:31" ht="15">
      <c r="A209" s="65" t="s">
        <v>205</v>
      </c>
      <c r="B209" s="65" t="s">
        <v>240</v>
      </c>
      <c r="C209" s="66" t="s">
        <v>2159</v>
      </c>
      <c r="D209" s="67">
        <v>3</v>
      </c>
      <c r="E209" s="68" t="s">
        <v>132</v>
      </c>
      <c r="F209" s="69">
        <v>32</v>
      </c>
      <c r="G209" s="66"/>
      <c r="H209" s="70"/>
      <c r="I209" s="71"/>
      <c r="J209" s="71"/>
      <c r="K209" s="34" t="s">
        <v>65</v>
      </c>
      <c r="L209" s="78">
        <v>209</v>
      </c>
      <c r="M209" s="78"/>
      <c r="N209" s="73"/>
      <c r="O209" s="89" t="s">
        <v>306</v>
      </c>
      <c r="P209" s="89" t="s">
        <v>307</v>
      </c>
      <c r="Q209" s="89" t="s">
        <v>308</v>
      </c>
      <c r="R209">
        <v>1</v>
      </c>
      <c r="S209" s="88" t="str">
        <f>REPLACE(INDEX(GroupVertices[Group],MATCH(Edges[[#This Row],[Vertex 1]],GroupVertices[Vertex],0)),1,1,"")</f>
        <v>1</v>
      </c>
      <c r="T209" s="88" t="str">
        <f>REPLACE(INDEX(GroupVertices[Group],MATCH(Edges[[#This Row],[Vertex 2]],GroupVertices[Vertex],0)),1,1,"")</f>
        <v>4</v>
      </c>
      <c r="U209" s="48"/>
      <c r="V209" s="49"/>
      <c r="W209" s="48"/>
      <c r="X209" s="49"/>
      <c r="Y209" s="48"/>
      <c r="Z209" s="49"/>
      <c r="AA209" s="48"/>
      <c r="AB209" s="49"/>
      <c r="AC209" s="48"/>
      <c r="AD209" s="48"/>
      <c r="AE209" s="48"/>
    </row>
    <row r="210" spans="1:31" ht="15">
      <c r="A210" s="65" t="s">
        <v>241</v>
      </c>
      <c r="B210" s="65" t="s">
        <v>257</v>
      </c>
      <c r="C210" s="66" t="s">
        <v>2159</v>
      </c>
      <c r="D210" s="67">
        <v>3</v>
      </c>
      <c r="E210" s="68" t="s">
        <v>132</v>
      </c>
      <c r="F210" s="69">
        <v>32</v>
      </c>
      <c r="G210" s="66"/>
      <c r="H210" s="70"/>
      <c r="I210" s="71"/>
      <c r="J210" s="71"/>
      <c r="K210" s="34" t="s">
        <v>65</v>
      </c>
      <c r="L210" s="78">
        <v>210</v>
      </c>
      <c r="M210" s="78"/>
      <c r="N210" s="73"/>
      <c r="O210" s="89" t="s">
        <v>306</v>
      </c>
      <c r="P210" s="89" t="s">
        <v>307</v>
      </c>
      <c r="Q210" s="89" t="s">
        <v>309</v>
      </c>
      <c r="R210">
        <v>1</v>
      </c>
      <c r="S210" s="88" t="str">
        <f>REPLACE(INDEX(GroupVertices[Group],MATCH(Edges[[#This Row],[Vertex 1]],GroupVertices[Vertex],0)),1,1,"")</f>
        <v>2</v>
      </c>
      <c r="T210" s="88" t="str">
        <f>REPLACE(INDEX(GroupVertices[Group],MATCH(Edges[[#This Row],[Vertex 2]],GroupVertices[Vertex],0)),1,1,"")</f>
        <v>2</v>
      </c>
      <c r="U210" s="48"/>
      <c r="V210" s="49"/>
      <c r="W210" s="48"/>
      <c r="X210" s="49"/>
      <c r="Y210" s="48"/>
      <c r="Z210" s="49"/>
      <c r="AA210" s="48"/>
      <c r="AB210" s="49"/>
      <c r="AC210" s="48"/>
      <c r="AD210" s="48"/>
      <c r="AE210" s="48"/>
    </row>
    <row r="211" spans="1:31" ht="15">
      <c r="A211" s="65" t="s">
        <v>226</v>
      </c>
      <c r="B211" s="65" t="s">
        <v>257</v>
      </c>
      <c r="C211" s="66" t="s">
        <v>2159</v>
      </c>
      <c r="D211" s="67">
        <v>3</v>
      </c>
      <c r="E211" s="68" t="s">
        <v>132</v>
      </c>
      <c r="F211" s="69">
        <v>32</v>
      </c>
      <c r="G211" s="66"/>
      <c r="H211" s="70"/>
      <c r="I211" s="71"/>
      <c r="J211" s="71"/>
      <c r="K211" s="34" t="s">
        <v>65</v>
      </c>
      <c r="L211" s="78">
        <v>211</v>
      </c>
      <c r="M211" s="78"/>
      <c r="N211" s="73"/>
      <c r="O211" s="89" t="s">
        <v>306</v>
      </c>
      <c r="P211" s="89" t="s">
        <v>307</v>
      </c>
      <c r="Q211" s="89" t="s">
        <v>309</v>
      </c>
      <c r="R211">
        <v>1</v>
      </c>
      <c r="S211" s="88" t="str">
        <f>REPLACE(INDEX(GroupVertices[Group],MATCH(Edges[[#This Row],[Vertex 1]],GroupVertices[Vertex],0)),1,1,"")</f>
        <v>3</v>
      </c>
      <c r="T211" s="88" t="str">
        <f>REPLACE(INDEX(GroupVertices[Group],MATCH(Edges[[#This Row],[Vertex 2]],GroupVertices[Vertex],0)),1,1,"")</f>
        <v>2</v>
      </c>
      <c r="U211" s="48"/>
      <c r="V211" s="49"/>
      <c r="W211" s="48"/>
      <c r="X211" s="49"/>
      <c r="Y211" s="48"/>
      <c r="Z211" s="49"/>
      <c r="AA211" s="48"/>
      <c r="AB211" s="49"/>
      <c r="AC211" s="48"/>
      <c r="AD211" s="48"/>
      <c r="AE211" s="48"/>
    </row>
    <row r="212" spans="1:31" ht="15">
      <c r="A212" s="65" t="s">
        <v>228</v>
      </c>
      <c r="B212" s="65" t="s">
        <v>257</v>
      </c>
      <c r="C212" s="66" t="s">
        <v>2159</v>
      </c>
      <c r="D212" s="67">
        <v>3</v>
      </c>
      <c r="E212" s="68" t="s">
        <v>132</v>
      </c>
      <c r="F212" s="69">
        <v>32</v>
      </c>
      <c r="G212" s="66"/>
      <c r="H212" s="70"/>
      <c r="I212" s="71"/>
      <c r="J212" s="71"/>
      <c r="K212" s="34" t="s">
        <v>65</v>
      </c>
      <c r="L212" s="78">
        <v>212</v>
      </c>
      <c r="M212" s="78"/>
      <c r="N212" s="73"/>
      <c r="O212" s="89" t="s">
        <v>306</v>
      </c>
      <c r="P212" s="89" t="s">
        <v>307</v>
      </c>
      <c r="Q212" s="89" t="s">
        <v>309</v>
      </c>
      <c r="R212">
        <v>1</v>
      </c>
      <c r="S212" s="88" t="str">
        <f>REPLACE(INDEX(GroupVertices[Group],MATCH(Edges[[#This Row],[Vertex 1]],GroupVertices[Vertex],0)),1,1,"")</f>
        <v>2</v>
      </c>
      <c r="T212" s="88" t="str">
        <f>REPLACE(INDEX(GroupVertices[Group],MATCH(Edges[[#This Row],[Vertex 2]],GroupVertices[Vertex],0)),1,1,"")</f>
        <v>2</v>
      </c>
      <c r="U212" s="48"/>
      <c r="V212" s="49"/>
      <c r="W212" s="48"/>
      <c r="X212" s="49"/>
      <c r="Y212" s="48"/>
      <c r="Z212" s="49"/>
      <c r="AA212" s="48"/>
      <c r="AB212" s="49"/>
      <c r="AC212" s="48"/>
      <c r="AD212" s="48"/>
      <c r="AE212" s="48"/>
    </row>
    <row r="213" spans="1:31" ht="15">
      <c r="A213" s="65" t="s">
        <v>234</v>
      </c>
      <c r="B213" s="65" t="s">
        <v>257</v>
      </c>
      <c r="C213" s="66" t="s">
        <v>2159</v>
      </c>
      <c r="D213" s="67">
        <v>3</v>
      </c>
      <c r="E213" s="68" t="s">
        <v>132</v>
      </c>
      <c r="F213" s="69">
        <v>32</v>
      </c>
      <c r="G213" s="66"/>
      <c r="H213" s="70"/>
      <c r="I213" s="71"/>
      <c r="J213" s="71"/>
      <c r="K213" s="34" t="s">
        <v>65</v>
      </c>
      <c r="L213" s="78">
        <v>213</v>
      </c>
      <c r="M213" s="78"/>
      <c r="N213" s="73"/>
      <c r="O213" s="89" t="s">
        <v>306</v>
      </c>
      <c r="P213" s="89" t="s">
        <v>307</v>
      </c>
      <c r="Q213" s="89" t="s">
        <v>309</v>
      </c>
      <c r="R213">
        <v>1</v>
      </c>
      <c r="S213" s="88" t="str">
        <f>REPLACE(INDEX(GroupVertices[Group],MATCH(Edges[[#This Row],[Vertex 1]],GroupVertices[Vertex],0)),1,1,"")</f>
        <v>2</v>
      </c>
      <c r="T213" s="88" t="str">
        <f>REPLACE(INDEX(GroupVertices[Group],MATCH(Edges[[#This Row],[Vertex 2]],GroupVertices[Vertex],0)),1,1,"")</f>
        <v>2</v>
      </c>
      <c r="U213" s="48"/>
      <c r="V213" s="49"/>
      <c r="W213" s="48"/>
      <c r="X213" s="49"/>
      <c r="Y213" s="48"/>
      <c r="Z213" s="49"/>
      <c r="AA213" s="48"/>
      <c r="AB213" s="49"/>
      <c r="AC213" s="48"/>
      <c r="AD213" s="48"/>
      <c r="AE213" s="48"/>
    </row>
    <row r="214" spans="1:31" ht="15">
      <c r="A214" s="65" t="s">
        <v>253</v>
      </c>
      <c r="B214" s="65" t="s">
        <v>257</v>
      </c>
      <c r="C214" s="66" t="s">
        <v>2159</v>
      </c>
      <c r="D214" s="67">
        <v>3</v>
      </c>
      <c r="E214" s="68" t="s">
        <v>132</v>
      </c>
      <c r="F214" s="69">
        <v>32</v>
      </c>
      <c r="G214" s="66"/>
      <c r="H214" s="70"/>
      <c r="I214" s="71"/>
      <c r="J214" s="71"/>
      <c r="K214" s="34" t="s">
        <v>65</v>
      </c>
      <c r="L214" s="78">
        <v>214</v>
      </c>
      <c r="M214" s="78"/>
      <c r="N214" s="73"/>
      <c r="O214" s="89" t="s">
        <v>306</v>
      </c>
      <c r="P214" s="89" t="s">
        <v>307</v>
      </c>
      <c r="Q214" s="89" t="s">
        <v>309</v>
      </c>
      <c r="R214">
        <v>1</v>
      </c>
      <c r="S214" s="88" t="str">
        <f>REPLACE(INDEX(GroupVertices[Group],MATCH(Edges[[#This Row],[Vertex 1]],GroupVertices[Vertex],0)),1,1,"")</f>
        <v>2</v>
      </c>
      <c r="T214" s="88" t="str">
        <f>REPLACE(INDEX(GroupVertices[Group],MATCH(Edges[[#This Row],[Vertex 2]],GroupVertices[Vertex],0)),1,1,"")</f>
        <v>2</v>
      </c>
      <c r="U214" s="48"/>
      <c r="V214" s="49"/>
      <c r="W214" s="48"/>
      <c r="X214" s="49"/>
      <c r="Y214" s="48"/>
      <c r="Z214" s="49"/>
      <c r="AA214" s="48"/>
      <c r="AB214" s="49"/>
      <c r="AC214" s="48"/>
      <c r="AD214" s="48"/>
      <c r="AE214" s="48"/>
    </row>
    <row r="215" spans="1:31" ht="15">
      <c r="A215" s="65" t="s">
        <v>259</v>
      </c>
      <c r="B215" s="65" t="s">
        <v>257</v>
      </c>
      <c r="C215" s="66" t="s">
        <v>2159</v>
      </c>
      <c r="D215" s="67">
        <v>3</v>
      </c>
      <c r="E215" s="68" t="s">
        <v>132</v>
      </c>
      <c r="F215" s="69">
        <v>32</v>
      </c>
      <c r="G215" s="66"/>
      <c r="H215" s="70"/>
      <c r="I215" s="71"/>
      <c r="J215" s="71"/>
      <c r="K215" s="34" t="s">
        <v>65</v>
      </c>
      <c r="L215" s="78">
        <v>215</v>
      </c>
      <c r="M215" s="78"/>
      <c r="N215" s="73"/>
      <c r="O215" s="89" t="s">
        <v>306</v>
      </c>
      <c r="P215" s="89" t="s">
        <v>307</v>
      </c>
      <c r="Q215" s="89" t="s">
        <v>309</v>
      </c>
      <c r="R215">
        <v>1</v>
      </c>
      <c r="S215" s="88" t="str">
        <f>REPLACE(INDEX(GroupVertices[Group],MATCH(Edges[[#This Row],[Vertex 1]],GroupVertices[Vertex],0)),1,1,"")</f>
        <v>2</v>
      </c>
      <c r="T215" s="88" t="str">
        <f>REPLACE(INDEX(GroupVertices[Group],MATCH(Edges[[#This Row],[Vertex 2]],GroupVertices[Vertex],0)),1,1,"")</f>
        <v>2</v>
      </c>
      <c r="U215" s="48"/>
      <c r="V215" s="49"/>
      <c r="W215" s="48"/>
      <c r="X215" s="49"/>
      <c r="Y215" s="48"/>
      <c r="Z215" s="49"/>
      <c r="AA215" s="48"/>
      <c r="AB215" s="49"/>
      <c r="AC215" s="48"/>
      <c r="AD215" s="48"/>
      <c r="AE215" s="48"/>
    </row>
    <row r="216" spans="1:31" ht="15">
      <c r="A216" s="65" t="s">
        <v>250</v>
      </c>
      <c r="B216" s="65" t="s">
        <v>257</v>
      </c>
      <c r="C216" s="66" t="s">
        <v>2159</v>
      </c>
      <c r="D216" s="67">
        <v>3</v>
      </c>
      <c r="E216" s="68" t="s">
        <v>132</v>
      </c>
      <c r="F216" s="69">
        <v>32</v>
      </c>
      <c r="G216" s="66"/>
      <c r="H216" s="70"/>
      <c r="I216" s="71"/>
      <c r="J216" s="71"/>
      <c r="K216" s="34" t="s">
        <v>65</v>
      </c>
      <c r="L216" s="78">
        <v>216</v>
      </c>
      <c r="M216" s="78"/>
      <c r="N216" s="73"/>
      <c r="O216" s="89" t="s">
        <v>306</v>
      </c>
      <c r="P216" s="89" t="s">
        <v>307</v>
      </c>
      <c r="Q216" s="89" t="s">
        <v>309</v>
      </c>
      <c r="R216">
        <v>1</v>
      </c>
      <c r="S216" s="88" t="str">
        <f>REPLACE(INDEX(GroupVertices[Group],MATCH(Edges[[#This Row],[Vertex 1]],GroupVertices[Vertex],0)),1,1,"")</f>
        <v>2</v>
      </c>
      <c r="T216" s="88" t="str">
        <f>REPLACE(INDEX(GroupVertices[Group],MATCH(Edges[[#This Row],[Vertex 2]],GroupVertices[Vertex],0)),1,1,"")</f>
        <v>2</v>
      </c>
      <c r="U216" s="48"/>
      <c r="V216" s="49"/>
      <c r="W216" s="48"/>
      <c r="X216" s="49"/>
      <c r="Y216" s="48"/>
      <c r="Z216" s="49"/>
      <c r="AA216" s="48"/>
      <c r="AB216" s="49"/>
      <c r="AC216" s="48"/>
      <c r="AD216" s="48"/>
      <c r="AE216" s="48"/>
    </row>
    <row r="217" spans="1:31" ht="15">
      <c r="A217" s="65" t="s">
        <v>262</v>
      </c>
      <c r="B217" s="65" t="s">
        <v>257</v>
      </c>
      <c r="C217" s="66" t="s">
        <v>2159</v>
      </c>
      <c r="D217" s="67">
        <v>3</v>
      </c>
      <c r="E217" s="68" t="s">
        <v>132</v>
      </c>
      <c r="F217" s="69">
        <v>32</v>
      </c>
      <c r="G217" s="66"/>
      <c r="H217" s="70"/>
      <c r="I217" s="71"/>
      <c r="J217" s="71"/>
      <c r="K217" s="34" t="s">
        <v>65</v>
      </c>
      <c r="L217" s="78">
        <v>217</v>
      </c>
      <c r="M217" s="78"/>
      <c r="N217" s="73"/>
      <c r="O217" s="89" t="s">
        <v>306</v>
      </c>
      <c r="P217" s="89" t="s">
        <v>307</v>
      </c>
      <c r="Q217" s="89" t="s">
        <v>309</v>
      </c>
      <c r="R217">
        <v>1</v>
      </c>
      <c r="S217" s="88" t="str">
        <f>REPLACE(INDEX(GroupVertices[Group],MATCH(Edges[[#This Row],[Vertex 1]],GroupVertices[Vertex],0)),1,1,"")</f>
        <v>2</v>
      </c>
      <c r="T217" s="88" t="str">
        <f>REPLACE(INDEX(GroupVertices[Group],MATCH(Edges[[#This Row],[Vertex 2]],GroupVertices[Vertex],0)),1,1,"")</f>
        <v>2</v>
      </c>
      <c r="U217" s="48"/>
      <c r="V217" s="49"/>
      <c r="W217" s="48"/>
      <c r="X217" s="49"/>
      <c r="Y217" s="48"/>
      <c r="Z217" s="49"/>
      <c r="AA217" s="48"/>
      <c r="AB217" s="49"/>
      <c r="AC217" s="48"/>
      <c r="AD217" s="48"/>
      <c r="AE217" s="48"/>
    </row>
    <row r="218" spans="1:31" ht="15">
      <c r="A218" s="65" t="s">
        <v>251</v>
      </c>
      <c r="B218" s="65" t="s">
        <v>257</v>
      </c>
      <c r="C218" s="66" t="s">
        <v>2159</v>
      </c>
      <c r="D218" s="67">
        <v>3</v>
      </c>
      <c r="E218" s="68" t="s">
        <v>132</v>
      </c>
      <c r="F218" s="69">
        <v>32</v>
      </c>
      <c r="G218" s="66"/>
      <c r="H218" s="70"/>
      <c r="I218" s="71"/>
      <c r="J218" s="71"/>
      <c r="K218" s="34" t="s">
        <v>65</v>
      </c>
      <c r="L218" s="78">
        <v>218</v>
      </c>
      <c r="M218" s="78"/>
      <c r="N218" s="73"/>
      <c r="O218" s="89" t="s">
        <v>306</v>
      </c>
      <c r="P218" s="89" t="s">
        <v>307</v>
      </c>
      <c r="Q218" s="89" t="s">
        <v>309</v>
      </c>
      <c r="R218">
        <v>1</v>
      </c>
      <c r="S218" s="88" t="str">
        <f>REPLACE(INDEX(GroupVertices[Group],MATCH(Edges[[#This Row],[Vertex 1]],GroupVertices[Vertex],0)),1,1,"")</f>
        <v>2</v>
      </c>
      <c r="T218" s="88" t="str">
        <f>REPLACE(INDEX(GroupVertices[Group],MATCH(Edges[[#This Row],[Vertex 2]],GroupVertices[Vertex],0)),1,1,"")</f>
        <v>2</v>
      </c>
      <c r="U218" s="48"/>
      <c r="V218" s="49"/>
      <c r="W218" s="48"/>
      <c r="X218" s="49"/>
      <c r="Y218" s="48"/>
      <c r="Z218" s="49"/>
      <c r="AA218" s="48"/>
      <c r="AB218" s="49"/>
      <c r="AC218" s="48"/>
      <c r="AD218" s="48"/>
      <c r="AE218" s="48"/>
    </row>
    <row r="219" spans="1:31" ht="15">
      <c r="A219" s="65" t="s">
        <v>245</v>
      </c>
      <c r="B219" s="65" t="s">
        <v>257</v>
      </c>
      <c r="C219" s="66" t="s">
        <v>2159</v>
      </c>
      <c r="D219" s="67">
        <v>3</v>
      </c>
      <c r="E219" s="68" t="s">
        <v>132</v>
      </c>
      <c r="F219" s="69">
        <v>32</v>
      </c>
      <c r="G219" s="66"/>
      <c r="H219" s="70"/>
      <c r="I219" s="71"/>
      <c r="J219" s="71"/>
      <c r="K219" s="34" t="s">
        <v>65</v>
      </c>
      <c r="L219" s="78">
        <v>219</v>
      </c>
      <c r="M219" s="78"/>
      <c r="N219" s="73"/>
      <c r="O219" s="89" t="s">
        <v>306</v>
      </c>
      <c r="P219" s="89" t="s">
        <v>307</v>
      </c>
      <c r="Q219" s="89" t="s">
        <v>309</v>
      </c>
      <c r="R219">
        <v>1</v>
      </c>
      <c r="S219" s="88" t="str">
        <f>REPLACE(INDEX(GroupVertices[Group],MATCH(Edges[[#This Row],[Vertex 1]],GroupVertices[Vertex],0)),1,1,"")</f>
        <v>2</v>
      </c>
      <c r="T219" s="88" t="str">
        <f>REPLACE(INDEX(GroupVertices[Group],MATCH(Edges[[#This Row],[Vertex 2]],GroupVertices[Vertex],0)),1,1,"")</f>
        <v>2</v>
      </c>
      <c r="U219" s="48"/>
      <c r="V219" s="49"/>
      <c r="W219" s="48"/>
      <c r="X219" s="49"/>
      <c r="Y219" s="48"/>
      <c r="Z219" s="49"/>
      <c r="AA219" s="48"/>
      <c r="AB219" s="49"/>
      <c r="AC219" s="48"/>
      <c r="AD219" s="48"/>
      <c r="AE219" s="48"/>
    </row>
    <row r="220" spans="1:31" ht="15">
      <c r="A220" s="65" t="s">
        <v>263</v>
      </c>
      <c r="B220" s="65" t="s">
        <v>257</v>
      </c>
      <c r="C220" s="66" t="s">
        <v>2159</v>
      </c>
      <c r="D220" s="67">
        <v>3</v>
      </c>
      <c r="E220" s="68" t="s">
        <v>132</v>
      </c>
      <c r="F220" s="69">
        <v>32</v>
      </c>
      <c r="G220" s="66"/>
      <c r="H220" s="70"/>
      <c r="I220" s="71"/>
      <c r="J220" s="71"/>
      <c r="K220" s="34" t="s">
        <v>65</v>
      </c>
      <c r="L220" s="78">
        <v>220</v>
      </c>
      <c r="M220" s="78"/>
      <c r="N220" s="73"/>
      <c r="O220" s="89" t="s">
        <v>306</v>
      </c>
      <c r="P220" s="89" t="s">
        <v>307</v>
      </c>
      <c r="Q220" s="89" t="s">
        <v>309</v>
      </c>
      <c r="R220">
        <v>1</v>
      </c>
      <c r="S220" s="88" t="str">
        <f>REPLACE(INDEX(GroupVertices[Group],MATCH(Edges[[#This Row],[Vertex 1]],GroupVertices[Vertex],0)),1,1,"")</f>
        <v>2</v>
      </c>
      <c r="T220" s="88" t="str">
        <f>REPLACE(INDEX(GroupVertices[Group],MATCH(Edges[[#This Row],[Vertex 2]],GroupVertices[Vertex],0)),1,1,"")</f>
        <v>2</v>
      </c>
      <c r="U220" s="48"/>
      <c r="V220" s="49"/>
      <c r="W220" s="48"/>
      <c r="X220" s="49"/>
      <c r="Y220" s="48"/>
      <c r="Z220" s="49"/>
      <c r="AA220" s="48"/>
      <c r="AB220" s="49"/>
      <c r="AC220" s="48"/>
      <c r="AD220" s="48"/>
      <c r="AE220" s="48"/>
    </row>
    <row r="221" spans="1:31" ht="15">
      <c r="A221" s="65" t="s">
        <v>205</v>
      </c>
      <c r="B221" s="65" t="s">
        <v>257</v>
      </c>
      <c r="C221" s="66" t="s">
        <v>2159</v>
      </c>
      <c r="D221" s="67">
        <v>3</v>
      </c>
      <c r="E221" s="68" t="s">
        <v>132</v>
      </c>
      <c r="F221" s="69">
        <v>32</v>
      </c>
      <c r="G221" s="66"/>
      <c r="H221" s="70"/>
      <c r="I221" s="71"/>
      <c r="J221" s="71"/>
      <c r="K221" s="34" t="s">
        <v>65</v>
      </c>
      <c r="L221" s="78">
        <v>221</v>
      </c>
      <c r="M221" s="78"/>
      <c r="N221" s="73"/>
      <c r="O221" s="89" t="s">
        <v>306</v>
      </c>
      <c r="P221" s="89" t="s">
        <v>307</v>
      </c>
      <c r="Q221" s="89" t="s">
        <v>308</v>
      </c>
      <c r="R221">
        <v>1</v>
      </c>
      <c r="S221" s="88" t="str">
        <f>REPLACE(INDEX(GroupVertices[Group],MATCH(Edges[[#This Row],[Vertex 1]],GroupVertices[Vertex],0)),1,1,"")</f>
        <v>1</v>
      </c>
      <c r="T221" s="88" t="str">
        <f>REPLACE(INDEX(GroupVertices[Group],MATCH(Edges[[#This Row],[Vertex 2]],GroupVertices[Vertex],0)),1,1,"")</f>
        <v>2</v>
      </c>
      <c r="U221" s="48"/>
      <c r="V221" s="49"/>
      <c r="W221" s="48"/>
      <c r="X221" s="49"/>
      <c r="Y221" s="48"/>
      <c r="Z221" s="49"/>
      <c r="AA221" s="48"/>
      <c r="AB221" s="49"/>
      <c r="AC221" s="48"/>
      <c r="AD221" s="48"/>
      <c r="AE221" s="48"/>
    </row>
    <row r="222" spans="1:31" ht="15">
      <c r="A222" s="65" t="s">
        <v>248</v>
      </c>
      <c r="B222" s="65" t="s">
        <v>241</v>
      </c>
      <c r="C222" s="66" t="s">
        <v>2159</v>
      </c>
      <c r="D222" s="67">
        <v>3</v>
      </c>
      <c r="E222" s="68" t="s">
        <v>132</v>
      </c>
      <c r="F222" s="69">
        <v>32</v>
      </c>
      <c r="G222" s="66"/>
      <c r="H222" s="70"/>
      <c r="I222" s="71"/>
      <c r="J222" s="71"/>
      <c r="K222" s="34" t="s">
        <v>65</v>
      </c>
      <c r="L222" s="78">
        <v>222</v>
      </c>
      <c r="M222" s="78"/>
      <c r="N222" s="73"/>
      <c r="O222" s="89" t="s">
        <v>306</v>
      </c>
      <c r="P222" s="89" t="s">
        <v>307</v>
      </c>
      <c r="Q222" s="89" t="s">
        <v>309</v>
      </c>
      <c r="R222">
        <v>1</v>
      </c>
      <c r="S222" s="88" t="str">
        <f>REPLACE(INDEX(GroupVertices[Group],MATCH(Edges[[#This Row],[Vertex 1]],GroupVertices[Vertex],0)),1,1,"")</f>
        <v>2</v>
      </c>
      <c r="T222" s="88" t="str">
        <f>REPLACE(INDEX(GroupVertices[Group],MATCH(Edges[[#This Row],[Vertex 2]],GroupVertices[Vertex],0)),1,1,"")</f>
        <v>2</v>
      </c>
      <c r="U222" s="48"/>
      <c r="V222" s="49"/>
      <c r="W222" s="48"/>
      <c r="X222" s="49"/>
      <c r="Y222" s="48"/>
      <c r="Z222" s="49"/>
      <c r="AA222" s="48"/>
      <c r="AB222" s="49"/>
      <c r="AC222" s="48"/>
      <c r="AD222" s="48"/>
      <c r="AE222" s="48"/>
    </row>
    <row r="223" spans="1:31" ht="15">
      <c r="A223" s="65" t="s">
        <v>226</v>
      </c>
      <c r="B223" s="65" t="s">
        <v>241</v>
      </c>
      <c r="C223" s="66" t="s">
        <v>2159</v>
      </c>
      <c r="D223" s="67">
        <v>3</v>
      </c>
      <c r="E223" s="68" t="s">
        <v>132</v>
      </c>
      <c r="F223" s="69">
        <v>32</v>
      </c>
      <c r="G223" s="66"/>
      <c r="H223" s="70"/>
      <c r="I223" s="71"/>
      <c r="J223" s="71"/>
      <c r="K223" s="34" t="s">
        <v>65</v>
      </c>
      <c r="L223" s="78">
        <v>223</v>
      </c>
      <c r="M223" s="78"/>
      <c r="N223" s="73"/>
      <c r="O223" s="89" t="s">
        <v>306</v>
      </c>
      <c r="P223" s="89" t="s">
        <v>307</v>
      </c>
      <c r="Q223" s="89" t="s">
        <v>309</v>
      </c>
      <c r="R223">
        <v>1</v>
      </c>
      <c r="S223" s="88" t="str">
        <f>REPLACE(INDEX(GroupVertices[Group],MATCH(Edges[[#This Row],[Vertex 1]],GroupVertices[Vertex],0)),1,1,"")</f>
        <v>3</v>
      </c>
      <c r="T223" s="88" t="str">
        <f>REPLACE(INDEX(GroupVertices[Group],MATCH(Edges[[#This Row],[Vertex 2]],GroupVertices[Vertex],0)),1,1,"")</f>
        <v>2</v>
      </c>
      <c r="U223" s="48"/>
      <c r="V223" s="49"/>
      <c r="W223" s="48"/>
      <c r="X223" s="49"/>
      <c r="Y223" s="48"/>
      <c r="Z223" s="49"/>
      <c r="AA223" s="48"/>
      <c r="AB223" s="49"/>
      <c r="AC223" s="48"/>
      <c r="AD223" s="48"/>
      <c r="AE223" s="48"/>
    </row>
    <row r="224" spans="1:31" ht="15">
      <c r="A224" s="65" t="s">
        <v>228</v>
      </c>
      <c r="B224" s="65" t="s">
        <v>241</v>
      </c>
      <c r="C224" s="66" t="s">
        <v>2159</v>
      </c>
      <c r="D224" s="67">
        <v>3</v>
      </c>
      <c r="E224" s="68" t="s">
        <v>132</v>
      </c>
      <c r="F224" s="69">
        <v>32</v>
      </c>
      <c r="G224" s="66"/>
      <c r="H224" s="70"/>
      <c r="I224" s="71"/>
      <c r="J224" s="71"/>
      <c r="K224" s="34" t="s">
        <v>65</v>
      </c>
      <c r="L224" s="78">
        <v>224</v>
      </c>
      <c r="M224" s="78"/>
      <c r="N224" s="73"/>
      <c r="O224" s="89" t="s">
        <v>306</v>
      </c>
      <c r="P224" s="89" t="s">
        <v>307</v>
      </c>
      <c r="Q224" s="89" t="s">
        <v>309</v>
      </c>
      <c r="R224">
        <v>1</v>
      </c>
      <c r="S224" s="88" t="str">
        <f>REPLACE(INDEX(GroupVertices[Group],MATCH(Edges[[#This Row],[Vertex 1]],GroupVertices[Vertex],0)),1,1,"")</f>
        <v>2</v>
      </c>
      <c r="T224" s="88" t="str">
        <f>REPLACE(INDEX(GroupVertices[Group],MATCH(Edges[[#This Row],[Vertex 2]],GroupVertices[Vertex],0)),1,1,"")</f>
        <v>2</v>
      </c>
      <c r="U224" s="48"/>
      <c r="V224" s="49"/>
      <c r="W224" s="48"/>
      <c r="X224" s="49"/>
      <c r="Y224" s="48"/>
      <c r="Z224" s="49"/>
      <c r="AA224" s="48"/>
      <c r="AB224" s="49"/>
      <c r="AC224" s="48"/>
      <c r="AD224" s="48"/>
      <c r="AE224" s="48"/>
    </row>
    <row r="225" spans="1:31" ht="15">
      <c r="A225" s="65" t="s">
        <v>214</v>
      </c>
      <c r="B225" s="65" t="s">
        <v>241</v>
      </c>
      <c r="C225" s="66" t="s">
        <v>2159</v>
      </c>
      <c r="D225" s="67">
        <v>3</v>
      </c>
      <c r="E225" s="68" t="s">
        <v>132</v>
      </c>
      <c r="F225" s="69">
        <v>32</v>
      </c>
      <c r="G225" s="66"/>
      <c r="H225" s="70"/>
      <c r="I225" s="71"/>
      <c r="J225" s="71"/>
      <c r="K225" s="34" t="s">
        <v>65</v>
      </c>
      <c r="L225" s="78">
        <v>225</v>
      </c>
      <c r="M225" s="78"/>
      <c r="N225" s="73"/>
      <c r="O225" s="89" t="s">
        <v>306</v>
      </c>
      <c r="P225" s="89" t="s">
        <v>307</v>
      </c>
      <c r="Q225" s="89" t="s">
        <v>309</v>
      </c>
      <c r="R225">
        <v>1</v>
      </c>
      <c r="S225" s="88" t="str">
        <f>REPLACE(INDEX(GroupVertices[Group],MATCH(Edges[[#This Row],[Vertex 1]],GroupVertices[Vertex],0)),1,1,"")</f>
        <v>2</v>
      </c>
      <c r="T225" s="88" t="str">
        <f>REPLACE(INDEX(GroupVertices[Group],MATCH(Edges[[#This Row],[Vertex 2]],GroupVertices[Vertex],0)),1,1,"")</f>
        <v>2</v>
      </c>
      <c r="U225" s="48"/>
      <c r="V225" s="49"/>
      <c r="W225" s="48"/>
      <c r="X225" s="49"/>
      <c r="Y225" s="48"/>
      <c r="Z225" s="49"/>
      <c r="AA225" s="48"/>
      <c r="AB225" s="49"/>
      <c r="AC225" s="48"/>
      <c r="AD225" s="48"/>
      <c r="AE225" s="48"/>
    </row>
    <row r="226" spans="1:31" ht="15">
      <c r="A226" s="65" t="s">
        <v>234</v>
      </c>
      <c r="B226" s="65" t="s">
        <v>241</v>
      </c>
      <c r="C226" s="66" t="s">
        <v>2159</v>
      </c>
      <c r="D226" s="67">
        <v>3</v>
      </c>
      <c r="E226" s="68" t="s">
        <v>132</v>
      </c>
      <c r="F226" s="69">
        <v>32</v>
      </c>
      <c r="G226" s="66"/>
      <c r="H226" s="70"/>
      <c r="I226" s="71"/>
      <c r="J226" s="71"/>
      <c r="K226" s="34" t="s">
        <v>65</v>
      </c>
      <c r="L226" s="78">
        <v>226</v>
      </c>
      <c r="M226" s="78"/>
      <c r="N226" s="73"/>
      <c r="O226" s="89" t="s">
        <v>306</v>
      </c>
      <c r="P226" s="89" t="s">
        <v>307</v>
      </c>
      <c r="Q226" s="89" t="s">
        <v>309</v>
      </c>
      <c r="R226">
        <v>1</v>
      </c>
      <c r="S226" s="88" t="str">
        <f>REPLACE(INDEX(GroupVertices[Group],MATCH(Edges[[#This Row],[Vertex 1]],GroupVertices[Vertex],0)),1,1,"")</f>
        <v>2</v>
      </c>
      <c r="T226" s="88" t="str">
        <f>REPLACE(INDEX(GroupVertices[Group],MATCH(Edges[[#This Row],[Vertex 2]],GroupVertices[Vertex],0)),1,1,"")</f>
        <v>2</v>
      </c>
      <c r="U226" s="48"/>
      <c r="V226" s="49"/>
      <c r="W226" s="48"/>
      <c r="X226" s="49"/>
      <c r="Y226" s="48"/>
      <c r="Z226" s="49"/>
      <c r="AA226" s="48"/>
      <c r="AB226" s="49"/>
      <c r="AC226" s="48"/>
      <c r="AD226" s="48"/>
      <c r="AE226" s="48"/>
    </row>
    <row r="227" spans="1:31" ht="15">
      <c r="A227" s="65" t="s">
        <v>253</v>
      </c>
      <c r="B227" s="65" t="s">
        <v>241</v>
      </c>
      <c r="C227" s="66" t="s">
        <v>2159</v>
      </c>
      <c r="D227" s="67">
        <v>3</v>
      </c>
      <c r="E227" s="68" t="s">
        <v>132</v>
      </c>
      <c r="F227" s="69">
        <v>32</v>
      </c>
      <c r="G227" s="66"/>
      <c r="H227" s="70"/>
      <c r="I227" s="71"/>
      <c r="J227" s="71"/>
      <c r="K227" s="34" t="s">
        <v>65</v>
      </c>
      <c r="L227" s="78">
        <v>227</v>
      </c>
      <c r="M227" s="78"/>
      <c r="N227" s="73"/>
      <c r="O227" s="89" t="s">
        <v>306</v>
      </c>
      <c r="P227" s="89" t="s">
        <v>307</v>
      </c>
      <c r="Q227" s="89" t="s">
        <v>309</v>
      </c>
      <c r="R227">
        <v>1</v>
      </c>
      <c r="S227" s="88" t="str">
        <f>REPLACE(INDEX(GroupVertices[Group],MATCH(Edges[[#This Row],[Vertex 1]],GroupVertices[Vertex],0)),1,1,"")</f>
        <v>2</v>
      </c>
      <c r="T227" s="88" t="str">
        <f>REPLACE(INDEX(GroupVertices[Group],MATCH(Edges[[#This Row],[Vertex 2]],GroupVertices[Vertex],0)),1,1,"")</f>
        <v>2</v>
      </c>
      <c r="U227" s="48"/>
      <c r="V227" s="49"/>
      <c r="W227" s="48"/>
      <c r="X227" s="49"/>
      <c r="Y227" s="48"/>
      <c r="Z227" s="49"/>
      <c r="AA227" s="48"/>
      <c r="AB227" s="49"/>
      <c r="AC227" s="48"/>
      <c r="AD227" s="48"/>
      <c r="AE227" s="48"/>
    </row>
    <row r="228" spans="1:31" ht="15">
      <c r="A228" s="65" t="s">
        <v>261</v>
      </c>
      <c r="B228" s="65" t="s">
        <v>241</v>
      </c>
      <c r="C228" s="66" t="s">
        <v>2159</v>
      </c>
      <c r="D228" s="67">
        <v>3</v>
      </c>
      <c r="E228" s="68" t="s">
        <v>132</v>
      </c>
      <c r="F228" s="69">
        <v>32</v>
      </c>
      <c r="G228" s="66"/>
      <c r="H228" s="70"/>
      <c r="I228" s="71"/>
      <c r="J228" s="71"/>
      <c r="K228" s="34" t="s">
        <v>65</v>
      </c>
      <c r="L228" s="78">
        <v>228</v>
      </c>
      <c r="M228" s="78"/>
      <c r="N228" s="73"/>
      <c r="O228" s="89" t="s">
        <v>306</v>
      </c>
      <c r="P228" s="89" t="s">
        <v>307</v>
      </c>
      <c r="Q228" s="89" t="s">
        <v>309</v>
      </c>
      <c r="R228">
        <v>1</v>
      </c>
      <c r="S228" s="88" t="str">
        <f>REPLACE(INDEX(GroupVertices[Group],MATCH(Edges[[#This Row],[Vertex 1]],GroupVertices[Vertex],0)),1,1,"")</f>
        <v>2</v>
      </c>
      <c r="T228" s="88" t="str">
        <f>REPLACE(INDEX(GroupVertices[Group],MATCH(Edges[[#This Row],[Vertex 2]],GroupVertices[Vertex],0)),1,1,"")</f>
        <v>2</v>
      </c>
      <c r="U228" s="48"/>
      <c r="V228" s="49"/>
      <c r="W228" s="48"/>
      <c r="X228" s="49"/>
      <c r="Y228" s="48"/>
      <c r="Z228" s="49"/>
      <c r="AA228" s="48"/>
      <c r="AB228" s="49"/>
      <c r="AC228" s="48"/>
      <c r="AD228" s="48"/>
      <c r="AE228" s="48"/>
    </row>
    <row r="229" spans="1:31" ht="15">
      <c r="A229" s="65" t="s">
        <v>249</v>
      </c>
      <c r="B229" s="65" t="s">
        <v>241</v>
      </c>
      <c r="C229" s="66" t="s">
        <v>2159</v>
      </c>
      <c r="D229" s="67">
        <v>3</v>
      </c>
      <c r="E229" s="68" t="s">
        <v>132</v>
      </c>
      <c r="F229" s="69">
        <v>32</v>
      </c>
      <c r="G229" s="66"/>
      <c r="H229" s="70"/>
      <c r="I229" s="71"/>
      <c r="J229" s="71"/>
      <c r="K229" s="34" t="s">
        <v>65</v>
      </c>
      <c r="L229" s="78">
        <v>229</v>
      </c>
      <c r="M229" s="78"/>
      <c r="N229" s="73"/>
      <c r="O229" s="89" t="s">
        <v>306</v>
      </c>
      <c r="P229" s="89" t="s">
        <v>307</v>
      </c>
      <c r="Q229" s="89" t="s">
        <v>309</v>
      </c>
      <c r="R229">
        <v>1</v>
      </c>
      <c r="S229" s="88" t="str">
        <f>REPLACE(INDEX(GroupVertices[Group],MATCH(Edges[[#This Row],[Vertex 1]],GroupVertices[Vertex],0)),1,1,"")</f>
        <v>2</v>
      </c>
      <c r="T229" s="88" t="str">
        <f>REPLACE(INDEX(GroupVertices[Group],MATCH(Edges[[#This Row],[Vertex 2]],GroupVertices[Vertex],0)),1,1,"")</f>
        <v>2</v>
      </c>
      <c r="U229" s="48"/>
      <c r="V229" s="49"/>
      <c r="W229" s="48"/>
      <c r="X229" s="49"/>
      <c r="Y229" s="48"/>
      <c r="Z229" s="49"/>
      <c r="AA229" s="48"/>
      <c r="AB229" s="49"/>
      <c r="AC229" s="48"/>
      <c r="AD229" s="48"/>
      <c r="AE229" s="48"/>
    </row>
    <row r="230" spans="1:31" ht="15">
      <c r="A230" s="65" t="s">
        <v>242</v>
      </c>
      <c r="B230" s="65" t="s">
        <v>241</v>
      </c>
      <c r="C230" s="66" t="s">
        <v>2159</v>
      </c>
      <c r="D230" s="67">
        <v>3</v>
      </c>
      <c r="E230" s="68" t="s">
        <v>132</v>
      </c>
      <c r="F230" s="69">
        <v>32</v>
      </c>
      <c r="G230" s="66"/>
      <c r="H230" s="70"/>
      <c r="I230" s="71"/>
      <c r="J230" s="71"/>
      <c r="K230" s="34" t="s">
        <v>65</v>
      </c>
      <c r="L230" s="78">
        <v>230</v>
      </c>
      <c r="M230" s="78"/>
      <c r="N230" s="73"/>
      <c r="O230" s="89" t="s">
        <v>306</v>
      </c>
      <c r="P230" s="89" t="s">
        <v>307</v>
      </c>
      <c r="Q230" s="89" t="s">
        <v>309</v>
      </c>
      <c r="R230">
        <v>1</v>
      </c>
      <c r="S230" s="88" t="str">
        <f>REPLACE(INDEX(GroupVertices[Group],MATCH(Edges[[#This Row],[Vertex 1]],GroupVertices[Vertex],0)),1,1,"")</f>
        <v>2</v>
      </c>
      <c r="T230" s="88" t="str">
        <f>REPLACE(INDEX(GroupVertices[Group],MATCH(Edges[[#This Row],[Vertex 2]],GroupVertices[Vertex],0)),1,1,"")</f>
        <v>2</v>
      </c>
      <c r="U230" s="48"/>
      <c r="V230" s="49"/>
      <c r="W230" s="48"/>
      <c r="X230" s="49"/>
      <c r="Y230" s="48"/>
      <c r="Z230" s="49"/>
      <c r="AA230" s="48"/>
      <c r="AB230" s="49"/>
      <c r="AC230" s="48"/>
      <c r="AD230" s="48"/>
      <c r="AE230" s="48"/>
    </row>
    <row r="231" spans="1:31" ht="15">
      <c r="A231" s="65" t="s">
        <v>243</v>
      </c>
      <c r="B231" s="65" t="s">
        <v>241</v>
      </c>
      <c r="C231" s="66" t="s">
        <v>2159</v>
      </c>
      <c r="D231" s="67">
        <v>3</v>
      </c>
      <c r="E231" s="68" t="s">
        <v>132</v>
      </c>
      <c r="F231" s="69">
        <v>32</v>
      </c>
      <c r="G231" s="66"/>
      <c r="H231" s="70"/>
      <c r="I231" s="71"/>
      <c r="J231" s="71"/>
      <c r="K231" s="34" t="s">
        <v>65</v>
      </c>
      <c r="L231" s="78">
        <v>231</v>
      </c>
      <c r="M231" s="78"/>
      <c r="N231" s="73"/>
      <c r="O231" s="89" t="s">
        <v>306</v>
      </c>
      <c r="P231" s="89" t="s">
        <v>307</v>
      </c>
      <c r="Q231" s="89" t="s">
        <v>309</v>
      </c>
      <c r="R231">
        <v>1</v>
      </c>
      <c r="S231" s="88" t="str">
        <f>REPLACE(INDEX(GroupVertices[Group],MATCH(Edges[[#This Row],[Vertex 1]],GroupVertices[Vertex],0)),1,1,"")</f>
        <v>2</v>
      </c>
      <c r="T231" s="88" t="str">
        <f>REPLACE(INDEX(GroupVertices[Group],MATCH(Edges[[#This Row],[Vertex 2]],GroupVertices[Vertex],0)),1,1,"")</f>
        <v>2</v>
      </c>
      <c r="U231" s="48"/>
      <c r="V231" s="49"/>
      <c r="W231" s="48"/>
      <c r="X231" s="49"/>
      <c r="Y231" s="48"/>
      <c r="Z231" s="49"/>
      <c r="AA231" s="48"/>
      <c r="AB231" s="49"/>
      <c r="AC231" s="48"/>
      <c r="AD231" s="48"/>
      <c r="AE231" s="48"/>
    </row>
    <row r="232" spans="1:31" ht="15">
      <c r="A232" s="65" t="s">
        <v>250</v>
      </c>
      <c r="B232" s="65" t="s">
        <v>241</v>
      </c>
      <c r="C232" s="66" t="s">
        <v>2159</v>
      </c>
      <c r="D232" s="67">
        <v>3</v>
      </c>
      <c r="E232" s="68" t="s">
        <v>132</v>
      </c>
      <c r="F232" s="69">
        <v>32</v>
      </c>
      <c r="G232" s="66"/>
      <c r="H232" s="70"/>
      <c r="I232" s="71"/>
      <c r="J232" s="71"/>
      <c r="K232" s="34" t="s">
        <v>65</v>
      </c>
      <c r="L232" s="78">
        <v>232</v>
      </c>
      <c r="M232" s="78"/>
      <c r="N232" s="73"/>
      <c r="O232" s="89" t="s">
        <v>306</v>
      </c>
      <c r="P232" s="89" t="s">
        <v>307</v>
      </c>
      <c r="Q232" s="89" t="s">
        <v>309</v>
      </c>
      <c r="R232">
        <v>1</v>
      </c>
      <c r="S232" s="88" t="str">
        <f>REPLACE(INDEX(GroupVertices[Group],MATCH(Edges[[#This Row],[Vertex 1]],GroupVertices[Vertex],0)),1,1,"")</f>
        <v>2</v>
      </c>
      <c r="T232" s="88" t="str">
        <f>REPLACE(INDEX(GroupVertices[Group],MATCH(Edges[[#This Row],[Vertex 2]],GroupVertices[Vertex],0)),1,1,"")</f>
        <v>2</v>
      </c>
      <c r="U232" s="48"/>
      <c r="V232" s="49"/>
      <c r="W232" s="48"/>
      <c r="X232" s="49"/>
      <c r="Y232" s="48"/>
      <c r="Z232" s="49"/>
      <c r="AA232" s="48"/>
      <c r="AB232" s="49"/>
      <c r="AC232" s="48"/>
      <c r="AD232" s="48"/>
      <c r="AE232" s="48"/>
    </row>
    <row r="233" spans="1:31" ht="15">
      <c r="A233" s="65" t="s">
        <v>255</v>
      </c>
      <c r="B233" s="65" t="s">
        <v>241</v>
      </c>
      <c r="C233" s="66" t="s">
        <v>2159</v>
      </c>
      <c r="D233" s="67">
        <v>3</v>
      </c>
      <c r="E233" s="68" t="s">
        <v>132</v>
      </c>
      <c r="F233" s="69">
        <v>32</v>
      </c>
      <c r="G233" s="66"/>
      <c r="H233" s="70"/>
      <c r="I233" s="71"/>
      <c r="J233" s="71"/>
      <c r="K233" s="34" t="s">
        <v>65</v>
      </c>
      <c r="L233" s="78">
        <v>233</v>
      </c>
      <c r="M233" s="78"/>
      <c r="N233" s="73"/>
      <c r="O233" s="89" t="s">
        <v>306</v>
      </c>
      <c r="P233" s="89" t="s">
        <v>307</v>
      </c>
      <c r="Q233" s="89" t="s">
        <v>309</v>
      </c>
      <c r="R233">
        <v>1</v>
      </c>
      <c r="S233" s="88" t="str">
        <f>REPLACE(INDEX(GroupVertices[Group],MATCH(Edges[[#This Row],[Vertex 1]],GroupVertices[Vertex],0)),1,1,"")</f>
        <v>2</v>
      </c>
      <c r="T233" s="88" t="str">
        <f>REPLACE(INDEX(GroupVertices[Group],MATCH(Edges[[#This Row],[Vertex 2]],GroupVertices[Vertex],0)),1,1,"")</f>
        <v>2</v>
      </c>
      <c r="U233" s="48"/>
      <c r="V233" s="49"/>
      <c r="W233" s="48"/>
      <c r="X233" s="49"/>
      <c r="Y233" s="48"/>
      <c r="Z233" s="49"/>
      <c r="AA233" s="48"/>
      <c r="AB233" s="49"/>
      <c r="AC233" s="48"/>
      <c r="AD233" s="48"/>
      <c r="AE233" s="48"/>
    </row>
    <row r="234" spans="1:31" ht="15">
      <c r="A234" s="65" t="s">
        <v>256</v>
      </c>
      <c r="B234" s="65" t="s">
        <v>241</v>
      </c>
      <c r="C234" s="66" t="s">
        <v>2159</v>
      </c>
      <c r="D234" s="67">
        <v>3</v>
      </c>
      <c r="E234" s="68" t="s">
        <v>132</v>
      </c>
      <c r="F234" s="69">
        <v>32</v>
      </c>
      <c r="G234" s="66"/>
      <c r="H234" s="70"/>
      <c r="I234" s="71"/>
      <c r="J234" s="71"/>
      <c r="K234" s="34" t="s">
        <v>65</v>
      </c>
      <c r="L234" s="78">
        <v>234</v>
      </c>
      <c r="M234" s="78"/>
      <c r="N234" s="73"/>
      <c r="O234" s="89" t="s">
        <v>306</v>
      </c>
      <c r="P234" s="89" t="s">
        <v>307</v>
      </c>
      <c r="Q234" s="89" t="s">
        <v>309</v>
      </c>
      <c r="R234">
        <v>1</v>
      </c>
      <c r="S234" s="88" t="str">
        <f>REPLACE(INDEX(GroupVertices[Group],MATCH(Edges[[#This Row],[Vertex 1]],GroupVertices[Vertex],0)),1,1,"")</f>
        <v>2</v>
      </c>
      <c r="T234" s="88" t="str">
        <f>REPLACE(INDEX(GroupVertices[Group],MATCH(Edges[[#This Row],[Vertex 2]],GroupVertices[Vertex],0)),1,1,"")</f>
        <v>2</v>
      </c>
      <c r="U234" s="48"/>
      <c r="V234" s="49"/>
      <c r="W234" s="48"/>
      <c r="X234" s="49"/>
      <c r="Y234" s="48"/>
      <c r="Z234" s="49"/>
      <c r="AA234" s="48"/>
      <c r="AB234" s="49"/>
      <c r="AC234" s="48"/>
      <c r="AD234" s="48"/>
      <c r="AE234" s="48"/>
    </row>
    <row r="235" spans="1:31" ht="15">
      <c r="A235" s="65" t="s">
        <v>244</v>
      </c>
      <c r="B235" s="65" t="s">
        <v>241</v>
      </c>
      <c r="C235" s="66" t="s">
        <v>2159</v>
      </c>
      <c r="D235" s="67">
        <v>3</v>
      </c>
      <c r="E235" s="68" t="s">
        <v>132</v>
      </c>
      <c r="F235" s="69">
        <v>32</v>
      </c>
      <c r="G235" s="66"/>
      <c r="H235" s="70"/>
      <c r="I235" s="71"/>
      <c r="J235" s="71"/>
      <c r="K235" s="34" t="s">
        <v>65</v>
      </c>
      <c r="L235" s="78">
        <v>235</v>
      </c>
      <c r="M235" s="78"/>
      <c r="N235" s="73"/>
      <c r="O235" s="89" t="s">
        <v>306</v>
      </c>
      <c r="P235" s="89" t="s">
        <v>307</v>
      </c>
      <c r="Q235" s="89" t="s">
        <v>309</v>
      </c>
      <c r="R235">
        <v>1</v>
      </c>
      <c r="S235" s="88" t="str">
        <f>REPLACE(INDEX(GroupVertices[Group],MATCH(Edges[[#This Row],[Vertex 1]],GroupVertices[Vertex],0)),1,1,"")</f>
        <v>2</v>
      </c>
      <c r="T235" s="88" t="str">
        <f>REPLACE(INDEX(GroupVertices[Group],MATCH(Edges[[#This Row],[Vertex 2]],GroupVertices[Vertex],0)),1,1,"")</f>
        <v>2</v>
      </c>
      <c r="U235" s="48"/>
      <c r="V235" s="49"/>
      <c r="W235" s="48"/>
      <c r="X235" s="49"/>
      <c r="Y235" s="48"/>
      <c r="Z235" s="49"/>
      <c r="AA235" s="48"/>
      <c r="AB235" s="49"/>
      <c r="AC235" s="48"/>
      <c r="AD235" s="48"/>
      <c r="AE235" s="48"/>
    </row>
    <row r="236" spans="1:31" ht="15">
      <c r="A236" s="65" t="s">
        <v>251</v>
      </c>
      <c r="B236" s="65" t="s">
        <v>241</v>
      </c>
      <c r="C236" s="66" t="s">
        <v>2159</v>
      </c>
      <c r="D236" s="67">
        <v>3</v>
      </c>
      <c r="E236" s="68" t="s">
        <v>132</v>
      </c>
      <c r="F236" s="69">
        <v>32</v>
      </c>
      <c r="G236" s="66"/>
      <c r="H236" s="70"/>
      <c r="I236" s="71"/>
      <c r="J236" s="71"/>
      <c r="K236" s="34" t="s">
        <v>65</v>
      </c>
      <c r="L236" s="78">
        <v>236</v>
      </c>
      <c r="M236" s="78"/>
      <c r="N236" s="73"/>
      <c r="O236" s="89" t="s">
        <v>306</v>
      </c>
      <c r="P236" s="89" t="s">
        <v>307</v>
      </c>
      <c r="Q236" s="89" t="s">
        <v>309</v>
      </c>
      <c r="R236">
        <v>1</v>
      </c>
      <c r="S236" s="88" t="str">
        <f>REPLACE(INDEX(GroupVertices[Group],MATCH(Edges[[#This Row],[Vertex 1]],GroupVertices[Vertex],0)),1,1,"")</f>
        <v>2</v>
      </c>
      <c r="T236" s="88" t="str">
        <f>REPLACE(INDEX(GroupVertices[Group],MATCH(Edges[[#This Row],[Vertex 2]],GroupVertices[Vertex],0)),1,1,"")</f>
        <v>2</v>
      </c>
      <c r="U236" s="48"/>
      <c r="V236" s="49"/>
      <c r="W236" s="48"/>
      <c r="X236" s="49"/>
      <c r="Y236" s="48"/>
      <c r="Z236" s="49"/>
      <c r="AA236" s="48"/>
      <c r="AB236" s="49"/>
      <c r="AC236" s="48"/>
      <c r="AD236" s="48"/>
      <c r="AE236" s="48"/>
    </row>
    <row r="237" spans="1:31" ht="15">
      <c r="A237" s="65" t="s">
        <v>245</v>
      </c>
      <c r="B237" s="65" t="s">
        <v>241</v>
      </c>
      <c r="C237" s="66" t="s">
        <v>2159</v>
      </c>
      <c r="D237" s="67">
        <v>3</v>
      </c>
      <c r="E237" s="68" t="s">
        <v>132</v>
      </c>
      <c r="F237" s="69">
        <v>32</v>
      </c>
      <c r="G237" s="66"/>
      <c r="H237" s="70"/>
      <c r="I237" s="71"/>
      <c r="J237" s="71"/>
      <c r="K237" s="34" t="s">
        <v>65</v>
      </c>
      <c r="L237" s="78">
        <v>237</v>
      </c>
      <c r="M237" s="78"/>
      <c r="N237" s="73"/>
      <c r="O237" s="89" t="s">
        <v>306</v>
      </c>
      <c r="P237" s="89" t="s">
        <v>307</v>
      </c>
      <c r="Q237" s="89" t="s">
        <v>309</v>
      </c>
      <c r="R237">
        <v>1</v>
      </c>
      <c r="S237" s="88" t="str">
        <f>REPLACE(INDEX(GroupVertices[Group],MATCH(Edges[[#This Row],[Vertex 1]],GroupVertices[Vertex],0)),1,1,"")</f>
        <v>2</v>
      </c>
      <c r="T237" s="88" t="str">
        <f>REPLACE(INDEX(GroupVertices[Group],MATCH(Edges[[#This Row],[Vertex 2]],GroupVertices[Vertex],0)),1,1,"")</f>
        <v>2</v>
      </c>
      <c r="U237" s="48"/>
      <c r="V237" s="49"/>
      <c r="W237" s="48"/>
      <c r="X237" s="49"/>
      <c r="Y237" s="48"/>
      <c r="Z237" s="49"/>
      <c r="AA237" s="48"/>
      <c r="AB237" s="49"/>
      <c r="AC237" s="48"/>
      <c r="AD237" s="48"/>
      <c r="AE237" s="48"/>
    </row>
    <row r="238" spans="1:31" ht="15">
      <c r="A238" s="65" t="s">
        <v>252</v>
      </c>
      <c r="B238" s="65" t="s">
        <v>241</v>
      </c>
      <c r="C238" s="66" t="s">
        <v>2159</v>
      </c>
      <c r="D238" s="67">
        <v>3</v>
      </c>
      <c r="E238" s="68" t="s">
        <v>132</v>
      </c>
      <c r="F238" s="69">
        <v>32</v>
      </c>
      <c r="G238" s="66"/>
      <c r="H238" s="70"/>
      <c r="I238" s="71"/>
      <c r="J238" s="71"/>
      <c r="K238" s="34" t="s">
        <v>65</v>
      </c>
      <c r="L238" s="78">
        <v>238</v>
      </c>
      <c r="M238" s="78"/>
      <c r="N238" s="73"/>
      <c r="O238" s="89" t="s">
        <v>306</v>
      </c>
      <c r="P238" s="89" t="s">
        <v>307</v>
      </c>
      <c r="Q238" s="89" t="s">
        <v>309</v>
      </c>
      <c r="R238">
        <v>1</v>
      </c>
      <c r="S238" s="88" t="str">
        <f>REPLACE(INDEX(GroupVertices[Group],MATCH(Edges[[#This Row],[Vertex 1]],GroupVertices[Vertex],0)),1,1,"")</f>
        <v>2</v>
      </c>
      <c r="T238" s="88" t="str">
        <f>REPLACE(INDEX(GroupVertices[Group],MATCH(Edges[[#This Row],[Vertex 2]],GroupVertices[Vertex],0)),1,1,"")</f>
        <v>2</v>
      </c>
      <c r="U238" s="48"/>
      <c r="V238" s="49"/>
      <c r="W238" s="48"/>
      <c r="X238" s="49"/>
      <c r="Y238" s="48"/>
      <c r="Z238" s="49"/>
      <c r="AA238" s="48"/>
      <c r="AB238" s="49"/>
      <c r="AC238" s="48"/>
      <c r="AD238" s="48"/>
      <c r="AE238" s="48"/>
    </row>
    <row r="239" spans="1:31" ht="15">
      <c r="A239" s="65" t="s">
        <v>205</v>
      </c>
      <c r="B239" s="65" t="s">
        <v>241</v>
      </c>
      <c r="C239" s="66" t="s">
        <v>2159</v>
      </c>
      <c r="D239" s="67">
        <v>3</v>
      </c>
      <c r="E239" s="68" t="s">
        <v>132</v>
      </c>
      <c r="F239" s="69">
        <v>32</v>
      </c>
      <c r="G239" s="66"/>
      <c r="H239" s="70"/>
      <c r="I239" s="71"/>
      <c r="J239" s="71"/>
      <c r="K239" s="34" t="s">
        <v>65</v>
      </c>
      <c r="L239" s="78">
        <v>239</v>
      </c>
      <c r="M239" s="78"/>
      <c r="N239" s="73"/>
      <c r="O239" s="89" t="s">
        <v>306</v>
      </c>
      <c r="P239" s="89" t="s">
        <v>307</v>
      </c>
      <c r="Q239" s="89" t="s">
        <v>308</v>
      </c>
      <c r="R239">
        <v>1</v>
      </c>
      <c r="S239" s="88" t="str">
        <f>REPLACE(INDEX(GroupVertices[Group],MATCH(Edges[[#This Row],[Vertex 1]],GroupVertices[Vertex],0)),1,1,"")</f>
        <v>1</v>
      </c>
      <c r="T239" s="88" t="str">
        <f>REPLACE(INDEX(GroupVertices[Group],MATCH(Edges[[#This Row],[Vertex 2]],GroupVertices[Vertex],0)),1,1,"")</f>
        <v>2</v>
      </c>
      <c r="U239" s="48"/>
      <c r="V239" s="49"/>
      <c r="W239" s="48"/>
      <c r="X239" s="49"/>
      <c r="Y239" s="48"/>
      <c r="Z239" s="49"/>
      <c r="AA239" s="48"/>
      <c r="AB239" s="49"/>
      <c r="AC239" s="48"/>
      <c r="AD239" s="48"/>
      <c r="AE239" s="48"/>
    </row>
    <row r="240" spans="1:31" ht="15">
      <c r="A240" s="65" t="s">
        <v>228</v>
      </c>
      <c r="B240" s="65" t="s">
        <v>248</v>
      </c>
      <c r="C240" s="66" t="s">
        <v>2159</v>
      </c>
      <c r="D240" s="67">
        <v>3</v>
      </c>
      <c r="E240" s="68" t="s">
        <v>132</v>
      </c>
      <c r="F240" s="69">
        <v>32</v>
      </c>
      <c r="G240" s="66"/>
      <c r="H240" s="70"/>
      <c r="I240" s="71"/>
      <c r="J240" s="71"/>
      <c r="K240" s="34" t="s">
        <v>65</v>
      </c>
      <c r="L240" s="78">
        <v>240</v>
      </c>
      <c r="M240" s="78"/>
      <c r="N240" s="73"/>
      <c r="O240" s="89" t="s">
        <v>306</v>
      </c>
      <c r="P240" s="89" t="s">
        <v>307</v>
      </c>
      <c r="Q240" s="89" t="s">
        <v>309</v>
      </c>
      <c r="R240">
        <v>1</v>
      </c>
      <c r="S240" s="88" t="str">
        <f>REPLACE(INDEX(GroupVertices[Group],MATCH(Edges[[#This Row],[Vertex 1]],GroupVertices[Vertex],0)),1,1,"")</f>
        <v>2</v>
      </c>
      <c r="T240" s="88" t="str">
        <f>REPLACE(INDEX(GroupVertices[Group],MATCH(Edges[[#This Row],[Vertex 2]],GroupVertices[Vertex],0)),1,1,"")</f>
        <v>2</v>
      </c>
      <c r="U240" s="48"/>
      <c r="V240" s="49"/>
      <c r="W240" s="48"/>
      <c r="X240" s="49"/>
      <c r="Y240" s="48"/>
      <c r="Z240" s="49"/>
      <c r="AA240" s="48"/>
      <c r="AB240" s="49"/>
      <c r="AC240" s="48"/>
      <c r="AD240" s="48"/>
      <c r="AE240" s="48"/>
    </row>
    <row r="241" spans="1:31" ht="15">
      <c r="A241" s="65" t="s">
        <v>214</v>
      </c>
      <c r="B241" s="65" t="s">
        <v>248</v>
      </c>
      <c r="C241" s="66" t="s">
        <v>2159</v>
      </c>
      <c r="D241" s="67">
        <v>3</v>
      </c>
      <c r="E241" s="68" t="s">
        <v>132</v>
      </c>
      <c r="F241" s="69">
        <v>32</v>
      </c>
      <c r="G241" s="66"/>
      <c r="H241" s="70"/>
      <c r="I241" s="71"/>
      <c r="J241" s="71"/>
      <c r="K241" s="34" t="s">
        <v>65</v>
      </c>
      <c r="L241" s="78">
        <v>241</v>
      </c>
      <c r="M241" s="78"/>
      <c r="N241" s="73"/>
      <c r="O241" s="89" t="s">
        <v>306</v>
      </c>
      <c r="P241" s="89" t="s">
        <v>307</v>
      </c>
      <c r="Q241" s="89" t="s">
        <v>309</v>
      </c>
      <c r="R241">
        <v>1</v>
      </c>
      <c r="S241" s="88" t="str">
        <f>REPLACE(INDEX(GroupVertices[Group],MATCH(Edges[[#This Row],[Vertex 1]],GroupVertices[Vertex],0)),1,1,"")</f>
        <v>2</v>
      </c>
      <c r="T241" s="88" t="str">
        <f>REPLACE(INDEX(GroupVertices[Group],MATCH(Edges[[#This Row],[Vertex 2]],GroupVertices[Vertex],0)),1,1,"")</f>
        <v>2</v>
      </c>
      <c r="U241" s="48"/>
      <c r="V241" s="49"/>
      <c r="W241" s="48"/>
      <c r="X241" s="49"/>
      <c r="Y241" s="48"/>
      <c r="Z241" s="49"/>
      <c r="AA241" s="48"/>
      <c r="AB241" s="49"/>
      <c r="AC241" s="48"/>
      <c r="AD241" s="48"/>
      <c r="AE241" s="48"/>
    </row>
    <row r="242" spans="1:31" ht="15">
      <c r="A242" s="65" t="s">
        <v>253</v>
      </c>
      <c r="B242" s="65" t="s">
        <v>248</v>
      </c>
      <c r="C242" s="66" t="s">
        <v>2159</v>
      </c>
      <c r="D242" s="67">
        <v>3</v>
      </c>
      <c r="E242" s="68" t="s">
        <v>132</v>
      </c>
      <c r="F242" s="69">
        <v>32</v>
      </c>
      <c r="G242" s="66"/>
      <c r="H242" s="70"/>
      <c r="I242" s="71"/>
      <c r="J242" s="71"/>
      <c r="K242" s="34" t="s">
        <v>65</v>
      </c>
      <c r="L242" s="78">
        <v>242</v>
      </c>
      <c r="M242" s="78"/>
      <c r="N242" s="73"/>
      <c r="O242" s="89" t="s">
        <v>306</v>
      </c>
      <c r="P242" s="89" t="s">
        <v>307</v>
      </c>
      <c r="Q242" s="89" t="s">
        <v>309</v>
      </c>
      <c r="R242">
        <v>1</v>
      </c>
      <c r="S242" s="88" t="str">
        <f>REPLACE(INDEX(GroupVertices[Group],MATCH(Edges[[#This Row],[Vertex 1]],GroupVertices[Vertex],0)),1,1,"")</f>
        <v>2</v>
      </c>
      <c r="T242" s="88" t="str">
        <f>REPLACE(INDEX(GroupVertices[Group],MATCH(Edges[[#This Row],[Vertex 2]],GroupVertices[Vertex],0)),1,1,"")</f>
        <v>2</v>
      </c>
      <c r="U242" s="48"/>
      <c r="V242" s="49"/>
      <c r="W242" s="48"/>
      <c r="X242" s="49"/>
      <c r="Y242" s="48"/>
      <c r="Z242" s="49"/>
      <c r="AA242" s="48"/>
      <c r="AB242" s="49"/>
      <c r="AC242" s="48"/>
      <c r="AD242" s="48"/>
      <c r="AE242" s="48"/>
    </row>
    <row r="243" spans="1:31" ht="15">
      <c r="A243" s="65" t="s">
        <v>261</v>
      </c>
      <c r="B243" s="65" t="s">
        <v>248</v>
      </c>
      <c r="C243" s="66" t="s">
        <v>2159</v>
      </c>
      <c r="D243" s="67">
        <v>3</v>
      </c>
      <c r="E243" s="68" t="s">
        <v>132</v>
      </c>
      <c r="F243" s="69">
        <v>32</v>
      </c>
      <c r="G243" s="66"/>
      <c r="H243" s="70"/>
      <c r="I243" s="71"/>
      <c r="J243" s="71"/>
      <c r="K243" s="34" t="s">
        <v>65</v>
      </c>
      <c r="L243" s="78">
        <v>243</v>
      </c>
      <c r="M243" s="78"/>
      <c r="N243" s="73"/>
      <c r="O243" s="89" t="s">
        <v>306</v>
      </c>
      <c r="P243" s="89" t="s">
        <v>307</v>
      </c>
      <c r="Q243" s="89" t="s">
        <v>309</v>
      </c>
      <c r="R243">
        <v>1</v>
      </c>
      <c r="S243" s="88" t="str">
        <f>REPLACE(INDEX(GroupVertices[Group],MATCH(Edges[[#This Row],[Vertex 1]],GroupVertices[Vertex],0)),1,1,"")</f>
        <v>2</v>
      </c>
      <c r="T243" s="88" t="str">
        <f>REPLACE(INDEX(GroupVertices[Group],MATCH(Edges[[#This Row],[Vertex 2]],GroupVertices[Vertex],0)),1,1,"")</f>
        <v>2</v>
      </c>
      <c r="U243" s="48"/>
      <c r="V243" s="49"/>
      <c r="W243" s="48"/>
      <c r="X243" s="49"/>
      <c r="Y243" s="48"/>
      <c r="Z243" s="49"/>
      <c r="AA243" s="48"/>
      <c r="AB243" s="49"/>
      <c r="AC243" s="48"/>
      <c r="AD243" s="48"/>
      <c r="AE243" s="48"/>
    </row>
    <row r="244" spans="1:31" ht="15">
      <c r="A244" s="65" t="s">
        <v>249</v>
      </c>
      <c r="B244" s="65" t="s">
        <v>248</v>
      </c>
      <c r="C244" s="66" t="s">
        <v>2159</v>
      </c>
      <c r="D244" s="67">
        <v>3</v>
      </c>
      <c r="E244" s="68" t="s">
        <v>132</v>
      </c>
      <c r="F244" s="69">
        <v>32</v>
      </c>
      <c r="G244" s="66"/>
      <c r="H244" s="70"/>
      <c r="I244" s="71"/>
      <c r="J244" s="71"/>
      <c r="K244" s="34" t="s">
        <v>65</v>
      </c>
      <c r="L244" s="78">
        <v>244</v>
      </c>
      <c r="M244" s="78"/>
      <c r="N244" s="73"/>
      <c r="O244" s="89" t="s">
        <v>306</v>
      </c>
      <c r="P244" s="89" t="s">
        <v>307</v>
      </c>
      <c r="Q244" s="89" t="s">
        <v>309</v>
      </c>
      <c r="R244">
        <v>1</v>
      </c>
      <c r="S244" s="88" t="str">
        <f>REPLACE(INDEX(GroupVertices[Group],MATCH(Edges[[#This Row],[Vertex 1]],GroupVertices[Vertex],0)),1,1,"")</f>
        <v>2</v>
      </c>
      <c r="T244" s="88" t="str">
        <f>REPLACE(INDEX(GroupVertices[Group],MATCH(Edges[[#This Row],[Vertex 2]],GroupVertices[Vertex],0)),1,1,"")</f>
        <v>2</v>
      </c>
      <c r="U244" s="48"/>
      <c r="V244" s="49"/>
      <c r="W244" s="48"/>
      <c r="X244" s="49"/>
      <c r="Y244" s="48"/>
      <c r="Z244" s="49"/>
      <c r="AA244" s="48"/>
      <c r="AB244" s="49"/>
      <c r="AC244" s="48"/>
      <c r="AD244" s="48"/>
      <c r="AE244" s="48"/>
    </row>
    <row r="245" spans="1:31" ht="15">
      <c r="A245" s="65" t="s">
        <v>259</v>
      </c>
      <c r="B245" s="65" t="s">
        <v>248</v>
      </c>
      <c r="C245" s="66" t="s">
        <v>2159</v>
      </c>
      <c r="D245" s="67">
        <v>3</v>
      </c>
      <c r="E245" s="68" t="s">
        <v>132</v>
      </c>
      <c r="F245" s="69">
        <v>32</v>
      </c>
      <c r="G245" s="66"/>
      <c r="H245" s="70"/>
      <c r="I245" s="71"/>
      <c r="J245" s="71"/>
      <c r="K245" s="34" t="s">
        <v>65</v>
      </c>
      <c r="L245" s="78">
        <v>245</v>
      </c>
      <c r="M245" s="78"/>
      <c r="N245" s="73"/>
      <c r="O245" s="89" t="s">
        <v>306</v>
      </c>
      <c r="P245" s="89" t="s">
        <v>307</v>
      </c>
      <c r="Q245" s="89" t="s">
        <v>309</v>
      </c>
      <c r="R245">
        <v>1</v>
      </c>
      <c r="S245" s="88" t="str">
        <f>REPLACE(INDEX(GroupVertices[Group],MATCH(Edges[[#This Row],[Vertex 1]],GroupVertices[Vertex],0)),1,1,"")</f>
        <v>2</v>
      </c>
      <c r="T245" s="88" t="str">
        <f>REPLACE(INDEX(GroupVertices[Group],MATCH(Edges[[#This Row],[Vertex 2]],GroupVertices[Vertex],0)),1,1,"")</f>
        <v>2</v>
      </c>
      <c r="U245" s="48"/>
      <c r="V245" s="49"/>
      <c r="W245" s="48"/>
      <c r="X245" s="49"/>
      <c r="Y245" s="48"/>
      <c r="Z245" s="49"/>
      <c r="AA245" s="48"/>
      <c r="AB245" s="49"/>
      <c r="AC245" s="48"/>
      <c r="AD245" s="48"/>
      <c r="AE245" s="48"/>
    </row>
    <row r="246" spans="1:31" ht="15">
      <c r="A246" s="65" t="s">
        <v>242</v>
      </c>
      <c r="B246" s="65" t="s">
        <v>248</v>
      </c>
      <c r="C246" s="66" t="s">
        <v>2159</v>
      </c>
      <c r="D246" s="67">
        <v>3</v>
      </c>
      <c r="E246" s="68" t="s">
        <v>132</v>
      </c>
      <c r="F246" s="69">
        <v>32</v>
      </c>
      <c r="G246" s="66"/>
      <c r="H246" s="70"/>
      <c r="I246" s="71"/>
      <c r="J246" s="71"/>
      <c r="K246" s="34" t="s">
        <v>65</v>
      </c>
      <c r="L246" s="78">
        <v>246</v>
      </c>
      <c r="M246" s="78"/>
      <c r="N246" s="73"/>
      <c r="O246" s="89" t="s">
        <v>306</v>
      </c>
      <c r="P246" s="89" t="s">
        <v>307</v>
      </c>
      <c r="Q246" s="89" t="s">
        <v>309</v>
      </c>
      <c r="R246">
        <v>1</v>
      </c>
      <c r="S246" s="88" t="str">
        <f>REPLACE(INDEX(GroupVertices[Group],MATCH(Edges[[#This Row],[Vertex 1]],GroupVertices[Vertex],0)),1,1,"")</f>
        <v>2</v>
      </c>
      <c r="T246" s="88" t="str">
        <f>REPLACE(INDEX(GroupVertices[Group],MATCH(Edges[[#This Row],[Vertex 2]],GroupVertices[Vertex],0)),1,1,"")</f>
        <v>2</v>
      </c>
      <c r="U246" s="48"/>
      <c r="V246" s="49"/>
      <c r="W246" s="48"/>
      <c r="X246" s="49"/>
      <c r="Y246" s="48"/>
      <c r="Z246" s="49"/>
      <c r="AA246" s="48"/>
      <c r="AB246" s="49"/>
      <c r="AC246" s="48"/>
      <c r="AD246" s="48"/>
      <c r="AE246" s="48"/>
    </row>
    <row r="247" spans="1:31" ht="15">
      <c r="A247" s="65" t="s">
        <v>250</v>
      </c>
      <c r="B247" s="65" t="s">
        <v>248</v>
      </c>
      <c r="C247" s="66" t="s">
        <v>2159</v>
      </c>
      <c r="D247" s="67">
        <v>3</v>
      </c>
      <c r="E247" s="68" t="s">
        <v>132</v>
      </c>
      <c r="F247" s="69">
        <v>32</v>
      </c>
      <c r="G247" s="66"/>
      <c r="H247" s="70"/>
      <c r="I247" s="71"/>
      <c r="J247" s="71"/>
      <c r="K247" s="34" t="s">
        <v>65</v>
      </c>
      <c r="L247" s="78">
        <v>247</v>
      </c>
      <c r="M247" s="78"/>
      <c r="N247" s="73"/>
      <c r="O247" s="89" t="s">
        <v>306</v>
      </c>
      <c r="P247" s="89" t="s">
        <v>307</v>
      </c>
      <c r="Q247" s="89" t="s">
        <v>309</v>
      </c>
      <c r="R247">
        <v>1</v>
      </c>
      <c r="S247" s="88" t="str">
        <f>REPLACE(INDEX(GroupVertices[Group],MATCH(Edges[[#This Row],[Vertex 1]],GroupVertices[Vertex],0)),1,1,"")</f>
        <v>2</v>
      </c>
      <c r="T247" s="88" t="str">
        <f>REPLACE(INDEX(GroupVertices[Group],MATCH(Edges[[#This Row],[Vertex 2]],GroupVertices[Vertex],0)),1,1,"")</f>
        <v>2</v>
      </c>
      <c r="U247" s="48"/>
      <c r="V247" s="49"/>
      <c r="W247" s="48"/>
      <c r="X247" s="49"/>
      <c r="Y247" s="48"/>
      <c r="Z247" s="49"/>
      <c r="AA247" s="48"/>
      <c r="AB247" s="49"/>
      <c r="AC247" s="48"/>
      <c r="AD247" s="48"/>
      <c r="AE247" s="48"/>
    </row>
    <row r="248" spans="1:31" ht="15">
      <c r="A248" s="65" t="s">
        <v>251</v>
      </c>
      <c r="B248" s="65" t="s">
        <v>248</v>
      </c>
      <c r="C248" s="66" t="s">
        <v>2159</v>
      </c>
      <c r="D248" s="67">
        <v>3</v>
      </c>
      <c r="E248" s="68" t="s">
        <v>132</v>
      </c>
      <c r="F248" s="69">
        <v>32</v>
      </c>
      <c r="G248" s="66"/>
      <c r="H248" s="70"/>
      <c r="I248" s="71"/>
      <c r="J248" s="71"/>
      <c r="K248" s="34" t="s">
        <v>65</v>
      </c>
      <c r="L248" s="78">
        <v>248</v>
      </c>
      <c r="M248" s="78"/>
      <c r="N248" s="73"/>
      <c r="O248" s="89" t="s">
        <v>306</v>
      </c>
      <c r="P248" s="89" t="s">
        <v>307</v>
      </c>
      <c r="Q248" s="89" t="s">
        <v>309</v>
      </c>
      <c r="R248">
        <v>1</v>
      </c>
      <c r="S248" s="88" t="str">
        <f>REPLACE(INDEX(GroupVertices[Group],MATCH(Edges[[#This Row],[Vertex 1]],GroupVertices[Vertex],0)),1,1,"")</f>
        <v>2</v>
      </c>
      <c r="T248" s="88" t="str">
        <f>REPLACE(INDEX(GroupVertices[Group],MATCH(Edges[[#This Row],[Vertex 2]],GroupVertices[Vertex],0)),1,1,"")</f>
        <v>2</v>
      </c>
      <c r="U248" s="48"/>
      <c r="V248" s="49"/>
      <c r="W248" s="48"/>
      <c r="X248" s="49"/>
      <c r="Y248" s="48"/>
      <c r="Z248" s="49"/>
      <c r="AA248" s="48"/>
      <c r="AB248" s="49"/>
      <c r="AC248" s="48"/>
      <c r="AD248" s="48"/>
      <c r="AE248" s="48"/>
    </row>
    <row r="249" spans="1:31" ht="15">
      <c r="A249" s="65" t="s">
        <v>252</v>
      </c>
      <c r="B249" s="65" t="s">
        <v>248</v>
      </c>
      <c r="C249" s="66" t="s">
        <v>2159</v>
      </c>
      <c r="D249" s="67">
        <v>3</v>
      </c>
      <c r="E249" s="68" t="s">
        <v>132</v>
      </c>
      <c r="F249" s="69">
        <v>32</v>
      </c>
      <c r="G249" s="66"/>
      <c r="H249" s="70"/>
      <c r="I249" s="71"/>
      <c r="J249" s="71"/>
      <c r="K249" s="34" t="s">
        <v>65</v>
      </c>
      <c r="L249" s="78">
        <v>249</v>
      </c>
      <c r="M249" s="78"/>
      <c r="N249" s="73"/>
      <c r="O249" s="89" t="s">
        <v>306</v>
      </c>
      <c r="P249" s="89" t="s">
        <v>307</v>
      </c>
      <c r="Q249" s="89" t="s">
        <v>309</v>
      </c>
      <c r="R249">
        <v>1</v>
      </c>
      <c r="S249" s="88" t="str">
        <f>REPLACE(INDEX(GroupVertices[Group],MATCH(Edges[[#This Row],[Vertex 1]],GroupVertices[Vertex],0)),1,1,"")</f>
        <v>2</v>
      </c>
      <c r="T249" s="88" t="str">
        <f>REPLACE(INDEX(GroupVertices[Group],MATCH(Edges[[#This Row],[Vertex 2]],GroupVertices[Vertex],0)),1,1,"")</f>
        <v>2</v>
      </c>
      <c r="U249" s="48"/>
      <c r="V249" s="49"/>
      <c r="W249" s="48"/>
      <c r="X249" s="49"/>
      <c r="Y249" s="48"/>
      <c r="Z249" s="49"/>
      <c r="AA249" s="48"/>
      <c r="AB249" s="49"/>
      <c r="AC249" s="48"/>
      <c r="AD249" s="48"/>
      <c r="AE249" s="48"/>
    </row>
    <row r="250" spans="1:31" ht="15">
      <c r="A250" s="65" t="s">
        <v>205</v>
      </c>
      <c r="B250" s="65" t="s">
        <v>248</v>
      </c>
      <c r="C250" s="66" t="s">
        <v>2159</v>
      </c>
      <c r="D250" s="67">
        <v>3</v>
      </c>
      <c r="E250" s="68" t="s">
        <v>132</v>
      </c>
      <c r="F250" s="69">
        <v>32</v>
      </c>
      <c r="G250" s="66"/>
      <c r="H250" s="70"/>
      <c r="I250" s="71"/>
      <c r="J250" s="71"/>
      <c r="K250" s="34" t="s">
        <v>65</v>
      </c>
      <c r="L250" s="78">
        <v>250</v>
      </c>
      <c r="M250" s="78"/>
      <c r="N250" s="73"/>
      <c r="O250" s="89" t="s">
        <v>306</v>
      </c>
      <c r="P250" s="89" t="s">
        <v>307</v>
      </c>
      <c r="Q250" s="89" t="s">
        <v>308</v>
      </c>
      <c r="R250">
        <v>1</v>
      </c>
      <c r="S250" s="88" t="str">
        <f>REPLACE(INDEX(GroupVertices[Group],MATCH(Edges[[#This Row],[Vertex 1]],GroupVertices[Vertex],0)),1,1,"")</f>
        <v>1</v>
      </c>
      <c r="T250" s="88" t="str">
        <f>REPLACE(INDEX(GroupVertices[Group],MATCH(Edges[[#This Row],[Vertex 2]],GroupVertices[Vertex],0)),1,1,"")</f>
        <v>2</v>
      </c>
      <c r="U250" s="48"/>
      <c r="V250" s="49"/>
      <c r="W250" s="48"/>
      <c r="X250" s="49"/>
      <c r="Y250" s="48"/>
      <c r="Z250" s="49"/>
      <c r="AA250" s="48"/>
      <c r="AB250" s="49"/>
      <c r="AC250" s="48"/>
      <c r="AD250" s="48"/>
      <c r="AE250" s="48"/>
    </row>
    <row r="251" spans="1:31" ht="15">
      <c r="A251" s="65" t="s">
        <v>212</v>
      </c>
      <c r="B251" s="65" t="s">
        <v>211</v>
      </c>
      <c r="C251" s="66" t="s">
        <v>2159</v>
      </c>
      <c r="D251" s="67">
        <v>3</v>
      </c>
      <c r="E251" s="68" t="s">
        <v>132</v>
      </c>
      <c r="F251" s="69">
        <v>32</v>
      </c>
      <c r="G251" s="66"/>
      <c r="H251" s="70"/>
      <c r="I251" s="71"/>
      <c r="J251" s="71"/>
      <c r="K251" s="34" t="s">
        <v>65</v>
      </c>
      <c r="L251" s="78">
        <v>251</v>
      </c>
      <c r="M251" s="78"/>
      <c r="N251" s="73"/>
      <c r="O251" s="89" t="s">
        <v>306</v>
      </c>
      <c r="P251" s="89" t="s">
        <v>307</v>
      </c>
      <c r="Q251" s="89" t="s">
        <v>309</v>
      </c>
      <c r="R251">
        <v>1</v>
      </c>
      <c r="S251" s="88" t="str">
        <f>REPLACE(INDEX(GroupVertices[Group],MATCH(Edges[[#This Row],[Vertex 1]],GroupVertices[Vertex],0)),1,1,"")</f>
        <v>3</v>
      </c>
      <c r="T251" s="88" t="str">
        <f>REPLACE(INDEX(GroupVertices[Group],MATCH(Edges[[#This Row],[Vertex 2]],GroupVertices[Vertex],0)),1,1,"")</f>
        <v>3</v>
      </c>
      <c r="U251" s="48"/>
      <c r="V251" s="49"/>
      <c r="W251" s="48"/>
      <c r="X251" s="49"/>
      <c r="Y251" s="48"/>
      <c r="Z251" s="49"/>
      <c r="AA251" s="48"/>
      <c r="AB251" s="49"/>
      <c r="AC251" s="48"/>
      <c r="AD251" s="48"/>
      <c r="AE251" s="48"/>
    </row>
    <row r="252" spans="1:31" ht="15">
      <c r="A252" s="65" t="s">
        <v>213</v>
      </c>
      <c r="B252" s="65" t="s">
        <v>211</v>
      </c>
      <c r="C252" s="66" t="s">
        <v>2159</v>
      </c>
      <c r="D252" s="67">
        <v>3</v>
      </c>
      <c r="E252" s="68" t="s">
        <v>132</v>
      </c>
      <c r="F252" s="69">
        <v>32</v>
      </c>
      <c r="G252" s="66"/>
      <c r="H252" s="70"/>
      <c r="I252" s="71"/>
      <c r="J252" s="71"/>
      <c r="K252" s="34" t="s">
        <v>65</v>
      </c>
      <c r="L252" s="78">
        <v>252</v>
      </c>
      <c r="M252" s="78"/>
      <c r="N252" s="73"/>
      <c r="O252" s="89" t="s">
        <v>306</v>
      </c>
      <c r="P252" s="89" t="s">
        <v>307</v>
      </c>
      <c r="Q252" s="89" t="s">
        <v>309</v>
      </c>
      <c r="R252">
        <v>1</v>
      </c>
      <c r="S252" s="88" t="str">
        <f>REPLACE(INDEX(GroupVertices[Group],MATCH(Edges[[#This Row],[Vertex 1]],GroupVertices[Vertex],0)),1,1,"")</f>
        <v>3</v>
      </c>
      <c r="T252" s="88" t="str">
        <f>REPLACE(INDEX(GroupVertices[Group],MATCH(Edges[[#This Row],[Vertex 2]],GroupVertices[Vertex],0)),1,1,"")</f>
        <v>3</v>
      </c>
      <c r="U252" s="48"/>
      <c r="V252" s="49"/>
      <c r="W252" s="48"/>
      <c r="X252" s="49"/>
      <c r="Y252" s="48"/>
      <c r="Z252" s="49"/>
      <c r="AA252" s="48"/>
      <c r="AB252" s="49"/>
      <c r="AC252" s="48"/>
      <c r="AD252" s="48"/>
      <c r="AE252" s="48"/>
    </row>
    <row r="253" spans="1:31" ht="15">
      <c r="A253" s="65" t="s">
        <v>226</v>
      </c>
      <c r="B253" s="65" t="s">
        <v>211</v>
      </c>
      <c r="C253" s="66" t="s">
        <v>2159</v>
      </c>
      <c r="D253" s="67">
        <v>3</v>
      </c>
      <c r="E253" s="68" t="s">
        <v>132</v>
      </c>
      <c r="F253" s="69">
        <v>32</v>
      </c>
      <c r="G253" s="66"/>
      <c r="H253" s="70"/>
      <c r="I253" s="71"/>
      <c r="J253" s="71"/>
      <c r="K253" s="34" t="s">
        <v>65</v>
      </c>
      <c r="L253" s="78">
        <v>253</v>
      </c>
      <c r="M253" s="78"/>
      <c r="N253" s="73"/>
      <c r="O253" s="89" t="s">
        <v>306</v>
      </c>
      <c r="P253" s="89" t="s">
        <v>307</v>
      </c>
      <c r="Q253" s="89" t="s">
        <v>309</v>
      </c>
      <c r="R253">
        <v>1</v>
      </c>
      <c r="S253" s="88" t="str">
        <f>REPLACE(INDEX(GroupVertices[Group],MATCH(Edges[[#This Row],[Vertex 1]],GroupVertices[Vertex],0)),1,1,"")</f>
        <v>3</v>
      </c>
      <c r="T253" s="88" t="str">
        <f>REPLACE(INDEX(GroupVertices[Group],MATCH(Edges[[#This Row],[Vertex 2]],GroupVertices[Vertex],0)),1,1,"")</f>
        <v>3</v>
      </c>
      <c r="U253" s="48"/>
      <c r="V253" s="49"/>
      <c r="W253" s="48"/>
      <c r="X253" s="49"/>
      <c r="Y253" s="48"/>
      <c r="Z253" s="49"/>
      <c r="AA253" s="48"/>
      <c r="AB253" s="49"/>
      <c r="AC253" s="48"/>
      <c r="AD253" s="48"/>
      <c r="AE253" s="48"/>
    </row>
    <row r="254" spans="1:31" ht="15">
      <c r="A254" s="65" t="s">
        <v>228</v>
      </c>
      <c r="B254" s="65" t="s">
        <v>211</v>
      </c>
      <c r="C254" s="66" t="s">
        <v>2159</v>
      </c>
      <c r="D254" s="67">
        <v>3</v>
      </c>
      <c r="E254" s="68" t="s">
        <v>132</v>
      </c>
      <c r="F254" s="69">
        <v>32</v>
      </c>
      <c r="G254" s="66"/>
      <c r="H254" s="70"/>
      <c r="I254" s="71"/>
      <c r="J254" s="71"/>
      <c r="K254" s="34" t="s">
        <v>65</v>
      </c>
      <c r="L254" s="78">
        <v>254</v>
      </c>
      <c r="M254" s="78"/>
      <c r="N254" s="73"/>
      <c r="O254" s="89" t="s">
        <v>306</v>
      </c>
      <c r="P254" s="89" t="s">
        <v>307</v>
      </c>
      <c r="Q254" s="89" t="s">
        <v>309</v>
      </c>
      <c r="R254">
        <v>1</v>
      </c>
      <c r="S254" s="88" t="str">
        <f>REPLACE(INDEX(GroupVertices[Group],MATCH(Edges[[#This Row],[Vertex 1]],GroupVertices[Vertex],0)),1,1,"")</f>
        <v>2</v>
      </c>
      <c r="T254" s="88" t="str">
        <f>REPLACE(INDEX(GroupVertices[Group],MATCH(Edges[[#This Row],[Vertex 2]],GroupVertices[Vertex],0)),1,1,"")</f>
        <v>3</v>
      </c>
      <c r="U254" s="48"/>
      <c r="V254" s="49"/>
      <c r="W254" s="48"/>
      <c r="X254" s="49"/>
      <c r="Y254" s="48"/>
      <c r="Z254" s="49"/>
      <c r="AA254" s="48"/>
      <c r="AB254" s="49"/>
      <c r="AC254" s="48"/>
      <c r="AD254" s="48"/>
      <c r="AE254" s="48"/>
    </row>
    <row r="255" spans="1:31" ht="15">
      <c r="A255" s="65" t="s">
        <v>214</v>
      </c>
      <c r="B255" s="65" t="s">
        <v>211</v>
      </c>
      <c r="C255" s="66" t="s">
        <v>2159</v>
      </c>
      <c r="D255" s="67">
        <v>3</v>
      </c>
      <c r="E255" s="68" t="s">
        <v>132</v>
      </c>
      <c r="F255" s="69">
        <v>32</v>
      </c>
      <c r="G255" s="66"/>
      <c r="H255" s="70"/>
      <c r="I255" s="71"/>
      <c r="J255" s="71"/>
      <c r="K255" s="34" t="s">
        <v>65</v>
      </c>
      <c r="L255" s="78">
        <v>255</v>
      </c>
      <c r="M255" s="78"/>
      <c r="N255" s="73"/>
      <c r="O255" s="89" t="s">
        <v>306</v>
      </c>
      <c r="P255" s="89" t="s">
        <v>307</v>
      </c>
      <c r="Q255" s="89" t="s">
        <v>309</v>
      </c>
      <c r="R255">
        <v>1</v>
      </c>
      <c r="S255" s="88" t="str">
        <f>REPLACE(INDEX(GroupVertices[Group],MATCH(Edges[[#This Row],[Vertex 1]],GroupVertices[Vertex],0)),1,1,"")</f>
        <v>2</v>
      </c>
      <c r="T255" s="88" t="str">
        <f>REPLACE(INDEX(GroupVertices[Group],MATCH(Edges[[#This Row],[Vertex 2]],GroupVertices[Vertex],0)),1,1,"")</f>
        <v>3</v>
      </c>
      <c r="U255" s="48"/>
      <c r="V255" s="49"/>
      <c r="W255" s="48"/>
      <c r="X255" s="49"/>
      <c r="Y255" s="48"/>
      <c r="Z255" s="49"/>
      <c r="AA255" s="48"/>
      <c r="AB255" s="49"/>
      <c r="AC255" s="48"/>
      <c r="AD255" s="48"/>
      <c r="AE255" s="48"/>
    </row>
    <row r="256" spans="1:31" ht="15">
      <c r="A256" s="65" t="s">
        <v>215</v>
      </c>
      <c r="B256" s="65" t="s">
        <v>211</v>
      </c>
      <c r="C256" s="66" t="s">
        <v>2159</v>
      </c>
      <c r="D256" s="67">
        <v>3</v>
      </c>
      <c r="E256" s="68" t="s">
        <v>132</v>
      </c>
      <c r="F256" s="69">
        <v>32</v>
      </c>
      <c r="G256" s="66"/>
      <c r="H256" s="70"/>
      <c r="I256" s="71"/>
      <c r="J256" s="71"/>
      <c r="K256" s="34" t="s">
        <v>65</v>
      </c>
      <c r="L256" s="78">
        <v>256</v>
      </c>
      <c r="M256" s="78"/>
      <c r="N256" s="73"/>
      <c r="O256" s="89" t="s">
        <v>306</v>
      </c>
      <c r="P256" s="89" t="s">
        <v>307</v>
      </c>
      <c r="Q256" s="89" t="s">
        <v>309</v>
      </c>
      <c r="R256">
        <v>1</v>
      </c>
      <c r="S256" s="88" t="str">
        <f>REPLACE(INDEX(GroupVertices[Group],MATCH(Edges[[#This Row],[Vertex 1]],GroupVertices[Vertex],0)),1,1,"")</f>
        <v>3</v>
      </c>
      <c r="T256" s="88" t="str">
        <f>REPLACE(INDEX(GroupVertices[Group],MATCH(Edges[[#This Row],[Vertex 2]],GroupVertices[Vertex],0)),1,1,"")</f>
        <v>3</v>
      </c>
      <c r="U256" s="48"/>
      <c r="V256" s="49"/>
      <c r="W256" s="48"/>
      <c r="X256" s="49"/>
      <c r="Y256" s="48"/>
      <c r="Z256" s="49"/>
      <c r="AA256" s="48"/>
      <c r="AB256" s="49"/>
      <c r="AC256" s="48"/>
      <c r="AD256" s="48"/>
      <c r="AE256" s="48"/>
    </row>
    <row r="257" spans="1:31" ht="15">
      <c r="A257" s="65" t="s">
        <v>219</v>
      </c>
      <c r="B257" s="65" t="s">
        <v>211</v>
      </c>
      <c r="C257" s="66" t="s">
        <v>2159</v>
      </c>
      <c r="D257" s="67">
        <v>3</v>
      </c>
      <c r="E257" s="68" t="s">
        <v>132</v>
      </c>
      <c r="F257" s="69">
        <v>32</v>
      </c>
      <c r="G257" s="66"/>
      <c r="H257" s="70"/>
      <c r="I257" s="71"/>
      <c r="J257" s="71"/>
      <c r="K257" s="34" t="s">
        <v>65</v>
      </c>
      <c r="L257" s="78">
        <v>257</v>
      </c>
      <c r="M257" s="78"/>
      <c r="N257" s="73"/>
      <c r="O257" s="89" t="s">
        <v>306</v>
      </c>
      <c r="P257" s="89" t="s">
        <v>307</v>
      </c>
      <c r="Q257" s="89" t="s">
        <v>309</v>
      </c>
      <c r="R257">
        <v>1</v>
      </c>
      <c r="S257" s="88" t="str">
        <f>REPLACE(INDEX(GroupVertices[Group],MATCH(Edges[[#This Row],[Vertex 1]],GroupVertices[Vertex],0)),1,1,"")</f>
        <v>3</v>
      </c>
      <c r="T257" s="88" t="str">
        <f>REPLACE(INDEX(GroupVertices[Group],MATCH(Edges[[#This Row],[Vertex 2]],GroupVertices[Vertex],0)),1,1,"")</f>
        <v>3</v>
      </c>
      <c r="U257" s="48"/>
      <c r="V257" s="49"/>
      <c r="W257" s="48"/>
      <c r="X257" s="49"/>
      <c r="Y257" s="48"/>
      <c r="Z257" s="49"/>
      <c r="AA257" s="48"/>
      <c r="AB257" s="49"/>
      <c r="AC257" s="48"/>
      <c r="AD257" s="48"/>
      <c r="AE257" s="48"/>
    </row>
    <row r="258" spans="1:31" ht="15">
      <c r="A258" s="65" t="s">
        <v>220</v>
      </c>
      <c r="B258" s="65" t="s">
        <v>211</v>
      </c>
      <c r="C258" s="66" t="s">
        <v>2159</v>
      </c>
      <c r="D258" s="67">
        <v>3</v>
      </c>
      <c r="E258" s="68" t="s">
        <v>132</v>
      </c>
      <c r="F258" s="69">
        <v>32</v>
      </c>
      <c r="G258" s="66"/>
      <c r="H258" s="70"/>
      <c r="I258" s="71"/>
      <c r="J258" s="71"/>
      <c r="K258" s="34" t="s">
        <v>65</v>
      </c>
      <c r="L258" s="78">
        <v>258</v>
      </c>
      <c r="M258" s="78"/>
      <c r="N258" s="73"/>
      <c r="O258" s="89" t="s">
        <v>306</v>
      </c>
      <c r="P258" s="89" t="s">
        <v>307</v>
      </c>
      <c r="Q258" s="89" t="s">
        <v>309</v>
      </c>
      <c r="R258">
        <v>1</v>
      </c>
      <c r="S258" s="88" t="str">
        <f>REPLACE(INDEX(GroupVertices[Group],MATCH(Edges[[#This Row],[Vertex 1]],GroupVertices[Vertex],0)),1,1,"")</f>
        <v>3</v>
      </c>
      <c r="T258" s="88" t="str">
        <f>REPLACE(INDEX(GroupVertices[Group],MATCH(Edges[[#This Row],[Vertex 2]],GroupVertices[Vertex],0)),1,1,"")</f>
        <v>3</v>
      </c>
      <c r="U258" s="48"/>
      <c r="V258" s="49"/>
      <c r="W258" s="48"/>
      <c r="X258" s="49"/>
      <c r="Y258" s="48"/>
      <c r="Z258" s="49"/>
      <c r="AA258" s="48"/>
      <c r="AB258" s="49"/>
      <c r="AC258" s="48"/>
      <c r="AD258" s="48"/>
      <c r="AE258" s="48"/>
    </row>
    <row r="259" spans="1:31" ht="15">
      <c r="A259" s="65" t="s">
        <v>253</v>
      </c>
      <c r="B259" s="65" t="s">
        <v>211</v>
      </c>
      <c r="C259" s="66" t="s">
        <v>2159</v>
      </c>
      <c r="D259" s="67">
        <v>3</v>
      </c>
      <c r="E259" s="68" t="s">
        <v>132</v>
      </c>
      <c r="F259" s="69">
        <v>32</v>
      </c>
      <c r="G259" s="66"/>
      <c r="H259" s="70"/>
      <c r="I259" s="71"/>
      <c r="J259" s="71"/>
      <c r="K259" s="34" t="s">
        <v>65</v>
      </c>
      <c r="L259" s="78">
        <v>259</v>
      </c>
      <c r="M259" s="78"/>
      <c r="N259" s="73"/>
      <c r="O259" s="89" t="s">
        <v>306</v>
      </c>
      <c r="P259" s="89" t="s">
        <v>307</v>
      </c>
      <c r="Q259" s="89" t="s">
        <v>309</v>
      </c>
      <c r="R259">
        <v>1</v>
      </c>
      <c r="S259" s="88" t="str">
        <f>REPLACE(INDEX(GroupVertices[Group],MATCH(Edges[[#This Row],[Vertex 1]],GroupVertices[Vertex],0)),1,1,"")</f>
        <v>2</v>
      </c>
      <c r="T259" s="88" t="str">
        <f>REPLACE(INDEX(GroupVertices[Group],MATCH(Edges[[#This Row],[Vertex 2]],GroupVertices[Vertex],0)),1,1,"")</f>
        <v>3</v>
      </c>
      <c r="U259" s="48"/>
      <c r="V259" s="49"/>
      <c r="W259" s="48"/>
      <c r="X259" s="49"/>
      <c r="Y259" s="48"/>
      <c r="Z259" s="49"/>
      <c r="AA259" s="48"/>
      <c r="AB259" s="49"/>
      <c r="AC259" s="48"/>
      <c r="AD259" s="48"/>
      <c r="AE259" s="48"/>
    </row>
    <row r="260" spans="1:31" ht="15">
      <c r="A260" s="65" t="s">
        <v>221</v>
      </c>
      <c r="B260" s="65" t="s">
        <v>211</v>
      </c>
      <c r="C260" s="66" t="s">
        <v>2159</v>
      </c>
      <c r="D260" s="67">
        <v>3</v>
      </c>
      <c r="E260" s="68" t="s">
        <v>132</v>
      </c>
      <c r="F260" s="69">
        <v>32</v>
      </c>
      <c r="G260" s="66"/>
      <c r="H260" s="70"/>
      <c r="I260" s="71"/>
      <c r="J260" s="71"/>
      <c r="K260" s="34" t="s">
        <v>65</v>
      </c>
      <c r="L260" s="78">
        <v>260</v>
      </c>
      <c r="M260" s="78"/>
      <c r="N260" s="73"/>
      <c r="O260" s="89" t="s">
        <v>306</v>
      </c>
      <c r="P260" s="89" t="s">
        <v>307</v>
      </c>
      <c r="Q260" s="89" t="s">
        <v>309</v>
      </c>
      <c r="R260">
        <v>1</v>
      </c>
      <c r="S260" s="88" t="str">
        <f>REPLACE(INDEX(GroupVertices[Group],MATCH(Edges[[#This Row],[Vertex 1]],GroupVertices[Vertex],0)),1,1,"")</f>
        <v>3</v>
      </c>
      <c r="T260" s="88" t="str">
        <f>REPLACE(INDEX(GroupVertices[Group],MATCH(Edges[[#This Row],[Vertex 2]],GroupVertices[Vertex],0)),1,1,"")</f>
        <v>3</v>
      </c>
      <c r="U260" s="48"/>
      <c r="V260" s="49"/>
      <c r="W260" s="48"/>
      <c r="X260" s="49"/>
      <c r="Y260" s="48"/>
      <c r="Z260" s="49"/>
      <c r="AA260" s="48"/>
      <c r="AB260" s="49"/>
      <c r="AC260" s="48"/>
      <c r="AD260" s="48"/>
      <c r="AE260" s="48"/>
    </row>
    <row r="261" spans="1:31" ht="15">
      <c r="A261" s="65" t="s">
        <v>222</v>
      </c>
      <c r="B261" s="65" t="s">
        <v>211</v>
      </c>
      <c r="C261" s="66" t="s">
        <v>2159</v>
      </c>
      <c r="D261" s="67">
        <v>3</v>
      </c>
      <c r="E261" s="68" t="s">
        <v>132</v>
      </c>
      <c r="F261" s="69">
        <v>32</v>
      </c>
      <c r="G261" s="66"/>
      <c r="H261" s="70"/>
      <c r="I261" s="71"/>
      <c r="J261" s="71"/>
      <c r="K261" s="34" t="s">
        <v>65</v>
      </c>
      <c r="L261" s="78">
        <v>261</v>
      </c>
      <c r="M261" s="78"/>
      <c r="N261" s="73"/>
      <c r="O261" s="89" t="s">
        <v>306</v>
      </c>
      <c r="P261" s="89" t="s">
        <v>307</v>
      </c>
      <c r="Q261" s="89" t="s">
        <v>309</v>
      </c>
      <c r="R261">
        <v>1</v>
      </c>
      <c r="S261" s="88" t="str">
        <f>REPLACE(INDEX(GroupVertices[Group],MATCH(Edges[[#This Row],[Vertex 1]],GroupVertices[Vertex],0)),1,1,"")</f>
        <v>3</v>
      </c>
      <c r="T261" s="88" t="str">
        <f>REPLACE(INDEX(GroupVertices[Group],MATCH(Edges[[#This Row],[Vertex 2]],GroupVertices[Vertex],0)),1,1,"")</f>
        <v>3</v>
      </c>
      <c r="U261" s="48"/>
      <c r="V261" s="49"/>
      <c r="W261" s="48"/>
      <c r="X261" s="49"/>
      <c r="Y261" s="48"/>
      <c r="Z261" s="49"/>
      <c r="AA261" s="48"/>
      <c r="AB261" s="49"/>
      <c r="AC261" s="48"/>
      <c r="AD261" s="48"/>
      <c r="AE261" s="48"/>
    </row>
    <row r="262" spans="1:31" ht="15">
      <c r="A262" s="65" t="s">
        <v>223</v>
      </c>
      <c r="B262" s="65" t="s">
        <v>211</v>
      </c>
      <c r="C262" s="66" t="s">
        <v>2159</v>
      </c>
      <c r="D262" s="67">
        <v>3</v>
      </c>
      <c r="E262" s="68" t="s">
        <v>132</v>
      </c>
      <c r="F262" s="69">
        <v>32</v>
      </c>
      <c r="G262" s="66"/>
      <c r="H262" s="70"/>
      <c r="I262" s="71"/>
      <c r="J262" s="71"/>
      <c r="K262" s="34" t="s">
        <v>65</v>
      </c>
      <c r="L262" s="78">
        <v>262</v>
      </c>
      <c r="M262" s="78"/>
      <c r="N262" s="73"/>
      <c r="O262" s="89" t="s">
        <v>306</v>
      </c>
      <c r="P262" s="89" t="s">
        <v>307</v>
      </c>
      <c r="Q262" s="89" t="s">
        <v>309</v>
      </c>
      <c r="R262">
        <v>1</v>
      </c>
      <c r="S262" s="88" t="str">
        <f>REPLACE(INDEX(GroupVertices[Group],MATCH(Edges[[#This Row],[Vertex 1]],GroupVertices[Vertex],0)),1,1,"")</f>
        <v>3</v>
      </c>
      <c r="T262" s="88" t="str">
        <f>REPLACE(INDEX(GroupVertices[Group],MATCH(Edges[[#This Row],[Vertex 2]],GroupVertices[Vertex],0)),1,1,"")</f>
        <v>3</v>
      </c>
      <c r="U262" s="48"/>
      <c r="V262" s="49"/>
      <c r="W262" s="48"/>
      <c r="X262" s="49"/>
      <c r="Y262" s="48"/>
      <c r="Z262" s="49"/>
      <c r="AA262" s="48"/>
      <c r="AB262" s="49"/>
      <c r="AC262" s="48"/>
      <c r="AD262" s="48"/>
      <c r="AE262" s="48"/>
    </row>
    <row r="263" spans="1:31" ht="15">
      <c r="A263" s="65" t="s">
        <v>224</v>
      </c>
      <c r="B263" s="65" t="s">
        <v>211</v>
      </c>
      <c r="C263" s="66" t="s">
        <v>2159</v>
      </c>
      <c r="D263" s="67">
        <v>3</v>
      </c>
      <c r="E263" s="68" t="s">
        <v>132</v>
      </c>
      <c r="F263" s="69">
        <v>32</v>
      </c>
      <c r="G263" s="66"/>
      <c r="H263" s="70"/>
      <c r="I263" s="71"/>
      <c r="J263" s="71"/>
      <c r="K263" s="34" t="s">
        <v>65</v>
      </c>
      <c r="L263" s="78">
        <v>263</v>
      </c>
      <c r="M263" s="78"/>
      <c r="N263" s="73"/>
      <c r="O263" s="89" t="s">
        <v>306</v>
      </c>
      <c r="P263" s="89" t="s">
        <v>307</v>
      </c>
      <c r="Q263" s="89" t="s">
        <v>309</v>
      </c>
      <c r="R263">
        <v>1</v>
      </c>
      <c r="S263" s="88" t="str">
        <f>REPLACE(INDEX(GroupVertices[Group],MATCH(Edges[[#This Row],[Vertex 1]],GroupVertices[Vertex],0)),1,1,"")</f>
        <v>3</v>
      </c>
      <c r="T263" s="88" t="str">
        <f>REPLACE(INDEX(GroupVertices[Group],MATCH(Edges[[#This Row],[Vertex 2]],GroupVertices[Vertex],0)),1,1,"")</f>
        <v>3</v>
      </c>
      <c r="U263" s="48"/>
      <c r="V263" s="49"/>
      <c r="W263" s="48"/>
      <c r="X263" s="49"/>
      <c r="Y263" s="48"/>
      <c r="Z263" s="49"/>
      <c r="AA263" s="48"/>
      <c r="AB263" s="49"/>
      <c r="AC263" s="48"/>
      <c r="AD263" s="48"/>
      <c r="AE263" s="48"/>
    </row>
    <row r="264" spans="1:31" ht="15">
      <c r="A264" s="65" t="s">
        <v>237</v>
      </c>
      <c r="B264" s="65" t="s">
        <v>211</v>
      </c>
      <c r="C264" s="66" t="s">
        <v>2159</v>
      </c>
      <c r="D264" s="67">
        <v>3</v>
      </c>
      <c r="E264" s="68" t="s">
        <v>132</v>
      </c>
      <c r="F264" s="69">
        <v>32</v>
      </c>
      <c r="G264" s="66"/>
      <c r="H264" s="70"/>
      <c r="I264" s="71"/>
      <c r="J264" s="71"/>
      <c r="K264" s="34" t="s">
        <v>65</v>
      </c>
      <c r="L264" s="78">
        <v>264</v>
      </c>
      <c r="M264" s="78"/>
      <c r="N264" s="73"/>
      <c r="O264" s="89" t="s">
        <v>306</v>
      </c>
      <c r="P264" s="89" t="s">
        <v>307</v>
      </c>
      <c r="Q264" s="89" t="s">
        <v>309</v>
      </c>
      <c r="R264">
        <v>1</v>
      </c>
      <c r="S264" s="88" t="str">
        <f>REPLACE(INDEX(GroupVertices[Group],MATCH(Edges[[#This Row],[Vertex 1]],GroupVertices[Vertex],0)),1,1,"")</f>
        <v>1</v>
      </c>
      <c r="T264" s="88" t="str">
        <f>REPLACE(INDEX(GroupVertices[Group],MATCH(Edges[[#This Row],[Vertex 2]],GroupVertices[Vertex],0)),1,1,"")</f>
        <v>3</v>
      </c>
      <c r="U264" s="48"/>
      <c r="V264" s="49"/>
      <c r="W264" s="48"/>
      <c r="X264" s="49"/>
      <c r="Y264" s="48"/>
      <c r="Z264" s="49"/>
      <c r="AA264" s="48"/>
      <c r="AB264" s="49"/>
      <c r="AC264" s="48"/>
      <c r="AD264" s="48"/>
      <c r="AE264" s="48"/>
    </row>
    <row r="265" spans="1:31" ht="15">
      <c r="A265" s="65" t="s">
        <v>225</v>
      </c>
      <c r="B265" s="65" t="s">
        <v>211</v>
      </c>
      <c r="C265" s="66" t="s">
        <v>2159</v>
      </c>
      <c r="D265" s="67">
        <v>3</v>
      </c>
      <c r="E265" s="68" t="s">
        <v>132</v>
      </c>
      <c r="F265" s="69">
        <v>32</v>
      </c>
      <c r="G265" s="66"/>
      <c r="H265" s="70"/>
      <c r="I265" s="71"/>
      <c r="J265" s="71"/>
      <c r="K265" s="34" t="s">
        <v>65</v>
      </c>
      <c r="L265" s="78">
        <v>265</v>
      </c>
      <c r="M265" s="78"/>
      <c r="N265" s="73"/>
      <c r="O265" s="89" t="s">
        <v>306</v>
      </c>
      <c r="P265" s="89" t="s">
        <v>307</v>
      </c>
      <c r="Q265" s="89" t="s">
        <v>309</v>
      </c>
      <c r="R265">
        <v>1</v>
      </c>
      <c r="S265" s="88" t="str">
        <f>REPLACE(INDEX(GroupVertices[Group],MATCH(Edges[[#This Row],[Vertex 1]],GroupVertices[Vertex],0)),1,1,"")</f>
        <v>3</v>
      </c>
      <c r="T265" s="88" t="str">
        <f>REPLACE(INDEX(GroupVertices[Group],MATCH(Edges[[#This Row],[Vertex 2]],GroupVertices[Vertex],0)),1,1,"")</f>
        <v>3</v>
      </c>
      <c r="U265" s="48"/>
      <c r="V265" s="49"/>
      <c r="W265" s="48"/>
      <c r="X265" s="49"/>
      <c r="Y265" s="48"/>
      <c r="Z265" s="49"/>
      <c r="AA265" s="48"/>
      <c r="AB265" s="49"/>
      <c r="AC265" s="48"/>
      <c r="AD265" s="48"/>
      <c r="AE265" s="48"/>
    </row>
    <row r="266" spans="1:31" ht="15">
      <c r="A266" s="65" t="s">
        <v>205</v>
      </c>
      <c r="B266" s="65" t="s">
        <v>211</v>
      </c>
      <c r="C266" s="66" t="s">
        <v>2159</v>
      </c>
      <c r="D266" s="67">
        <v>3</v>
      </c>
      <c r="E266" s="68" t="s">
        <v>132</v>
      </c>
      <c r="F266" s="69">
        <v>32</v>
      </c>
      <c r="G266" s="66"/>
      <c r="H266" s="70"/>
      <c r="I266" s="71"/>
      <c r="J266" s="71"/>
      <c r="K266" s="34" t="s">
        <v>65</v>
      </c>
      <c r="L266" s="78">
        <v>266</v>
      </c>
      <c r="M266" s="78"/>
      <c r="N266" s="73"/>
      <c r="O266" s="89" t="s">
        <v>306</v>
      </c>
      <c r="P266" s="89" t="s">
        <v>307</v>
      </c>
      <c r="Q266" s="89" t="s">
        <v>308</v>
      </c>
      <c r="R266">
        <v>1</v>
      </c>
      <c r="S266" s="88" t="str">
        <f>REPLACE(INDEX(GroupVertices[Group],MATCH(Edges[[#This Row],[Vertex 1]],GroupVertices[Vertex],0)),1,1,"")</f>
        <v>1</v>
      </c>
      <c r="T266" s="88" t="str">
        <f>REPLACE(INDEX(GroupVertices[Group],MATCH(Edges[[#This Row],[Vertex 2]],GroupVertices[Vertex],0)),1,1,"")</f>
        <v>3</v>
      </c>
      <c r="U266" s="48"/>
      <c r="V266" s="49"/>
      <c r="W266" s="48"/>
      <c r="X266" s="49"/>
      <c r="Y266" s="48"/>
      <c r="Z266" s="49"/>
      <c r="AA266" s="48"/>
      <c r="AB266" s="49"/>
      <c r="AC266" s="48"/>
      <c r="AD266" s="48"/>
      <c r="AE266" s="48"/>
    </row>
    <row r="267" spans="1:31" ht="15">
      <c r="A267" s="65" t="s">
        <v>215</v>
      </c>
      <c r="B267" s="65" t="s">
        <v>288</v>
      </c>
      <c r="C267" s="66" t="s">
        <v>2159</v>
      </c>
      <c r="D267" s="67">
        <v>3</v>
      </c>
      <c r="E267" s="68" t="s">
        <v>132</v>
      </c>
      <c r="F267" s="69">
        <v>32</v>
      </c>
      <c r="G267" s="66"/>
      <c r="H267" s="70"/>
      <c r="I267" s="71"/>
      <c r="J267" s="71"/>
      <c r="K267" s="34" t="s">
        <v>65</v>
      </c>
      <c r="L267" s="78">
        <v>267</v>
      </c>
      <c r="M267" s="78"/>
      <c r="N267" s="73"/>
      <c r="O267" s="89" t="s">
        <v>306</v>
      </c>
      <c r="P267" s="89" t="s">
        <v>307</v>
      </c>
      <c r="Q267" s="89" t="s">
        <v>309</v>
      </c>
      <c r="R267">
        <v>1</v>
      </c>
      <c r="S267" s="88" t="str">
        <f>REPLACE(INDEX(GroupVertices[Group],MATCH(Edges[[#This Row],[Vertex 1]],GroupVertices[Vertex],0)),1,1,"")</f>
        <v>3</v>
      </c>
      <c r="T267" s="88" t="str">
        <f>REPLACE(INDEX(GroupVertices[Group],MATCH(Edges[[#This Row],[Vertex 2]],GroupVertices[Vertex],0)),1,1,"")</f>
        <v>3</v>
      </c>
      <c r="U267" s="48"/>
      <c r="V267" s="49"/>
      <c r="W267" s="48"/>
      <c r="X267" s="49"/>
      <c r="Y267" s="48"/>
      <c r="Z267" s="49"/>
      <c r="AA267" s="48"/>
      <c r="AB267" s="49"/>
      <c r="AC267" s="48"/>
      <c r="AD267" s="48"/>
      <c r="AE267" s="48"/>
    </row>
    <row r="268" spans="1:31" ht="15">
      <c r="A268" s="65" t="s">
        <v>234</v>
      </c>
      <c r="B268" s="65" t="s">
        <v>288</v>
      </c>
      <c r="C268" s="66" t="s">
        <v>2159</v>
      </c>
      <c r="D268" s="67">
        <v>3</v>
      </c>
      <c r="E268" s="68" t="s">
        <v>132</v>
      </c>
      <c r="F268" s="69">
        <v>32</v>
      </c>
      <c r="G268" s="66"/>
      <c r="H268" s="70"/>
      <c r="I268" s="71"/>
      <c r="J268" s="71"/>
      <c r="K268" s="34" t="s">
        <v>65</v>
      </c>
      <c r="L268" s="78">
        <v>268</v>
      </c>
      <c r="M268" s="78"/>
      <c r="N268" s="73"/>
      <c r="O268" s="89" t="s">
        <v>306</v>
      </c>
      <c r="P268" s="89" t="s">
        <v>307</v>
      </c>
      <c r="Q268" s="89" t="s">
        <v>309</v>
      </c>
      <c r="R268">
        <v>1</v>
      </c>
      <c r="S268" s="88" t="str">
        <f>REPLACE(INDEX(GroupVertices[Group],MATCH(Edges[[#This Row],[Vertex 1]],GroupVertices[Vertex],0)),1,1,"")</f>
        <v>2</v>
      </c>
      <c r="T268" s="88" t="str">
        <f>REPLACE(INDEX(GroupVertices[Group],MATCH(Edges[[#This Row],[Vertex 2]],GroupVertices[Vertex],0)),1,1,"")</f>
        <v>3</v>
      </c>
      <c r="U268" s="48"/>
      <c r="V268" s="49"/>
      <c r="W268" s="48"/>
      <c r="X268" s="49"/>
      <c r="Y268" s="48"/>
      <c r="Z268" s="49"/>
      <c r="AA268" s="48"/>
      <c r="AB268" s="49"/>
      <c r="AC268" s="48"/>
      <c r="AD268" s="48"/>
      <c r="AE268" s="48"/>
    </row>
    <row r="269" spans="1:31" ht="15">
      <c r="A269" s="65" t="s">
        <v>219</v>
      </c>
      <c r="B269" s="65" t="s">
        <v>288</v>
      </c>
      <c r="C269" s="66" t="s">
        <v>2159</v>
      </c>
      <c r="D269" s="67">
        <v>3</v>
      </c>
      <c r="E269" s="68" t="s">
        <v>132</v>
      </c>
      <c r="F269" s="69">
        <v>32</v>
      </c>
      <c r="G269" s="66"/>
      <c r="H269" s="70"/>
      <c r="I269" s="71"/>
      <c r="J269" s="71"/>
      <c r="K269" s="34" t="s">
        <v>65</v>
      </c>
      <c r="L269" s="78">
        <v>269</v>
      </c>
      <c r="M269" s="78"/>
      <c r="N269" s="73"/>
      <c r="O269" s="89" t="s">
        <v>306</v>
      </c>
      <c r="P269" s="89" t="s">
        <v>307</v>
      </c>
      <c r="Q269" s="89" t="s">
        <v>309</v>
      </c>
      <c r="R269">
        <v>1</v>
      </c>
      <c r="S269" s="88" t="str">
        <f>REPLACE(INDEX(GroupVertices[Group],MATCH(Edges[[#This Row],[Vertex 1]],GroupVertices[Vertex],0)),1,1,"")</f>
        <v>3</v>
      </c>
      <c r="T269" s="88" t="str">
        <f>REPLACE(INDEX(GroupVertices[Group],MATCH(Edges[[#This Row],[Vertex 2]],GroupVertices[Vertex],0)),1,1,"")</f>
        <v>3</v>
      </c>
      <c r="U269" s="48"/>
      <c r="V269" s="49"/>
      <c r="W269" s="48"/>
      <c r="X269" s="49"/>
      <c r="Y269" s="48"/>
      <c r="Z269" s="49"/>
      <c r="AA269" s="48"/>
      <c r="AB269" s="49"/>
      <c r="AC269" s="48"/>
      <c r="AD269" s="48"/>
      <c r="AE269" s="48"/>
    </row>
    <row r="270" spans="1:31" ht="15">
      <c r="A270" s="65" t="s">
        <v>205</v>
      </c>
      <c r="B270" s="65" t="s">
        <v>288</v>
      </c>
      <c r="C270" s="66" t="s">
        <v>2159</v>
      </c>
      <c r="D270" s="67">
        <v>3</v>
      </c>
      <c r="E270" s="68" t="s">
        <v>132</v>
      </c>
      <c r="F270" s="69">
        <v>32</v>
      </c>
      <c r="G270" s="66"/>
      <c r="H270" s="70"/>
      <c r="I270" s="71"/>
      <c r="J270" s="71"/>
      <c r="K270" s="34" t="s">
        <v>65</v>
      </c>
      <c r="L270" s="78">
        <v>270</v>
      </c>
      <c r="M270" s="78"/>
      <c r="N270" s="73"/>
      <c r="O270" s="89" t="s">
        <v>306</v>
      </c>
      <c r="P270" s="89" t="s">
        <v>307</v>
      </c>
      <c r="Q270" s="89" t="s">
        <v>308</v>
      </c>
      <c r="R270">
        <v>1</v>
      </c>
      <c r="S270" s="88" t="str">
        <f>REPLACE(INDEX(GroupVertices[Group],MATCH(Edges[[#This Row],[Vertex 1]],GroupVertices[Vertex],0)),1,1,"")</f>
        <v>1</v>
      </c>
      <c r="T270" s="88" t="str">
        <f>REPLACE(INDEX(GroupVertices[Group],MATCH(Edges[[#This Row],[Vertex 2]],GroupVertices[Vertex],0)),1,1,"")</f>
        <v>3</v>
      </c>
      <c r="U270" s="48"/>
      <c r="V270" s="49"/>
      <c r="W270" s="48"/>
      <c r="X270" s="49"/>
      <c r="Y270" s="48"/>
      <c r="Z270" s="49"/>
      <c r="AA270" s="48"/>
      <c r="AB270" s="49"/>
      <c r="AC270" s="48"/>
      <c r="AD270" s="48"/>
      <c r="AE270" s="48"/>
    </row>
    <row r="271" spans="1:31" ht="15">
      <c r="A271" s="65" t="s">
        <v>205</v>
      </c>
      <c r="B271" s="65" t="s">
        <v>289</v>
      </c>
      <c r="C271" s="66" t="s">
        <v>2159</v>
      </c>
      <c r="D271" s="67">
        <v>3</v>
      </c>
      <c r="E271" s="68" t="s">
        <v>132</v>
      </c>
      <c r="F271" s="69">
        <v>32</v>
      </c>
      <c r="G271" s="66"/>
      <c r="H271" s="70"/>
      <c r="I271" s="71"/>
      <c r="J271" s="71"/>
      <c r="K271" s="34" t="s">
        <v>65</v>
      </c>
      <c r="L271" s="78">
        <v>271</v>
      </c>
      <c r="M271" s="78"/>
      <c r="N271" s="73"/>
      <c r="O271" s="89" t="s">
        <v>306</v>
      </c>
      <c r="P271" s="89" t="s">
        <v>307</v>
      </c>
      <c r="Q271" s="89" t="s">
        <v>308</v>
      </c>
      <c r="R271">
        <v>1</v>
      </c>
      <c r="S271" s="88" t="str">
        <f>REPLACE(INDEX(GroupVertices[Group],MATCH(Edges[[#This Row],[Vertex 1]],GroupVertices[Vertex],0)),1,1,"")</f>
        <v>1</v>
      </c>
      <c r="T271" s="88" t="str">
        <f>REPLACE(INDEX(GroupVertices[Group],MATCH(Edges[[#This Row],[Vertex 2]],GroupVertices[Vertex],0)),1,1,"")</f>
        <v>1</v>
      </c>
      <c r="U271" s="48"/>
      <c r="V271" s="49"/>
      <c r="W271" s="48"/>
      <c r="X271" s="49"/>
      <c r="Y271" s="48"/>
      <c r="Z271" s="49"/>
      <c r="AA271" s="48"/>
      <c r="AB271" s="49"/>
      <c r="AC271" s="48"/>
      <c r="AD271" s="48"/>
      <c r="AE271" s="48"/>
    </row>
    <row r="272" spans="1:31" ht="15">
      <c r="A272" s="65" t="s">
        <v>205</v>
      </c>
      <c r="B272" s="65" t="s">
        <v>290</v>
      </c>
      <c r="C272" s="66" t="s">
        <v>2159</v>
      </c>
      <c r="D272" s="67">
        <v>3</v>
      </c>
      <c r="E272" s="68" t="s">
        <v>132</v>
      </c>
      <c r="F272" s="69">
        <v>32</v>
      </c>
      <c r="G272" s="66"/>
      <c r="H272" s="70"/>
      <c r="I272" s="71"/>
      <c r="J272" s="71"/>
      <c r="K272" s="34" t="s">
        <v>65</v>
      </c>
      <c r="L272" s="78">
        <v>272</v>
      </c>
      <c r="M272" s="78"/>
      <c r="N272" s="73"/>
      <c r="O272" s="89" t="s">
        <v>306</v>
      </c>
      <c r="P272" s="89" t="s">
        <v>307</v>
      </c>
      <c r="Q272" s="89" t="s">
        <v>308</v>
      </c>
      <c r="R272">
        <v>1</v>
      </c>
      <c r="S272" s="88" t="str">
        <f>REPLACE(INDEX(GroupVertices[Group],MATCH(Edges[[#This Row],[Vertex 1]],GroupVertices[Vertex],0)),1,1,"")</f>
        <v>1</v>
      </c>
      <c r="T272" s="88" t="str">
        <f>REPLACE(INDEX(GroupVertices[Group],MATCH(Edges[[#This Row],[Vertex 2]],GroupVertices[Vertex],0)),1,1,"")</f>
        <v>1</v>
      </c>
      <c r="U272" s="48"/>
      <c r="V272" s="49"/>
      <c r="W272" s="48"/>
      <c r="X272" s="49"/>
      <c r="Y272" s="48"/>
      <c r="Z272" s="49"/>
      <c r="AA272" s="48"/>
      <c r="AB272" s="49"/>
      <c r="AC272" s="48"/>
      <c r="AD272" s="48"/>
      <c r="AE272" s="48"/>
    </row>
    <row r="273" spans="1:31" ht="15">
      <c r="A273" s="65" t="s">
        <v>253</v>
      </c>
      <c r="B273" s="65" t="s">
        <v>291</v>
      </c>
      <c r="C273" s="66" t="s">
        <v>2159</v>
      </c>
      <c r="D273" s="67">
        <v>3</v>
      </c>
      <c r="E273" s="68" t="s">
        <v>132</v>
      </c>
      <c r="F273" s="69">
        <v>32</v>
      </c>
      <c r="G273" s="66"/>
      <c r="H273" s="70"/>
      <c r="I273" s="71"/>
      <c r="J273" s="71"/>
      <c r="K273" s="34" t="s">
        <v>65</v>
      </c>
      <c r="L273" s="78">
        <v>273</v>
      </c>
      <c r="M273" s="78"/>
      <c r="N273" s="73"/>
      <c r="O273" s="89" t="s">
        <v>306</v>
      </c>
      <c r="P273" s="89" t="s">
        <v>307</v>
      </c>
      <c r="Q273" s="89" t="s">
        <v>309</v>
      </c>
      <c r="R273">
        <v>1</v>
      </c>
      <c r="S273" s="88" t="str">
        <f>REPLACE(INDEX(GroupVertices[Group],MATCH(Edges[[#This Row],[Vertex 1]],GroupVertices[Vertex],0)),1,1,"")</f>
        <v>2</v>
      </c>
      <c r="T273" s="88" t="str">
        <f>REPLACE(INDEX(GroupVertices[Group],MATCH(Edges[[#This Row],[Vertex 2]],GroupVertices[Vertex],0)),1,1,"")</f>
        <v>1</v>
      </c>
      <c r="U273" s="48"/>
      <c r="V273" s="49"/>
      <c r="W273" s="48"/>
      <c r="X273" s="49"/>
      <c r="Y273" s="48"/>
      <c r="Z273" s="49"/>
      <c r="AA273" s="48"/>
      <c r="AB273" s="49"/>
      <c r="AC273" s="48"/>
      <c r="AD273" s="48"/>
      <c r="AE273" s="48"/>
    </row>
    <row r="274" spans="1:31" ht="15">
      <c r="A274" s="65" t="s">
        <v>205</v>
      </c>
      <c r="B274" s="65" t="s">
        <v>291</v>
      </c>
      <c r="C274" s="66" t="s">
        <v>2159</v>
      </c>
      <c r="D274" s="67">
        <v>3</v>
      </c>
      <c r="E274" s="68" t="s">
        <v>132</v>
      </c>
      <c r="F274" s="69">
        <v>32</v>
      </c>
      <c r="G274" s="66"/>
      <c r="H274" s="70"/>
      <c r="I274" s="71"/>
      <c r="J274" s="71"/>
      <c r="K274" s="34" t="s">
        <v>65</v>
      </c>
      <c r="L274" s="78">
        <v>274</v>
      </c>
      <c r="M274" s="78"/>
      <c r="N274" s="73"/>
      <c r="O274" s="89" t="s">
        <v>306</v>
      </c>
      <c r="P274" s="89" t="s">
        <v>307</v>
      </c>
      <c r="Q274" s="89" t="s">
        <v>308</v>
      </c>
      <c r="R274">
        <v>1</v>
      </c>
      <c r="S274" s="88" t="str">
        <f>REPLACE(INDEX(GroupVertices[Group],MATCH(Edges[[#This Row],[Vertex 1]],GroupVertices[Vertex],0)),1,1,"")</f>
        <v>1</v>
      </c>
      <c r="T274" s="88" t="str">
        <f>REPLACE(INDEX(GroupVertices[Group],MATCH(Edges[[#This Row],[Vertex 2]],GroupVertices[Vertex],0)),1,1,"")</f>
        <v>1</v>
      </c>
      <c r="U274" s="48"/>
      <c r="V274" s="49"/>
      <c r="W274" s="48"/>
      <c r="X274" s="49"/>
      <c r="Y274" s="48"/>
      <c r="Z274" s="49"/>
      <c r="AA274" s="48"/>
      <c r="AB274" s="49"/>
      <c r="AC274" s="48"/>
      <c r="AD274" s="48"/>
      <c r="AE274" s="48"/>
    </row>
    <row r="275" spans="1:31" ht="15">
      <c r="A275" s="65" t="s">
        <v>213</v>
      </c>
      <c r="B275" s="65" t="s">
        <v>212</v>
      </c>
      <c r="C275" s="66" t="s">
        <v>2159</v>
      </c>
      <c r="D275" s="67">
        <v>3</v>
      </c>
      <c r="E275" s="68" t="s">
        <v>132</v>
      </c>
      <c r="F275" s="69">
        <v>32</v>
      </c>
      <c r="G275" s="66"/>
      <c r="H275" s="70"/>
      <c r="I275" s="71"/>
      <c r="J275" s="71"/>
      <c r="K275" s="34" t="s">
        <v>65</v>
      </c>
      <c r="L275" s="78">
        <v>275</v>
      </c>
      <c r="M275" s="78"/>
      <c r="N275" s="73"/>
      <c r="O275" s="89" t="s">
        <v>306</v>
      </c>
      <c r="P275" s="89" t="s">
        <v>307</v>
      </c>
      <c r="Q275" s="89" t="s">
        <v>309</v>
      </c>
      <c r="R275">
        <v>1</v>
      </c>
      <c r="S275" s="88" t="str">
        <f>REPLACE(INDEX(GroupVertices[Group],MATCH(Edges[[#This Row],[Vertex 1]],GroupVertices[Vertex],0)),1,1,"")</f>
        <v>3</v>
      </c>
      <c r="T275" s="88" t="str">
        <f>REPLACE(INDEX(GroupVertices[Group],MATCH(Edges[[#This Row],[Vertex 2]],GroupVertices[Vertex],0)),1,1,"")</f>
        <v>3</v>
      </c>
      <c r="U275" s="48"/>
      <c r="V275" s="49"/>
      <c r="W275" s="48"/>
      <c r="X275" s="49"/>
      <c r="Y275" s="48"/>
      <c r="Z275" s="49"/>
      <c r="AA275" s="48"/>
      <c r="AB275" s="49"/>
      <c r="AC275" s="48"/>
      <c r="AD275" s="48"/>
      <c r="AE275" s="48"/>
    </row>
    <row r="276" spans="1:31" ht="15">
      <c r="A276" s="65" t="s">
        <v>228</v>
      </c>
      <c r="B276" s="65" t="s">
        <v>212</v>
      </c>
      <c r="C276" s="66" t="s">
        <v>2159</v>
      </c>
      <c r="D276" s="67">
        <v>3</v>
      </c>
      <c r="E276" s="68" t="s">
        <v>132</v>
      </c>
      <c r="F276" s="69">
        <v>32</v>
      </c>
      <c r="G276" s="66"/>
      <c r="H276" s="70"/>
      <c r="I276" s="71"/>
      <c r="J276" s="71"/>
      <c r="K276" s="34" t="s">
        <v>65</v>
      </c>
      <c r="L276" s="78">
        <v>276</v>
      </c>
      <c r="M276" s="78"/>
      <c r="N276" s="73"/>
      <c r="O276" s="89" t="s">
        <v>306</v>
      </c>
      <c r="P276" s="89" t="s">
        <v>307</v>
      </c>
      <c r="Q276" s="89" t="s">
        <v>309</v>
      </c>
      <c r="R276">
        <v>1</v>
      </c>
      <c r="S276" s="88" t="str">
        <f>REPLACE(INDEX(GroupVertices[Group],MATCH(Edges[[#This Row],[Vertex 1]],GroupVertices[Vertex],0)),1,1,"")</f>
        <v>2</v>
      </c>
      <c r="T276" s="88" t="str">
        <f>REPLACE(INDEX(GroupVertices[Group],MATCH(Edges[[#This Row],[Vertex 2]],GroupVertices[Vertex],0)),1,1,"")</f>
        <v>3</v>
      </c>
      <c r="U276" s="48"/>
      <c r="V276" s="49"/>
      <c r="W276" s="48"/>
      <c r="X276" s="49"/>
      <c r="Y276" s="48"/>
      <c r="Z276" s="49"/>
      <c r="AA276" s="48"/>
      <c r="AB276" s="49"/>
      <c r="AC276" s="48"/>
      <c r="AD276" s="48"/>
      <c r="AE276" s="48"/>
    </row>
    <row r="277" spans="1:31" ht="15">
      <c r="A277" s="65" t="s">
        <v>216</v>
      </c>
      <c r="B277" s="65" t="s">
        <v>212</v>
      </c>
      <c r="C277" s="66" t="s">
        <v>2159</v>
      </c>
      <c r="D277" s="67">
        <v>3</v>
      </c>
      <c r="E277" s="68" t="s">
        <v>132</v>
      </c>
      <c r="F277" s="69">
        <v>32</v>
      </c>
      <c r="G277" s="66"/>
      <c r="H277" s="70"/>
      <c r="I277" s="71"/>
      <c r="J277" s="71"/>
      <c r="K277" s="34" t="s">
        <v>65</v>
      </c>
      <c r="L277" s="78">
        <v>277</v>
      </c>
      <c r="M277" s="78"/>
      <c r="N277" s="73"/>
      <c r="O277" s="89" t="s">
        <v>306</v>
      </c>
      <c r="P277" s="89" t="s">
        <v>307</v>
      </c>
      <c r="Q277" s="89" t="s">
        <v>309</v>
      </c>
      <c r="R277">
        <v>1</v>
      </c>
      <c r="S277" s="88" t="str">
        <f>REPLACE(INDEX(GroupVertices[Group],MATCH(Edges[[#This Row],[Vertex 1]],GroupVertices[Vertex],0)),1,1,"")</f>
        <v>3</v>
      </c>
      <c r="T277" s="88" t="str">
        <f>REPLACE(INDEX(GroupVertices[Group],MATCH(Edges[[#This Row],[Vertex 2]],GroupVertices[Vertex],0)),1,1,"")</f>
        <v>3</v>
      </c>
      <c r="U277" s="48"/>
      <c r="V277" s="49"/>
      <c r="W277" s="48"/>
      <c r="X277" s="49"/>
      <c r="Y277" s="48"/>
      <c r="Z277" s="49"/>
      <c r="AA277" s="48"/>
      <c r="AB277" s="49"/>
      <c r="AC277" s="48"/>
      <c r="AD277" s="48"/>
      <c r="AE277" s="48"/>
    </row>
    <row r="278" spans="1:31" ht="15">
      <c r="A278" s="65" t="s">
        <v>220</v>
      </c>
      <c r="B278" s="65" t="s">
        <v>212</v>
      </c>
      <c r="C278" s="66" t="s">
        <v>2159</v>
      </c>
      <c r="D278" s="67">
        <v>3</v>
      </c>
      <c r="E278" s="68" t="s">
        <v>132</v>
      </c>
      <c r="F278" s="69">
        <v>32</v>
      </c>
      <c r="G278" s="66"/>
      <c r="H278" s="70"/>
      <c r="I278" s="71"/>
      <c r="J278" s="71"/>
      <c r="K278" s="34" t="s">
        <v>65</v>
      </c>
      <c r="L278" s="78">
        <v>278</v>
      </c>
      <c r="M278" s="78"/>
      <c r="N278" s="73"/>
      <c r="O278" s="89" t="s">
        <v>306</v>
      </c>
      <c r="P278" s="89" t="s">
        <v>307</v>
      </c>
      <c r="Q278" s="89" t="s">
        <v>309</v>
      </c>
      <c r="R278">
        <v>1</v>
      </c>
      <c r="S278" s="88" t="str">
        <f>REPLACE(INDEX(GroupVertices[Group],MATCH(Edges[[#This Row],[Vertex 1]],GroupVertices[Vertex],0)),1,1,"")</f>
        <v>3</v>
      </c>
      <c r="T278" s="88" t="str">
        <f>REPLACE(INDEX(GroupVertices[Group],MATCH(Edges[[#This Row],[Vertex 2]],GroupVertices[Vertex],0)),1,1,"")</f>
        <v>3</v>
      </c>
      <c r="U278" s="48"/>
      <c r="V278" s="49"/>
      <c r="W278" s="48"/>
      <c r="X278" s="49"/>
      <c r="Y278" s="48"/>
      <c r="Z278" s="49"/>
      <c r="AA278" s="48"/>
      <c r="AB278" s="49"/>
      <c r="AC278" s="48"/>
      <c r="AD278" s="48"/>
      <c r="AE278" s="48"/>
    </row>
    <row r="279" spans="1:31" ht="15">
      <c r="A279" s="65" t="s">
        <v>264</v>
      </c>
      <c r="B279" s="65" t="s">
        <v>212</v>
      </c>
      <c r="C279" s="66" t="s">
        <v>2159</v>
      </c>
      <c r="D279" s="67">
        <v>3</v>
      </c>
      <c r="E279" s="68" t="s">
        <v>132</v>
      </c>
      <c r="F279" s="69">
        <v>32</v>
      </c>
      <c r="G279" s="66"/>
      <c r="H279" s="70"/>
      <c r="I279" s="71"/>
      <c r="J279" s="71"/>
      <c r="K279" s="34" t="s">
        <v>65</v>
      </c>
      <c r="L279" s="78">
        <v>279</v>
      </c>
      <c r="M279" s="78"/>
      <c r="N279" s="73"/>
      <c r="O279" s="89" t="s">
        <v>306</v>
      </c>
      <c r="P279" s="89" t="s">
        <v>307</v>
      </c>
      <c r="Q279" s="89" t="s">
        <v>309</v>
      </c>
      <c r="R279">
        <v>1</v>
      </c>
      <c r="S279" s="88" t="str">
        <f>REPLACE(INDEX(GroupVertices[Group],MATCH(Edges[[#This Row],[Vertex 1]],GroupVertices[Vertex],0)),1,1,"")</f>
        <v>3</v>
      </c>
      <c r="T279" s="88" t="str">
        <f>REPLACE(INDEX(GroupVertices[Group],MATCH(Edges[[#This Row],[Vertex 2]],GroupVertices[Vertex],0)),1,1,"")</f>
        <v>3</v>
      </c>
      <c r="U279" s="48"/>
      <c r="V279" s="49"/>
      <c r="W279" s="48"/>
      <c r="X279" s="49"/>
      <c r="Y279" s="48"/>
      <c r="Z279" s="49"/>
      <c r="AA279" s="48"/>
      <c r="AB279" s="49"/>
      <c r="AC279" s="48"/>
      <c r="AD279" s="48"/>
      <c r="AE279" s="48"/>
    </row>
    <row r="280" spans="1:31" ht="15">
      <c r="A280" s="65" t="s">
        <v>221</v>
      </c>
      <c r="B280" s="65" t="s">
        <v>212</v>
      </c>
      <c r="C280" s="66" t="s">
        <v>2159</v>
      </c>
      <c r="D280" s="67">
        <v>3</v>
      </c>
      <c r="E280" s="68" t="s">
        <v>132</v>
      </c>
      <c r="F280" s="69">
        <v>32</v>
      </c>
      <c r="G280" s="66"/>
      <c r="H280" s="70"/>
      <c r="I280" s="71"/>
      <c r="J280" s="71"/>
      <c r="K280" s="34" t="s">
        <v>65</v>
      </c>
      <c r="L280" s="78">
        <v>280</v>
      </c>
      <c r="M280" s="78"/>
      <c r="N280" s="73"/>
      <c r="O280" s="89" t="s">
        <v>306</v>
      </c>
      <c r="P280" s="89" t="s">
        <v>307</v>
      </c>
      <c r="Q280" s="89" t="s">
        <v>309</v>
      </c>
      <c r="R280">
        <v>1</v>
      </c>
      <c r="S280" s="88" t="str">
        <f>REPLACE(INDEX(GroupVertices[Group],MATCH(Edges[[#This Row],[Vertex 1]],GroupVertices[Vertex],0)),1,1,"")</f>
        <v>3</v>
      </c>
      <c r="T280" s="88" t="str">
        <f>REPLACE(INDEX(GroupVertices[Group],MATCH(Edges[[#This Row],[Vertex 2]],GroupVertices[Vertex],0)),1,1,"")</f>
        <v>3</v>
      </c>
      <c r="U280" s="48"/>
      <c r="V280" s="49"/>
      <c r="W280" s="48"/>
      <c r="X280" s="49"/>
      <c r="Y280" s="48"/>
      <c r="Z280" s="49"/>
      <c r="AA280" s="48"/>
      <c r="AB280" s="49"/>
      <c r="AC280" s="48"/>
      <c r="AD280" s="48"/>
      <c r="AE280" s="48"/>
    </row>
    <row r="281" spans="1:31" ht="15">
      <c r="A281" s="65" t="s">
        <v>223</v>
      </c>
      <c r="B281" s="65" t="s">
        <v>212</v>
      </c>
      <c r="C281" s="66" t="s">
        <v>2159</v>
      </c>
      <c r="D281" s="67">
        <v>3</v>
      </c>
      <c r="E281" s="68" t="s">
        <v>132</v>
      </c>
      <c r="F281" s="69">
        <v>32</v>
      </c>
      <c r="G281" s="66"/>
      <c r="H281" s="70"/>
      <c r="I281" s="71"/>
      <c r="J281" s="71"/>
      <c r="K281" s="34" t="s">
        <v>65</v>
      </c>
      <c r="L281" s="78">
        <v>281</v>
      </c>
      <c r="M281" s="78"/>
      <c r="N281" s="73"/>
      <c r="O281" s="89" t="s">
        <v>306</v>
      </c>
      <c r="P281" s="89" t="s">
        <v>307</v>
      </c>
      <c r="Q281" s="89" t="s">
        <v>309</v>
      </c>
      <c r="R281">
        <v>1</v>
      </c>
      <c r="S281" s="88" t="str">
        <f>REPLACE(INDEX(GroupVertices[Group],MATCH(Edges[[#This Row],[Vertex 1]],GroupVertices[Vertex],0)),1,1,"")</f>
        <v>3</v>
      </c>
      <c r="T281" s="88" t="str">
        <f>REPLACE(INDEX(GroupVertices[Group],MATCH(Edges[[#This Row],[Vertex 2]],GroupVertices[Vertex],0)),1,1,"")</f>
        <v>3</v>
      </c>
      <c r="U281" s="48"/>
      <c r="V281" s="49"/>
      <c r="W281" s="48"/>
      <c r="X281" s="49"/>
      <c r="Y281" s="48"/>
      <c r="Z281" s="49"/>
      <c r="AA281" s="48"/>
      <c r="AB281" s="49"/>
      <c r="AC281" s="48"/>
      <c r="AD281" s="48"/>
      <c r="AE281" s="48"/>
    </row>
    <row r="282" spans="1:31" ht="15">
      <c r="A282" s="65" t="s">
        <v>265</v>
      </c>
      <c r="B282" s="65" t="s">
        <v>212</v>
      </c>
      <c r="C282" s="66" t="s">
        <v>2159</v>
      </c>
      <c r="D282" s="67">
        <v>3</v>
      </c>
      <c r="E282" s="68" t="s">
        <v>132</v>
      </c>
      <c r="F282" s="69">
        <v>32</v>
      </c>
      <c r="G282" s="66"/>
      <c r="H282" s="70"/>
      <c r="I282" s="71"/>
      <c r="J282" s="71"/>
      <c r="K282" s="34" t="s">
        <v>65</v>
      </c>
      <c r="L282" s="78">
        <v>282</v>
      </c>
      <c r="M282" s="78"/>
      <c r="N282" s="73"/>
      <c r="O282" s="89" t="s">
        <v>306</v>
      </c>
      <c r="P282" s="89" t="s">
        <v>307</v>
      </c>
      <c r="Q282" s="89" t="s">
        <v>309</v>
      </c>
      <c r="R282">
        <v>1</v>
      </c>
      <c r="S282" s="88" t="str">
        <f>REPLACE(INDEX(GroupVertices[Group],MATCH(Edges[[#This Row],[Vertex 1]],GroupVertices[Vertex],0)),1,1,"")</f>
        <v>1</v>
      </c>
      <c r="T282" s="88" t="str">
        <f>REPLACE(INDEX(GroupVertices[Group],MATCH(Edges[[#This Row],[Vertex 2]],GroupVertices[Vertex],0)),1,1,"")</f>
        <v>3</v>
      </c>
      <c r="U282" s="48"/>
      <c r="V282" s="49"/>
      <c r="W282" s="48"/>
      <c r="X282" s="49"/>
      <c r="Y282" s="48"/>
      <c r="Z282" s="49"/>
      <c r="AA282" s="48"/>
      <c r="AB282" s="49"/>
      <c r="AC282" s="48"/>
      <c r="AD282" s="48"/>
      <c r="AE282" s="48"/>
    </row>
    <row r="283" spans="1:31" ht="15">
      <c r="A283" s="65" t="s">
        <v>237</v>
      </c>
      <c r="B283" s="65" t="s">
        <v>212</v>
      </c>
      <c r="C283" s="66" t="s">
        <v>2159</v>
      </c>
      <c r="D283" s="67">
        <v>3</v>
      </c>
      <c r="E283" s="68" t="s">
        <v>132</v>
      </c>
      <c r="F283" s="69">
        <v>32</v>
      </c>
      <c r="G283" s="66"/>
      <c r="H283" s="70"/>
      <c r="I283" s="71"/>
      <c r="J283" s="71"/>
      <c r="K283" s="34" t="s">
        <v>65</v>
      </c>
      <c r="L283" s="78">
        <v>283</v>
      </c>
      <c r="M283" s="78"/>
      <c r="N283" s="73"/>
      <c r="O283" s="89" t="s">
        <v>306</v>
      </c>
      <c r="P283" s="89" t="s">
        <v>307</v>
      </c>
      <c r="Q283" s="89" t="s">
        <v>309</v>
      </c>
      <c r="R283">
        <v>1</v>
      </c>
      <c r="S283" s="88" t="str">
        <f>REPLACE(INDEX(GroupVertices[Group],MATCH(Edges[[#This Row],[Vertex 1]],GroupVertices[Vertex],0)),1,1,"")</f>
        <v>1</v>
      </c>
      <c r="T283" s="88" t="str">
        <f>REPLACE(INDEX(GroupVertices[Group],MATCH(Edges[[#This Row],[Vertex 2]],GroupVertices[Vertex],0)),1,1,"")</f>
        <v>3</v>
      </c>
      <c r="U283" s="48"/>
      <c r="V283" s="49"/>
      <c r="W283" s="48"/>
      <c r="X283" s="49"/>
      <c r="Y283" s="48"/>
      <c r="Z283" s="49"/>
      <c r="AA283" s="48"/>
      <c r="AB283" s="49"/>
      <c r="AC283" s="48"/>
      <c r="AD283" s="48"/>
      <c r="AE283" s="48"/>
    </row>
    <row r="284" spans="1:31" ht="15">
      <c r="A284" s="65" t="s">
        <v>205</v>
      </c>
      <c r="B284" s="65" t="s">
        <v>212</v>
      </c>
      <c r="C284" s="66" t="s">
        <v>2159</v>
      </c>
      <c r="D284" s="67">
        <v>3</v>
      </c>
      <c r="E284" s="68" t="s">
        <v>132</v>
      </c>
      <c r="F284" s="69">
        <v>32</v>
      </c>
      <c r="G284" s="66"/>
      <c r="H284" s="70"/>
      <c r="I284" s="71"/>
      <c r="J284" s="71"/>
      <c r="K284" s="34" t="s">
        <v>65</v>
      </c>
      <c r="L284" s="78">
        <v>284</v>
      </c>
      <c r="M284" s="78"/>
      <c r="N284" s="73"/>
      <c r="O284" s="89" t="s">
        <v>306</v>
      </c>
      <c r="P284" s="89" t="s">
        <v>307</v>
      </c>
      <c r="Q284" s="89" t="s">
        <v>308</v>
      </c>
      <c r="R284">
        <v>1</v>
      </c>
      <c r="S284" s="88" t="str">
        <f>REPLACE(INDEX(GroupVertices[Group],MATCH(Edges[[#This Row],[Vertex 1]],GroupVertices[Vertex],0)),1,1,"")</f>
        <v>1</v>
      </c>
      <c r="T284" s="88" t="str">
        <f>REPLACE(INDEX(GroupVertices[Group],MATCH(Edges[[#This Row],[Vertex 2]],GroupVertices[Vertex],0)),1,1,"")</f>
        <v>3</v>
      </c>
      <c r="U284" s="48"/>
      <c r="V284" s="49"/>
      <c r="W284" s="48"/>
      <c r="X284" s="49"/>
      <c r="Y284" s="48"/>
      <c r="Z284" s="49"/>
      <c r="AA284" s="48"/>
      <c r="AB284" s="49"/>
      <c r="AC284" s="48"/>
      <c r="AD284" s="48"/>
      <c r="AE284" s="48"/>
    </row>
    <row r="285" spans="1:31" ht="15">
      <c r="A285" s="65" t="s">
        <v>226</v>
      </c>
      <c r="B285" s="65" t="s">
        <v>213</v>
      </c>
      <c r="C285" s="66" t="s">
        <v>2159</v>
      </c>
      <c r="D285" s="67">
        <v>3</v>
      </c>
      <c r="E285" s="68" t="s">
        <v>132</v>
      </c>
      <c r="F285" s="69">
        <v>32</v>
      </c>
      <c r="G285" s="66"/>
      <c r="H285" s="70"/>
      <c r="I285" s="71"/>
      <c r="J285" s="71"/>
      <c r="K285" s="34" t="s">
        <v>65</v>
      </c>
      <c r="L285" s="78">
        <v>285</v>
      </c>
      <c r="M285" s="78"/>
      <c r="N285" s="73"/>
      <c r="O285" s="89" t="s">
        <v>306</v>
      </c>
      <c r="P285" s="89" t="s">
        <v>307</v>
      </c>
      <c r="Q285" s="89" t="s">
        <v>309</v>
      </c>
      <c r="R285">
        <v>1</v>
      </c>
      <c r="S285" s="88" t="str">
        <f>REPLACE(INDEX(GroupVertices[Group],MATCH(Edges[[#This Row],[Vertex 1]],GroupVertices[Vertex],0)),1,1,"")</f>
        <v>3</v>
      </c>
      <c r="T285" s="88" t="str">
        <f>REPLACE(INDEX(GroupVertices[Group],MATCH(Edges[[#This Row],[Vertex 2]],GroupVertices[Vertex],0)),1,1,"")</f>
        <v>3</v>
      </c>
      <c r="U285" s="48"/>
      <c r="V285" s="49"/>
      <c r="W285" s="48"/>
      <c r="X285" s="49"/>
      <c r="Y285" s="48"/>
      <c r="Z285" s="49"/>
      <c r="AA285" s="48"/>
      <c r="AB285" s="49"/>
      <c r="AC285" s="48"/>
      <c r="AD285" s="48"/>
      <c r="AE285" s="48"/>
    </row>
    <row r="286" spans="1:31" ht="15">
      <c r="A286" s="65" t="s">
        <v>228</v>
      </c>
      <c r="B286" s="65" t="s">
        <v>213</v>
      </c>
      <c r="C286" s="66" t="s">
        <v>2159</v>
      </c>
      <c r="D286" s="67">
        <v>3</v>
      </c>
      <c r="E286" s="68" t="s">
        <v>132</v>
      </c>
      <c r="F286" s="69">
        <v>32</v>
      </c>
      <c r="G286" s="66"/>
      <c r="H286" s="70"/>
      <c r="I286" s="71"/>
      <c r="J286" s="71"/>
      <c r="K286" s="34" t="s">
        <v>65</v>
      </c>
      <c r="L286" s="78">
        <v>286</v>
      </c>
      <c r="M286" s="78"/>
      <c r="N286" s="73"/>
      <c r="O286" s="89" t="s">
        <v>306</v>
      </c>
      <c r="P286" s="89" t="s">
        <v>307</v>
      </c>
      <c r="Q286" s="89" t="s">
        <v>309</v>
      </c>
      <c r="R286">
        <v>1</v>
      </c>
      <c r="S286" s="88" t="str">
        <f>REPLACE(INDEX(GroupVertices[Group],MATCH(Edges[[#This Row],[Vertex 1]],GroupVertices[Vertex],0)),1,1,"")</f>
        <v>2</v>
      </c>
      <c r="T286" s="88" t="str">
        <f>REPLACE(INDEX(GroupVertices[Group],MATCH(Edges[[#This Row],[Vertex 2]],GroupVertices[Vertex],0)),1,1,"")</f>
        <v>3</v>
      </c>
      <c r="U286" s="48"/>
      <c r="V286" s="49"/>
      <c r="W286" s="48"/>
      <c r="X286" s="49"/>
      <c r="Y286" s="48"/>
      <c r="Z286" s="49"/>
      <c r="AA286" s="48"/>
      <c r="AB286" s="49"/>
      <c r="AC286" s="48"/>
      <c r="AD286" s="48"/>
      <c r="AE286" s="48"/>
    </row>
    <row r="287" spans="1:31" ht="15">
      <c r="A287" s="65" t="s">
        <v>214</v>
      </c>
      <c r="B287" s="65" t="s">
        <v>213</v>
      </c>
      <c r="C287" s="66" t="s">
        <v>2159</v>
      </c>
      <c r="D287" s="67">
        <v>3</v>
      </c>
      <c r="E287" s="68" t="s">
        <v>132</v>
      </c>
      <c r="F287" s="69">
        <v>32</v>
      </c>
      <c r="G287" s="66"/>
      <c r="H287" s="70"/>
      <c r="I287" s="71"/>
      <c r="J287" s="71"/>
      <c r="K287" s="34" t="s">
        <v>65</v>
      </c>
      <c r="L287" s="78">
        <v>287</v>
      </c>
      <c r="M287" s="78"/>
      <c r="N287" s="73"/>
      <c r="O287" s="89" t="s">
        <v>306</v>
      </c>
      <c r="P287" s="89" t="s">
        <v>307</v>
      </c>
      <c r="Q287" s="89" t="s">
        <v>309</v>
      </c>
      <c r="R287">
        <v>1</v>
      </c>
      <c r="S287" s="88" t="str">
        <f>REPLACE(INDEX(GroupVertices[Group],MATCH(Edges[[#This Row],[Vertex 1]],GroupVertices[Vertex],0)),1,1,"")</f>
        <v>2</v>
      </c>
      <c r="T287" s="88" t="str">
        <f>REPLACE(INDEX(GroupVertices[Group],MATCH(Edges[[#This Row],[Vertex 2]],GroupVertices[Vertex],0)),1,1,"")</f>
        <v>3</v>
      </c>
      <c r="U287" s="48"/>
      <c r="V287" s="49"/>
      <c r="W287" s="48"/>
      <c r="X287" s="49"/>
      <c r="Y287" s="48"/>
      <c r="Z287" s="49"/>
      <c r="AA287" s="48"/>
      <c r="AB287" s="49"/>
      <c r="AC287" s="48"/>
      <c r="AD287" s="48"/>
      <c r="AE287" s="48"/>
    </row>
    <row r="288" spans="1:31" ht="15">
      <c r="A288" s="65" t="s">
        <v>217</v>
      </c>
      <c r="B288" s="65" t="s">
        <v>213</v>
      </c>
      <c r="C288" s="66" t="s">
        <v>2159</v>
      </c>
      <c r="D288" s="67">
        <v>3</v>
      </c>
      <c r="E288" s="68" t="s">
        <v>132</v>
      </c>
      <c r="F288" s="69">
        <v>32</v>
      </c>
      <c r="G288" s="66"/>
      <c r="H288" s="70"/>
      <c r="I288" s="71"/>
      <c r="J288" s="71"/>
      <c r="K288" s="34" t="s">
        <v>65</v>
      </c>
      <c r="L288" s="78">
        <v>288</v>
      </c>
      <c r="M288" s="78"/>
      <c r="N288" s="73"/>
      <c r="O288" s="89" t="s">
        <v>306</v>
      </c>
      <c r="P288" s="89" t="s">
        <v>307</v>
      </c>
      <c r="Q288" s="89" t="s">
        <v>309</v>
      </c>
      <c r="R288">
        <v>1</v>
      </c>
      <c r="S288" s="88" t="str">
        <f>REPLACE(INDEX(GroupVertices[Group],MATCH(Edges[[#This Row],[Vertex 1]],GroupVertices[Vertex],0)),1,1,"")</f>
        <v>3</v>
      </c>
      <c r="T288" s="88" t="str">
        <f>REPLACE(INDEX(GroupVertices[Group],MATCH(Edges[[#This Row],[Vertex 2]],GroupVertices[Vertex],0)),1,1,"")</f>
        <v>3</v>
      </c>
      <c r="U288" s="48"/>
      <c r="V288" s="49"/>
      <c r="W288" s="48"/>
      <c r="X288" s="49"/>
      <c r="Y288" s="48"/>
      <c r="Z288" s="49"/>
      <c r="AA288" s="48"/>
      <c r="AB288" s="49"/>
      <c r="AC288" s="48"/>
      <c r="AD288" s="48"/>
      <c r="AE288" s="48"/>
    </row>
    <row r="289" spans="1:31" ht="15">
      <c r="A289" s="65" t="s">
        <v>220</v>
      </c>
      <c r="B289" s="65" t="s">
        <v>213</v>
      </c>
      <c r="C289" s="66" t="s">
        <v>2159</v>
      </c>
      <c r="D289" s="67">
        <v>3</v>
      </c>
      <c r="E289" s="68" t="s">
        <v>132</v>
      </c>
      <c r="F289" s="69">
        <v>32</v>
      </c>
      <c r="G289" s="66"/>
      <c r="H289" s="70"/>
      <c r="I289" s="71"/>
      <c r="J289" s="71"/>
      <c r="K289" s="34" t="s">
        <v>65</v>
      </c>
      <c r="L289" s="78">
        <v>289</v>
      </c>
      <c r="M289" s="78"/>
      <c r="N289" s="73"/>
      <c r="O289" s="89" t="s">
        <v>306</v>
      </c>
      <c r="P289" s="89" t="s">
        <v>307</v>
      </c>
      <c r="Q289" s="89" t="s">
        <v>309</v>
      </c>
      <c r="R289">
        <v>1</v>
      </c>
      <c r="S289" s="88" t="str">
        <f>REPLACE(INDEX(GroupVertices[Group],MATCH(Edges[[#This Row],[Vertex 1]],GroupVertices[Vertex],0)),1,1,"")</f>
        <v>3</v>
      </c>
      <c r="T289" s="88" t="str">
        <f>REPLACE(INDEX(GroupVertices[Group],MATCH(Edges[[#This Row],[Vertex 2]],GroupVertices[Vertex],0)),1,1,"")</f>
        <v>3</v>
      </c>
      <c r="U289" s="48"/>
      <c r="V289" s="49"/>
      <c r="W289" s="48"/>
      <c r="X289" s="49"/>
      <c r="Y289" s="48"/>
      <c r="Z289" s="49"/>
      <c r="AA289" s="48"/>
      <c r="AB289" s="49"/>
      <c r="AC289" s="48"/>
      <c r="AD289" s="48"/>
      <c r="AE289" s="48"/>
    </row>
    <row r="290" spans="1:31" ht="15">
      <c r="A290" s="65" t="s">
        <v>221</v>
      </c>
      <c r="B290" s="65" t="s">
        <v>213</v>
      </c>
      <c r="C290" s="66" t="s">
        <v>2159</v>
      </c>
      <c r="D290" s="67">
        <v>3</v>
      </c>
      <c r="E290" s="68" t="s">
        <v>132</v>
      </c>
      <c r="F290" s="69">
        <v>32</v>
      </c>
      <c r="G290" s="66"/>
      <c r="H290" s="70"/>
      <c r="I290" s="71"/>
      <c r="J290" s="71"/>
      <c r="K290" s="34" t="s">
        <v>65</v>
      </c>
      <c r="L290" s="78">
        <v>290</v>
      </c>
      <c r="M290" s="78"/>
      <c r="N290" s="73"/>
      <c r="O290" s="89" t="s">
        <v>306</v>
      </c>
      <c r="P290" s="89" t="s">
        <v>307</v>
      </c>
      <c r="Q290" s="89" t="s">
        <v>309</v>
      </c>
      <c r="R290">
        <v>1</v>
      </c>
      <c r="S290" s="88" t="str">
        <f>REPLACE(INDEX(GroupVertices[Group],MATCH(Edges[[#This Row],[Vertex 1]],GroupVertices[Vertex],0)),1,1,"")</f>
        <v>3</v>
      </c>
      <c r="T290" s="88" t="str">
        <f>REPLACE(INDEX(GroupVertices[Group],MATCH(Edges[[#This Row],[Vertex 2]],GroupVertices[Vertex],0)),1,1,"")</f>
        <v>3</v>
      </c>
      <c r="U290" s="48"/>
      <c r="V290" s="49"/>
      <c r="W290" s="48"/>
      <c r="X290" s="49"/>
      <c r="Y290" s="48"/>
      <c r="Z290" s="49"/>
      <c r="AA290" s="48"/>
      <c r="AB290" s="49"/>
      <c r="AC290" s="48"/>
      <c r="AD290" s="48"/>
      <c r="AE290" s="48"/>
    </row>
    <row r="291" spans="1:31" ht="15">
      <c r="A291" s="65" t="s">
        <v>205</v>
      </c>
      <c r="B291" s="65" t="s">
        <v>213</v>
      </c>
      <c r="C291" s="66" t="s">
        <v>2159</v>
      </c>
      <c r="D291" s="67">
        <v>3</v>
      </c>
      <c r="E291" s="68" t="s">
        <v>132</v>
      </c>
      <c r="F291" s="69">
        <v>32</v>
      </c>
      <c r="G291" s="66"/>
      <c r="H291" s="70"/>
      <c r="I291" s="71"/>
      <c r="J291" s="71"/>
      <c r="K291" s="34" t="s">
        <v>65</v>
      </c>
      <c r="L291" s="78">
        <v>291</v>
      </c>
      <c r="M291" s="78"/>
      <c r="N291" s="73"/>
      <c r="O291" s="89" t="s">
        <v>306</v>
      </c>
      <c r="P291" s="89" t="s">
        <v>307</v>
      </c>
      <c r="Q291" s="89" t="s">
        <v>308</v>
      </c>
      <c r="R291">
        <v>1</v>
      </c>
      <c r="S291" s="88" t="str">
        <f>REPLACE(INDEX(GroupVertices[Group],MATCH(Edges[[#This Row],[Vertex 1]],GroupVertices[Vertex],0)),1,1,"")</f>
        <v>1</v>
      </c>
      <c r="T291" s="88" t="str">
        <f>REPLACE(INDEX(GroupVertices[Group],MATCH(Edges[[#This Row],[Vertex 2]],GroupVertices[Vertex],0)),1,1,"")</f>
        <v>3</v>
      </c>
      <c r="U291" s="48"/>
      <c r="V291" s="49"/>
      <c r="W291" s="48"/>
      <c r="X291" s="49"/>
      <c r="Y291" s="48"/>
      <c r="Z291" s="49"/>
      <c r="AA291" s="48"/>
      <c r="AB291" s="49"/>
      <c r="AC291" s="48"/>
      <c r="AD291" s="48"/>
      <c r="AE291" s="48"/>
    </row>
    <row r="292" spans="1:31" ht="15">
      <c r="A292" s="65" t="s">
        <v>205</v>
      </c>
      <c r="B292" s="65" t="s">
        <v>292</v>
      </c>
      <c r="C292" s="66" t="s">
        <v>2159</v>
      </c>
      <c r="D292" s="67">
        <v>3</v>
      </c>
      <c r="E292" s="68" t="s">
        <v>132</v>
      </c>
      <c r="F292" s="69">
        <v>32</v>
      </c>
      <c r="G292" s="66"/>
      <c r="H292" s="70"/>
      <c r="I292" s="71"/>
      <c r="J292" s="71"/>
      <c r="K292" s="34" t="s">
        <v>65</v>
      </c>
      <c r="L292" s="78">
        <v>292</v>
      </c>
      <c r="M292" s="78"/>
      <c r="N292" s="73"/>
      <c r="O292" s="89" t="s">
        <v>306</v>
      </c>
      <c r="P292" s="89" t="s">
        <v>307</v>
      </c>
      <c r="Q292" s="89" t="s">
        <v>308</v>
      </c>
      <c r="R292">
        <v>1</v>
      </c>
      <c r="S292" s="88" t="str">
        <f>REPLACE(INDEX(GroupVertices[Group],MATCH(Edges[[#This Row],[Vertex 1]],GroupVertices[Vertex],0)),1,1,"")</f>
        <v>1</v>
      </c>
      <c r="T292" s="88" t="str">
        <f>REPLACE(INDEX(GroupVertices[Group],MATCH(Edges[[#This Row],[Vertex 2]],GroupVertices[Vertex],0)),1,1,"")</f>
        <v>1</v>
      </c>
      <c r="U292" s="48"/>
      <c r="V292" s="49"/>
      <c r="W292" s="48"/>
      <c r="X292" s="49"/>
      <c r="Y292" s="48"/>
      <c r="Z292" s="49"/>
      <c r="AA292" s="48"/>
      <c r="AB292" s="49"/>
      <c r="AC292" s="48"/>
      <c r="AD292" s="48"/>
      <c r="AE292" s="48"/>
    </row>
    <row r="293" spans="1:31" ht="15">
      <c r="A293" s="65" t="s">
        <v>228</v>
      </c>
      <c r="B293" s="65" t="s">
        <v>226</v>
      </c>
      <c r="C293" s="66" t="s">
        <v>2159</v>
      </c>
      <c r="D293" s="67">
        <v>3</v>
      </c>
      <c r="E293" s="68" t="s">
        <v>132</v>
      </c>
      <c r="F293" s="69">
        <v>32</v>
      </c>
      <c r="G293" s="66"/>
      <c r="H293" s="70"/>
      <c r="I293" s="71"/>
      <c r="J293" s="71"/>
      <c r="K293" s="34" t="s">
        <v>65</v>
      </c>
      <c r="L293" s="78">
        <v>293</v>
      </c>
      <c r="M293" s="78"/>
      <c r="N293" s="73"/>
      <c r="O293" s="89" t="s">
        <v>306</v>
      </c>
      <c r="P293" s="89" t="s">
        <v>307</v>
      </c>
      <c r="Q293" s="89" t="s">
        <v>309</v>
      </c>
      <c r="R293">
        <v>1</v>
      </c>
      <c r="S293" s="88" t="str">
        <f>REPLACE(INDEX(GroupVertices[Group],MATCH(Edges[[#This Row],[Vertex 1]],GroupVertices[Vertex],0)),1,1,"")</f>
        <v>2</v>
      </c>
      <c r="T293" s="88" t="str">
        <f>REPLACE(INDEX(GroupVertices[Group],MATCH(Edges[[#This Row],[Vertex 2]],GroupVertices[Vertex],0)),1,1,"")</f>
        <v>3</v>
      </c>
      <c r="U293" s="48"/>
      <c r="V293" s="49"/>
      <c r="W293" s="48"/>
      <c r="X293" s="49"/>
      <c r="Y293" s="48"/>
      <c r="Z293" s="49"/>
      <c r="AA293" s="48"/>
      <c r="AB293" s="49"/>
      <c r="AC293" s="48"/>
      <c r="AD293" s="48"/>
      <c r="AE293" s="48"/>
    </row>
    <row r="294" spans="1:31" ht="15">
      <c r="A294" s="65" t="s">
        <v>214</v>
      </c>
      <c r="B294" s="65" t="s">
        <v>226</v>
      </c>
      <c r="C294" s="66" t="s">
        <v>2159</v>
      </c>
      <c r="D294" s="67">
        <v>3</v>
      </c>
      <c r="E294" s="68" t="s">
        <v>132</v>
      </c>
      <c r="F294" s="69">
        <v>32</v>
      </c>
      <c r="G294" s="66"/>
      <c r="H294" s="70"/>
      <c r="I294" s="71"/>
      <c r="J294" s="71"/>
      <c r="K294" s="34" t="s">
        <v>65</v>
      </c>
      <c r="L294" s="78">
        <v>294</v>
      </c>
      <c r="M294" s="78"/>
      <c r="N294" s="73"/>
      <c r="O294" s="89" t="s">
        <v>306</v>
      </c>
      <c r="P294" s="89" t="s">
        <v>307</v>
      </c>
      <c r="Q294" s="89" t="s">
        <v>309</v>
      </c>
      <c r="R294">
        <v>1</v>
      </c>
      <c r="S294" s="88" t="str">
        <f>REPLACE(INDEX(GroupVertices[Group],MATCH(Edges[[#This Row],[Vertex 1]],GroupVertices[Vertex],0)),1,1,"")</f>
        <v>2</v>
      </c>
      <c r="T294" s="88" t="str">
        <f>REPLACE(INDEX(GroupVertices[Group],MATCH(Edges[[#This Row],[Vertex 2]],GroupVertices[Vertex],0)),1,1,"")</f>
        <v>3</v>
      </c>
      <c r="U294" s="48"/>
      <c r="V294" s="49"/>
      <c r="W294" s="48"/>
      <c r="X294" s="49"/>
      <c r="Y294" s="48"/>
      <c r="Z294" s="49"/>
      <c r="AA294" s="48"/>
      <c r="AB294" s="49"/>
      <c r="AC294" s="48"/>
      <c r="AD294" s="48"/>
      <c r="AE294" s="48"/>
    </row>
    <row r="295" spans="1:31" ht="15">
      <c r="A295" s="65" t="s">
        <v>215</v>
      </c>
      <c r="B295" s="65" t="s">
        <v>226</v>
      </c>
      <c r="C295" s="66" t="s">
        <v>2159</v>
      </c>
      <c r="D295" s="67">
        <v>3</v>
      </c>
      <c r="E295" s="68" t="s">
        <v>132</v>
      </c>
      <c r="F295" s="69">
        <v>32</v>
      </c>
      <c r="G295" s="66"/>
      <c r="H295" s="70"/>
      <c r="I295" s="71"/>
      <c r="J295" s="71"/>
      <c r="K295" s="34" t="s">
        <v>65</v>
      </c>
      <c r="L295" s="78">
        <v>295</v>
      </c>
      <c r="M295" s="78"/>
      <c r="N295" s="73"/>
      <c r="O295" s="89" t="s">
        <v>306</v>
      </c>
      <c r="P295" s="89" t="s">
        <v>307</v>
      </c>
      <c r="Q295" s="89" t="s">
        <v>309</v>
      </c>
      <c r="R295">
        <v>1</v>
      </c>
      <c r="S295" s="88" t="str">
        <f>REPLACE(INDEX(GroupVertices[Group],MATCH(Edges[[#This Row],[Vertex 1]],GroupVertices[Vertex],0)),1,1,"")</f>
        <v>3</v>
      </c>
      <c r="T295" s="88" t="str">
        <f>REPLACE(INDEX(GroupVertices[Group],MATCH(Edges[[#This Row],[Vertex 2]],GroupVertices[Vertex],0)),1,1,"")</f>
        <v>3</v>
      </c>
      <c r="U295" s="48"/>
      <c r="V295" s="49"/>
      <c r="W295" s="48"/>
      <c r="X295" s="49"/>
      <c r="Y295" s="48"/>
      <c r="Z295" s="49"/>
      <c r="AA295" s="48"/>
      <c r="AB295" s="49"/>
      <c r="AC295" s="48"/>
      <c r="AD295" s="48"/>
      <c r="AE295" s="48"/>
    </row>
    <row r="296" spans="1:31" ht="15">
      <c r="A296" s="65" t="s">
        <v>234</v>
      </c>
      <c r="B296" s="65" t="s">
        <v>226</v>
      </c>
      <c r="C296" s="66" t="s">
        <v>2159</v>
      </c>
      <c r="D296" s="67">
        <v>3</v>
      </c>
      <c r="E296" s="68" t="s">
        <v>132</v>
      </c>
      <c r="F296" s="69">
        <v>32</v>
      </c>
      <c r="G296" s="66"/>
      <c r="H296" s="70"/>
      <c r="I296" s="71"/>
      <c r="J296" s="71"/>
      <c r="K296" s="34" t="s">
        <v>65</v>
      </c>
      <c r="L296" s="78">
        <v>296</v>
      </c>
      <c r="M296" s="78"/>
      <c r="N296" s="73"/>
      <c r="O296" s="89" t="s">
        <v>306</v>
      </c>
      <c r="P296" s="89" t="s">
        <v>307</v>
      </c>
      <c r="Q296" s="89" t="s">
        <v>309</v>
      </c>
      <c r="R296">
        <v>1</v>
      </c>
      <c r="S296" s="88" t="str">
        <f>REPLACE(INDEX(GroupVertices[Group],MATCH(Edges[[#This Row],[Vertex 1]],GroupVertices[Vertex],0)),1,1,"")</f>
        <v>2</v>
      </c>
      <c r="T296" s="88" t="str">
        <f>REPLACE(INDEX(GroupVertices[Group],MATCH(Edges[[#This Row],[Vertex 2]],GroupVertices[Vertex],0)),1,1,"")</f>
        <v>3</v>
      </c>
      <c r="U296" s="48"/>
      <c r="V296" s="49"/>
      <c r="W296" s="48"/>
      <c r="X296" s="49"/>
      <c r="Y296" s="48"/>
      <c r="Z296" s="49"/>
      <c r="AA296" s="48"/>
      <c r="AB296" s="49"/>
      <c r="AC296" s="48"/>
      <c r="AD296" s="48"/>
      <c r="AE296" s="48"/>
    </row>
    <row r="297" spans="1:31" ht="15">
      <c r="A297" s="65" t="s">
        <v>216</v>
      </c>
      <c r="B297" s="65" t="s">
        <v>226</v>
      </c>
      <c r="C297" s="66" t="s">
        <v>2159</v>
      </c>
      <c r="D297" s="67">
        <v>3</v>
      </c>
      <c r="E297" s="68" t="s">
        <v>132</v>
      </c>
      <c r="F297" s="69">
        <v>32</v>
      </c>
      <c r="G297" s="66"/>
      <c r="H297" s="70"/>
      <c r="I297" s="71"/>
      <c r="J297" s="71"/>
      <c r="K297" s="34" t="s">
        <v>65</v>
      </c>
      <c r="L297" s="78">
        <v>297</v>
      </c>
      <c r="M297" s="78"/>
      <c r="N297" s="73"/>
      <c r="O297" s="89" t="s">
        <v>306</v>
      </c>
      <c r="P297" s="89" t="s">
        <v>307</v>
      </c>
      <c r="Q297" s="89" t="s">
        <v>309</v>
      </c>
      <c r="R297">
        <v>1</v>
      </c>
      <c r="S297" s="88" t="str">
        <f>REPLACE(INDEX(GroupVertices[Group],MATCH(Edges[[#This Row],[Vertex 1]],GroupVertices[Vertex],0)),1,1,"")</f>
        <v>3</v>
      </c>
      <c r="T297" s="88" t="str">
        <f>REPLACE(INDEX(GroupVertices[Group],MATCH(Edges[[#This Row],[Vertex 2]],GroupVertices[Vertex],0)),1,1,"")</f>
        <v>3</v>
      </c>
      <c r="U297" s="48"/>
      <c r="V297" s="49"/>
      <c r="W297" s="48"/>
      <c r="X297" s="49"/>
      <c r="Y297" s="48"/>
      <c r="Z297" s="49"/>
      <c r="AA297" s="48"/>
      <c r="AB297" s="49"/>
      <c r="AC297" s="48"/>
      <c r="AD297" s="48"/>
      <c r="AE297" s="48"/>
    </row>
    <row r="298" spans="1:31" ht="15">
      <c r="A298" s="65" t="s">
        <v>219</v>
      </c>
      <c r="B298" s="65" t="s">
        <v>226</v>
      </c>
      <c r="C298" s="66" t="s">
        <v>2159</v>
      </c>
      <c r="D298" s="67">
        <v>3</v>
      </c>
      <c r="E298" s="68" t="s">
        <v>132</v>
      </c>
      <c r="F298" s="69">
        <v>32</v>
      </c>
      <c r="G298" s="66"/>
      <c r="H298" s="70"/>
      <c r="I298" s="71"/>
      <c r="J298" s="71"/>
      <c r="K298" s="34" t="s">
        <v>65</v>
      </c>
      <c r="L298" s="78">
        <v>298</v>
      </c>
      <c r="M298" s="78"/>
      <c r="N298" s="73"/>
      <c r="O298" s="89" t="s">
        <v>306</v>
      </c>
      <c r="P298" s="89" t="s">
        <v>307</v>
      </c>
      <c r="Q298" s="89" t="s">
        <v>309</v>
      </c>
      <c r="R298">
        <v>1</v>
      </c>
      <c r="S298" s="88" t="str">
        <f>REPLACE(INDEX(GroupVertices[Group],MATCH(Edges[[#This Row],[Vertex 1]],GroupVertices[Vertex],0)),1,1,"")</f>
        <v>3</v>
      </c>
      <c r="T298" s="88" t="str">
        <f>REPLACE(INDEX(GroupVertices[Group],MATCH(Edges[[#This Row],[Vertex 2]],GroupVertices[Vertex],0)),1,1,"")</f>
        <v>3</v>
      </c>
      <c r="U298" s="48"/>
      <c r="V298" s="49"/>
      <c r="W298" s="48"/>
      <c r="X298" s="49"/>
      <c r="Y298" s="48"/>
      <c r="Z298" s="49"/>
      <c r="AA298" s="48"/>
      <c r="AB298" s="49"/>
      <c r="AC298" s="48"/>
      <c r="AD298" s="48"/>
      <c r="AE298" s="48"/>
    </row>
    <row r="299" spans="1:31" ht="15">
      <c r="A299" s="65" t="s">
        <v>220</v>
      </c>
      <c r="B299" s="65" t="s">
        <v>226</v>
      </c>
      <c r="C299" s="66" t="s">
        <v>2159</v>
      </c>
      <c r="D299" s="67">
        <v>3</v>
      </c>
      <c r="E299" s="68" t="s">
        <v>132</v>
      </c>
      <c r="F299" s="69">
        <v>32</v>
      </c>
      <c r="G299" s="66"/>
      <c r="H299" s="70"/>
      <c r="I299" s="71"/>
      <c r="J299" s="71"/>
      <c r="K299" s="34" t="s">
        <v>65</v>
      </c>
      <c r="L299" s="78">
        <v>299</v>
      </c>
      <c r="M299" s="78"/>
      <c r="N299" s="73"/>
      <c r="O299" s="89" t="s">
        <v>306</v>
      </c>
      <c r="P299" s="89" t="s">
        <v>307</v>
      </c>
      <c r="Q299" s="89" t="s">
        <v>309</v>
      </c>
      <c r="R299">
        <v>1</v>
      </c>
      <c r="S299" s="88" t="str">
        <f>REPLACE(INDEX(GroupVertices[Group],MATCH(Edges[[#This Row],[Vertex 1]],GroupVertices[Vertex],0)),1,1,"")</f>
        <v>3</v>
      </c>
      <c r="T299" s="88" t="str">
        <f>REPLACE(INDEX(GroupVertices[Group],MATCH(Edges[[#This Row],[Vertex 2]],GroupVertices[Vertex],0)),1,1,"")</f>
        <v>3</v>
      </c>
      <c r="U299" s="48"/>
      <c r="V299" s="49"/>
      <c r="W299" s="48"/>
      <c r="X299" s="49"/>
      <c r="Y299" s="48"/>
      <c r="Z299" s="49"/>
      <c r="AA299" s="48"/>
      <c r="AB299" s="49"/>
      <c r="AC299" s="48"/>
      <c r="AD299" s="48"/>
      <c r="AE299" s="48"/>
    </row>
    <row r="300" spans="1:31" ht="15">
      <c r="A300" s="65" t="s">
        <v>253</v>
      </c>
      <c r="B300" s="65" t="s">
        <v>226</v>
      </c>
      <c r="C300" s="66" t="s">
        <v>2159</v>
      </c>
      <c r="D300" s="67">
        <v>3</v>
      </c>
      <c r="E300" s="68" t="s">
        <v>132</v>
      </c>
      <c r="F300" s="69">
        <v>32</v>
      </c>
      <c r="G300" s="66"/>
      <c r="H300" s="70"/>
      <c r="I300" s="71"/>
      <c r="J300" s="71"/>
      <c r="K300" s="34" t="s">
        <v>65</v>
      </c>
      <c r="L300" s="78">
        <v>300</v>
      </c>
      <c r="M300" s="78"/>
      <c r="N300" s="73"/>
      <c r="O300" s="89" t="s">
        <v>306</v>
      </c>
      <c r="P300" s="89" t="s">
        <v>307</v>
      </c>
      <c r="Q300" s="89" t="s">
        <v>309</v>
      </c>
      <c r="R300">
        <v>1</v>
      </c>
      <c r="S300" s="88" t="str">
        <f>REPLACE(INDEX(GroupVertices[Group],MATCH(Edges[[#This Row],[Vertex 1]],GroupVertices[Vertex],0)),1,1,"")</f>
        <v>2</v>
      </c>
      <c r="T300" s="88" t="str">
        <f>REPLACE(INDEX(GroupVertices[Group],MATCH(Edges[[#This Row],[Vertex 2]],GroupVertices[Vertex],0)),1,1,"")</f>
        <v>3</v>
      </c>
      <c r="U300" s="48"/>
      <c r="V300" s="49"/>
      <c r="W300" s="48"/>
      <c r="X300" s="49"/>
      <c r="Y300" s="48"/>
      <c r="Z300" s="49"/>
      <c r="AA300" s="48"/>
      <c r="AB300" s="49"/>
      <c r="AC300" s="48"/>
      <c r="AD300" s="48"/>
      <c r="AE300" s="48"/>
    </row>
    <row r="301" spans="1:31" ht="15">
      <c r="A301" s="65" t="s">
        <v>221</v>
      </c>
      <c r="B301" s="65" t="s">
        <v>226</v>
      </c>
      <c r="C301" s="66" t="s">
        <v>2159</v>
      </c>
      <c r="D301" s="67">
        <v>3</v>
      </c>
      <c r="E301" s="68" t="s">
        <v>132</v>
      </c>
      <c r="F301" s="69">
        <v>32</v>
      </c>
      <c r="G301" s="66"/>
      <c r="H301" s="70"/>
      <c r="I301" s="71"/>
      <c r="J301" s="71"/>
      <c r="K301" s="34" t="s">
        <v>65</v>
      </c>
      <c r="L301" s="78">
        <v>301</v>
      </c>
      <c r="M301" s="78"/>
      <c r="N301" s="73"/>
      <c r="O301" s="89" t="s">
        <v>306</v>
      </c>
      <c r="P301" s="89" t="s">
        <v>307</v>
      </c>
      <c r="Q301" s="89" t="s">
        <v>309</v>
      </c>
      <c r="R301">
        <v>1</v>
      </c>
      <c r="S301" s="88" t="str">
        <f>REPLACE(INDEX(GroupVertices[Group],MATCH(Edges[[#This Row],[Vertex 1]],GroupVertices[Vertex],0)),1,1,"")</f>
        <v>3</v>
      </c>
      <c r="T301" s="88" t="str">
        <f>REPLACE(INDEX(GroupVertices[Group],MATCH(Edges[[#This Row],[Vertex 2]],GroupVertices[Vertex],0)),1,1,"")</f>
        <v>3</v>
      </c>
      <c r="U301" s="48"/>
      <c r="V301" s="49"/>
      <c r="W301" s="48"/>
      <c r="X301" s="49"/>
      <c r="Y301" s="48"/>
      <c r="Z301" s="49"/>
      <c r="AA301" s="48"/>
      <c r="AB301" s="49"/>
      <c r="AC301" s="48"/>
      <c r="AD301" s="48"/>
      <c r="AE301" s="48"/>
    </row>
    <row r="302" spans="1:31" ht="15">
      <c r="A302" s="65" t="s">
        <v>237</v>
      </c>
      <c r="B302" s="65" t="s">
        <v>226</v>
      </c>
      <c r="C302" s="66" t="s">
        <v>2159</v>
      </c>
      <c r="D302" s="67">
        <v>3</v>
      </c>
      <c r="E302" s="68" t="s">
        <v>132</v>
      </c>
      <c r="F302" s="69">
        <v>32</v>
      </c>
      <c r="G302" s="66"/>
      <c r="H302" s="70"/>
      <c r="I302" s="71"/>
      <c r="J302" s="71"/>
      <c r="K302" s="34" t="s">
        <v>65</v>
      </c>
      <c r="L302" s="78">
        <v>302</v>
      </c>
      <c r="M302" s="78"/>
      <c r="N302" s="73"/>
      <c r="O302" s="89" t="s">
        <v>306</v>
      </c>
      <c r="P302" s="89" t="s">
        <v>307</v>
      </c>
      <c r="Q302" s="89" t="s">
        <v>309</v>
      </c>
      <c r="R302">
        <v>1</v>
      </c>
      <c r="S302" s="88" t="str">
        <f>REPLACE(INDEX(GroupVertices[Group],MATCH(Edges[[#This Row],[Vertex 1]],GroupVertices[Vertex],0)),1,1,"")</f>
        <v>1</v>
      </c>
      <c r="T302" s="88" t="str">
        <f>REPLACE(INDEX(GroupVertices[Group],MATCH(Edges[[#This Row],[Vertex 2]],GroupVertices[Vertex],0)),1,1,"")</f>
        <v>3</v>
      </c>
      <c r="U302" s="48"/>
      <c r="V302" s="49"/>
      <c r="W302" s="48"/>
      <c r="X302" s="49"/>
      <c r="Y302" s="48"/>
      <c r="Z302" s="49"/>
      <c r="AA302" s="48"/>
      <c r="AB302" s="49"/>
      <c r="AC302" s="48"/>
      <c r="AD302" s="48"/>
      <c r="AE302" s="48"/>
    </row>
    <row r="303" spans="1:31" ht="15">
      <c r="A303" s="65" t="s">
        <v>255</v>
      </c>
      <c r="B303" s="65" t="s">
        <v>226</v>
      </c>
      <c r="C303" s="66" t="s">
        <v>2159</v>
      </c>
      <c r="D303" s="67">
        <v>3</v>
      </c>
      <c r="E303" s="68" t="s">
        <v>132</v>
      </c>
      <c r="F303" s="69">
        <v>32</v>
      </c>
      <c r="G303" s="66"/>
      <c r="H303" s="70"/>
      <c r="I303" s="71"/>
      <c r="J303" s="71"/>
      <c r="K303" s="34" t="s">
        <v>65</v>
      </c>
      <c r="L303" s="78">
        <v>303</v>
      </c>
      <c r="M303" s="78"/>
      <c r="N303" s="73"/>
      <c r="O303" s="89" t="s">
        <v>306</v>
      </c>
      <c r="P303" s="89" t="s">
        <v>307</v>
      </c>
      <c r="Q303" s="89" t="s">
        <v>309</v>
      </c>
      <c r="R303">
        <v>1</v>
      </c>
      <c r="S303" s="88" t="str">
        <f>REPLACE(INDEX(GroupVertices[Group],MATCH(Edges[[#This Row],[Vertex 1]],GroupVertices[Vertex],0)),1,1,"")</f>
        <v>2</v>
      </c>
      <c r="T303" s="88" t="str">
        <f>REPLACE(INDEX(GroupVertices[Group],MATCH(Edges[[#This Row],[Vertex 2]],GroupVertices[Vertex],0)),1,1,"")</f>
        <v>3</v>
      </c>
      <c r="U303" s="48"/>
      <c r="V303" s="49"/>
      <c r="W303" s="48"/>
      <c r="X303" s="49"/>
      <c r="Y303" s="48"/>
      <c r="Z303" s="49"/>
      <c r="AA303" s="48"/>
      <c r="AB303" s="49"/>
      <c r="AC303" s="48"/>
      <c r="AD303" s="48"/>
      <c r="AE303" s="48"/>
    </row>
    <row r="304" spans="1:31" ht="15">
      <c r="A304" s="65" t="s">
        <v>205</v>
      </c>
      <c r="B304" s="65" t="s">
        <v>226</v>
      </c>
      <c r="C304" s="66" t="s">
        <v>2159</v>
      </c>
      <c r="D304" s="67">
        <v>3</v>
      </c>
      <c r="E304" s="68" t="s">
        <v>132</v>
      </c>
      <c r="F304" s="69">
        <v>32</v>
      </c>
      <c r="G304" s="66"/>
      <c r="H304" s="70"/>
      <c r="I304" s="71"/>
      <c r="J304" s="71"/>
      <c r="K304" s="34" t="s">
        <v>65</v>
      </c>
      <c r="L304" s="78">
        <v>304</v>
      </c>
      <c r="M304" s="78"/>
      <c r="N304" s="73"/>
      <c r="O304" s="89" t="s">
        <v>306</v>
      </c>
      <c r="P304" s="89" t="s">
        <v>307</v>
      </c>
      <c r="Q304" s="89" t="s">
        <v>308</v>
      </c>
      <c r="R304">
        <v>1</v>
      </c>
      <c r="S304" s="88" t="str">
        <f>REPLACE(INDEX(GroupVertices[Group],MATCH(Edges[[#This Row],[Vertex 1]],GroupVertices[Vertex],0)),1,1,"")</f>
        <v>1</v>
      </c>
      <c r="T304" s="88" t="str">
        <f>REPLACE(INDEX(GroupVertices[Group],MATCH(Edges[[#This Row],[Vertex 2]],GroupVertices[Vertex],0)),1,1,"")</f>
        <v>3</v>
      </c>
      <c r="U304" s="48"/>
      <c r="V304" s="49"/>
      <c r="W304" s="48"/>
      <c r="X304" s="49"/>
      <c r="Y304" s="48"/>
      <c r="Z304" s="49"/>
      <c r="AA304" s="48"/>
      <c r="AB304" s="49"/>
      <c r="AC304" s="48"/>
      <c r="AD304" s="48"/>
      <c r="AE304" s="48"/>
    </row>
    <row r="305" spans="1:31" ht="15">
      <c r="A305" s="65" t="s">
        <v>214</v>
      </c>
      <c r="B305" s="65" t="s">
        <v>228</v>
      </c>
      <c r="C305" s="66" t="s">
        <v>2159</v>
      </c>
      <c r="D305" s="67">
        <v>3</v>
      </c>
      <c r="E305" s="68" t="s">
        <v>132</v>
      </c>
      <c r="F305" s="69">
        <v>32</v>
      </c>
      <c r="G305" s="66"/>
      <c r="H305" s="70"/>
      <c r="I305" s="71"/>
      <c r="J305" s="71"/>
      <c r="K305" s="34" t="s">
        <v>65</v>
      </c>
      <c r="L305" s="78">
        <v>305</v>
      </c>
      <c r="M305" s="78"/>
      <c r="N305" s="73"/>
      <c r="O305" s="89" t="s">
        <v>306</v>
      </c>
      <c r="P305" s="89" t="s">
        <v>307</v>
      </c>
      <c r="Q305" s="89" t="s">
        <v>309</v>
      </c>
      <c r="R305">
        <v>1</v>
      </c>
      <c r="S305" s="88" t="str">
        <f>REPLACE(INDEX(GroupVertices[Group],MATCH(Edges[[#This Row],[Vertex 1]],GroupVertices[Vertex],0)),1,1,"")</f>
        <v>2</v>
      </c>
      <c r="T305" s="88" t="str">
        <f>REPLACE(INDEX(GroupVertices[Group],MATCH(Edges[[#This Row],[Vertex 2]],GroupVertices[Vertex],0)),1,1,"")</f>
        <v>2</v>
      </c>
      <c r="U305" s="48"/>
      <c r="V305" s="49"/>
      <c r="W305" s="48"/>
      <c r="X305" s="49"/>
      <c r="Y305" s="48"/>
      <c r="Z305" s="49"/>
      <c r="AA305" s="48"/>
      <c r="AB305" s="49"/>
      <c r="AC305" s="48"/>
      <c r="AD305" s="48"/>
      <c r="AE305" s="48"/>
    </row>
    <row r="306" spans="1:31" ht="15">
      <c r="A306" s="65" t="s">
        <v>233</v>
      </c>
      <c r="B306" s="65" t="s">
        <v>228</v>
      </c>
      <c r="C306" s="66" t="s">
        <v>2159</v>
      </c>
      <c r="D306" s="67">
        <v>3</v>
      </c>
      <c r="E306" s="68" t="s">
        <v>132</v>
      </c>
      <c r="F306" s="69">
        <v>32</v>
      </c>
      <c r="G306" s="66"/>
      <c r="H306" s="70"/>
      <c r="I306" s="71"/>
      <c r="J306" s="71"/>
      <c r="K306" s="34" t="s">
        <v>65</v>
      </c>
      <c r="L306" s="78">
        <v>306</v>
      </c>
      <c r="M306" s="78"/>
      <c r="N306" s="73"/>
      <c r="O306" s="89" t="s">
        <v>306</v>
      </c>
      <c r="P306" s="89" t="s">
        <v>307</v>
      </c>
      <c r="Q306" s="89" t="s">
        <v>309</v>
      </c>
      <c r="R306">
        <v>1</v>
      </c>
      <c r="S306" s="88" t="str">
        <f>REPLACE(INDEX(GroupVertices[Group],MATCH(Edges[[#This Row],[Vertex 1]],GroupVertices[Vertex],0)),1,1,"")</f>
        <v>3</v>
      </c>
      <c r="T306" s="88" t="str">
        <f>REPLACE(INDEX(GroupVertices[Group],MATCH(Edges[[#This Row],[Vertex 2]],GroupVertices[Vertex],0)),1,1,"")</f>
        <v>2</v>
      </c>
      <c r="U306" s="48"/>
      <c r="V306" s="49"/>
      <c r="W306" s="48"/>
      <c r="X306" s="49"/>
      <c r="Y306" s="48"/>
      <c r="Z306" s="49"/>
      <c r="AA306" s="48"/>
      <c r="AB306" s="49"/>
      <c r="AC306" s="48"/>
      <c r="AD306" s="48"/>
      <c r="AE306" s="48"/>
    </row>
    <row r="307" spans="1:31" ht="15">
      <c r="A307" s="65" t="s">
        <v>215</v>
      </c>
      <c r="B307" s="65" t="s">
        <v>228</v>
      </c>
      <c r="C307" s="66" t="s">
        <v>2159</v>
      </c>
      <c r="D307" s="67">
        <v>3</v>
      </c>
      <c r="E307" s="68" t="s">
        <v>132</v>
      </c>
      <c r="F307" s="69">
        <v>32</v>
      </c>
      <c r="G307" s="66"/>
      <c r="H307" s="70"/>
      <c r="I307" s="71"/>
      <c r="J307" s="71"/>
      <c r="K307" s="34" t="s">
        <v>65</v>
      </c>
      <c r="L307" s="78">
        <v>307</v>
      </c>
      <c r="M307" s="78"/>
      <c r="N307" s="73"/>
      <c r="O307" s="89" t="s">
        <v>306</v>
      </c>
      <c r="P307" s="89" t="s">
        <v>307</v>
      </c>
      <c r="Q307" s="89" t="s">
        <v>309</v>
      </c>
      <c r="R307">
        <v>1</v>
      </c>
      <c r="S307" s="88" t="str">
        <f>REPLACE(INDEX(GroupVertices[Group],MATCH(Edges[[#This Row],[Vertex 1]],GroupVertices[Vertex],0)),1,1,"")</f>
        <v>3</v>
      </c>
      <c r="T307" s="88" t="str">
        <f>REPLACE(INDEX(GroupVertices[Group],MATCH(Edges[[#This Row],[Vertex 2]],GroupVertices[Vertex],0)),1,1,"")</f>
        <v>2</v>
      </c>
      <c r="U307" s="48"/>
      <c r="V307" s="49"/>
      <c r="W307" s="48"/>
      <c r="X307" s="49"/>
      <c r="Y307" s="48"/>
      <c r="Z307" s="49"/>
      <c r="AA307" s="48"/>
      <c r="AB307" s="49"/>
      <c r="AC307" s="48"/>
      <c r="AD307" s="48"/>
      <c r="AE307" s="48"/>
    </row>
    <row r="308" spans="1:31" ht="15">
      <c r="A308" s="65" t="s">
        <v>216</v>
      </c>
      <c r="B308" s="65" t="s">
        <v>228</v>
      </c>
      <c r="C308" s="66" t="s">
        <v>2159</v>
      </c>
      <c r="D308" s="67">
        <v>3</v>
      </c>
      <c r="E308" s="68" t="s">
        <v>132</v>
      </c>
      <c r="F308" s="69">
        <v>32</v>
      </c>
      <c r="G308" s="66"/>
      <c r="H308" s="70"/>
      <c r="I308" s="71"/>
      <c r="J308" s="71"/>
      <c r="K308" s="34" t="s">
        <v>65</v>
      </c>
      <c r="L308" s="78">
        <v>308</v>
      </c>
      <c r="M308" s="78"/>
      <c r="N308" s="73"/>
      <c r="O308" s="89" t="s">
        <v>306</v>
      </c>
      <c r="P308" s="89" t="s">
        <v>307</v>
      </c>
      <c r="Q308" s="89" t="s">
        <v>309</v>
      </c>
      <c r="R308">
        <v>1</v>
      </c>
      <c r="S308" s="88" t="str">
        <f>REPLACE(INDEX(GroupVertices[Group],MATCH(Edges[[#This Row],[Vertex 1]],GroupVertices[Vertex],0)),1,1,"")</f>
        <v>3</v>
      </c>
      <c r="T308" s="88" t="str">
        <f>REPLACE(INDEX(GroupVertices[Group],MATCH(Edges[[#This Row],[Vertex 2]],GroupVertices[Vertex],0)),1,1,"")</f>
        <v>2</v>
      </c>
      <c r="U308" s="48"/>
      <c r="V308" s="49"/>
      <c r="W308" s="48"/>
      <c r="X308" s="49"/>
      <c r="Y308" s="48"/>
      <c r="Z308" s="49"/>
      <c r="AA308" s="48"/>
      <c r="AB308" s="49"/>
      <c r="AC308" s="48"/>
      <c r="AD308" s="48"/>
      <c r="AE308" s="48"/>
    </row>
    <row r="309" spans="1:31" ht="15">
      <c r="A309" s="65" t="s">
        <v>220</v>
      </c>
      <c r="B309" s="65" t="s">
        <v>228</v>
      </c>
      <c r="C309" s="66" t="s">
        <v>2159</v>
      </c>
      <c r="D309" s="67">
        <v>3</v>
      </c>
      <c r="E309" s="68" t="s">
        <v>132</v>
      </c>
      <c r="F309" s="69">
        <v>32</v>
      </c>
      <c r="G309" s="66"/>
      <c r="H309" s="70"/>
      <c r="I309" s="71"/>
      <c r="J309" s="71"/>
      <c r="K309" s="34" t="s">
        <v>65</v>
      </c>
      <c r="L309" s="78">
        <v>309</v>
      </c>
      <c r="M309" s="78"/>
      <c r="N309" s="73"/>
      <c r="O309" s="89" t="s">
        <v>306</v>
      </c>
      <c r="P309" s="89" t="s">
        <v>307</v>
      </c>
      <c r="Q309" s="89" t="s">
        <v>309</v>
      </c>
      <c r="R309">
        <v>1</v>
      </c>
      <c r="S309" s="88" t="str">
        <f>REPLACE(INDEX(GroupVertices[Group],MATCH(Edges[[#This Row],[Vertex 1]],GroupVertices[Vertex],0)),1,1,"")</f>
        <v>3</v>
      </c>
      <c r="T309" s="88" t="str">
        <f>REPLACE(INDEX(GroupVertices[Group],MATCH(Edges[[#This Row],[Vertex 2]],GroupVertices[Vertex],0)),1,1,"")</f>
        <v>2</v>
      </c>
      <c r="U309" s="48"/>
      <c r="V309" s="49"/>
      <c r="W309" s="48"/>
      <c r="X309" s="49"/>
      <c r="Y309" s="48"/>
      <c r="Z309" s="49"/>
      <c r="AA309" s="48"/>
      <c r="AB309" s="49"/>
      <c r="AC309" s="48"/>
      <c r="AD309" s="48"/>
      <c r="AE309" s="48"/>
    </row>
    <row r="310" spans="1:31" ht="15">
      <c r="A310" s="65" t="s">
        <v>253</v>
      </c>
      <c r="B310" s="65" t="s">
        <v>228</v>
      </c>
      <c r="C310" s="66" t="s">
        <v>2159</v>
      </c>
      <c r="D310" s="67">
        <v>3</v>
      </c>
      <c r="E310" s="68" t="s">
        <v>132</v>
      </c>
      <c r="F310" s="69">
        <v>32</v>
      </c>
      <c r="G310" s="66"/>
      <c r="H310" s="70"/>
      <c r="I310" s="71"/>
      <c r="J310" s="71"/>
      <c r="K310" s="34" t="s">
        <v>65</v>
      </c>
      <c r="L310" s="78">
        <v>310</v>
      </c>
      <c r="M310" s="78"/>
      <c r="N310" s="73"/>
      <c r="O310" s="89" t="s">
        <v>306</v>
      </c>
      <c r="P310" s="89" t="s">
        <v>307</v>
      </c>
      <c r="Q310" s="89" t="s">
        <v>309</v>
      </c>
      <c r="R310">
        <v>1</v>
      </c>
      <c r="S310" s="88" t="str">
        <f>REPLACE(INDEX(GroupVertices[Group],MATCH(Edges[[#This Row],[Vertex 1]],GroupVertices[Vertex],0)),1,1,"")</f>
        <v>2</v>
      </c>
      <c r="T310" s="88" t="str">
        <f>REPLACE(INDEX(GroupVertices[Group],MATCH(Edges[[#This Row],[Vertex 2]],GroupVertices[Vertex],0)),1,1,"")</f>
        <v>2</v>
      </c>
      <c r="U310" s="48"/>
      <c r="V310" s="49"/>
      <c r="W310" s="48"/>
      <c r="X310" s="49"/>
      <c r="Y310" s="48"/>
      <c r="Z310" s="49"/>
      <c r="AA310" s="48"/>
      <c r="AB310" s="49"/>
      <c r="AC310" s="48"/>
      <c r="AD310" s="48"/>
      <c r="AE310" s="48"/>
    </row>
    <row r="311" spans="1:31" ht="15">
      <c r="A311" s="65" t="s">
        <v>221</v>
      </c>
      <c r="B311" s="65" t="s">
        <v>228</v>
      </c>
      <c r="C311" s="66" t="s">
        <v>2159</v>
      </c>
      <c r="D311" s="67">
        <v>3</v>
      </c>
      <c r="E311" s="68" t="s">
        <v>132</v>
      </c>
      <c r="F311" s="69">
        <v>32</v>
      </c>
      <c r="G311" s="66"/>
      <c r="H311" s="70"/>
      <c r="I311" s="71"/>
      <c r="J311" s="71"/>
      <c r="K311" s="34" t="s">
        <v>65</v>
      </c>
      <c r="L311" s="78">
        <v>311</v>
      </c>
      <c r="M311" s="78"/>
      <c r="N311" s="73"/>
      <c r="O311" s="89" t="s">
        <v>306</v>
      </c>
      <c r="P311" s="89" t="s">
        <v>307</v>
      </c>
      <c r="Q311" s="89" t="s">
        <v>309</v>
      </c>
      <c r="R311">
        <v>1</v>
      </c>
      <c r="S311" s="88" t="str">
        <f>REPLACE(INDEX(GroupVertices[Group],MATCH(Edges[[#This Row],[Vertex 1]],GroupVertices[Vertex],0)),1,1,"")</f>
        <v>3</v>
      </c>
      <c r="T311" s="88" t="str">
        <f>REPLACE(INDEX(GroupVertices[Group],MATCH(Edges[[#This Row],[Vertex 2]],GroupVertices[Vertex],0)),1,1,"")</f>
        <v>2</v>
      </c>
      <c r="U311" s="48"/>
      <c r="V311" s="49"/>
      <c r="W311" s="48"/>
      <c r="X311" s="49"/>
      <c r="Y311" s="48"/>
      <c r="Z311" s="49"/>
      <c r="AA311" s="48"/>
      <c r="AB311" s="49"/>
      <c r="AC311" s="48"/>
      <c r="AD311" s="48"/>
      <c r="AE311" s="48"/>
    </row>
    <row r="312" spans="1:31" ht="15">
      <c r="A312" s="65" t="s">
        <v>224</v>
      </c>
      <c r="B312" s="65" t="s">
        <v>228</v>
      </c>
      <c r="C312" s="66" t="s">
        <v>2159</v>
      </c>
      <c r="D312" s="67">
        <v>3</v>
      </c>
      <c r="E312" s="68" t="s">
        <v>132</v>
      </c>
      <c r="F312" s="69">
        <v>32</v>
      </c>
      <c r="G312" s="66"/>
      <c r="H312" s="70"/>
      <c r="I312" s="71"/>
      <c r="J312" s="71"/>
      <c r="K312" s="34" t="s">
        <v>65</v>
      </c>
      <c r="L312" s="78">
        <v>312</v>
      </c>
      <c r="M312" s="78"/>
      <c r="N312" s="73"/>
      <c r="O312" s="89" t="s">
        <v>306</v>
      </c>
      <c r="P312" s="89" t="s">
        <v>307</v>
      </c>
      <c r="Q312" s="89" t="s">
        <v>309</v>
      </c>
      <c r="R312">
        <v>1</v>
      </c>
      <c r="S312" s="88" t="str">
        <f>REPLACE(INDEX(GroupVertices[Group],MATCH(Edges[[#This Row],[Vertex 1]],GroupVertices[Vertex],0)),1,1,"")</f>
        <v>3</v>
      </c>
      <c r="T312" s="88" t="str">
        <f>REPLACE(INDEX(GroupVertices[Group],MATCH(Edges[[#This Row],[Vertex 2]],GroupVertices[Vertex],0)),1,1,"")</f>
        <v>2</v>
      </c>
      <c r="U312" s="48"/>
      <c r="V312" s="49"/>
      <c r="W312" s="48"/>
      <c r="X312" s="49"/>
      <c r="Y312" s="48"/>
      <c r="Z312" s="49"/>
      <c r="AA312" s="48"/>
      <c r="AB312" s="49"/>
      <c r="AC312" s="48"/>
      <c r="AD312" s="48"/>
      <c r="AE312" s="48"/>
    </row>
    <row r="313" spans="1:31" ht="15">
      <c r="A313" s="65" t="s">
        <v>265</v>
      </c>
      <c r="B313" s="65" t="s">
        <v>228</v>
      </c>
      <c r="C313" s="66" t="s">
        <v>2159</v>
      </c>
      <c r="D313" s="67">
        <v>3</v>
      </c>
      <c r="E313" s="68" t="s">
        <v>132</v>
      </c>
      <c r="F313" s="69">
        <v>32</v>
      </c>
      <c r="G313" s="66"/>
      <c r="H313" s="70"/>
      <c r="I313" s="71"/>
      <c r="J313" s="71"/>
      <c r="K313" s="34" t="s">
        <v>65</v>
      </c>
      <c r="L313" s="78">
        <v>313</v>
      </c>
      <c r="M313" s="78"/>
      <c r="N313" s="73"/>
      <c r="O313" s="89" t="s">
        <v>306</v>
      </c>
      <c r="P313" s="89" t="s">
        <v>307</v>
      </c>
      <c r="Q313" s="89" t="s">
        <v>309</v>
      </c>
      <c r="R313">
        <v>1</v>
      </c>
      <c r="S313" s="88" t="str">
        <f>REPLACE(INDEX(GroupVertices[Group],MATCH(Edges[[#This Row],[Vertex 1]],GroupVertices[Vertex],0)),1,1,"")</f>
        <v>1</v>
      </c>
      <c r="T313" s="88" t="str">
        <f>REPLACE(INDEX(GroupVertices[Group],MATCH(Edges[[#This Row],[Vertex 2]],GroupVertices[Vertex],0)),1,1,"")</f>
        <v>2</v>
      </c>
      <c r="U313" s="48"/>
      <c r="V313" s="49"/>
      <c r="W313" s="48"/>
      <c r="X313" s="49"/>
      <c r="Y313" s="48"/>
      <c r="Z313" s="49"/>
      <c r="AA313" s="48"/>
      <c r="AB313" s="49"/>
      <c r="AC313" s="48"/>
      <c r="AD313" s="48"/>
      <c r="AE313" s="48"/>
    </row>
    <row r="314" spans="1:31" ht="15">
      <c r="A314" s="65" t="s">
        <v>266</v>
      </c>
      <c r="B314" s="65" t="s">
        <v>228</v>
      </c>
      <c r="C314" s="66" t="s">
        <v>2159</v>
      </c>
      <c r="D314" s="67">
        <v>3</v>
      </c>
      <c r="E314" s="68" t="s">
        <v>132</v>
      </c>
      <c r="F314" s="69">
        <v>32</v>
      </c>
      <c r="G314" s="66"/>
      <c r="H314" s="70"/>
      <c r="I314" s="71"/>
      <c r="J314" s="71"/>
      <c r="K314" s="34" t="s">
        <v>65</v>
      </c>
      <c r="L314" s="78">
        <v>314</v>
      </c>
      <c r="M314" s="78"/>
      <c r="N314" s="73"/>
      <c r="O314" s="89" t="s">
        <v>306</v>
      </c>
      <c r="P314" s="89" t="s">
        <v>307</v>
      </c>
      <c r="Q314" s="89" t="s">
        <v>309</v>
      </c>
      <c r="R314">
        <v>1</v>
      </c>
      <c r="S314" s="88" t="str">
        <f>REPLACE(INDEX(GroupVertices[Group],MATCH(Edges[[#This Row],[Vertex 1]],GroupVertices[Vertex],0)),1,1,"")</f>
        <v>1</v>
      </c>
      <c r="T314" s="88" t="str">
        <f>REPLACE(INDEX(GroupVertices[Group],MATCH(Edges[[#This Row],[Vertex 2]],GroupVertices[Vertex],0)),1,1,"")</f>
        <v>2</v>
      </c>
      <c r="U314" s="48"/>
      <c r="V314" s="49"/>
      <c r="W314" s="48"/>
      <c r="X314" s="49"/>
      <c r="Y314" s="48"/>
      <c r="Z314" s="49"/>
      <c r="AA314" s="48"/>
      <c r="AB314" s="49"/>
      <c r="AC314" s="48"/>
      <c r="AD314" s="48"/>
      <c r="AE314" s="48"/>
    </row>
    <row r="315" spans="1:31" ht="15">
      <c r="A315" s="65" t="s">
        <v>242</v>
      </c>
      <c r="B315" s="65" t="s">
        <v>228</v>
      </c>
      <c r="C315" s="66" t="s">
        <v>2159</v>
      </c>
      <c r="D315" s="67">
        <v>3</v>
      </c>
      <c r="E315" s="68" t="s">
        <v>132</v>
      </c>
      <c r="F315" s="69">
        <v>32</v>
      </c>
      <c r="G315" s="66"/>
      <c r="H315" s="70"/>
      <c r="I315" s="71"/>
      <c r="J315" s="71"/>
      <c r="K315" s="34" t="s">
        <v>65</v>
      </c>
      <c r="L315" s="78">
        <v>315</v>
      </c>
      <c r="M315" s="78"/>
      <c r="N315" s="73"/>
      <c r="O315" s="89" t="s">
        <v>306</v>
      </c>
      <c r="P315" s="89" t="s">
        <v>307</v>
      </c>
      <c r="Q315" s="89" t="s">
        <v>309</v>
      </c>
      <c r="R315">
        <v>1</v>
      </c>
      <c r="S315" s="88" t="str">
        <f>REPLACE(INDEX(GroupVertices[Group],MATCH(Edges[[#This Row],[Vertex 1]],GroupVertices[Vertex],0)),1,1,"")</f>
        <v>2</v>
      </c>
      <c r="T315" s="88" t="str">
        <f>REPLACE(INDEX(GroupVertices[Group],MATCH(Edges[[#This Row],[Vertex 2]],GroupVertices[Vertex],0)),1,1,"")</f>
        <v>2</v>
      </c>
      <c r="U315" s="48"/>
      <c r="V315" s="49"/>
      <c r="W315" s="48"/>
      <c r="X315" s="49"/>
      <c r="Y315" s="48"/>
      <c r="Z315" s="49"/>
      <c r="AA315" s="48"/>
      <c r="AB315" s="49"/>
      <c r="AC315" s="48"/>
      <c r="AD315" s="48"/>
      <c r="AE315" s="48"/>
    </row>
    <row r="316" spans="1:31" ht="15">
      <c r="A316" s="65" t="s">
        <v>243</v>
      </c>
      <c r="B316" s="65" t="s">
        <v>228</v>
      </c>
      <c r="C316" s="66" t="s">
        <v>2159</v>
      </c>
      <c r="D316" s="67">
        <v>3</v>
      </c>
      <c r="E316" s="68" t="s">
        <v>132</v>
      </c>
      <c r="F316" s="69">
        <v>32</v>
      </c>
      <c r="G316" s="66"/>
      <c r="H316" s="70"/>
      <c r="I316" s="71"/>
      <c r="J316" s="71"/>
      <c r="K316" s="34" t="s">
        <v>65</v>
      </c>
      <c r="L316" s="78">
        <v>316</v>
      </c>
      <c r="M316" s="78"/>
      <c r="N316" s="73"/>
      <c r="O316" s="89" t="s">
        <v>306</v>
      </c>
      <c r="P316" s="89" t="s">
        <v>307</v>
      </c>
      <c r="Q316" s="89" t="s">
        <v>309</v>
      </c>
      <c r="R316">
        <v>1</v>
      </c>
      <c r="S316" s="88" t="str">
        <f>REPLACE(INDEX(GroupVertices[Group],MATCH(Edges[[#This Row],[Vertex 1]],GroupVertices[Vertex],0)),1,1,"")</f>
        <v>2</v>
      </c>
      <c r="T316" s="88" t="str">
        <f>REPLACE(INDEX(GroupVertices[Group],MATCH(Edges[[#This Row],[Vertex 2]],GroupVertices[Vertex],0)),1,1,"")</f>
        <v>2</v>
      </c>
      <c r="U316" s="48"/>
      <c r="V316" s="49"/>
      <c r="W316" s="48"/>
      <c r="X316" s="49"/>
      <c r="Y316" s="48"/>
      <c r="Z316" s="49"/>
      <c r="AA316" s="48"/>
      <c r="AB316" s="49"/>
      <c r="AC316" s="48"/>
      <c r="AD316" s="48"/>
      <c r="AE316" s="48"/>
    </row>
    <row r="317" spans="1:31" ht="15">
      <c r="A317" s="65" t="s">
        <v>254</v>
      </c>
      <c r="B317" s="65" t="s">
        <v>228</v>
      </c>
      <c r="C317" s="66" t="s">
        <v>2159</v>
      </c>
      <c r="D317" s="67">
        <v>3</v>
      </c>
      <c r="E317" s="68" t="s">
        <v>132</v>
      </c>
      <c r="F317" s="69">
        <v>32</v>
      </c>
      <c r="G317" s="66"/>
      <c r="H317" s="70"/>
      <c r="I317" s="71"/>
      <c r="J317" s="71"/>
      <c r="K317" s="34" t="s">
        <v>65</v>
      </c>
      <c r="L317" s="78">
        <v>317</v>
      </c>
      <c r="M317" s="78"/>
      <c r="N317" s="73"/>
      <c r="O317" s="89" t="s">
        <v>306</v>
      </c>
      <c r="P317" s="89" t="s">
        <v>307</v>
      </c>
      <c r="Q317" s="89" t="s">
        <v>309</v>
      </c>
      <c r="R317">
        <v>1</v>
      </c>
      <c r="S317" s="88" t="str">
        <f>REPLACE(INDEX(GroupVertices[Group],MATCH(Edges[[#This Row],[Vertex 1]],GroupVertices[Vertex],0)),1,1,"")</f>
        <v>2</v>
      </c>
      <c r="T317" s="88" t="str">
        <f>REPLACE(INDEX(GroupVertices[Group],MATCH(Edges[[#This Row],[Vertex 2]],GroupVertices[Vertex],0)),1,1,"")</f>
        <v>2</v>
      </c>
      <c r="U317" s="48"/>
      <c r="V317" s="49"/>
      <c r="W317" s="48"/>
      <c r="X317" s="49"/>
      <c r="Y317" s="48"/>
      <c r="Z317" s="49"/>
      <c r="AA317" s="48"/>
      <c r="AB317" s="49"/>
      <c r="AC317" s="48"/>
      <c r="AD317" s="48"/>
      <c r="AE317" s="48"/>
    </row>
    <row r="318" spans="1:31" ht="15">
      <c r="A318" s="65" t="s">
        <v>250</v>
      </c>
      <c r="B318" s="65" t="s">
        <v>228</v>
      </c>
      <c r="C318" s="66" t="s">
        <v>2159</v>
      </c>
      <c r="D318" s="67">
        <v>3</v>
      </c>
      <c r="E318" s="68" t="s">
        <v>132</v>
      </c>
      <c r="F318" s="69">
        <v>32</v>
      </c>
      <c r="G318" s="66"/>
      <c r="H318" s="70"/>
      <c r="I318" s="71"/>
      <c r="J318" s="71"/>
      <c r="K318" s="34" t="s">
        <v>65</v>
      </c>
      <c r="L318" s="78">
        <v>318</v>
      </c>
      <c r="M318" s="78"/>
      <c r="N318" s="73"/>
      <c r="O318" s="89" t="s">
        <v>306</v>
      </c>
      <c r="P318" s="89" t="s">
        <v>307</v>
      </c>
      <c r="Q318" s="89" t="s">
        <v>309</v>
      </c>
      <c r="R318">
        <v>1</v>
      </c>
      <c r="S318" s="88" t="str">
        <f>REPLACE(INDEX(GroupVertices[Group],MATCH(Edges[[#This Row],[Vertex 1]],GroupVertices[Vertex],0)),1,1,"")</f>
        <v>2</v>
      </c>
      <c r="T318" s="88" t="str">
        <f>REPLACE(INDEX(GroupVertices[Group],MATCH(Edges[[#This Row],[Vertex 2]],GroupVertices[Vertex],0)),1,1,"")</f>
        <v>2</v>
      </c>
      <c r="U318" s="48"/>
      <c r="V318" s="49"/>
      <c r="W318" s="48"/>
      <c r="X318" s="49"/>
      <c r="Y318" s="48"/>
      <c r="Z318" s="49"/>
      <c r="AA318" s="48"/>
      <c r="AB318" s="49"/>
      <c r="AC318" s="48"/>
      <c r="AD318" s="48"/>
      <c r="AE318" s="48"/>
    </row>
    <row r="319" spans="1:31" ht="15">
      <c r="A319" s="65" t="s">
        <v>244</v>
      </c>
      <c r="B319" s="65" t="s">
        <v>228</v>
      </c>
      <c r="C319" s="66" t="s">
        <v>2159</v>
      </c>
      <c r="D319" s="67">
        <v>3</v>
      </c>
      <c r="E319" s="68" t="s">
        <v>132</v>
      </c>
      <c r="F319" s="69">
        <v>32</v>
      </c>
      <c r="G319" s="66"/>
      <c r="H319" s="70"/>
      <c r="I319" s="71"/>
      <c r="J319" s="71"/>
      <c r="K319" s="34" t="s">
        <v>65</v>
      </c>
      <c r="L319" s="78">
        <v>319</v>
      </c>
      <c r="M319" s="78"/>
      <c r="N319" s="73"/>
      <c r="O319" s="89" t="s">
        <v>306</v>
      </c>
      <c r="P319" s="89" t="s">
        <v>307</v>
      </c>
      <c r="Q319" s="89" t="s">
        <v>309</v>
      </c>
      <c r="R319">
        <v>1</v>
      </c>
      <c r="S319" s="88" t="str">
        <f>REPLACE(INDEX(GroupVertices[Group],MATCH(Edges[[#This Row],[Vertex 1]],GroupVertices[Vertex],0)),1,1,"")</f>
        <v>2</v>
      </c>
      <c r="T319" s="88" t="str">
        <f>REPLACE(INDEX(GroupVertices[Group],MATCH(Edges[[#This Row],[Vertex 2]],GroupVertices[Vertex],0)),1,1,"")</f>
        <v>2</v>
      </c>
      <c r="U319" s="48"/>
      <c r="V319" s="49"/>
      <c r="W319" s="48"/>
      <c r="X319" s="49"/>
      <c r="Y319" s="48"/>
      <c r="Z319" s="49"/>
      <c r="AA319" s="48"/>
      <c r="AB319" s="49"/>
      <c r="AC319" s="48"/>
      <c r="AD319" s="48"/>
      <c r="AE319" s="48"/>
    </row>
    <row r="320" spans="1:31" ht="15">
      <c r="A320" s="65" t="s">
        <v>251</v>
      </c>
      <c r="B320" s="65" t="s">
        <v>228</v>
      </c>
      <c r="C320" s="66" t="s">
        <v>2159</v>
      </c>
      <c r="D320" s="67">
        <v>3</v>
      </c>
      <c r="E320" s="68" t="s">
        <v>132</v>
      </c>
      <c r="F320" s="69">
        <v>32</v>
      </c>
      <c r="G320" s="66"/>
      <c r="H320" s="70"/>
      <c r="I320" s="71"/>
      <c r="J320" s="71"/>
      <c r="K320" s="34" t="s">
        <v>65</v>
      </c>
      <c r="L320" s="78">
        <v>320</v>
      </c>
      <c r="M320" s="78"/>
      <c r="N320" s="73"/>
      <c r="O320" s="89" t="s">
        <v>306</v>
      </c>
      <c r="P320" s="89" t="s">
        <v>307</v>
      </c>
      <c r="Q320" s="89" t="s">
        <v>309</v>
      </c>
      <c r="R320">
        <v>1</v>
      </c>
      <c r="S320" s="88" t="str">
        <f>REPLACE(INDEX(GroupVertices[Group],MATCH(Edges[[#This Row],[Vertex 1]],GroupVertices[Vertex],0)),1,1,"")</f>
        <v>2</v>
      </c>
      <c r="T320" s="88" t="str">
        <f>REPLACE(INDEX(GroupVertices[Group],MATCH(Edges[[#This Row],[Vertex 2]],GroupVertices[Vertex],0)),1,1,"")</f>
        <v>2</v>
      </c>
      <c r="U320" s="48"/>
      <c r="V320" s="49"/>
      <c r="W320" s="48"/>
      <c r="X320" s="49"/>
      <c r="Y320" s="48"/>
      <c r="Z320" s="49"/>
      <c r="AA320" s="48"/>
      <c r="AB320" s="49"/>
      <c r="AC320" s="48"/>
      <c r="AD320" s="48"/>
      <c r="AE320" s="48"/>
    </row>
    <row r="321" spans="1:31" ht="15">
      <c r="A321" s="65" t="s">
        <v>245</v>
      </c>
      <c r="B321" s="65" t="s">
        <v>228</v>
      </c>
      <c r="C321" s="66" t="s">
        <v>2159</v>
      </c>
      <c r="D321" s="67">
        <v>3</v>
      </c>
      <c r="E321" s="68" t="s">
        <v>132</v>
      </c>
      <c r="F321" s="69">
        <v>32</v>
      </c>
      <c r="G321" s="66"/>
      <c r="H321" s="70"/>
      <c r="I321" s="71"/>
      <c r="J321" s="71"/>
      <c r="K321" s="34" t="s">
        <v>65</v>
      </c>
      <c r="L321" s="78">
        <v>321</v>
      </c>
      <c r="M321" s="78"/>
      <c r="N321" s="73"/>
      <c r="O321" s="89" t="s">
        <v>306</v>
      </c>
      <c r="P321" s="89" t="s">
        <v>307</v>
      </c>
      <c r="Q321" s="89" t="s">
        <v>309</v>
      </c>
      <c r="R321">
        <v>1</v>
      </c>
      <c r="S321" s="88" t="str">
        <f>REPLACE(INDEX(GroupVertices[Group],MATCH(Edges[[#This Row],[Vertex 1]],GroupVertices[Vertex],0)),1,1,"")</f>
        <v>2</v>
      </c>
      <c r="T321" s="88" t="str">
        <f>REPLACE(INDEX(GroupVertices[Group],MATCH(Edges[[#This Row],[Vertex 2]],GroupVertices[Vertex],0)),1,1,"")</f>
        <v>2</v>
      </c>
      <c r="U321" s="48"/>
      <c r="V321" s="49"/>
      <c r="W321" s="48"/>
      <c r="X321" s="49"/>
      <c r="Y321" s="48"/>
      <c r="Z321" s="49"/>
      <c r="AA321" s="48"/>
      <c r="AB321" s="49"/>
      <c r="AC321" s="48"/>
      <c r="AD321" s="48"/>
      <c r="AE321" s="48"/>
    </row>
    <row r="322" spans="1:31" ht="15">
      <c r="A322" s="65" t="s">
        <v>252</v>
      </c>
      <c r="B322" s="65" t="s">
        <v>228</v>
      </c>
      <c r="C322" s="66" t="s">
        <v>2159</v>
      </c>
      <c r="D322" s="67">
        <v>3</v>
      </c>
      <c r="E322" s="68" t="s">
        <v>132</v>
      </c>
      <c r="F322" s="69">
        <v>32</v>
      </c>
      <c r="G322" s="66"/>
      <c r="H322" s="70"/>
      <c r="I322" s="71"/>
      <c r="J322" s="71"/>
      <c r="K322" s="34" t="s">
        <v>65</v>
      </c>
      <c r="L322" s="78">
        <v>322</v>
      </c>
      <c r="M322" s="78"/>
      <c r="N322" s="73"/>
      <c r="O322" s="89" t="s">
        <v>306</v>
      </c>
      <c r="P322" s="89" t="s">
        <v>307</v>
      </c>
      <c r="Q322" s="89" t="s">
        <v>309</v>
      </c>
      <c r="R322">
        <v>1</v>
      </c>
      <c r="S322" s="88" t="str">
        <f>REPLACE(INDEX(GroupVertices[Group],MATCH(Edges[[#This Row],[Vertex 1]],GroupVertices[Vertex],0)),1,1,"")</f>
        <v>2</v>
      </c>
      <c r="T322" s="88" t="str">
        <f>REPLACE(INDEX(GroupVertices[Group],MATCH(Edges[[#This Row],[Vertex 2]],GroupVertices[Vertex],0)),1,1,"")</f>
        <v>2</v>
      </c>
      <c r="U322" s="48"/>
      <c r="V322" s="49"/>
      <c r="W322" s="48"/>
      <c r="X322" s="49"/>
      <c r="Y322" s="48"/>
      <c r="Z322" s="49"/>
      <c r="AA322" s="48"/>
      <c r="AB322" s="49"/>
      <c r="AC322" s="48"/>
      <c r="AD322" s="48"/>
      <c r="AE322" s="48"/>
    </row>
    <row r="323" spans="1:31" ht="15">
      <c r="A323" s="65" t="s">
        <v>205</v>
      </c>
      <c r="B323" s="65" t="s">
        <v>228</v>
      </c>
      <c r="C323" s="66" t="s">
        <v>2159</v>
      </c>
      <c r="D323" s="67">
        <v>3</v>
      </c>
      <c r="E323" s="68" t="s">
        <v>132</v>
      </c>
      <c r="F323" s="69">
        <v>32</v>
      </c>
      <c r="G323" s="66"/>
      <c r="H323" s="70"/>
      <c r="I323" s="71"/>
      <c r="J323" s="71"/>
      <c r="K323" s="34" t="s">
        <v>65</v>
      </c>
      <c r="L323" s="78">
        <v>323</v>
      </c>
      <c r="M323" s="78"/>
      <c r="N323" s="73"/>
      <c r="O323" s="89" t="s">
        <v>306</v>
      </c>
      <c r="P323" s="89" t="s">
        <v>307</v>
      </c>
      <c r="Q323" s="89" t="s">
        <v>308</v>
      </c>
      <c r="R323">
        <v>1</v>
      </c>
      <c r="S323" s="88" t="str">
        <f>REPLACE(INDEX(GroupVertices[Group],MATCH(Edges[[#This Row],[Vertex 1]],GroupVertices[Vertex],0)),1,1,"")</f>
        <v>1</v>
      </c>
      <c r="T323" s="88" t="str">
        <f>REPLACE(INDEX(GroupVertices[Group],MATCH(Edges[[#This Row],[Vertex 2]],GroupVertices[Vertex],0)),1,1,"")</f>
        <v>2</v>
      </c>
      <c r="U323" s="48"/>
      <c r="V323" s="49"/>
      <c r="W323" s="48"/>
      <c r="X323" s="49"/>
      <c r="Y323" s="48"/>
      <c r="Z323" s="49"/>
      <c r="AA323" s="48"/>
      <c r="AB323" s="49"/>
      <c r="AC323" s="48"/>
      <c r="AD323" s="48"/>
      <c r="AE323" s="48"/>
    </row>
    <row r="324" spans="1:31" ht="15">
      <c r="A324" s="65" t="s">
        <v>215</v>
      </c>
      <c r="B324" s="65" t="s">
        <v>214</v>
      </c>
      <c r="C324" s="66" t="s">
        <v>2159</v>
      </c>
      <c r="D324" s="67">
        <v>3</v>
      </c>
      <c r="E324" s="68" t="s">
        <v>132</v>
      </c>
      <c r="F324" s="69">
        <v>32</v>
      </c>
      <c r="G324" s="66"/>
      <c r="H324" s="70"/>
      <c r="I324" s="71"/>
      <c r="J324" s="71"/>
      <c r="K324" s="34" t="s">
        <v>65</v>
      </c>
      <c r="L324" s="78">
        <v>324</v>
      </c>
      <c r="M324" s="78"/>
      <c r="N324" s="73"/>
      <c r="O324" s="89" t="s">
        <v>306</v>
      </c>
      <c r="P324" s="89" t="s">
        <v>307</v>
      </c>
      <c r="Q324" s="89" t="s">
        <v>309</v>
      </c>
      <c r="R324">
        <v>1</v>
      </c>
      <c r="S324" s="88" t="str">
        <f>REPLACE(INDEX(GroupVertices[Group],MATCH(Edges[[#This Row],[Vertex 1]],GroupVertices[Vertex],0)),1,1,"")</f>
        <v>3</v>
      </c>
      <c r="T324" s="88" t="str">
        <f>REPLACE(INDEX(GroupVertices[Group],MATCH(Edges[[#This Row],[Vertex 2]],GroupVertices[Vertex],0)),1,1,"")</f>
        <v>2</v>
      </c>
      <c r="U324" s="48"/>
      <c r="V324" s="49"/>
      <c r="W324" s="48"/>
      <c r="X324" s="49"/>
      <c r="Y324" s="48"/>
      <c r="Z324" s="49"/>
      <c r="AA324" s="48"/>
      <c r="AB324" s="49"/>
      <c r="AC324" s="48"/>
      <c r="AD324" s="48"/>
      <c r="AE324" s="48"/>
    </row>
    <row r="325" spans="1:31" ht="15">
      <c r="A325" s="65" t="s">
        <v>219</v>
      </c>
      <c r="B325" s="65" t="s">
        <v>214</v>
      </c>
      <c r="C325" s="66" t="s">
        <v>2159</v>
      </c>
      <c r="D325" s="67">
        <v>3</v>
      </c>
      <c r="E325" s="68" t="s">
        <v>132</v>
      </c>
      <c r="F325" s="69">
        <v>32</v>
      </c>
      <c r="G325" s="66"/>
      <c r="H325" s="70"/>
      <c r="I325" s="71"/>
      <c r="J325" s="71"/>
      <c r="K325" s="34" t="s">
        <v>65</v>
      </c>
      <c r="L325" s="78">
        <v>325</v>
      </c>
      <c r="M325" s="78"/>
      <c r="N325" s="73"/>
      <c r="O325" s="89" t="s">
        <v>306</v>
      </c>
      <c r="P325" s="89" t="s">
        <v>307</v>
      </c>
      <c r="Q325" s="89" t="s">
        <v>309</v>
      </c>
      <c r="R325">
        <v>1</v>
      </c>
      <c r="S325" s="88" t="str">
        <f>REPLACE(INDEX(GroupVertices[Group],MATCH(Edges[[#This Row],[Vertex 1]],GroupVertices[Vertex],0)),1,1,"")</f>
        <v>3</v>
      </c>
      <c r="T325" s="88" t="str">
        <f>REPLACE(INDEX(GroupVertices[Group],MATCH(Edges[[#This Row],[Vertex 2]],GroupVertices[Vertex],0)),1,1,"")</f>
        <v>2</v>
      </c>
      <c r="U325" s="48"/>
      <c r="V325" s="49"/>
      <c r="W325" s="48"/>
      <c r="X325" s="49"/>
      <c r="Y325" s="48"/>
      <c r="Z325" s="49"/>
      <c r="AA325" s="48"/>
      <c r="AB325" s="49"/>
      <c r="AC325" s="48"/>
      <c r="AD325" s="48"/>
      <c r="AE325" s="48"/>
    </row>
    <row r="326" spans="1:31" ht="15">
      <c r="A326" s="65" t="s">
        <v>220</v>
      </c>
      <c r="B326" s="65" t="s">
        <v>214</v>
      </c>
      <c r="C326" s="66" t="s">
        <v>2159</v>
      </c>
      <c r="D326" s="67">
        <v>3</v>
      </c>
      <c r="E326" s="68" t="s">
        <v>132</v>
      </c>
      <c r="F326" s="69">
        <v>32</v>
      </c>
      <c r="G326" s="66"/>
      <c r="H326" s="70"/>
      <c r="I326" s="71"/>
      <c r="J326" s="71"/>
      <c r="K326" s="34" t="s">
        <v>65</v>
      </c>
      <c r="L326" s="78">
        <v>326</v>
      </c>
      <c r="M326" s="78"/>
      <c r="N326" s="73"/>
      <c r="O326" s="89" t="s">
        <v>306</v>
      </c>
      <c r="P326" s="89" t="s">
        <v>307</v>
      </c>
      <c r="Q326" s="89" t="s">
        <v>309</v>
      </c>
      <c r="R326">
        <v>1</v>
      </c>
      <c r="S326" s="88" t="str">
        <f>REPLACE(INDEX(GroupVertices[Group],MATCH(Edges[[#This Row],[Vertex 1]],GroupVertices[Vertex],0)),1,1,"")</f>
        <v>3</v>
      </c>
      <c r="T326" s="88" t="str">
        <f>REPLACE(INDEX(GroupVertices[Group],MATCH(Edges[[#This Row],[Vertex 2]],GroupVertices[Vertex],0)),1,1,"")</f>
        <v>2</v>
      </c>
      <c r="U326" s="48"/>
      <c r="V326" s="49"/>
      <c r="W326" s="48"/>
      <c r="X326" s="49"/>
      <c r="Y326" s="48"/>
      <c r="Z326" s="49"/>
      <c r="AA326" s="48"/>
      <c r="AB326" s="49"/>
      <c r="AC326" s="48"/>
      <c r="AD326" s="48"/>
      <c r="AE326" s="48"/>
    </row>
    <row r="327" spans="1:31" ht="15">
      <c r="A327" s="65" t="s">
        <v>253</v>
      </c>
      <c r="B327" s="65" t="s">
        <v>214</v>
      </c>
      <c r="C327" s="66" t="s">
        <v>2159</v>
      </c>
      <c r="D327" s="67">
        <v>3</v>
      </c>
      <c r="E327" s="68" t="s">
        <v>132</v>
      </c>
      <c r="F327" s="69">
        <v>32</v>
      </c>
      <c r="G327" s="66"/>
      <c r="H327" s="70"/>
      <c r="I327" s="71"/>
      <c r="J327" s="71"/>
      <c r="K327" s="34" t="s">
        <v>65</v>
      </c>
      <c r="L327" s="78">
        <v>327</v>
      </c>
      <c r="M327" s="78"/>
      <c r="N327" s="73"/>
      <c r="O327" s="89" t="s">
        <v>306</v>
      </c>
      <c r="P327" s="89" t="s">
        <v>307</v>
      </c>
      <c r="Q327" s="89" t="s">
        <v>309</v>
      </c>
      <c r="R327">
        <v>1</v>
      </c>
      <c r="S327" s="88" t="str">
        <f>REPLACE(INDEX(GroupVertices[Group],MATCH(Edges[[#This Row],[Vertex 1]],GroupVertices[Vertex],0)),1,1,"")</f>
        <v>2</v>
      </c>
      <c r="T327" s="88" t="str">
        <f>REPLACE(INDEX(GroupVertices[Group],MATCH(Edges[[#This Row],[Vertex 2]],GroupVertices[Vertex],0)),1,1,"")</f>
        <v>2</v>
      </c>
      <c r="U327" s="48"/>
      <c r="V327" s="49"/>
      <c r="W327" s="48"/>
      <c r="X327" s="49"/>
      <c r="Y327" s="48"/>
      <c r="Z327" s="49"/>
      <c r="AA327" s="48"/>
      <c r="AB327" s="49"/>
      <c r="AC327" s="48"/>
      <c r="AD327" s="48"/>
      <c r="AE327" s="48"/>
    </row>
    <row r="328" spans="1:31" ht="15">
      <c r="A328" s="65" t="s">
        <v>221</v>
      </c>
      <c r="B328" s="65" t="s">
        <v>214</v>
      </c>
      <c r="C328" s="66" t="s">
        <v>2159</v>
      </c>
      <c r="D328" s="67">
        <v>3</v>
      </c>
      <c r="E328" s="68" t="s">
        <v>132</v>
      </c>
      <c r="F328" s="69">
        <v>32</v>
      </c>
      <c r="G328" s="66"/>
      <c r="H328" s="70"/>
      <c r="I328" s="71"/>
      <c r="J328" s="71"/>
      <c r="K328" s="34" t="s">
        <v>65</v>
      </c>
      <c r="L328" s="78">
        <v>328</v>
      </c>
      <c r="M328" s="78"/>
      <c r="N328" s="73"/>
      <c r="O328" s="89" t="s">
        <v>306</v>
      </c>
      <c r="P328" s="89" t="s">
        <v>307</v>
      </c>
      <c r="Q328" s="89" t="s">
        <v>309</v>
      </c>
      <c r="R328">
        <v>1</v>
      </c>
      <c r="S328" s="88" t="str">
        <f>REPLACE(INDEX(GroupVertices[Group],MATCH(Edges[[#This Row],[Vertex 1]],GroupVertices[Vertex],0)),1,1,"")</f>
        <v>3</v>
      </c>
      <c r="T328" s="88" t="str">
        <f>REPLACE(INDEX(GroupVertices[Group],MATCH(Edges[[#This Row],[Vertex 2]],GroupVertices[Vertex],0)),1,1,"")</f>
        <v>2</v>
      </c>
      <c r="U328" s="48"/>
      <c r="V328" s="49"/>
      <c r="W328" s="48"/>
      <c r="X328" s="49"/>
      <c r="Y328" s="48"/>
      <c r="Z328" s="49"/>
      <c r="AA328" s="48"/>
      <c r="AB328" s="49"/>
      <c r="AC328" s="48"/>
      <c r="AD328" s="48"/>
      <c r="AE328" s="48"/>
    </row>
    <row r="329" spans="1:31" ht="15">
      <c r="A329" s="65" t="s">
        <v>261</v>
      </c>
      <c r="B329" s="65" t="s">
        <v>214</v>
      </c>
      <c r="C329" s="66" t="s">
        <v>2159</v>
      </c>
      <c r="D329" s="67">
        <v>3</v>
      </c>
      <c r="E329" s="68" t="s">
        <v>132</v>
      </c>
      <c r="F329" s="69">
        <v>32</v>
      </c>
      <c r="G329" s="66"/>
      <c r="H329" s="70"/>
      <c r="I329" s="71"/>
      <c r="J329" s="71"/>
      <c r="K329" s="34" t="s">
        <v>65</v>
      </c>
      <c r="L329" s="78">
        <v>329</v>
      </c>
      <c r="M329" s="78"/>
      <c r="N329" s="73"/>
      <c r="O329" s="89" t="s">
        <v>306</v>
      </c>
      <c r="P329" s="89" t="s">
        <v>307</v>
      </c>
      <c r="Q329" s="89" t="s">
        <v>309</v>
      </c>
      <c r="R329">
        <v>1</v>
      </c>
      <c r="S329" s="88" t="str">
        <f>REPLACE(INDEX(GroupVertices[Group],MATCH(Edges[[#This Row],[Vertex 1]],GroupVertices[Vertex],0)),1,1,"")</f>
        <v>2</v>
      </c>
      <c r="T329" s="88" t="str">
        <f>REPLACE(INDEX(GroupVertices[Group],MATCH(Edges[[#This Row],[Vertex 2]],GroupVertices[Vertex],0)),1,1,"")</f>
        <v>2</v>
      </c>
      <c r="U329" s="48"/>
      <c r="V329" s="49"/>
      <c r="W329" s="48"/>
      <c r="X329" s="49"/>
      <c r="Y329" s="48"/>
      <c r="Z329" s="49"/>
      <c r="AA329" s="48"/>
      <c r="AB329" s="49"/>
      <c r="AC329" s="48"/>
      <c r="AD329" s="48"/>
      <c r="AE329" s="48"/>
    </row>
    <row r="330" spans="1:31" ht="15">
      <c r="A330" s="65" t="s">
        <v>223</v>
      </c>
      <c r="B330" s="65" t="s">
        <v>214</v>
      </c>
      <c r="C330" s="66" t="s">
        <v>2159</v>
      </c>
      <c r="D330" s="67">
        <v>3</v>
      </c>
      <c r="E330" s="68" t="s">
        <v>132</v>
      </c>
      <c r="F330" s="69">
        <v>32</v>
      </c>
      <c r="G330" s="66"/>
      <c r="H330" s="70"/>
      <c r="I330" s="71"/>
      <c r="J330" s="71"/>
      <c r="K330" s="34" t="s">
        <v>65</v>
      </c>
      <c r="L330" s="78">
        <v>330</v>
      </c>
      <c r="M330" s="78"/>
      <c r="N330" s="73"/>
      <c r="O330" s="89" t="s">
        <v>306</v>
      </c>
      <c r="P330" s="89" t="s">
        <v>307</v>
      </c>
      <c r="Q330" s="89" t="s">
        <v>309</v>
      </c>
      <c r="R330">
        <v>1</v>
      </c>
      <c r="S330" s="88" t="str">
        <f>REPLACE(INDEX(GroupVertices[Group],MATCH(Edges[[#This Row],[Vertex 1]],GroupVertices[Vertex],0)),1,1,"")</f>
        <v>3</v>
      </c>
      <c r="T330" s="88" t="str">
        <f>REPLACE(INDEX(GroupVertices[Group],MATCH(Edges[[#This Row],[Vertex 2]],GroupVertices[Vertex],0)),1,1,"")</f>
        <v>2</v>
      </c>
      <c r="U330" s="48"/>
      <c r="V330" s="49"/>
      <c r="W330" s="48"/>
      <c r="X330" s="49"/>
      <c r="Y330" s="48"/>
      <c r="Z330" s="49"/>
      <c r="AA330" s="48"/>
      <c r="AB330" s="49"/>
      <c r="AC330" s="48"/>
      <c r="AD330" s="48"/>
      <c r="AE330" s="48"/>
    </row>
    <row r="331" spans="1:31" ht="15">
      <c r="A331" s="65" t="s">
        <v>242</v>
      </c>
      <c r="B331" s="65" t="s">
        <v>214</v>
      </c>
      <c r="C331" s="66" t="s">
        <v>2159</v>
      </c>
      <c r="D331" s="67">
        <v>3</v>
      </c>
      <c r="E331" s="68" t="s">
        <v>132</v>
      </c>
      <c r="F331" s="69">
        <v>32</v>
      </c>
      <c r="G331" s="66"/>
      <c r="H331" s="70"/>
      <c r="I331" s="71"/>
      <c r="J331" s="71"/>
      <c r="K331" s="34" t="s">
        <v>65</v>
      </c>
      <c r="L331" s="78">
        <v>331</v>
      </c>
      <c r="M331" s="78"/>
      <c r="N331" s="73"/>
      <c r="O331" s="89" t="s">
        <v>306</v>
      </c>
      <c r="P331" s="89" t="s">
        <v>307</v>
      </c>
      <c r="Q331" s="89" t="s">
        <v>309</v>
      </c>
      <c r="R331">
        <v>1</v>
      </c>
      <c r="S331" s="88" t="str">
        <f>REPLACE(INDEX(GroupVertices[Group],MATCH(Edges[[#This Row],[Vertex 1]],GroupVertices[Vertex],0)),1,1,"")</f>
        <v>2</v>
      </c>
      <c r="T331" s="88" t="str">
        <f>REPLACE(INDEX(GroupVertices[Group],MATCH(Edges[[#This Row],[Vertex 2]],GroupVertices[Vertex],0)),1,1,"")</f>
        <v>2</v>
      </c>
      <c r="U331" s="48"/>
      <c r="V331" s="49"/>
      <c r="W331" s="48"/>
      <c r="X331" s="49"/>
      <c r="Y331" s="48"/>
      <c r="Z331" s="49"/>
      <c r="AA331" s="48"/>
      <c r="AB331" s="49"/>
      <c r="AC331" s="48"/>
      <c r="AD331" s="48"/>
      <c r="AE331" s="48"/>
    </row>
    <row r="332" spans="1:31" ht="15">
      <c r="A332" s="65" t="s">
        <v>250</v>
      </c>
      <c r="B332" s="65" t="s">
        <v>214</v>
      </c>
      <c r="C332" s="66" t="s">
        <v>2159</v>
      </c>
      <c r="D332" s="67">
        <v>3</v>
      </c>
      <c r="E332" s="68" t="s">
        <v>132</v>
      </c>
      <c r="F332" s="69">
        <v>32</v>
      </c>
      <c r="G332" s="66"/>
      <c r="H332" s="70"/>
      <c r="I332" s="71"/>
      <c r="J332" s="71"/>
      <c r="K332" s="34" t="s">
        <v>65</v>
      </c>
      <c r="L332" s="78">
        <v>332</v>
      </c>
      <c r="M332" s="78"/>
      <c r="N332" s="73"/>
      <c r="O332" s="89" t="s">
        <v>306</v>
      </c>
      <c r="P332" s="89" t="s">
        <v>307</v>
      </c>
      <c r="Q332" s="89" t="s">
        <v>309</v>
      </c>
      <c r="R332">
        <v>1</v>
      </c>
      <c r="S332" s="88" t="str">
        <f>REPLACE(INDEX(GroupVertices[Group],MATCH(Edges[[#This Row],[Vertex 1]],GroupVertices[Vertex],0)),1,1,"")</f>
        <v>2</v>
      </c>
      <c r="T332" s="88" t="str">
        <f>REPLACE(INDEX(GroupVertices[Group],MATCH(Edges[[#This Row],[Vertex 2]],GroupVertices[Vertex],0)),1,1,"")</f>
        <v>2</v>
      </c>
      <c r="U332" s="48"/>
      <c r="V332" s="49"/>
      <c r="W332" s="48"/>
      <c r="X332" s="49"/>
      <c r="Y332" s="48"/>
      <c r="Z332" s="49"/>
      <c r="AA332" s="48"/>
      <c r="AB332" s="49"/>
      <c r="AC332" s="48"/>
      <c r="AD332" s="48"/>
      <c r="AE332" s="48"/>
    </row>
    <row r="333" spans="1:31" ht="15">
      <c r="A333" s="65" t="s">
        <v>251</v>
      </c>
      <c r="B333" s="65" t="s">
        <v>214</v>
      </c>
      <c r="C333" s="66" t="s">
        <v>2159</v>
      </c>
      <c r="D333" s="67">
        <v>3</v>
      </c>
      <c r="E333" s="68" t="s">
        <v>132</v>
      </c>
      <c r="F333" s="69">
        <v>32</v>
      </c>
      <c r="G333" s="66"/>
      <c r="H333" s="70"/>
      <c r="I333" s="71"/>
      <c r="J333" s="71"/>
      <c r="K333" s="34" t="s">
        <v>65</v>
      </c>
      <c r="L333" s="78">
        <v>333</v>
      </c>
      <c r="M333" s="78"/>
      <c r="N333" s="73"/>
      <c r="O333" s="89" t="s">
        <v>306</v>
      </c>
      <c r="P333" s="89" t="s">
        <v>307</v>
      </c>
      <c r="Q333" s="89" t="s">
        <v>309</v>
      </c>
      <c r="R333">
        <v>1</v>
      </c>
      <c r="S333" s="88" t="str">
        <f>REPLACE(INDEX(GroupVertices[Group],MATCH(Edges[[#This Row],[Vertex 1]],GroupVertices[Vertex],0)),1,1,"")</f>
        <v>2</v>
      </c>
      <c r="T333" s="88" t="str">
        <f>REPLACE(INDEX(GroupVertices[Group],MATCH(Edges[[#This Row],[Vertex 2]],GroupVertices[Vertex],0)),1,1,"")</f>
        <v>2</v>
      </c>
      <c r="U333" s="48"/>
      <c r="V333" s="49"/>
      <c r="W333" s="48"/>
      <c r="X333" s="49"/>
      <c r="Y333" s="48"/>
      <c r="Z333" s="49"/>
      <c r="AA333" s="48"/>
      <c r="AB333" s="49"/>
      <c r="AC333" s="48"/>
      <c r="AD333" s="48"/>
      <c r="AE333" s="48"/>
    </row>
    <row r="334" spans="1:31" ht="15">
      <c r="A334" s="65" t="s">
        <v>205</v>
      </c>
      <c r="B334" s="65" t="s">
        <v>214</v>
      </c>
      <c r="C334" s="66" t="s">
        <v>2159</v>
      </c>
      <c r="D334" s="67">
        <v>3</v>
      </c>
      <c r="E334" s="68" t="s">
        <v>132</v>
      </c>
      <c r="F334" s="69">
        <v>32</v>
      </c>
      <c r="G334" s="66"/>
      <c r="H334" s="70"/>
      <c r="I334" s="71"/>
      <c r="J334" s="71"/>
      <c r="K334" s="34" t="s">
        <v>65</v>
      </c>
      <c r="L334" s="78">
        <v>334</v>
      </c>
      <c r="M334" s="78"/>
      <c r="N334" s="73"/>
      <c r="O334" s="89" t="s">
        <v>306</v>
      </c>
      <c r="P334" s="89" t="s">
        <v>307</v>
      </c>
      <c r="Q334" s="89" t="s">
        <v>308</v>
      </c>
      <c r="R334">
        <v>1</v>
      </c>
      <c r="S334" s="88" t="str">
        <f>REPLACE(INDEX(GroupVertices[Group],MATCH(Edges[[#This Row],[Vertex 1]],GroupVertices[Vertex],0)),1,1,"")</f>
        <v>1</v>
      </c>
      <c r="T334" s="88" t="str">
        <f>REPLACE(INDEX(GroupVertices[Group],MATCH(Edges[[#This Row],[Vertex 2]],GroupVertices[Vertex],0)),1,1,"")</f>
        <v>2</v>
      </c>
      <c r="U334" s="48"/>
      <c r="V334" s="49"/>
      <c r="W334" s="48"/>
      <c r="X334" s="49"/>
      <c r="Y334" s="48"/>
      <c r="Z334" s="49"/>
      <c r="AA334" s="48"/>
      <c r="AB334" s="49"/>
      <c r="AC334" s="48"/>
      <c r="AD334" s="48"/>
      <c r="AE334" s="48"/>
    </row>
    <row r="335" spans="1:31" ht="15">
      <c r="A335" s="65" t="s">
        <v>215</v>
      </c>
      <c r="B335" s="65" t="s">
        <v>233</v>
      </c>
      <c r="C335" s="66" t="s">
        <v>2159</v>
      </c>
      <c r="D335" s="67">
        <v>3</v>
      </c>
      <c r="E335" s="68" t="s">
        <v>132</v>
      </c>
      <c r="F335" s="69">
        <v>32</v>
      </c>
      <c r="G335" s="66"/>
      <c r="H335" s="70"/>
      <c r="I335" s="71"/>
      <c r="J335" s="71"/>
      <c r="K335" s="34" t="s">
        <v>65</v>
      </c>
      <c r="L335" s="78">
        <v>335</v>
      </c>
      <c r="M335" s="78"/>
      <c r="N335" s="73"/>
      <c r="O335" s="89" t="s">
        <v>306</v>
      </c>
      <c r="P335" s="89" t="s">
        <v>307</v>
      </c>
      <c r="Q335" s="89" t="s">
        <v>309</v>
      </c>
      <c r="R335">
        <v>1</v>
      </c>
      <c r="S335" s="88" t="str">
        <f>REPLACE(INDEX(GroupVertices[Group],MATCH(Edges[[#This Row],[Vertex 1]],GroupVertices[Vertex],0)),1,1,"")</f>
        <v>3</v>
      </c>
      <c r="T335" s="88" t="str">
        <f>REPLACE(INDEX(GroupVertices[Group],MATCH(Edges[[#This Row],[Vertex 2]],GroupVertices[Vertex],0)),1,1,"")</f>
        <v>3</v>
      </c>
      <c r="U335" s="48"/>
      <c r="V335" s="49"/>
      <c r="W335" s="48"/>
      <c r="X335" s="49"/>
      <c r="Y335" s="48"/>
      <c r="Z335" s="49"/>
      <c r="AA335" s="48"/>
      <c r="AB335" s="49"/>
      <c r="AC335" s="48"/>
      <c r="AD335" s="48"/>
      <c r="AE335" s="48"/>
    </row>
    <row r="336" spans="1:31" ht="15">
      <c r="A336" s="65" t="s">
        <v>216</v>
      </c>
      <c r="B336" s="65" t="s">
        <v>233</v>
      </c>
      <c r="C336" s="66" t="s">
        <v>2159</v>
      </c>
      <c r="D336" s="67">
        <v>3</v>
      </c>
      <c r="E336" s="68" t="s">
        <v>132</v>
      </c>
      <c r="F336" s="69">
        <v>32</v>
      </c>
      <c r="G336" s="66"/>
      <c r="H336" s="70"/>
      <c r="I336" s="71"/>
      <c r="J336" s="71"/>
      <c r="K336" s="34" t="s">
        <v>65</v>
      </c>
      <c r="L336" s="78">
        <v>336</v>
      </c>
      <c r="M336" s="78"/>
      <c r="N336" s="73"/>
      <c r="O336" s="89" t="s">
        <v>306</v>
      </c>
      <c r="P336" s="89" t="s">
        <v>307</v>
      </c>
      <c r="Q336" s="89" t="s">
        <v>309</v>
      </c>
      <c r="R336">
        <v>1</v>
      </c>
      <c r="S336" s="88" t="str">
        <f>REPLACE(INDEX(GroupVertices[Group],MATCH(Edges[[#This Row],[Vertex 1]],GroupVertices[Vertex],0)),1,1,"")</f>
        <v>3</v>
      </c>
      <c r="T336" s="88" t="str">
        <f>REPLACE(INDEX(GroupVertices[Group],MATCH(Edges[[#This Row],[Vertex 2]],GroupVertices[Vertex],0)),1,1,"")</f>
        <v>3</v>
      </c>
      <c r="U336" s="48"/>
      <c r="V336" s="49"/>
      <c r="W336" s="48"/>
      <c r="X336" s="49"/>
      <c r="Y336" s="48"/>
      <c r="Z336" s="49"/>
      <c r="AA336" s="48"/>
      <c r="AB336" s="49"/>
      <c r="AC336" s="48"/>
      <c r="AD336" s="48"/>
      <c r="AE336" s="48"/>
    </row>
    <row r="337" spans="1:31" ht="15">
      <c r="A337" s="65" t="s">
        <v>235</v>
      </c>
      <c r="B337" s="65" t="s">
        <v>233</v>
      </c>
      <c r="C337" s="66" t="s">
        <v>2159</v>
      </c>
      <c r="D337" s="67">
        <v>3</v>
      </c>
      <c r="E337" s="68" t="s">
        <v>132</v>
      </c>
      <c r="F337" s="69">
        <v>32</v>
      </c>
      <c r="G337" s="66"/>
      <c r="H337" s="70"/>
      <c r="I337" s="71"/>
      <c r="J337" s="71"/>
      <c r="K337" s="34" t="s">
        <v>65</v>
      </c>
      <c r="L337" s="78">
        <v>337</v>
      </c>
      <c r="M337" s="78"/>
      <c r="N337" s="73"/>
      <c r="O337" s="89" t="s">
        <v>306</v>
      </c>
      <c r="P337" s="89" t="s">
        <v>307</v>
      </c>
      <c r="Q337" s="89" t="s">
        <v>309</v>
      </c>
      <c r="R337">
        <v>1</v>
      </c>
      <c r="S337" s="88" t="str">
        <f>REPLACE(INDEX(GroupVertices[Group],MATCH(Edges[[#This Row],[Vertex 1]],GroupVertices[Vertex],0)),1,1,"")</f>
        <v>3</v>
      </c>
      <c r="T337" s="88" t="str">
        <f>REPLACE(INDEX(GroupVertices[Group],MATCH(Edges[[#This Row],[Vertex 2]],GroupVertices[Vertex],0)),1,1,"")</f>
        <v>3</v>
      </c>
      <c r="U337" s="48"/>
      <c r="V337" s="49"/>
      <c r="W337" s="48"/>
      <c r="X337" s="49"/>
      <c r="Y337" s="48"/>
      <c r="Z337" s="49"/>
      <c r="AA337" s="48"/>
      <c r="AB337" s="49"/>
      <c r="AC337" s="48"/>
      <c r="AD337" s="48"/>
      <c r="AE337" s="48"/>
    </row>
    <row r="338" spans="1:31" ht="15">
      <c r="A338" s="65" t="s">
        <v>205</v>
      </c>
      <c r="B338" s="65" t="s">
        <v>233</v>
      </c>
      <c r="C338" s="66" t="s">
        <v>2159</v>
      </c>
      <c r="D338" s="67">
        <v>3</v>
      </c>
      <c r="E338" s="68" t="s">
        <v>132</v>
      </c>
      <c r="F338" s="69">
        <v>32</v>
      </c>
      <c r="G338" s="66"/>
      <c r="H338" s="70"/>
      <c r="I338" s="71"/>
      <c r="J338" s="71"/>
      <c r="K338" s="34" t="s">
        <v>65</v>
      </c>
      <c r="L338" s="78">
        <v>338</v>
      </c>
      <c r="M338" s="78"/>
      <c r="N338" s="73"/>
      <c r="O338" s="89" t="s">
        <v>306</v>
      </c>
      <c r="P338" s="89" t="s">
        <v>307</v>
      </c>
      <c r="Q338" s="89" t="s">
        <v>308</v>
      </c>
      <c r="R338">
        <v>1</v>
      </c>
      <c r="S338" s="88" t="str">
        <f>REPLACE(INDEX(GroupVertices[Group],MATCH(Edges[[#This Row],[Vertex 1]],GroupVertices[Vertex],0)),1,1,"")</f>
        <v>1</v>
      </c>
      <c r="T338" s="88" t="str">
        <f>REPLACE(INDEX(GroupVertices[Group],MATCH(Edges[[#This Row],[Vertex 2]],GroupVertices[Vertex],0)),1,1,"")</f>
        <v>3</v>
      </c>
      <c r="U338" s="48"/>
      <c r="V338" s="49"/>
      <c r="W338" s="48"/>
      <c r="X338" s="49"/>
      <c r="Y338" s="48"/>
      <c r="Z338" s="49"/>
      <c r="AA338" s="48"/>
      <c r="AB338" s="49"/>
      <c r="AC338" s="48"/>
      <c r="AD338" s="48"/>
      <c r="AE338" s="48"/>
    </row>
    <row r="339" spans="1:31" ht="15">
      <c r="A339" s="65" t="s">
        <v>234</v>
      </c>
      <c r="B339" s="65" t="s">
        <v>215</v>
      </c>
      <c r="C339" s="66" t="s">
        <v>2159</v>
      </c>
      <c r="D339" s="67">
        <v>3</v>
      </c>
      <c r="E339" s="68" t="s">
        <v>132</v>
      </c>
      <c r="F339" s="69">
        <v>32</v>
      </c>
      <c r="G339" s="66"/>
      <c r="H339" s="70"/>
      <c r="I339" s="71"/>
      <c r="J339" s="71"/>
      <c r="K339" s="34" t="s">
        <v>65</v>
      </c>
      <c r="L339" s="78">
        <v>339</v>
      </c>
      <c r="M339" s="78"/>
      <c r="N339" s="73"/>
      <c r="O339" s="89" t="s">
        <v>306</v>
      </c>
      <c r="P339" s="89" t="s">
        <v>307</v>
      </c>
      <c r="Q339" s="89" t="s">
        <v>309</v>
      </c>
      <c r="R339">
        <v>1</v>
      </c>
      <c r="S339" s="88" t="str">
        <f>REPLACE(INDEX(GroupVertices[Group],MATCH(Edges[[#This Row],[Vertex 1]],GroupVertices[Vertex],0)),1,1,"")</f>
        <v>2</v>
      </c>
      <c r="T339" s="88" t="str">
        <f>REPLACE(INDEX(GroupVertices[Group],MATCH(Edges[[#This Row],[Vertex 2]],GroupVertices[Vertex],0)),1,1,"")</f>
        <v>3</v>
      </c>
      <c r="U339" s="48"/>
      <c r="V339" s="49"/>
      <c r="W339" s="48"/>
      <c r="X339" s="49"/>
      <c r="Y339" s="48"/>
      <c r="Z339" s="49"/>
      <c r="AA339" s="48"/>
      <c r="AB339" s="49"/>
      <c r="AC339" s="48"/>
      <c r="AD339" s="48"/>
      <c r="AE339" s="48"/>
    </row>
    <row r="340" spans="1:31" ht="15">
      <c r="A340" s="65" t="s">
        <v>216</v>
      </c>
      <c r="B340" s="65" t="s">
        <v>215</v>
      </c>
      <c r="C340" s="66" t="s">
        <v>2159</v>
      </c>
      <c r="D340" s="67">
        <v>3</v>
      </c>
      <c r="E340" s="68" t="s">
        <v>132</v>
      </c>
      <c r="F340" s="69">
        <v>32</v>
      </c>
      <c r="G340" s="66"/>
      <c r="H340" s="70"/>
      <c r="I340" s="71"/>
      <c r="J340" s="71"/>
      <c r="K340" s="34" t="s">
        <v>65</v>
      </c>
      <c r="L340" s="78">
        <v>340</v>
      </c>
      <c r="M340" s="78"/>
      <c r="N340" s="73"/>
      <c r="O340" s="89" t="s">
        <v>306</v>
      </c>
      <c r="P340" s="89" t="s">
        <v>307</v>
      </c>
      <c r="Q340" s="89" t="s">
        <v>309</v>
      </c>
      <c r="R340">
        <v>1</v>
      </c>
      <c r="S340" s="88" t="str">
        <f>REPLACE(INDEX(GroupVertices[Group],MATCH(Edges[[#This Row],[Vertex 1]],GroupVertices[Vertex],0)),1,1,"")</f>
        <v>3</v>
      </c>
      <c r="T340" s="88" t="str">
        <f>REPLACE(INDEX(GroupVertices[Group],MATCH(Edges[[#This Row],[Vertex 2]],GroupVertices[Vertex],0)),1,1,"")</f>
        <v>3</v>
      </c>
      <c r="U340" s="48"/>
      <c r="V340" s="49"/>
      <c r="W340" s="48"/>
      <c r="X340" s="49"/>
      <c r="Y340" s="48"/>
      <c r="Z340" s="49"/>
      <c r="AA340" s="48"/>
      <c r="AB340" s="49"/>
      <c r="AC340" s="48"/>
      <c r="AD340" s="48"/>
      <c r="AE340" s="48"/>
    </row>
    <row r="341" spans="1:31" ht="15">
      <c r="A341" s="65" t="s">
        <v>235</v>
      </c>
      <c r="B341" s="65" t="s">
        <v>215</v>
      </c>
      <c r="C341" s="66" t="s">
        <v>2159</v>
      </c>
      <c r="D341" s="67">
        <v>3</v>
      </c>
      <c r="E341" s="68" t="s">
        <v>132</v>
      </c>
      <c r="F341" s="69">
        <v>32</v>
      </c>
      <c r="G341" s="66"/>
      <c r="H341" s="70"/>
      <c r="I341" s="71"/>
      <c r="J341" s="71"/>
      <c r="K341" s="34" t="s">
        <v>65</v>
      </c>
      <c r="L341" s="78">
        <v>341</v>
      </c>
      <c r="M341" s="78"/>
      <c r="N341" s="73"/>
      <c r="O341" s="89" t="s">
        <v>306</v>
      </c>
      <c r="P341" s="89" t="s">
        <v>307</v>
      </c>
      <c r="Q341" s="89" t="s">
        <v>309</v>
      </c>
      <c r="R341">
        <v>1</v>
      </c>
      <c r="S341" s="88" t="str">
        <f>REPLACE(INDEX(GroupVertices[Group],MATCH(Edges[[#This Row],[Vertex 1]],GroupVertices[Vertex],0)),1,1,"")</f>
        <v>3</v>
      </c>
      <c r="T341" s="88" t="str">
        <f>REPLACE(INDEX(GroupVertices[Group],MATCH(Edges[[#This Row],[Vertex 2]],GroupVertices[Vertex],0)),1,1,"")</f>
        <v>3</v>
      </c>
      <c r="U341" s="48"/>
      <c r="V341" s="49"/>
      <c r="W341" s="48"/>
      <c r="X341" s="49"/>
      <c r="Y341" s="48"/>
      <c r="Z341" s="49"/>
      <c r="AA341" s="48"/>
      <c r="AB341" s="49"/>
      <c r="AC341" s="48"/>
      <c r="AD341" s="48"/>
      <c r="AE341" s="48"/>
    </row>
    <row r="342" spans="1:31" ht="15">
      <c r="A342" s="65" t="s">
        <v>219</v>
      </c>
      <c r="B342" s="65" t="s">
        <v>215</v>
      </c>
      <c r="C342" s="66" t="s">
        <v>2159</v>
      </c>
      <c r="D342" s="67">
        <v>3</v>
      </c>
      <c r="E342" s="68" t="s">
        <v>132</v>
      </c>
      <c r="F342" s="69">
        <v>32</v>
      </c>
      <c r="G342" s="66"/>
      <c r="H342" s="70"/>
      <c r="I342" s="71"/>
      <c r="J342" s="71"/>
      <c r="K342" s="34" t="s">
        <v>65</v>
      </c>
      <c r="L342" s="78">
        <v>342</v>
      </c>
      <c r="M342" s="78"/>
      <c r="N342" s="73"/>
      <c r="O342" s="89" t="s">
        <v>306</v>
      </c>
      <c r="P342" s="89" t="s">
        <v>307</v>
      </c>
      <c r="Q342" s="89" t="s">
        <v>309</v>
      </c>
      <c r="R342">
        <v>1</v>
      </c>
      <c r="S342" s="88" t="str">
        <f>REPLACE(INDEX(GroupVertices[Group],MATCH(Edges[[#This Row],[Vertex 1]],GroupVertices[Vertex],0)),1,1,"")</f>
        <v>3</v>
      </c>
      <c r="T342" s="88" t="str">
        <f>REPLACE(INDEX(GroupVertices[Group],MATCH(Edges[[#This Row],[Vertex 2]],GroupVertices[Vertex],0)),1,1,"")</f>
        <v>3</v>
      </c>
      <c r="U342" s="48"/>
      <c r="V342" s="49"/>
      <c r="W342" s="48"/>
      <c r="X342" s="49"/>
      <c r="Y342" s="48"/>
      <c r="Z342" s="49"/>
      <c r="AA342" s="48"/>
      <c r="AB342" s="49"/>
      <c r="AC342" s="48"/>
      <c r="AD342" s="48"/>
      <c r="AE342" s="48"/>
    </row>
    <row r="343" spans="1:31" ht="15">
      <c r="A343" s="65" t="s">
        <v>221</v>
      </c>
      <c r="B343" s="65" t="s">
        <v>215</v>
      </c>
      <c r="C343" s="66" t="s">
        <v>2159</v>
      </c>
      <c r="D343" s="67">
        <v>3</v>
      </c>
      <c r="E343" s="68" t="s">
        <v>132</v>
      </c>
      <c r="F343" s="69">
        <v>32</v>
      </c>
      <c r="G343" s="66"/>
      <c r="H343" s="70"/>
      <c r="I343" s="71"/>
      <c r="J343" s="71"/>
      <c r="K343" s="34" t="s">
        <v>65</v>
      </c>
      <c r="L343" s="78">
        <v>343</v>
      </c>
      <c r="M343" s="78"/>
      <c r="N343" s="73"/>
      <c r="O343" s="89" t="s">
        <v>306</v>
      </c>
      <c r="P343" s="89" t="s">
        <v>307</v>
      </c>
      <c r="Q343" s="89" t="s">
        <v>309</v>
      </c>
      <c r="R343">
        <v>1</v>
      </c>
      <c r="S343" s="88" t="str">
        <f>REPLACE(INDEX(GroupVertices[Group],MATCH(Edges[[#This Row],[Vertex 1]],GroupVertices[Vertex],0)),1,1,"")</f>
        <v>3</v>
      </c>
      <c r="T343" s="88" t="str">
        <f>REPLACE(INDEX(GroupVertices[Group],MATCH(Edges[[#This Row],[Vertex 2]],GroupVertices[Vertex],0)),1,1,"")</f>
        <v>3</v>
      </c>
      <c r="U343" s="48"/>
      <c r="V343" s="49"/>
      <c r="W343" s="48"/>
      <c r="X343" s="49"/>
      <c r="Y343" s="48"/>
      <c r="Z343" s="49"/>
      <c r="AA343" s="48"/>
      <c r="AB343" s="49"/>
      <c r="AC343" s="48"/>
      <c r="AD343" s="48"/>
      <c r="AE343" s="48"/>
    </row>
    <row r="344" spans="1:31" ht="15">
      <c r="A344" s="65" t="s">
        <v>222</v>
      </c>
      <c r="B344" s="65" t="s">
        <v>215</v>
      </c>
      <c r="C344" s="66" t="s">
        <v>2159</v>
      </c>
      <c r="D344" s="67">
        <v>3</v>
      </c>
      <c r="E344" s="68" t="s">
        <v>132</v>
      </c>
      <c r="F344" s="69">
        <v>32</v>
      </c>
      <c r="G344" s="66"/>
      <c r="H344" s="70"/>
      <c r="I344" s="71"/>
      <c r="J344" s="71"/>
      <c r="K344" s="34" t="s">
        <v>65</v>
      </c>
      <c r="L344" s="78">
        <v>344</v>
      </c>
      <c r="M344" s="78"/>
      <c r="N344" s="73"/>
      <c r="O344" s="89" t="s">
        <v>306</v>
      </c>
      <c r="P344" s="89" t="s">
        <v>307</v>
      </c>
      <c r="Q344" s="89" t="s">
        <v>309</v>
      </c>
      <c r="R344">
        <v>1</v>
      </c>
      <c r="S344" s="88" t="str">
        <f>REPLACE(INDEX(GroupVertices[Group],MATCH(Edges[[#This Row],[Vertex 1]],GroupVertices[Vertex],0)),1,1,"")</f>
        <v>3</v>
      </c>
      <c r="T344" s="88" t="str">
        <f>REPLACE(INDEX(GroupVertices[Group],MATCH(Edges[[#This Row],[Vertex 2]],GroupVertices[Vertex],0)),1,1,"")</f>
        <v>3</v>
      </c>
      <c r="U344" s="48"/>
      <c r="V344" s="49"/>
      <c r="W344" s="48"/>
      <c r="X344" s="49"/>
      <c r="Y344" s="48"/>
      <c r="Z344" s="49"/>
      <c r="AA344" s="48"/>
      <c r="AB344" s="49"/>
      <c r="AC344" s="48"/>
      <c r="AD344" s="48"/>
      <c r="AE344" s="48"/>
    </row>
    <row r="345" spans="1:31" ht="15">
      <c r="A345" s="65" t="s">
        <v>223</v>
      </c>
      <c r="B345" s="65" t="s">
        <v>215</v>
      </c>
      <c r="C345" s="66" t="s">
        <v>2159</v>
      </c>
      <c r="D345" s="67">
        <v>3</v>
      </c>
      <c r="E345" s="68" t="s">
        <v>132</v>
      </c>
      <c r="F345" s="69">
        <v>32</v>
      </c>
      <c r="G345" s="66"/>
      <c r="H345" s="70"/>
      <c r="I345" s="71"/>
      <c r="J345" s="71"/>
      <c r="K345" s="34" t="s">
        <v>65</v>
      </c>
      <c r="L345" s="78">
        <v>345</v>
      </c>
      <c r="M345" s="78"/>
      <c r="N345" s="73"/>
      <c r="O345" s="89" t="s">
        <v>306</v>
      </c>
      <c r="P345" s="89" t="s">
        <v>307</v>
      </c>
      <c r="Q345" s="89" t="s">
        <v>309</v>
      </c>
      <c r="R345">
        <v>1</v>
      </c>
      <c r="S345" s="88" t="str">
        <f>REPLACE(INDEX(GroupVertices[Group],MATCH(Edges[[#This Row],[Vertex 1]],GroupVertices[Vertex],0)),1,1,"")</f>
        <v>3</v>
      </c>
      <c r="T345" s="88" t="str">
        <f>REPLACE(INDEX(GroupVertices[Group],MATCH(Edges[[#This Row],[Vertex 2]],GroupVertices[Vertex],0)),1,1,"")</f>
        <v>3</v>
      </c>
      <c r="U345" s="48"/>
      <c r="V345" s="49"/>
      <c r="W345" s="48"/>
      <c r="X345" s="49"/>
      <c r="Y345" s="48"/>
      <c r="Z345" s="49"/>
      <c r="AA345" s="48"/>
      <c r="AB345" s="49"/>
      <c r="AC345" s="48"/>
      <c r="AD345" s="48"/>
      <c r="AE345" s="48"/>
    </row>
    <row r="346" spans="1:31" ht="15">
      <c r="A346" s="65" t="s">
        <v>224</v>
      </c>
      <c r="B346" s="65" t="s">
        <v>215</v>
      </c>
      <c r="C346" s="66" t="s">
        <v>2159</v>
      </c>
      <c r="D346" s="67">
        <v>3</v>
      </c>
      <c r="E346" s="68" t="s">
        <v>132</v>
      </c>
      <c r="F346" s="69">
        <v>32</v>
      </c>
      <c r="G346" s="66"/>
      <c r="H346" s="70"/>
      <c r="I346" s="71"/>
      <c r="J346" s="71"/>
      <c r="K346" s="34" t="s">
        <v>65</v>
      </c>
      <c r="L346" s="78">
        <v>346</v>
      </c>
      <c r="M346" s="78"/>
      <c r="N346" s="73"/>
      <c r="O346" s="89" t="s">
        <v>306</v>
      </c>
      <c r="P346" s="89" t="s">
        <v>307</v>
      </c>
      <c r="Q346" s="89" t="s">
        <v>309</v>
      </c>
      <c r="R346">
        <v>1</v>
      </c>
      <c r="S346" s="88" t="str">
        <f>REPLACE(INDEX(GroupVertices[Group],MATCH(Edges[[#This Row],[Vertex 1]],GroupVertices[Vertex],0)),1,1,"")</f>
        <v>3</v>
      </c>
      <c r="T346" s="88" t="str">
        <f>REPLACE(INDEX(GroupVertices[Group],MATCH(Edges[[#This Row],[Vertex 2]],GroupVertices[Vertex],0)),1,1,"")</f>
        <v>3</v>
      </c>
      <c r="U346" s="48"/>
      <c r="V346" s="49"/>
      <c r="W346" s="48"/>
      <c r="X346" s="49"/>
      <c r="Y346" s="48"/>
      <c r="Z346" s="49"/>
      <c r="AA346" s="48"/>
      <c r="AB346" s="49"/>
      <c r="AC346" s="48"/>
      <c r="AD346" s="48"/>
      <c r="AE346" s="48"/>
    </row>
    <row r="347" spans="1:31" ht="15">
      <c r="A347" s="65" t="s">
        <v>237</v>
      </c>
      <c r="B347" s="65" t="s">
        <v>215</v>
      </c>
      <c r="C347" s="66" t="s">
        <v>2159</v>
      </c>
      <c r="D347" s="67">
        <v>3</v>
      </c>
      <c r="E347" s="68" t="s">
        <v>132</v>
      </c>
      <c r="F347" s="69">
        <v>32</v>
      </c>
      <c r="G347" s="66"/>
      <c r="H347" s="70"/>
      <c r="I347" s="71"/>
      <c r="J347" s="71"/>
      <c r="K347" s="34" t="s">
        <v>65</v>
      </c>
      <c r="L347" s="78">
        <v>347</v>
      </c>
      <c r="M347" s="78"/>
      <c r="N347" s="73"/>
      <c r="O347" s="89" t="s">
        <v>306</v>
      </c>
      <c r="P347" s="89" t="s">
        <v>307</v>
      </c>
      <c r="Q347" s="89" t="s">
        <v>309</v>
      </c>
      <c r="R347">
        <v>1</v>
      </c>
      <c r="S347" s="88" t="str">
        <f>REPLACE(INDEX(GroupVertices[Group],MATCH(Edges[[#This Row],[Vertex 1]],GroupVertices[Vertex],0)),1,1,"")</f>
        <v>1</v>
      </c>
      <c r="T347" s="88" t="str">
        <f>REPLACE(INDEX(GroupVertices[Group],MATCH(Edges[[#This Row],[Vertex 2]],GroupVertices[Vertex],0)),1,1,"")</f>
        <v>3</v>
      </c>
      <c r="U347" s="48"/>
      <c r="V347" s="49"/>
      <c r="W347" s="48"/>
      <c r="X347" s="49"/>
      <c r="Y347" s="48"/>
      <c r="Z347" s="49"/>
      <c r="AA347" s="48"/>
      <c r="AB347" s="49"/>
      <c r="AC347" s="48"/>
      <c r="AD347" s="48"/>
      <c r="AE347" s="48"/>
    </row>
    <row r="348" spans="1:31" ht="15">
      <c r="A348" s="65" t="s">
        <v>250</v>
      </c>
      <c r="B348" s="65" t="s">
        <v>215</v>
      </c>
      <c r="C348" s="66" t="s">
        <v>2159</v>
      </c>
      <c r="D348" s="67">
        <v>3</v>
      </c>
      <c r="E348" s="68" t="s">
        <v>132</v>
      </c>
      <c r="F348" s="69">
        <v>32</v>
      </c>
      <c r="G348" s="66"/>
      <c r="H348" s="70"/>
      <c r="I348" s="71"/>
      <c r="J348" s="71"/>
      <c r="K348" s="34" t="s">
        <v>65</v>
      </c>
      <c r="L348" s="78">
        <v>348</v>
      </c>
      <c r="M348" s="78"/>
      <c r="N348" s="73"/>
      <c r="O348" s="89" t="s">
        <v>306</v>
      </c>
      <c r="P348" s="89" t="s">
        <v>307</v>
      </c>
      <c r="Q348" s="89" t="s">
        <v>309</v>
      </c>
      <c r="R348">
        <v>1</v>
      </c>
      <c r="S348" s="88" t="str">
        <f>REPLACE(INDEX(GroupVertices[Group],MATCH(Edges[[#This Row],[Vertex 1]],GroupVertices[Vertex],0)),1,1,"")</f>
        <v>2</v>
      </c>
      <c r="T348" s="88" t="str">
        <f>REPLACE(INDEX(GroupVertices[Group],MATCH(Edges[[#This Row],[Vertex 2]],GroupVertices[Vertex],0)),1,1,"")</f>
        <v>3</v>
      </c>
      <c r="U348" s="48"/>
      <c r="V348" s="49"/>
      <c r="W348" s="48"/>
      <c r="X348" s="49"/>
      <c r="Y348" s="48"/>
      <c r="Z348" s="49"/>
      <c r="AA348" s="48"/>
      <c r="AB348" s="49"/>
      <c r="AC348" s="48"/>
      <c r="AD348" s="48"/>
      <c r="AE348" s="48"/>
    </row>
    <row r="349" spans="1:31" ht="15">
      <c r="A349" s="65" t="s">
        <v>205</v>
      </c>
      <c r="B349" s="65" t="s">
        <v>215</v>
      </c>
      <c r="C349" s="66" t="s">
        <v>2159</v>
      </c>
      <c r="D349" s="67">
        <v>3</v>
      </c>
      <c r="E349" s="68" t="s">
        <v>132</v>
      </c>
      <c r="F349" s="69">
        <v>32</v>
      </c>
      <c r="G349" s="66"/>
      <c r="H349" s="70"/>
      <c r="I349" s="71"/>
      <c r="J349" s="71"/>
      <c r="K349" s="34" t="s">
        <v>65</v>
      </c>
      <c r="L349" s="78">
        <v>349</v>
      </c>
      <c r="M349" s="78"/>
      <c r="N349" s="73"/>
      <c r="O349" s="89" t="s">
        <v>306</v>
      </c>
      <c r="P349" s="89" t="s">
        <v>307</v>
      </c>
      <c r="Q349" s="89" t="s">
        <v>308</v>
      </c>
      <c r="R349">
        <v>1</v>
      </c>
      <c r="S349" s="88" t="str">
        <f>REPLACE(INDEX(GroupVertices[Group],MATCH(Edges[[#This Row],[Vertex 1]],GroupVertices[Vertex],0)),1,1,"")</f>
        <v>1</v>
      </c>
      <c r="T349" s="88" t="str">
        <f>REPLACE(INDEX(GroupVertices[Group],MATCH(Edges[[#This Row],[Vertex 2]],GroupVertices[Vertex],0)),1,1,"")</f>
        <v>3</v>
      </c>
      <c r="U349" s="48"/>
      <c r="V349" s="49"/>
      <c r="W349" s="48"/>
      <c r="X349" s="49"/>
      <c r="Y349" s="48"/>
      <c r="Z349" s="49"/>
      <c r="AA349" s="48"/>
      <c r="AB349" s="49"/>
      <c r="AC349" s="48"/>
      <c r="AD349" s="48"/>
      <c r="AE349" s="48"/>
    </row>
    <row r="350" spans="1:31" ht="15">
      <c r="A350" s="65" t="s">
        <v>205</v>
      </c>
      <c r="B350" s="65" t="s">
        <v>293</v>
      </c>
      <c r="C350" s="66" t="s">
        <v>2159</v>
      </c>
      <c r="D350" s="67">
        <v>3</v>
      </c>
      <c r="E350" s="68" t="s">
        <v>132</v>
      </c>
      <c r="F350" s="69">
        <v>32</v>
      </c>
      <c r="G350" s="66"/>
      <c r="H350" s="70"/>
      <c r="I350" s="71"/>
      <c r="J350" s="71"/>
      <c r="K350" s="34" t="s">
        <v>65</v>
      </c>
      <c r="L350" s="78">
        <v>350</v>
      </c>
      <c r="M350" s="78"/>
      <c r="N350" s="73"/>
      <c r="O350" s="89" t="s">
        <v>306</v>
      </c>
      <c r="P350" s="89" t="s">
        <v>307</v>
      </c>
      <c r="Q350" s="89" t="s">
        <v>308</v>
      </c>
      <c r="R350">
        <v>1</v>
      </c>
      <c r="S350" s="88" t="str">
        <f>REPLACE(INDEX(GroupVertices[Group],MATCH(Edges[[#This Row],[Vertex 1]],GroupVertices[Vertex],0)),1,1,"")</f>
        <v>1</v>
      </c>
      <c r="T350" s="88" t="str">
        <f>REPLACE(INDEX(GroupVertices[Group],MATCH(Edges[[#This Row],[Vertex 2]],GroupVertices[Vertex],0)),1,1,"")</f>
        <v>1</v>
      </c>
      <c r="U350" s="48"/>
      <c r="V350" s="49"/>
      <c r="W350" s="48"/>
      <c r="X350" s="49"/>
      <c r="Y350" s="48"/>
      <c r="Z350" s="49"/>
      <c r="AA350" s="48"/>
      <c r="AB350" s="49"/>
      <c r="AC350" s="48"/>
      <c r="AD350" s="48"/>
      <c r="AE350" s="48"/>
    </row>
    <row r="351" spans="1:31" ht="15">
      <c r="A351" s="65" t="s">
        <v>219</v>
      </c>
      <c r="B351" s="65" t="s">
        <v>234</v>
      </c>
      <c r="C351" s="66" t="s">
        <v>2159</v>
      </c>
      <c r="D351" s="67">
        <v>3</v>
      </c>
      <c r="E351" s="68" t="s">
        <v>132</v>
      </c>
      <c r="F351" s="69">
        <v>32</v>
      </c>
      <c r="G351" s="66"/>
      <c r="H351" s="70"/>
      <c r="I351" s="71"/>
      <c r="J351" s="71"/>
      <c r="K351" s="34" t="s">
        <v>65</v>
      </c>
      <c r="L351" s="78">
        <v>351</v>
      </c>
      <c r="M351" s="78"/>
      <c r="N351" s="73"/>
      <c r="O351" s="89" t="s">
        <v>306</v>
      </c>
      <c r="P351" s="89" t="s">
        <v>307</v>
      </c>
      <c r="Q351" s="89" t="s">
        <v>309</v>
      </c>
      <c r="R351">
        <v>1</v>
      </c>
      <c r="S351" s="88" t="str">
        <f>REPLACE(INDEX(GroupVertices[Group],MATCH(Edges[[#This Row],[Vertex 1]],GroupVertices[Vertex],0)),1,1,"")</f>
        <v>3</v>
      </c>
      <c r="T351" s="88" t="str">
        <f>REPLACE(INDEX(GroupVertices[Group],MATCH(Edges[[#This Row],[Vertex 2]],GroupVertices[Vertex],0)),1,1,"")</f>
        <v>2</v>
      </c>
      <c r="U351" s="48"/>
      <c r="V351" s="49"/>
      <c r="W351" s="48"/>
      <c r="X351" s="49"/>
      <c r="Y351" s="48"/>
      <c r="Z351" s="49"/>
      <c r="AA351" s="48"/>
      <c r="AB351" s="49"/>
      <c r="AC351" s="48"/>
      <c r="AD351" s="48"/>
      <c r="AE351" s="48"/>
    </row>
    <row r="352" spans="1:31" ht="15">
      <c r="A352" s="65" t="s">
        <v>220</v>
      </c>
      <c r="B352" s="65" t="s">
        <v>234</v>
      </c>
      <c r="C352" s="66" t="s">
        <v>2159</v>
      </c>
      <c r="D352" s="67">
        <v>3</v>
      </c>
      <c r="E352" s="68" t="s">
        <v>132</v>
      </c>
      <c r="F352" s="69">
        <v>32</v>
      </c>
      <c r="G352" s="66"/>
      <c r="H352" s="70"/>
      <c r="I352" s="71"/>
      <c r="J352" s="71"/>
      <c r="K352" s="34" t="s">
        <v>65</v>
      </c>
      <c r="L352" s="78">
        <v>352</v>
      </c>
      <c r="M352" s="78"/>
      <c r="N352" s="73"/>
      <c r="O352" s="89" t="s">
        <v>306</v>
      </c>
      <c r="P352" s="89" t="s">
        <v>307</v>
      </c>
      <c r="Q352" s="89" t="s">
        <v>309</v>
      </c>
      <c r="R352">
        <v>1</v>
      </c>
      <c r="S352" s="88" t="str">
        <f>REPLACE(INDEX(GroupVertices[Group],MATCH(Edges[[#This Row],[Vertex 1]],GroupVertices[Vertex],0)),1,1,"")</f>
        <v>3</v>
      </c>
      <c r="T352" s="88" t="str">
        <f>REPLACE(INDEX(GroupVertices[Group],MATCH(Edges[[#This Row],[Vertex 2]],GroupVertices[Vertex],0)),1,1,"")</f>
        <v>2</v>
      </c>
      <c r="U352" s="48"/>
      <c r="V352" s="49"/>
      <c r="W352" s="48"/>
      <c r="X352" s="49"/>
      <c r="Y352" s="48"/>
      <c r="Z352" s="49"/>
      <c r="AA352" s="48"/>
      <c r="AB352" s="49"/>
      <c r="AC352" s="48"/>
      <c r="AD352" s="48"/>
      <c r="AE352" s="48"/>
    </row>
    <row r="353" spans="1:31" ht="15">
      <c r="A353" s="65" t="s">
        <v>250</v>
      </c>
      <c r="B353" s="65" t="s">
        <v>234</v>
      </c>
      <c r="C353" s="66" t="s">
        <v>2159</v>
      </c>
      <c r="D353" s="67">
        <v>3</v>
      </c>
      <c r="E353" s="68" t="s">
        <v>132</v>
      </c>
      <c r="F353" s="69">
        <v>32</v>
      </c>
      <c r="G353" s="66"/>
      <c r="H353" s="70"/>
      <c r="I353" s="71"/>
      <c r="J353" s="71"/>
      <c r="K353" s="34" t="s">
        <v>65</v>
      </c>
      <c r="L353" s="78">
        <v>353</v>
      </c>
      <c r="M353" s="78"/>
      <c r="N353" s="73"/>
      <c r="O353" s="89" t="s">
        <v>306</v>
      </c>
      <c r="P353" s="89" t="s">
        <v>307</v>
      </c>
      <c r="Q353" s="89" t="s">
        <v>309</v>
      </c>
      <c r="R353">
        <v>1</v>
      </c>
      <c r="S353" s="88" t="str">
        <f>REPLACE(INDEX(GroupVertices[Group],MATCH(Edges[[#This Row],[Vertex 1]],GroupVertices[Vertex],0)),1,1,"")</f>
        <v>2</v>
      </c>
      <c r="T353" s="88" t="str">
        <f>REPLACE(INDEX(GroupVertices[Group],MATCH(Edges[[#This Row],[Vertex 2]],GroupVertices[Vertex],0)),1,1,"")</f>
        <v>2</v>
      </c>
      <c r="U353" s="48"/>
      <c r="V353" s="49"/>
      <c r="W353" s="48"/>
      <c r="X353" s="49"/>
      <c r="Y353" s="48"/>
      <c r="Z353" s="49"/>
      <c r="AA353" s="48"/>
      <c r="AB353" s="49"/>
      <c r="AC353" s="48"/>
      <c r="AD353" s="48"/>
      <c r="AE353" s="48"/>
    </row>
    <row r="354" spans="1:31" ht="15">
      <c r="A354" s="65" t="s">
        <v>255</v>
      </c>
      <c r="B354" s="65" t="s">
        <v>234</v>
      </c>
      <c r="C354" s="66" t="s">
        <v>2159</v>
      </c>
      <c r="D354" s="67">
        <v>3</v>
      </c>
      <c r="E354" s="68" t="s">
        <v>132</v>
      </c>
      <c r="F354" s="69">
        <v>32</v>
      </c>
      <c r="G354" s="66"/>
      <c r="H354" s="70"/>
      <c r="I354" s="71"/>
      <c r="J354" s="71"/>
      <c r="K354" s="34" t="s">
        <v>65</v>
      </c>
      <c r="L354" s="78">
        <v>354</v>
      </c>
      <c r="M354" s="78"/>
      <c r="N354" s="73"/>
      <c r="O354" s="89" t="s">
        <v>306</v>
      </c>
      <c r="P354" s="89" t="s">
        <v>307</v>
      </c>
      <c r="Q354" s="89" t="s">
        <v>309</v>
      </c>
      <c r="R354">
        <v>1</v>
      </c>
      <c r="S354" s="88" t="str">
        <f>REPLACE(INDEX(GroupVertices[Group],MATCH(Edges[[#This Row],[Vertex 1]],GroupVertices[Vertex],0)),1,1,"")</f>
        <v>2</v>
      </c>
      <c r="T354" s="88" t="str">
        <f>REPLACE(INDEX(GroupVertices[Group],MATCH(Edges[[#This Row],[Vertex 2]],GroupVertices[Vertex],0)),1,1,"")</f>
        <v>2</v>
      </c>
      <c r="U354" s="48"/>
      <c r="V354" s="49"/>
      <c r="W354" s="48"/>
      <c r="X354" s="49"/>
      <c r="Y354" s="48"/>
      <c r="Z354" s="49"/>
      <c r="AA354" s="48"/>
      <c r="AB354" s="49"/>
      <c r="AC354" s="48"/>
      <c r="AD354" s="48"/>
      <c r="AE354" s="48"/>
    </row>
    <row r="355" spans="1:31" ht="15">
      <c r="A355" s="65" t="s">
        <v>256</v>
      </c>
      <c r="B355" s="65" t="s">
        <v>234</v>
      </c>
      <c r="C355" s="66" t="s">
        <v>2159</v>
      </c>
      <c r="D355" s="67">
        <v>3</v>
      </c>
      <c r="E355" s="68" t="s">
        <v>132</v>
      </c>
      <c r="F355" s="69">
        <v>32</v>
      </c>
      <c r="G355" s="66"/>
      <c r="H355" s="70"/>
      <c r="I355" s="71"/>
      <c r="J355" s="71"/>
      <c r="K355" s="34" t="s">
        <v>65</v>
      </c>
      <c r="L355" s="78">
        <v>355</v>
      </c>
      <c r="M355" s="78"/>
      <c r="N355" s="73"/>
      <c r="O355" s="89" t="s">
        <v>306</v>
      </c>
      <c r="P355" s="89" t="s">
        <v>307</v>
      </c>
      <c r="Q355" s="89" t="s">
        <v>309</v>
      </c>
      <c r="R355">
        <v>1</v>
      </c>
      <c r="S355" s="88" t="str">
        <f>REPLACE(INDEX(GroupVertices[Group],MATCH(Edges[[#This Row],[Vertex 1]],GroupVertices[Vertex],0)),1,1,"")</f>
        <v>2</v>
      </c>
      <c r="T355" s="88" t="str">
        <f>REPLACE(INDEX(GroupVertices[Group],MATCH(Edges[[#This Row],[Vertex 2]],GroupVertices[Vertex],0)),1,1,"")</f>
        <v>2</v>
      </c>
      <c r="U355" s="48"/>
      <c r="V355" s="49"/>
      <c r="W355" s="48"/>
      <c r="X355" s="49"/>
      <c r="Y355" s="48"/>
      <c r="Z355" s="49"/>
      <c r="AA355" s="48"/>
      <c r="AB355" s="49"/>
      <c r="AC355" s="48"/>
      <c r="AD355" s="48"/>
      <c r="AE355" s="48"/>
    </row>
    <row r="356" spans="1:31" ht="15">
      <c r="A356" s="65" t="s">
        <v>252</v>
      </c>
      <c r="B356" s="65" t="s">
        <v>234</v>
      </c>
      <c r="C356" s="66" t="s">
        <v>2159</v>
      </c>
      <c r="D356" s="67">
        <v>3</v>
      </c>
      <c r="E356" s="68" t="s">
        <v>132</v>
      </c>
      <c r="F356" s="69">
        <v>32</v>
      </c>
      <c r="G356" s="66"/>
      <c r="H356" s="70"/>
      <c r="I356" s="71"/>
      <c r="J356" s="71"/>
      <c r="K356" s="34" t="s">
        <v>65</v>
      </c>
      <c r="L356" s="78">
        <v>356</v>
      </c>
      <c r="M356" s="78"/>
      <c r="N356" s="73"/>
      <c r="O356" s="89" t="s">
        <v>306</v>
      </c>
      <c r="P356" s="89" t="s">
        <v>307</v>
      </c>
      <c r="Q356" s="89" t="s">
        <v>309</v>
      </c>
      <c r="R356">
        <v>1</v>
      </c>
      <c r="S356" s="88" t="str">
        <f>REPLACE(INDEX(GroupVertices[Group],MATCH(Edges[[#This Row],[Vertex 1]],GroupVertices[Vertex],0)),1,1,"")</f>
        <v>2</v>
      </c>
      <c r="T356" s="88" t="str">
        <f>REPLACE(INDEX(GroupVertices[Group],MATCH(Edges[[#This Row],[Vertex 2]],GroupVertices[Vertex],0)),1,1,"")</f>
        <v>2</v>
      </c>
      <c r="U356" s="48"/>
      <c r="V356" s="49"/>
      <c r="W356" s="48"/>
      <c r="X356" s="49"/>
      <c r="Y356" s="48"/>
      <c r="Z356" s="49"/>
      <c r="AA356" s="48"/>
      <c r="AB356" s="49"/>
      <c r="AC356" s="48"/>
      <c r="AD356" s="48"/>
      <c r="AE356" s="48"/>
    </row>
    <row r="357" spans="1:31" ht="15">
      <c r="A357" s="65" t="s">
        <v>205</v>
      </c>
      <c r="B357" s="65" t="s">
        <v>234</v>
      </c>
      <c r="C357" s="66" t="s">
        <v>2159</v>
      </c>
      <c r="D357" s="67">
        <v>3</v>
      </c>
      <c r="E357" s="68" t="s">
        <v>132</v>
      </c>
      <c r="F357" s="69">
        <v>32</v>
      </c>
      <c r="G357" s="66"/>
      <c r="H357" s="70"/>
      <c r="I357" s="71"/>
      <c r="J357" s="71"/>
      <c r="K357" s="34" t="s">
        <v>65</v>
      </c>
      <c r="L357" s="78">
        <v>357</v>
      </c>
      <c r="M357" s="78"/>
      <c r="N357" s="73"/>
      <c r="O357" s="89" t="s">
        <v>306</v>
      </c>
      <c r="P357" s="89" t="s">
        <v>307</v>
      </c>
      <c r="Q357" s="89" t="s">
        <v>308</v>
      </c>
      <c r="R357">
        <v>1</v>
      </c>
      <c r="S357" s="88" t="str">
        <f>REPLACE(INDEX(GroupVertices[Group],MATCH(Edges[[#This Row],[Vertex 1]],GroupVertices[Vertex],0)),1,1,"")</f>
        <v>1</v>
      </c>
      <c r="T357" s="88" t="str">
        <f>REPLACE(INDEX(GroupVertices[Group],MATCH(Edges[[#This Row],[Vertex 2]],GroupVertices[Vertex],0)),1,1,"")</f>
        <v>2</v>
      </c>
      <c r="U357" s="48"/>
      <c r="V357" s="49"/>
      <c r="W357" s="48"/>
      <c r="X357" s="49"/>
      <c r="Y357" s="48"/>
      <c r="Z357" s="49"/>
      <c r="AA357" s="48"/>
      <c r="AB357" s="49"/>
      <c r="AC357" s="48"/>
      <c r="AD357" s="48"/>
      <c r="AE357" s="48"/>
    </row>
    <row r="358" spans="1:31" ht="15">
      <c r="A358" s="65" t="s">
        <v>205</v>
      </c>
      <c r="B358" s="65" t="s">
        <v>294</v>
      </c>
      <c r="C358" s="66" t="s">
        <v>2159</v>
      </c>
      <c r="D358" s="67">
        <v>3</v>
      </c>
      <c r="E358" s="68" t="s">
        <v>132</v>
      </c>
      <c r="F358" s="69">
        <v>32</v>
      </c>
      <c r="G358" s="66"/>
      <c r="H358" s="70"/>
      <c r="I358" s="71"/>
      <c r="J358" s="71"/>
      <c r="K358" s="34" t="s">
        <v>65</v>
      </c>
      <c r="L358" s="78">
        <v>358</v>
      </c>
      <c r="M358" s="78"/>
      <c r="N358" s="73"/>
      <c r="O358" s="89" t="s">
        <v>306</v>
      </c>
      <c r="P358" s="89" t="s">
        <v>307</v>
      </c>
      <c r="Q358" s="89" t="s">
        <v>308</v>
      </c>
      <c r="R358">
        <v>1</v>
      </c>
      <c r="S358" s="88" t="str">
        <f>REPLACE(INDEX(GroupVertices[Group],MATCH(Edges[[#This Row],[Vertex 1]],GroupVertices[Vertex],0)),1,1,"")</f>
        <v>1</v>
      </c>
      <c r="T358" s="88" t="str">
        <f>REPLACE(INDEX(GroupVertices[Group],MATCH(Edges[[#This Row],[Vertex 2]],GroupVertices[Vertex],0)),1,1,"")</f>
        <v>1</v>
      </c>
      <c r="U358" s="48"/>
      <c r="V358" s="49"/>
      <c r="W358" s="48"/>
      <c r="X358" s="49"/>
      <c r="Y358" s="48"/>
      <c r="Z358" s="49"/>
      <c r="AA358" s="48"/>
      <c r="AB358" s="49"/>
      <c r="AC358" s="48"/>
      <c r="AD358" s="48"/>
      <c r="AE358" s="48"/>
    </row>
    <row r="359" spans="1:31" ht="15">
      <c r="A359" s="65" t="s">
        <v>219</v>
      </c>
      <c r="B359" s="65" t="s">
        <v>216</v>
      </c>
      <c r="C359" s="66" t="s">
        <v>2159</v>
      </c>
      <c r="D359" s="67">
        <v>3</v>
      </c>
      <c r="E359" s="68" t="s">
        <v>132</v>
      </c>
      <c r="F359" s="69">
        <v>32</v>
      </c>
      <c r="G359" s="66"/>
      <c r="H359" s="70"/>
      <c r="I359" s="71"/>
      <c r="J359" s="71"/>
      <c r="K359" s="34" t="s">
        <v>65</v>
      </c>
      <c r="L359" s="78">
        <v>359</v>
      </c>
      <c r="M359" s="78"/>
      <c r="N359" s="73"/>
      <c r="O359" s="89" t="s">
        <v>306</v>
      </c>
      <c r="P359" s="89" t="s">
        <v>307</v>
      </c>
      <c r="Q359" s="89" t="s">
        <v>309</v>
      </c>
      <c r="R359">
        <v>1</v>
      </c>
      <c r="S359" s="88" t="str">
        <f>REPLACE(INDEX(GroupVertices[Group],MATCH(Edges[[#This Row],[Vertex 1]],GroupVertices[Vertex],0)),1,1,"")</f>
        <v>3</v>
      </c>
      <c r="T359" s="88" t="str">
        <f>REPLACE(INDEX(GroupVertices[Group],MATCH(Edges[[#This Row],[Vertex 2]],GroupVertices[Vertex],0)),1,1,"")</f>
        <v>3</v>
      </c>
      <c r="U359" s="48"/>
      <c r="V359" s="49"/>
      <c r="W359" s="48"/>
      <c r="X359" s="49"/>
      <c r="Y359" s="48"/>
      <c r="Z359" s="49"/>
      <c r="AA359" s="48"/>
      <c r="AB359" s="49"/>
      <c r="AC359" s="48"/>
      <c r="AD359" s="48"/>
      <c r="AE359" s="48"/>
    </row>
    <row r="360" spans="1:31" ht="15">
      <c r="A360" s="65" t="s">
        <v>220</v>
      </c>
      <c r="B360" s="65" t="s">
        <v>216</v>
      </c>
      <c r="C360" s="66" t="s">
        <v>2159</v>
      </c>
      <c r="D360" s="67">
        <v>3</v>
      </c>
      <c r="E360" s="68" t="s">
        <v>132</v>
      </c>
      <c r="F360" s="69">
        <v>32</v>
      </c>
      <c r="G360" s="66"/>
      <c r="H360" s="70"/>
      <c r="I360" s="71"/>
      <c r="J360" s="71"/>
      <c r="K360" s="34" t="s">
        <v>65</v>
      </c>
      <c r="L360" s="78">
        <v>360</v>
      </c>
      <c r="M360" s="78"/>
      <c r="N360" s="73"/>
      <c r="O360" s="89" t="s">
        <v>306</v>
      </c>
      <c r="P360" s="89" t="s">
        <v>307</v>
      </c>
      <c r="Q360" s="89" t="s">
        <v>309</v>
      </c>
      <c r="R360">
        <v>1</v>
      </c>
      <c r="S360" s="88" t="str">
        <f>REPLACE(INDEX(GroupVertices[Group],MATCH(Edges[[#This Row],[Vertex 1]],GroupVertices[Vertex],0)),1,1,"")</f>
        <v>3</v>
      </c>
      <c r="T360" s="88" t="str">
        <f>REPLACE(INDEX(GroupVertices[Group],MATCH(Edges[[#This Row],[Vertex 2]],GroupVertices[Vertex],0)),1,1,"")</f>
        <v>3</v>
      </c>
      <c r="U360" s="48"/>
      <c r="V360" s="49"/>
      <c r="W360" s="48"/>
      <c r="X360" s="49"/>
      <c r="Y360" s="48"/>
      <c r="Z360" s="49"/>
      <c r="AA360" s="48"/>
      <c r="AB360" s="49"/>
      <c r="AC360" s="48"/>
      <c r="AD360" s="48"/>
      <c r="AE360" s="48"/>
    </row>
    <row r="361" spans="1:31" ht="15">
      <c r="A361" s="65" t="s">
        <v>264</v>
      </c>
      <c r="B361" s="65" t="s">
        <v>216</v>
      </c>
      <c r="C361" s="66" t="s">
        <v>2159</v>
      </c>
      <c r="D361" s="67">
        <v>3</v>
      </c>
      <c r="E361" s="68" t="s">
        <v>132</v>
      </c>
      <c r="F361" s="69">
        <v>32</v>
      </c>
      <c r="G361" s="66"/>
      <c r="H361" s="70"/>
      <c r="I361" s="71"/>
      <c r="J361" s="71"/>
      <c r="K361" s="34" t="s">
        <v>65</v>
      </c>
      <c r="L361" s="78">
        <v>361</v>
      </c>
      <c r="M361" s="78"/>
      <c r="N361" s="73"/>
      <c r="O361" s="89" t="s">
        <v>306</v>
      </c>
      <c r="P361" s="89" t="s">
        <v>307</v>
      </c>
      <c r="Q361" s="89" t="s">
        <v>309</v>
      </c>
      <c r="R361">
        <v>1</v>
      </c>
      <c r="S361" s="88" t="str">
        <f>REPLACE(INDEX(GroupVertices[Group],MATCH(Edges[[#This Row],[Vertex 1]],GroupVertices[Vertex],0)),1,1,"")</f>
        <v>3</v>
      </c>
      <c r="T361" s="88" t="str">
        <f>REPLACE(INDEX(GroupVertices[Group],MATCH(Edges[[#This Row],[Vertex 2]],GroupVertices[Vertex],0)),1,1,"")</f>
        <v>3</v>
      </c>
      <c r="U361" s="48"/>
      <c r="V361" s="49"/>
      <c r="W361" s="48"/>
      <c r="X361" s="49"/>
      <c r="Y361" s="48"/>
      <c r="Z361" s="49"/>
      <c r="AA361" s="48"/>
      <c r="AB361" s="49"/>
      <c r="AC361" s="48"/>
      <c r="AD361" s="48"/>
      <c r="AE361" s="48"/>
    </row>
    <row r="362" spans="1:31" ht="15">
      <c r="A362" s="65" t="s">
        <v>221</v>
      </c>
      <c r="B362" s="65" t="s">
        <v>216</v>
      </c>
      <c r="C362" s="66" t="s">
        <v>2159</v>
      </c>
      <c r="D362" s="67">
        <v>3</v>
      </c>
      <c r="E362" s="68" t="s">
        <v>132</v>
      </c>
      <c r="F362" s="69">
        <v>32</v>
      </c>
      <c r="G362" s="66"/>
      <c r="H362" s="70"/>
      <c r="I362" s="71"/>
      <c r="J362" s="71"/>
      <c r="K362" s="34" t="s">
        <v>65</v>
      </c>
      <c r="L362" s="78">
        <v>362</v>
      </c>
      <c r="M362" s="78"/>
      <c r="N362" s="73"/>
      <c r="O362" s="89" t="s">
        <v>306</v>
      </c>
      <c r="P362" s="89" t="s">
        <v>307</v>
      </c>
      <c r="Q362" s="89" t="s">
        <v>309</v>
      </c>
      <c r="R362">
        <v>1</v>
      </c>
      <c r="S362" s="88" t="str">
        <f>REPLACE(INDEX(GroupVertices[Group],MATCH(Edges[[#This Row],[Vertex 1]],GroupVertices[Vertex],0)),1,1,"")</f>
        <v>3</v>
      </c>
      <c r="T362" s="88" t="str">
        <f>REPLACE(INDEX(GroupVertices[Group],MATCH(Edges[[#This Row],[Vertex 2]],GroupVertices[Vertex],0)),1,1,"")</f>
        <v>3</v>
      </c>
      <c r="U362" s="48"/>
      <c r="V362" s="49"/>
      <c r="W362" s="48"/>
      <c r="X362" s="49"/>
      <c r="Y362" s="48"/>
      <c r="Z362" s="49"/>
      <c r="AA362" s="48"/>
      <c r="AB362" s="49"/>
      <c r="AC362" s="48"/>
      <c r="AD362" s="48"/>
      <c r="AE362" s="48"/>
    </row>
    <row r="363" spans="1:31" ht="15">
      <c r="A363" s="65" t="s">
        <v>222</v>
      </c>
      <c r="B363" s="65" t="s">
        <v>216</v>
      </c>
      <c r="C363" s="66" t="s">
        <v>2159</v>
      </c>
      <c r="D363" s="67">
        <v>3</v>
      </c>
      <c r="E363" s="68" t="s">
        <v>132</v>
      </c>
      <c r="F363" s="69">
        <v>32</v>
      </c>
      <c r="G363" s="66"/>
      <c r="H363" s="70"/>
      <c r="I363" s="71"/>
      <c r="J363" s="71"/>
      <c r="K363" s="34" t="s">
        <v>65</v>
      </c>
      <c r="L363" s="78">
        <v>363</v>
      </c>
      <c r="M363" s="78"/>
      <c r="N363" s="73"/>
      <c r="O363" s="89" t="s">
        <v>306</v>
      </c>
      <c r="P363" s="89" t="s">
        <v>307</v>
      </c>
      <c r="Q363" s="89" t="s">
        <v>309</v>
      </c>
      <c r="R363">
        <v>1</v>
      </c>
      <c r="S363" s="88" t="str">
        <f>REPLACE(INDEX(GroupVertices[Group],MATCH(Edges[[#This Row],[Vertex 1]],GroupVertices[Vertex],0)),1,1,"")</f>
        <v>3</v>
      </c>
      <c r="T363" s="88" t="str">
        <f>REPLACE(INDEX(GroupVertices[Group],MATCH(Edges[[#This Row],[Vertex 2]],GroupVertices[Vertex],0)),1,1,"")</f>
        <v>3</v>
      </c>
      <c r="U363" s="48"/>
      <c r="V363" s="49"/>
      <c r="W363" s="48"/>
      <c r="X363" s="49"/>
      <c r="Y363" s="48"/>
      <c r="Z363" s="49"/>
      <c r="AA363" s="48"/>
      <c r="AB363" s="49"/>
      <c r="AC363" s="48"/>
      <c r="AD363" s="48"/>
      <c r="AE363" s="48"/>
    </row>
    <row r="364" spans="1:31" ht="15">
      <c r="A364" s="65" t="s">
        <v>232</v>
      </c>
      <c r="B364" s="65" t="s">
        <v>216</v>
      </c>
      <c r="C364" s="66" t="s">
        <v>2159</v>
      </c>
      <c r="D364" s="67">
        <v>3</v>
      </c>
      <c r="E364" s="68" t="s">
        <v>132</v>
      </c>
      <c r="F364" s="69">
        <v>32</v>
      </c>
      <c r="G364" s="66"/>
      <c r="H364" s="70"/>
      <c r="I364" s="71"/>
      <c r="J364" s="71"/>
      <c r="K364" s="34" t="s">
        <v>65</v>
      </c>
      <c r="L364" s="78">
        <v>364</v>
      </c>
      <c r="M364" s="78"/>
      <c r="N364" s="73"/>
      <c r="O364" s="89" t="s">
        <v>306</v>
      </c>
      <c r="P364" s="89" t="s">
        <v>307</v>
      </c>
      <c r="Q364" s="89" t="s">
        <v>309</v>
      </c>
      <c r="R364">
        <v>1</v>
      </c>
      <c r="S364" s="88" t="str">
        <f>REPLACE(INDEX(GroupVertices[Group],MATCH(Edges[[#This Row],[Vertex 1]],GroupVertices[Vertex],0)),1,1,"")</f>
        <v>4</v>
      </c>
      <c r="T364" s="88" t="str">
        <f>REPLACE(INDEX(GroupVertices[Group],MATCH(Edges[[#This Row],[Vertex 2]],GroupVertices[Vertex],0)),1,1,"")</f>
        <v>3</v>
      </c>
      <c r="U364" s="48"/>
      <c r="V364" s="49"/>
      <c r="W364" s="48"/>
      <c r="X364" s="49"/>
      <c r="Y364" s="48"/>
      <c r="Z364" s="49"/>
      <c r="AA364" s="48"/>
      <c r="AB364" s="49"/>
      <c r="AC364" s="48"/>
      <c r="AD364" s="48"/>
      <c r="AE364" s="48"/>
    </row>
    <row r="365" spans="1:31" ht="15">
      <c r="A365" s="65" t="s">
        <v>237</v>
      </c>
      <c r="B365" s="65" t="s">
        <v>216</v>
      </c>
      <c r="C365" s="66" t="s">
        <v>2159</v>
      </c>
      <c r="D365" s="67">
        <v>3</v>
      </c>
      <c r="E365" s="68" t="s">
        <v>132</v>
      </c>
      <c r="F365" s="69">
        <v>32</v>
      </c>
      <c r="G365" s="66"/>
      <c r="H365" s="70"/>
      <c r="I365" s="71"/>
      <c r="J365" s="71"/>
      <c r="K365" s="34" t="s">
        <v>65</v>
      </c>
      <c r="L365" s="78">
        <v>365</v>
      </c>
      <c r="M365" s="78"/>
      <c r="N365" s="73"/>
      <c r="O365" s="89" t="s">
        <v>306</v>
      </c>
      <c r="P365" s="89" t="s">
        <v>307</v>
      </c>
      <c r="Q365" s="89" t="s">
        <v>309</v>
      </c>
      <c r="R365">
        <v>1</v>
      </c>
      <c r="S365" s="88" t="str">
        <f>REPLACE(INDEX(GroupVertices[Group],MATCH(Edges[[#This Row],[Vertex 1]],GroupVertices[Vertex],0)),1,1,"")</f>
        <v>1</v>
      </c>
      <c r="T365" s="88" t="str">
        <f>REPLACE(INDEX(GroupVertices[Group],MATCH(Edges[[#This Row],[Vertex 2]],GroupVertices[Vertex],0)),1,1,"")</f>
        <v>3</v>
      </c>
      <c r="U365" s="48"/>
      <c r="V365" s="49"/>
      <c r="W365" s="48"/>
      <c r="X365" s="49"/>
      <c r="Y365" s="48"/>
      <c r="Z365" s="49"/>
      <c r="AA365" s="48"/>
      <c r="AB365" s="49"/>
      <c r="AC365" s="48"/>
      <c r="AD365" s="48"/>
      <c r="AE365" s="48"/>
    </row>
    <row r="366" spans="1:31" ht="15">
      <c r="A366" s="65" t="s">
        <v>205</v>
      </c>
      <c r="B366" s="65" t="s">
        <v>216</v>
      </c>
      <c r="C366" s="66" t="s">
        <v>2159</v>
      </c>
      <c r="D366" s="67">
        <v>3</v>
      </c>
      <c r="E366" s="68" t="s">
        <v>132</v>
      </c>
      <c r="F366" s="69">
        <v>32</v>
      </c>
      <c r="G366" s="66"/>
      <c r="H366" s="70"/>
      <c r="I366" s="71"/>
      <c r="J366" s="71"/>
      <c r="K366" s="34" t="s">
        <v>65</v>
      </c>
      <c r="L366" s="78">
        <v>366</v>
      </c>
      <c r="M366" s="78"/>
      <c r="N366" s="73"/>
      <c r="O366" s="89" t="s">
        <v>306</v>
      </c>
      <c r="P366" s="89" t="s">
        <v>307</v>
      </c>
      <c r="Q366" s="89" t="s">
        <v>308</v>
      </c>
      <c r="R366">
        <v>1</v>
      </c>
      <c r="S366" s="88" t="str">
        <f>REPLACE(INDEX(GroupVertices[Group],MATCH(Edges[[#This Row],[Vertex 1]],GroupVertices[Vertex],0)),1,1,"")</f>
        <v>1</v>
      </c>
      <c r="T366" s="88" t="str">
        <f>REPLACE(INDEX(GroupVertices[Group],MATCH(Edges[[#This Row],[Vertex 2]],GroupVertices[Vertex],0)),1,1,"")</f>
        <v>3</v>
      </c>
      <c r="U366" s="48"/>
      <c r="V366" s="49"/>
      <c r="W366" s="48"/>
      <c r="X366" s="49"/>
      <c r="Y366" s="48"/>
      <c r="Z366" s="49"/>
      <c r="AA366" s="48"/>
      <c r="AB366" s="49"/>
      <c r="AC366" s="48"/>
      <c r="AD366" s="48"/>
      <c r="AE366" s="48"/>
    </row>
    <row r="367" spans="1:31" ht="15">
      <c r="A367" s="65" t="s">
        <v>218</v>
      </c>
      <c r="B367" s="65" t="s">
        <v>295</v>
      </c>
      <c r="C367" s="66" t="s">
        <v>2159</v>
      </c>
      <c r="D367" s="67">
        <v>3</v>
      </c>
      <c r="E367" s="68" t="s">
        <v>132</v>
      </c>
      <c r="F367" s="69">
        <v>32</v>
      </c>
      <c r="G367" s="66"/>
      <c r="H367" s="70"/>
      <c r="I367" s="71"/>
      <c r="J367" s="71"/>
      <c r="K367" s="34" t="s">
        <v>65</v>
      </c>
      <c r="L367" s="78">
        <v>367</v>
      </c>
      <c r="M367" s="78"/>
      <c r="N367" s="73"/>
      <c r="O367" s="89" t="s">
        <v>306</v>
      </c>
      <c r="P367" s="89" t="s">
        <v>307</v>
      </c>
      <c r="Q367" s="89" t="s">
        <v>309</v>
      </c>
      <c r="R367">
        <v>1</v>
      </c>
      <c r="S367" s="88" t="str">
        <f>REPLACE(INDEX(GroupVertices[Group],MATCH(Edges[[#This Row],[Vertex 1]],GroupVertices[Vertex],0)),1,1,"")</f>
        <v>1</v>
      </c>
      <c r="T367" s="88" t="str">
        <f>REPLACE(INDEX(GroupVertices[Group],MATCH(Edges[[#This Row],[Vertex 2]],GroupVertices[Vertex],0)),1,1,"")</f>
        <v>1</v>
      </c>
      <c r="U367" s="48"/>
      <c r="V367" s="49"/>
      <c r="W367" s="48"/>
      <c r="X367" s="49"/>
      <c r="Y367" s="48"/>
      <c r="Z367" s="49"/>
      <c r="AA367" s="48"/>
      <c r="AB367" s="49"/>
      <c r="AC367" s="48"/>
      <c r="AD367" s="48"/>
      <c r="AE367" s="48"/>
    </row>
    <row r="368" spans="1:31" ht="15">
      <c r="A368" s="65" t="s">
        <v>229</v>
      </c>
      <c r="B368" s="65" t="s">
        <v>295</v>
      </c>
      <c r="C368" s="66" t="s">
        <v>2159</v>
      </c>
      <c r="D368" s="67">
        <v>3</v>
      </c>
      <c r="E368" s="68" t="s">
        <v>132</v>
      </c>
      <c r="F368" s="69">
        <v>32</v>
      </c>
      <c r="G368" s="66"/>
      <c r="H368" s="70"/>
      <c r="I368" s="71"/>
      <c r="J368" s="71"/>
      <c r="K368" s="34" t="s">
        <v>65</v>
      </c>
      <c r="L368" s="78">
        <v>368</v>
      </c>
      <c r="M368" s="78"/>
      <c r="N368" s="73"/>
      <c r="O368" s="89" t="s">
        <v>306</v>
      </c>
      <c r="P368" s="89" t="s">
        <v>307</v>
      </c>
      <c r="Q368" s="89" t="s">
        <v>309</v>
      </c>
      <c r="R368">
        <v>1</v>
      </c>
      <c r="S368" s="88" t="str">
        <f>REPLACE(INDEX(GroupVertices[Group],MATCH(Edges[[#This Row],[Vertex 1]],GroupVertices[Vertex],0)),1,1,"")</f>
        <v>1</v>
      </c>
      <c r="T368" s="88" t="str">
        <f>REPLACE(INDEX(GroupVertices[Group],MATCH(Edges[[#This Row],[Vertex 2]],GroupVertices[Vertex],0)),1,1,"")</f>
        <v>1</v>
      </c>
      <c r="U368" s="48"/>
      <c r="V368" s="49"/>
      <c r="W368" s="48"/>
      <c r="X368" s="49"/>
      <c r="Y368" s="48"/>
      <c r="Z368" s="49"/>
      <c r="AA368" s="48"/>
      <c r="AB368" s="49"/>
      <c r="AC368" s="48"/>
      <c r="AD368" s="48"/>
      <c r="AE368" s="48"/>
    </row>
    <row r="369" spans="1:31" ht="15">
      <c r="A369" s="65" t="s">
        <v>237</v>
      </c>
      <c r="B369" s="65" t="s">
        <v>295</v>
      </c>
      <c r="C369" s="66" t="s">
        <v>2159</v>
      </c>
      <c r="D369" s="67">
        <v>3</v>
      </c>
      <c r="E369" s="68" t="s">
        <v>132</v>
      </c>
      <c r="F369" s="69">
        <v>32</v>
      </c>
      <c r="G369" s="66"/>
      <c r="H369" s="70"/>
      <c r="I369" s="71"/>
      <c r="J369" s="71"/>
      <c r="K369" s="34" t="s">
        <v>65</v>
      </c>
      <c r="L369" s="78">
        <v>369</v>
      </c>
      <c r="M369" s="78"/>
      <c r="N369" s="73"/>
      <c r="O369" s="89" t="s">
        <v>306</v>
      </c>
      <c r="P369" s="89" t="s">
        <v>307</v>
      </c>
      <c r="Q369" s="89" t="s">
        <v>309</v>
      </c>
      <c r="R369">
        <v>1</v>
      </c>
      <c r="S369" s="88" t="str">
        <f>REPLACE(INDEX(GroupVertices[Group],MATCH(Edges[[#This Row],[Vertex 1]],GroupVertices[Vertex],0)),1,1,"")</f>
        <v>1</v>
      </c>
      <c r="T369" s="88" t="str">
        <f>REPLACE(INDEX(GroupVertices[Group],MATCH(Edges[[#This Row],[Vertex 2]],GroupVertices[Vertex],0)),1,1,"")</f>
        <v>1</v>
      </c>
      <c r="U369" s="48"/>
      <c r="V369" s="49"/>
      <c r="W369" s="48"/>
      <c r="X369" s="49"/>
      <c r="Y369" s="48"/>
      <c r="Z369" s="49"/>
      <c r="AA369" s="48"/>
      <c r="AB369" s="49"/>
      <c r="AC369" s="48"/>
      <c r="AD369" s="48"/>
      <c r="AE369" s="48"/>
    </row>
    <row r="370" spans="1:31" ht="15">
      <c r="A370" s="65" t="s">
        <v>205</v>
      </c>
      <c r="B370" s="65" t="s">
        <v>295</v>
      </c>
      <c r="C370" s="66" t="s">
        <v>2159</v>
      </c>
      <c r="D370" s="67">
        <v>3</v>
      </c>
      <c r="E370" s="68" t="s">
        <v>132</v>
      </c>
      <c r="F370" s="69">
        <v>32</v>
      </c>
      <c r="G370" s="66"/>
      <c r="H370" s="70"/>
      <c r="I370" s="71"/>
      <c r="J370" s="71"/>
      <c r="K370" s="34" t="s">
        <v>65</v>
      </c>
      <c r="L370" s="78">
        <v>370</v>
      </c>
      <c r="M370" s="78"/>
      <c r="N370" s="73"/>
      <c r="O370" s="89" t="s">
        <v>306</v>
      </c>
      <c r="P370" s="89" t="s">
        <v>307</v>
      </c>
      <c r="Q370" s="89" t="s">
        <v>308</v>
      </c>
      <c r="R370">
        <v>1</v>
      </c>
      <c r="S370" s="88" t="str">
        <f>REPLACE(INDEX(GroupVertices[Group],MATCH(Edges[[#This Row],[Vertex 1]],GroupVertices[Vertex],0)),1,1,"")</f>
        <v>1</v>
      </c>
      <c r="T370" s="88" t="str">
        <f>REPLACE(INDEX(GroupVertices[Group],MATCH(Edges[[#This Row],[Vertex 2]],GroupVertices[Vertex],0)),1,1,"")</f>
        <v>1</v>
      </c>
      <c r="U370" s="48"/>
      <c r="V370" s="49"/>
      <c r="W370" s="48"/>
      <c r="X370" s="49"/>
      <c r="Y370" s="48"/>
      <c r="Z370" s="49"/>
      <c r="AA370" s="48"/>
      <c r="AB370" s="49"/>
      <c r="AC370" s="48"/>
      <c r="AD370" s="48"/>
      <c r="AE370" s="48"/>
    </row>
    <row r="371" spans="1:31" ht="15">
      <c r="A371" s="65" t="s">
        <v>205</v>
      </c>
      <c r="B371" s="65" t="s">
        <v>296</v>
      </c>
      <c r="C371" s="66" t="s">
        <v>2159</v>
      </c>
      <c r="D371" s="67">
        <v>3</v>
      </c>
      <c r="E371" s="68" t="s">
        <v>132</v>
      </c>
      <c r="F371" s="69">
        <v>32</v>
      </c>
      <c r="G371" s="66"/>
      <c r="H371" s="70"/>
      <c r="I371" s="71"/>
      <c r="J371" s="71"/>
      <c r="K371" s="34" t="s">
        <v>65</v>
      </c>
      <c r="L371" s="78">
        <v>371</v>
      </c>
      <c r="M371" s="78"/>
      <c r="N371" s="73"/>
      <c r="O371" s="89" t="s">
        <v>306</v>
      </c>
      <c r="P371" s="89" t="s">
        <v>307</v>
      </c>
      <c r="Q371" s="89" t="s">
        <v>308</v>
      </c>
      <c r="R371">
        <v>1</v>
      </c>
      <c r="S371" s="88" t="str">
        <f>REPLACE(INDEX(GroupVertices[Group],MATCH(Edges[[#This Row],[Vertex 1]],GroupVertices[Vertex],0)),1,1,"")</f>
        <v>1</v>
      </c>
      <c r="T371" s="88" t="str">
        <f>REPLACE(INDEX(GroupVertices[Group],MATCH(Edges[[#This Row],[Vertex 2]],GroupVertices[Vertex],0)),1,1,"")</f>
        <v>1</v>
      </c>
      <c r="U371" s="48"/>
      <c r="V371" s="49"/>
      <c r="W371" s="48"/>
      <c r="X371" s="49"/>
      <c r="Y371" s="48"/>
      <c r="Z371" s="49"/>
      <c r="AA371" s="48"/>
      <c r="AB371" s="49"/>
      <c r="AC371" s="48"/>
      <c r="AD371" s="48"/>
      <c r="AE371" s="48"/>
    </row>
    <row r="372" spans="1:31" ht="15">
      <c r="A372" s="65" t="s">
        <v>221</v>
      </c>
      <c r="B372" s="65" t="s">
        <v>217</v>
      </c>
      <c r="C372" s="66" t="s">
        <v>2159</v>
      </c>
      <c r="D372" s="67">
        <v>3</v>
      </c>
      <c r="E372" s="68" t="s">
        <v>132</v>
      </c>
      <c r="F372" s="69">
        <v>32</v>
      </c>
      <c r="G372" s="66"/>
      <c r="H372" s="70"/>
      <c r="I372" s="71"/>
      <c r="J372" s="71"/>
      <c r="K372" s="34" t="s">
        <v>65</v>
      </c>
      <c r="L372" s="78">
        <v>372</v>
      </c>
      <c r="M372" s="78"/>
      <c r="N372" s="73"/>
      <c r="O372" s="89" t="s">
        <v>306</v>
      </c>
      <c r="P372" s="89" t="s">
        <v>307</v>
      </c>
      <c r="Q372" s="89" t="s">
        <v>309</v>
      </c>
      <c r="R372">
        <v>1</v>
      </c>
      <c r="S372" s="88" t="str">
        <f>REPLACE(INDEX(GroupVertices[Group],MATCH(Edges[[#This Row],[Vertex 1]],GroupVertices[Vertex],0)),1,1,"")</f>
        <v>3</v>
      </c>
      <c r="T372" s="88" t="str">
        <f>REPLACE(INDEX(GroupVertices[Group],MATCH(Edges[[#This Row],[Vertex 2]],GroupVertices[Vertex],0)),1,1,"")</f>
        <v>3</v>
      </c>
      <c r="U372" s="48"/>
      <c r="V372" s="49"/>
      <c r="W372" s="48"/>
      <c r="X372" s="49"/>
      <c r="Y372" s="48"/>
      <c r="Z372" s="49"/>
      <c r="AA372" s="48"/>
      <c r="AB372" s="49"/>
      <c r="AC372" s="48"/>
      <c r="AD372" s="48"/>
      <c r="AE372" s="48"/>
    </row>
    <row r="373" spans="1:31" ht="15">
      <c r="A373" s="65" t="s">
        <v>205</v>
      </c>
      <c r="B373" s="65" t="s">
        <v>217</v>
      </c>
      <c r="C373" s="66" t="s">
        <v>2159</v>
      </c>
      <c r="D373" s="67">
        <v>3</v>
      </c>
      <c r="E373" s="68" t="s">
        <v>132</v>
      </c>
      <c r="F373" s="69">
        <v>32</v>
      </c>
      <c r="G373" s="66"/>
      <c r="H373" s="70"/>
      <c r="I373" s="71"/>
      <c r="J373" s="71"/>
      <c r="K373" s="34" t="s">
        <v>65</v>
      </c>
      <c r="L373" s="78">
        <v>373</v>
      </c>
      <c r="M373" s="78"/>
      <c r="N373" s="73"/>
      <c r="O373" s="89" t="s">
        <v>306</v>
      </c>
      <c r="P373" s="89" t="s">
        <v>307</v>
      </c>
      <c r="Q373" s="89" t="s">
        <v>308</v>
      </c>
      <c r="R373">
        <v>1</v>
      </c>
      <c r="S373" s="88" t="str">
        <f>REPLACE(INDEX(GroupVertices[Group],MATCH(Edges[[#This Row],[Vertex 1]],GroupVertices[Vertex],0)),1,1,"")</f>
        <v>1</v>
      </c>
      <c r="T373" s="88" t="str">
        <f>REPLACE(INDEX(GroupVertices[Group],MATCH(Edges[[#This Row],[Vertex 2]],GroupVertices[Vertex],0)),1,1,"")</f>
        <v>3</v>
      </c>
      <c r="U373" s="48"/>
      <c r="V373" s="49"/>
      <c r="W373" s="48"/>
      <c r="X373" s="49"/>
      <c r="Y373" s="48"/>
      <c r="Z373" s="49"/>
      <c r="AA373" s="48"/>
      <c r="AB373" s="49"/>
      <c r="AC373" s="48"/>
      <c r="AD373" s="48"/>
      <c r="AE373" s="48"/>
    </row>
    <row r="374" spans="1:31" ht="15">
      <c r="A374" s="65" t="s">
        <v>222</v>
      </c>
      <c r="B374" s="65" t="s">
        <v>218</v>
      </c>
      <c r="C374" s="66" t="s">
        <v>2159</v>
      </c>
      <c r="D374" s="67">
        <v>3</v>
      </c>
      <c r="E374" s="68" t="s">
        <v>132</v>
      </c>
      <c r="F374" s="69">
        <v>32</v>
      </c>
      <c r="G374" s="66"/>
      <c r="H374" s="70"/>
      <c r="I374" s="71"/>
      <c r="J374" s="71"/>
      <c r="K374" s="34" t="s">
        <v>65</v>
      </c>
      <c r="L374" s="78">
        <v>374</v>
      </c>
      <c r="M374" s="78"/>
      <c r="N374" s="73"/>
      <c r="O374" s="89" t="s">
        <v>306</v>
      </c>
      <c r="P374" s="89" t="s">
        <v>307</v>
      </c>
      <c r="Q374" s="89" t="s">
        <v>309</v>
      </c>
      <c r="R374">
        <v>1</v>
      </c>
      <c r="S374" s="88" t="str">
        <f>REPLACE(INDEX(GroupVertices[Group],MATCH(Edges[[#This Row],[Vertex 1]],GroupVertices[Vertex],0)),1,1,"")</f>
        <v>3</v>
      </c>
      <c r="T374" s="88" t="str">
        <f>REPLACE(INDEX(GroupVertices[Group],MATCH(Edges[[#This Row],[Vertex 2]],GroupVertices[Vertex],0)),1,1,"")</f>
        <v>1</v>
      </c>
      <c r="U374" s="48"/>
      <c r="V374" s="49"/>
      <c r="W374" s="48"/>
      <c r="X374" s="49"/>
      <c r="Y374" s="48"/>
      <c r="Z374" s="49"/>
      <c r="AA374" s="48"/>
      <c r="AB374" s="49"/>
      <c r="AC374" s="48"/>
      <c r="AD374" s="48"/>
      <c r="AE374" s="48"/>
    </row>
    <row r="375" spans="1:31" ht="15">
      <c r="A375" s="65" t="s">
        <v>237</v>
      </c>
      <c r="B375" s="65" t="s">
        <v>218</v>
      </c>
      <c r="C375" s="66" t="s">
        <v>2159</v>
      </c>
      <c r="D375" s="67">
        <v>3</v>
      </c>
      <c r="E375" s="68" t="s">
        <v>132</v>
      </c>
      <c r="F375" s="69">
        <v>32</v>
      </c>
      <c r="G375" s="66"/>
      <c r="H375" s="70"/>
      <c r="I375" s="71"/>
      <c r="J375" s="71"/>
      <c r="K375" s="34" t="s">
        <v>65</v>
      </c>
      <c r="L375" s="78">
        <v>375</v>
      </c>
      <c r="M375" s="78"/>
      <c r="N375" s="73"/>
      <c r="O375" s="89" t="s">
        <v>306</v>
      </c>
      <c r="P375" s="89" t="s">
        <v>307</v>
      </c>
      <c r="Q375" s="89" t="s">
        <v>309</v>
      </c>
      <c r="R375">
        <v>1</v>
      </c>
      <c r="S375" s="88" t="str">
        <f>REPLACE(INDEX(GroupVertices[Group],MATCH(Edges[[#This Row],[Vertex 1]],GroupVertices[Vertex],0)),1,1,"")</f>
        <v>1</v>
      </c>
      <c r="T375" s="88" t="str">
        <f>REPLACE(INDEX(GroupVertices[Group],MATCH(Edges[[#This Row],[Vertex 2]],GroupVertices[Vertex],0)),1,1,"")</f>
        <v>1</v>
      </c>
      <c r="U375" s="48"/>
      <c r="V375" s="49"/>
      <c r="W375" s="48"/>
      <c r="X375" s="49"/>
      <c r="Y375" s="48"/>
      <c r="Z375" s="49"/>
      <c r="AA375" s="48"/>
      <c r="AB375" s="49"/>
      <c r="AC375" s="48"/>
      <c r="AD375" s="48"/>
      <c r="AE375" s="48"/>
    </row>
    <row r="376" spans="1:31" ht="15">
      <c r="A376" s="65" t="s">
        <v>205</v>
      </c>
      <c r="B376" s="65" t="s">
        <v>218</v>
      </c>
      <c r="C376" s="66" t="s">
        <v>2159</v>
      </c>
      <c r="D376" s="67">
        <v>3</v>
      </c>
      <c r="E376" s="68" t="s">
        <v>132</v>
      </c>
      <c r="F376" s="69">
        <v>32</v>
      </c>
      <c r="G376" s="66"/>
      <c r="H376" s="70"/>
      <c r="I376" s="71"/>
      <c r="J376" s="71"/>
      <c r="K376" s="34" t="s">
        <v>65</v>
      </c>
      <c r="L376" s="78">
        <v>376</v>
      </c>
      <c r="M376" s="78"/>
      <c r="N376" s="73"/>
      <c r="O376" s="89" t="s">
        <v>306</v>
      </c>
      <c r="P376" s="89" t="s">
        <v>307</v>
      </c>
      <c r="Q376" s="89" t="s">
        <v>308</v>
      </c>
      <c r="R376">
        <v>1</v>
      </c>
      <c r="S376" s="88" t="str">
        <f>REPLACE(INDEX(GroupVertices[Group],MATCH(Edges[[#This Row],[Vertex 1]],GroupVertices[Vertex],0)),1,1,"")</f>
        <v>1</v>
      </c>
      <c r="T376" s="88" t="str">
        <f>REPLACE(INDEX(GroupVertices[Group],MATCH(Edges[[#This Row],[Vertex 2]],GroupVertices[Vertex],0)),1,1,"")</f>
        <v>1</v>
      </c>
      <c r="U376" s="48"/>
      <c r="V376" s="49"/>
      <c r="W376" s="48"/>
      <c r="X376" s="49"/>
      <c r="Y376" s="48"/>
      <c r="Z376" s="49"/>
      <c r="AA376" s="48"/>
      <c r="AB376" s="49"/>
      <c r="AC376" s="48"/>
      <c r="AD376" s="48"/>
      <c r="AE376" s="48"/>
    </row>
    <row r="377" spans="1:31" ht="15">
      <c r="A377" s="65" t="s">
        <v>222</v>
      </c>
      <c r="B377" s="65" t="s">
        <v>235</v>
      </c>
      <c r="C377" s="66" t="s">
        <v>2159</v>
      </c>
      <c r="D377" s="67">
        <v>3</v>
      </c>
      <c r="E377" s="68" t="s">
        <v>132</v>
      </c>
      <c r="F377" s="69">
        <v>32</v>
      </c>
      <c r="G377" s="66"/>
      <c r="H377" s="70"/>
      <c r="I377" s="71"/>
      <c r="J377" s="71"/>
      <c r="K377" s="34" t="s">
        <v>65</v>
      </c>
      <c r="L377" s="78">
        <v>377</v>
      </c>
      <c r="M377" s="78"/>
      <c r="N377" s="73"/>
      <c r="O377" s="89" t="s">
        <v>306</v>
      </c>
      <c r="P377" s="89" t="s">
        <v>307</v>
      </c>
      <c r="Q377" s="89" t="s">
        <v>309</v>
      </c>
      <c r="R377">
        <v>1</v>
      </c>
      <c r="S377" s="88" t="str">
        <f>REPLACE(INDEX(GroupVertices[Group],MATCH(Edges[[#This Row],[Vertex 1]],GroupVertices[Vertex],0)),1,1,"")</f>
        <v>3</v>
      </c>
      <c r="T377" s="88" t="str">
        <f>REPLACE(INDEX(GroupVertices[Group],MATCH(Edges[[#This Row],[Vertex 2]],GroupVertices[Vertex],0)),1,1,"")</f>
        <v>3</v>
      </c>
      <c r="U377" s="48"/>
      <c r="V377" s="49"/>
      <c r="W377" s="48"/>
      <c r="X377" s="49"/>
      <c r="Y377" s="48"/>
      <c r="Z377" s="49"/>
      <c r="AA377" s="48"/>
      <c r="AB377" s="49"/>
      <c r="AC377" s="48"/>
      <c r="AD377" s="48"/>
      <c r="AE377" s="48"/>
    </row>
    <row r="378" spans="1:31" ht="15">
      <c r="A378" s="65" t="s">
        <v>205</v>
      </c>
      <c r="B378" s="65" t="s">
        <v>235</v>
      </c>
      <c r="C378" s="66" t="s">
        <v>2159</v>
      </c>
      <c r="D378" s="67">
        <v>3</v>
      </c>
      <c r="E378" s="68" t="s">
        <v>132</v>
      </c>
      <c r="F378" s="69">
        <v>32</v>
      </c>
      <c r="G378" s="66"/>
      <c r="H378" s="70"/>
      <c r="I378" s="71"/>
      <c r="J378" s="71"/>
      <c r="K378" s="34" t="s">
        <v>65</v>
      </c>
      <c r="L378" s="78">
        <v>378</v>
      </c>
      <c r="M378" s="78"/>
      <c r="N378" s="73"/>
      <c r="O378" s="89" t="s">
        <v>306</v>
      </c>
      <c r="P378" s="89" t="s">
        <v>307</v>
      </c>
      <c r="Q378" s="89" t="s">
        <v>308</v>
      </c>
      <c r="R378">
        <v>1</v>
      </c>
      <c r="S378" s="88" t="str">
        <f>REPLACE(INDEX(GroupVertices[Group],MATCH(Edges[[#This Row],[Vertex 1]],GroupVertices[Vertex],0)),1,1,"")</f>
        <v>1</v>
      </c>
      <c r="T378" s="88" t="str">
        <f>REPLACE(INDEX(GroupVertices[Group],MATCH(Edges[[#This Row],[Vertex 2]],GroupVertices[Vertex],0)),1,1,"")</f>
        <v>3</v>
      </c>
      <c r="U378" s="48"/>
      <c r="V378" s="49"/>
      <c r="W378" s="48"/>
      <c r="X378" s="49"/>
      <c r="Y378" s="48"/>
      <c r="Z378" s="49"/>
      <c r="AA378" s="48"/>
      <c r="AB378" s="49"/>
      <c r="AC378" s="48"/>
      <c r="AD378" s="48"/>
      <c r="AE378" s="48"/>
    </row>
    <row r="379" spans="1:31" ht="15">
      <c r="A379" s="65" t="s">
        <v>220</v>
      </c>
      <c r="B379" s="65" t="s">
        <v>219</v>
      </c>
      <c r="C379" s="66" t="s">
        <v>2159</v>
      </c>
      <c r="D379" s="67">
        <v>3</v>
      </c>
      <c r="E379" s="68" t="s">
        <v>132</v>
      </c>
      <c r="F379" s="69">
        <v>32</v>
      </c>
      <c r="G379" s="66"/>
      <c r="H379" s="70"/>
      <c r="I379" s="71"/>
      <c r="J379" s="71"/>
      <c r="K379" s="34" t="s">
        <v>65</v>
      </c>
      <c r="L379" s="78">
        <v>379</v>
      </c>
      <c r="M379" s="78"/>
      <c r="N379" s="73"/>
      <c r="O379" s="89" t="s">
        <v>306</v>
      </c>
      <c r="P379" s="89" t="s">
        <v>307</v>
      </c>
      <c r="Q379" s="89" t="s">
        <v>309</v>
      </c>
      <c r="R379">
        <v>1</v>
      </c>
      <c r="S379" s="88" t="str">
        <f>REPLACE(INDEX(GroupVertices[Group],MATCH(Edges[[#This Row],[Vertex 1]],GroupVertices[Vertex],0)),1,1,"")</f>
        <v>3</v>
      </c>
      <c r="T379" s="88" t="str">
        <f>REPLACE(INDEX(GroupVertices[Group],MATCH(Edges[[#This Row],[Vertex 2]],GroupVertices[Vertex],0)),1,1,"")</f>
        <v>3</v>
      </c>
      <c r="U379" s="48"/>
      <c r="V379" s="49"/>
      <c r="W379" s="48"/>
      <c r="X379" s="49"/>
      <c r="Y379" s="48"/>
      <c r="Z379" s="49"/>
      <c r="AA379" s="48"/>
      <c r="AB379" s="49"/>
      <c r="AC379" s="48"/>
      <c r="AD379" s="48"/>
      <c r="AE379" s="48"/>
    </row>
    <row r="380" spans="1:31" ht="15">
      <c r="A380" s="65" t="s">
        <v>221</v>
      </c>
      <c r="B380" s="65" t="s">
        <v>219</v>
      </c>
      <c r="C380" s="66" t="s">
        <v>2159</v>
      </c>
      <c r="D380" s="67">
        <v>3</v>
      </c>
      <c r="E380" s="68" t="s">
        <v>132</v>
      </c>
      <c r="F380" s="69">
        <v>32</v>
      </c>
      <c r="G380" s="66"/>
      <c r="H380" s="70"/>
      <c r="I380" s="71"/>
      <c r="J380" s="71"/>
      <c r="K380" s="34" t="s">
        <v>65</v>
      </c>
      <c r="L380" s="78">
        <v>380</v>
      </c>
      <c r="M380" s="78"/>
      <c r="N380" s="73"/>
      <c r="O380" s="89" t="s">
        <v>306</v>
      </c>
      <c r="P380" s="89" t="s">
        <v>307</v>
      </c>
      <c r="Q380" s="89" t="s">
        <v>309</v>
      </c>
      <c r="R380">
        <v>1</v>
      </c>
      <c r="S380" s="88" t="str">
        <f>REPLACE(INDEX(GroupVertices[Group],MATCH(Edges[[#This Row],[Vertex 1]],GroupVertices[Vertex],0)),1,1,"")</f>
        <v>3</v>
      </c>
      <c r="T380" s="88" t="str">
        <f>REPLACE(INDEX(GroupVertices[Group],MATCH(Edges[[#This Row],[Vertex 2]],GroupVertices[Vertex],0)),1,1,"")</f>
        <v>3</v>
      </c>
      <c r="U380" s="48"/>
      <c r="V380" s="49"/>
      <c r="W380" s="48"/>
      <c r="X380" s="49"/>
      <c r="Y380" s="48"/>
      <c r="Z380" s="49"/>
      <c r="AA380" s="48"/>
      <c r="AB380" s="49"/>
      <c r="AC380" s="48"/>
      <c r="AD380" s="48"/>
      <c r="AE380" s="48"/>
    </row>
    <row r="381" spans="1:31" ht="15">
      <c r="A381" s="65" t="s">
        <v>222</v>
      </c>
      <c r="B381" s="65" t="s">
        <v>219</v>
      </c>
      <c r="C381" s="66" t="s">
        <v>2159</v>
      </c>
      <c r="D381" s="67">
        <v>3</v>
      </c>
      <c r="E381" s="68" t="s">
        <v>132</v>
      </c>
      <c r="F381" s="69">
        <v>32</v>
      </c>
      <c r="G381" s="66"/>
      <c r="H381" s="70"/>
      <c r="I381" s="71"/>
      <c r="J381" s="71"/>
      <c r="K381" s="34" t="s">
        <v>65</v>
      </c>
      <c r="L381" s="78">
        <v>381</v>
      </c>
      <c r="M381" s="78"/>
      <c r="N381" s="73"/>
      <c r="O381" s="89" t="s">
        <v>306</v>
      </c>
      <c r="P381" s="89" t="s">
        <v>307</v>
      </c>
      <c r="Q381" s="89" t="s">
        <v>309</v>
      </c>
      <c r="R381">
        <v>1</v>
      </c>
      <c r="S381" s="88" t="str">
        <f>REPLACE(INDEX(GroupVertices[Group],MATCH(Edges[[#This Row],[Vertex 1]],GroupVertices[Vertex],0)),1,1,"")</f>
        <v>3</v>
      </c>
      <c r="T381" s="88" t="str">
        <f>REPLACE(INDEX(GroupVertices[Group],MATCH(Edges[[#This Row],[Vertex 2]],GroupVertices[Vertex],0)),1,1,"")</f>
        <v>3</v>
      </c>
      <c r="U381" s="48"/>
      <c r="V381" s="49"/>
      <c r="W381" s="48"/>
      <c r="X381" s="49"/>
      <c r="Y381" s="48"/>
      <c r="Z381" s="49"/>
      <c r="AA381" s="48"/>
      <c r="AB381" s="49"/>
      <c r="AC381" s="48"/>
      <c r="AD381" s="48"/>
      <c r="AE381" s="48"/>
    </row>
    <row r="382" spans="1:31" ht="15">
      <c r="A382" s="65" t="s">
        <v>223</v>
      </c>
      <c r="B382" s="65" t="s">
        <v>219</v>
      </c>
      <c r="C382" s="66" t="s">
        <v>2159</v>
      </c>
      <c r="D382" s="67">
        <v>3</v>
      </c>
      <c r="E382" s="68" t="s">
        <v>132</v>
      </c>
      <c r="F382" s="69">
        <v>32</v>
      </c>
      <c r="G382" s="66"/>
      <c r="H382" s="70"/>
      <c r="I382" s="71"/>
      <c r="J382" s="71"/>
      <c r="K382" s="34" t="s">
        <v>65</v>
      </c>
      <c r="L382" s="78">
        <v>382</v>
      </c>
      <c r="M382" s="78"/>
      <c r="N382" s="73"/>
      <c r="O382" s="89" t="s">
        <v>306</v>
      </c>
      <c r="P382" s="89" t="s">
        <v>307</v>
      </c>
      <c r="Q382" s="89" t="s">
        <v>309</v>
      </c>
      <c r="R382">
        <v>1</v>
      </c>
      <c r="S382" s="88" t="str">
        <f>REPLACE(INDEX(GroupVertices[Group],MATCH(Edges[[#This Row],[Vertex 1]],GroupVertices[Vertex],0)),1,1,"")</f>
        <v>3</v>
      </c>
      <c r="T382" s="88" t="str">
        <f>REPLACE(INDEX(GroupVertices[Group],MATCH(Edges[[#This Row],[Vertex 2]],GroupVertices[Vertex],0)),1,1,"")</f>
        <v>3</v>
      </c>
      <c r="U382" s="48"/>
      <c r="V382" s="49"/>
      <c r="W382" s="48"/>
      <c r="X382" s="49"/>
      <c r="Y382" s="48"/>
      <c r="Z382" s="49"/>
      <c r="AA382" s="48"/>
      <c r="AB382" s="49"/>
      <c r="AC382" s="48"/>
      <c r="AD382" s="48"/>
      <c r="AE382" s="48"/>
    </row>
    <row r="383" spans="1:31" ht="15">
      <c r="A383" s="65" t="s">
        <v>224</v>
      </c>
      <c r="B383" s="65" t="s">
        <v>219</v>
      </c>
      <c r="C383" s="66" t="s">
        <v>2159</v>
      </c>
      <c r="D383" s="67">
        <v>3</v>
      </c>
      <c r="E383" s="68" t="s">
        <v>132</v>
      </c>
      <c r="F383" s="69">
        <v>32</v>
      </c>
      <c r="G383" s="66"/>
      <c r="H383" s="70"/>
      <c r="I383" s="71"/>
      <c r="J383" s="71"/>
      <c r="K383" s="34" t="s">
        <v>65</v>
      </c>
      <c r="L383" s="78">
        <v>383</v>
      </c>
      <c r="M383" s="78"/>
      <c r="N383" s="73"/>
      <c r="O383" s="89" t="s">
        <v>306</v>
      </c>
      <c r="P383" s="89" t="s">
        <v>307</v>
      </c>
      <c r="Q383" s="89" t="s">
        <v>309</v>
      </c>
      <c r="R383">
        <v>1</v>
      </c>
      <c r="S383" s="88" t="str">
        <f>REPLACE(INDEX(GroupVertices[Group],MATCH(Edges[[#This Row],[Vertex 1]],GroupVertices[Vertex],0)),1,1,"")</f>
        <v>3</v>
      </c>
      <c r="T383" s="88" t="str">
        <f>REPLACE(INDEX(GroupVertices[Group],MATCH(Edges[[#This Row],[Vertex 2]],GroupVertices[Vertex],0)),1,1,"")</f>
        <v>3</v>
      </c>
      <c r="U383" s="48"/>
      <c r="V383" s="49"/>
      <c r="W383" s="48"/>
      <c r="X383" s="49"/>
      <c r="Y383" s="48"/>
      <c r="Z383" s="49"/>
      <c r="AA383" s="48"/>
      <c r="AB383" s="49"/>
      <c r="AC383" s="48"/>
      <c r="AD383" s="48"/>
      <c r="AE383" s="48"/>
    </row>
    <row r="384" spans="1:31" ht="15">
      <c r="A384" s="65" t="s">
        <v>237</v>
      </c>
      <c r="B384" s="65" t="s">
        <v>219</v>
      </c>
      <c r="C384" s="66" t="s">
        <v>2159</v>
      </c>
      <c r="D384" s="67">
        <v>3</v>
      </c>
      <c r="E384" s="68" t="s">
        <v>132</v>
      </c>
      <c r="F384" s="69">
        <v>32</v>
      </c>
      <c r="G384" s="66"/>
      <c r="H384" s="70"/>
      <c r="I384" s="71"/>
      <c r="J384" s="71"/>
      <c r="K384" s="34" t="s">
        <v>65</v>
      </c>
      <c r="L384" s="78">
        <v>384</v>
      </c>
      <c r="M384" s="78"/>
      <c r="N384" s="73"/>
      <c r="O384" s="89" t="s">
        <v>306</v>
      </c>
      <c r="P384" s="89" t="s">
        <v>307</v>
      </c>
      <c r="Q384" s="89" t="s">
        <v>309</v>
      </c>
      <c r="R384">
        <v>1</v>
      </c>
      <c r="S384" s="88" t="str">
        <f>REPLACE(INDEX(GroupVertices[Group],MATCH(Edges[[#This Row],[Vertex 1]],GroupVertices[Vertex],0)),1,1,"")</f>
        <v>1</v>
      </c>
      <c r="T384" s="88" t="str">
        <f>REPLACE(INDEX(GroupVertices[Group],MATCH(Edges[[#This Row],[Vertex 2]],GroupVertices[Vertex],0)),1,1,"")</f>
        <v>3</v>
      </c>
      <c r="U384" s="48"/>
      <c r="V384" s="49"/>
      <c r="W384" s="48"/>
      <c r="X384" s="49"/>
      <c r="Y384" s="48"/>
      <c r="Z384" s="49"/>
      <c r="AA384" s="48"/>
      <c r="AB384" s="49"/>
      <c r="AC384" s="48"/>
      <c r="AD384" s="48"/>
      <c r="AE384" s="48"/>
    </row>
    <row r="385" spans="1:31" ht="15">
      <c r="A385" s="65" t="s">
        <v>225</v>
      </c>
      <c r="B385" s="65" t="s">
        <v>219</v>
      </c>
      <c r="C385" s="66" t="s">
        <v>2159</v>
      </c>
      <c r="D385" s="67">
        <v>3</v>
      </c>
      <c r="E385" s="68" t="s">
        <v>132</v>
      </c>
      <c r="F385" s="69">
        <v>32</v>
      </c>
      <c r="G385" s="66"/>
      <c r="H385" s="70"/>
      <c r="I385" s="71"/>
      <c r="J385" s="71"/>
      <c r="K385" s="34" t="s">
        <v>65</v>
      </c>
      <c r="L385" s="78">
        <v>385</v>
      </c>
      <c r="M385" s="78"/>
      <c r="N385" s="73"/>
      <c r="O385" s="89" t="s">
        <v>306</v>
      </c>
      <c r="P385" s="89" t="s">
        <v>307</v>
      </c>
      <c r="Q385" s="89" t="s">
        <v>309</v>
      </c>
      <c r="R385">
        <v>1</v>
      </c>
      <c r="S385" s="88" t="str">
        <f>REPLACE(INDEX(GroupVertices[Group],MATCH(Edges[[#This Row],[Vertex 1]],GroupVertices[Vertex],0)),1,1,"")</f>
        <v>3</v>
      </c>
      <c r="T385" s="88" t="str">
        <f>REPLACE(INDEX(GroupVertices[Group],MATCH(Edges[[#This Row],[Vertex 2]],GroupVertices[Vertex],0)),1,1,"")</f>
        <v>3</v>
      </c>
      <c r="U385" s="48"/>
      <c r="V385" s="49"/>
      <c r="W385" s="48"/>
      <c r="X385" s="49"/>
      <c r="Y385" s="48"/>
      <c r="Z385" s="49"/>
      <c r="AA385" s="48"/>
      <c r="AB385" s="49"/>
      <c r="AC385" s="48"/>
      <c r="AD385" s="48"/>
      <c r="AE385" s="48"/>
    </row>
    <row r="386" spans="1:31" ht="15">
      <c r="A386" s="65" t="s">
        <v>205</v>
      </c>
      <c r="B386" s="65" t="s">
        <v>219</v>
      </c>
      <c r="C386" s="66" t="s">
        <v>2159</v>
      </c>
      <c r="D386" s="67">
        <v>3</v>
      </c>
      <c r="E386" s="68" t="s">
        <v>132</v>
      </c>
      <c r="F386" s="69">
        <v>32</v>
      </c>
      <c r="G386" s="66"/>
      <c r="H386" s="70"/>
      <c r="I386" s="71"/>
      <c r="J386" s="71"/>
      <c r="K386" s="34" t="s">
        <v>65</v>
      </c>
      <c r="L386" s="78">
        <v>386</v>
      </c>
      <c r="M386" s="78"/>
      <c r="N386" s="73"/>
      <c r="O386" s="89" t="s">
        <v>306</v>
      </c>
      <c r="P386" s="89" t="s">
        <v>307</v>
      </c>
      <c r="Q386" s="89" t="s">
        <v>308</v>
      </c>
      <c r="R386">
        <v>1</v>
      </c>
      <c r="S386" s="88" t="str">
        <f>REPLACE(INDEX(GroupVertices[Group],MATCH(Edges[[#This Row],[Vertex 1]],GroupVertices[Vertex],0)),1,1,"")</f>
        <v>1</v>
      </c>
      <c r="T386" s="88" t="str">
        <f>REPLACE(INDEX(GroupVertices[Group],MATCH(Edges[[#This Row],[Vertex 2]],GroupVertices[Vertex],0)),1,1,"")</f>
        <v>3</v>
      </c>
      <c r="U386" s="48"/>
      <c r="V386" s="49"/>
      <c r="W386" s="48"/>
      <c r="X386" s="49"/>
      <c r="Y386" s="48"/>
      <c r="Z386" s="49"/>
      <c r="AA386" s="48"/>
      <c r="AB386" s="49"/>
      <c r="AC386" s="48"/>
      <c r="AD386" s="48"/>
      <c r="AE386" s="48"/>
    </row>
    <row r="387" spans="1:31" ht="15">
      <c r="A387" s="65" t="s">
        <v>205</v>
      </c>
      <c r="B387" s="65" t="s">
        <v>220</v>
      </c>
      <c r="C387" s="66" t="s">
        <v>2159</v>
      </c>
      <c r="D387" s="67">
        <v>3</v>
      </c>
      <c r="E387" s="68" t="s">
        <v>132</v>
      </c>
      <c r="F387" s="69">
        <v>32</v>
      </c>
      <c r="G387" s="66"/>
      <c r="H387" s="70"/>
      <c r="I387" s="71"/>
      <c r="J387" s="71"/>
      <c r="K387" s="34" t="s">
        <v>65</v>
      </c>
      <c r="L387" s="78">
        <v>387</v>
      </c>
      <c r="M387" s="78"/>
      <c r="N387" s="73"/>
      <c r="O387" s="89" t="s">
        <v>306</v>
      </c>
      <c r="P387" s="89" t="s">
        <v>307</v>
      </c>
      <c r="Q387" s="89" t="s">
        <v>308</v>
      </c>
      <c r="R387">
        <v>1</v>
      </c>
      <c r="S387" s="88" t="str">
        <f>REPLACE(INDEX(GroupVertices[Group],MATCH(Edges[[#This Row],[Vertex 1]],GroupVertices[Vertex],0)),1,1,"")</f>
        <v>1</v>
      </c>
      <c r="T387" s="88" t="str">
        <f>REPLACE(INDEX(GroupVertices[Group],MATCH(Edges[[#This Row],[Vertex 2]],GroupVertices[Vertex],0)),1,1,"")</f>
        <v>3</v>
      </c>
      <c r="U387" s="48"/>
      <c r="V387" s="49"/>
      <c r="W387" s="48"/>
      <c r="X387" s="49"/>
      <c r="Y387" s="48"/>
      <c r="Z387" s="49"/>
      <c r="AA387" s="48"/>
      <c r="AB387" s="49"/>
      <c r="AC387" s="48"/>
      <c r="AD387" s="48"/>
      <c r="AE387" s="48"/>
    </row>
    <row r="388" spans="1:31" ht="15">
      <c r="A388" s="65" t="s">
        <v>205</v>
      </c>
      <c r="B388" s="65" t="s">
        <v>264</v>
      </c>
      <c r="C388" s="66" t="s">
        <v>2159</v>
      </c>
      <c r="D388" s="67">
        <v>3</v>
      </c>
      <c r="E388" s="68" t="s">
        <v>132</v>
      </c>
      <c r="F388" s="69">
        <v>32</v>
      </c>
      <c r="G388" s="66"/>
      <c r="H388" s="70"/>
      <c r="I388" s="71"/>
      <c r="J388" s="71"/>
      <c r="K388" s="34" t="s">
        <v>65</v>
      </c>
      <c r="L388" s="78">
        <v>388</v>
      </c>
      <c r="M388" s="78"/>
      <c r="N388" s="73"/>
      <c r="O388" s="89" t="s">
        <v>306</v>
      </c>
      <c r="P388" s="89" t="s">
        <v>307</v>
      </c>
      <c r="Q388" s="89" t="s">
        <v>308</v>
      </c>
      <c r="R388">
        <v>1</v>
      </c>
      <c r="S388" s="88" t="str">
        <f>REPLACE(INDEX(GroupVertices[Group],MATCH(Edges[[#This Row],[Vertex 1]],GroupVertices[Vertex],0)),1,1,"")</f>
        <v>1</v>
      </c>
      <c r="T388" s="88" t="str">
        <f>REPLACE(INDEX(GroupVertices[Group],MATCH(Edges[[#This Row],[Vertex 2]],GroupVertices[Vertex],0)),1,1,"")</f>
        <v>3</v>
      </c>
      <c r="U388" s="48"/>
      <c r="V388" s="49"/>
      <c r="W388" s="48"/>
      <c r="X388" s="49"/>
      <c r="Y388" s="48"/>
      <c r="Z388" s="49"/>
      <c r="AA388" s="48"/>
      <c r="AB388" s="49"/>
      <c r="AC388" s="48"/>
      <c r="AD388" s="48"/>
      <c r="AE388" s="48"/>
    </row>
    <row r="389" spans="1:31" ht="15">
      <c r="A389" s="65" t="s">
        <v>261</v>
      </c>
      <c r="B389" s="65" t="s">
        <v>253</v>
      </c>
      <c r="C389" s="66" t="s">
        <v>2159</v>
      </c>
      <c r="D389" s="67">
        <v>3</v>
      </c>
      <c r="E389" s="68" t="s">
        <v>132</v>
      </c>
      <c r="F389" s="69">
        <v>32</v>
      </c>
      <c r="G389" s="66"/>
      <c r="H389" s="70"/>
      <c r="I389" s="71"/>
      <c r="J389" s="71"/>
      <c r="K389" s="34" t="s">
        <v>65</v>
      </c>
      <c r="L389" s="78">
        <v>389</v>
      </c>
      <c r="M389" s="78"/>
      <c r="N389" s="73"/>
      <c r="O389" s="89" t="s">
        <v>306</v>
      </c>
      <c r="P389" s="89" t="s">
        <v>307</v>
      </c>
      <c r="Q389" s="89" t="s">
        <v>309</v>
      </c>
      <c r="R389">
        <v>1</v>
      </c>
      <c r="S389" s="88" t="str">
        <f>REPLACE(INDEX(GroupVertices[Group],MATCH(Edges[[#This Row],[Vertex 1]],GroupVertices[Vertex],0)),1,1,"")</f>
        <v>2</v>
      </c>
      <c r="T389" s="88" t="str">
        <f>REPLACE(INDEX(GroupVertices[Group],MATCH(Edges[[#This Row],[Vertex 2]],GroupVertices[Vertex],0)),1,1,"")</f>
        <v>2</v>
      </c>
      <c r="U389" s="48"/>
      <c r="V389" s="49"/>
      <c r="W389" s="48"/>
      <c r="X389" s="49"/>
      <c r="Y389" s="48"/>
      <c r="Z389" s="49"/>
      <c r="AA389" s="48"/>
      <c r="AB389" s="49"/>
      <c r="AC389" s="48"/>
      <c r="AD389" s="48"/>
      <c r="AE389" s="48"/>
    </row>
    <row r="390" spans="1:31" ht="15">
      <c r="A390" s="65" t="s">
        <v>224</v>
      </c>
      <c r="B390" s="65" t="s">
        <v>253</v>
      </c>
      <c r="C390" s="66" t="s">
        <v>2159</v>
      </c>
      <c r="D390" s="67">
        <v>3</v>
      </c>
      <c r="E390" s="68" t="s">
        <v>132</v>
      </c>
      <c r="F390" s="69">
        <v>32</v>
      </c>
      <c r="G390" s="66"/>
      <c r="H390" s="70"/>
      <c r="I390" s="71"/>
      <c r="J390" s="71"/>
      <c r="K390" s="34" t="s">
        <v>65</v>
      </c>
      <c r="L390" s="78">
        <v>390</v>
      </c>
      <c r="M390" s="78"/>
      <c r="N390" s="73"/>
      <c r="O390" s="89" t="s">
        <v>306</v>
      </c>
      <c r="P390" s="89" t="s">
        <v>307</v>
      </c>
      <c r="Q390" s="89" t="s">
        <v>309</v>
      </c>
      <c r="R390">
        <v>1</v>
      </c>
      <c r="S390" s="88" t="str">
        <f>REPLACE(INDEX(GroupVertices[Group],MATCH(Edges[[#This Row],[Vertex 1]],GroupVertices[Vertex],0)),1,1,"")</f>
        <v>3</v>
      </c>
      <c r="T390" s="88" t="str">
        <f>REPLACE(INDEX(GroupVertices[Group],MATCH(Edges[[#This Row],[Vertex 2]],GroupVertices[Vertex],0)),1,1,"")</f>
        <v>2</v>
      </c>
      <c r="U390" s="48"/>
      <c r="V390" s="49"/>
      <c r="W390" s="48"/>
      <c r="X390" s="49"/>
      <c r="Y390" s="48"/>
      <c r="Z390" s="49"/>
      <c r="AA390" s="48"/>
      <c r="AB390" s="49"/>
      <c r="AC390" s="48"/>
      <c r="AD390" s="48"/>
      <c r="AE390" s="48"/>
    </row>
    <row r="391" spans="1:31" ht="15">
      <c r="A391" s="65" t="s">
        <v>250</v>
      </c>
      <c r="B391" s="65" t="s">
        <v>253</v>
      </c>
      <c r="C391" s="66" t="s">
        <v>2159</v>
      </c>
      <c r="D391" s="67">
        <v>3</v>
      </c>
      <c r="E391" s="68" t="s">
        <v>132</v>
      </c>
      <c r="F391" s="69">
        <v>32</v>
      </c>
      <c r="G391" s="66"/>
      <c r="H391" s="70"/>
      <c r="I391" s="71"/>
      <c r="J391" s="71"/>
      <c r="K391" s="34" t="s">
        <v>65</v>
      </c>
      <c r="L391" s="78">
        <v>391</v>
      </c>
      <c r="M391" s="78"/>
      <c r="N391" s="73"/>
      <c r="O391" s="89" t="s">
        <v>306</v>
      </c>
      <c r="P391" s="89" t="s">
        <v>307</v>
      </c>
      <c r="Q391" s="89" t="s">
        <v>309</v>
      </c>
      <c r="R391">
        <v>1</v>
      </c>
      <c r="S391" s="88" t="str">
        <f>REPLACE(INDEX(GroupVertices[Group],MATCH(Edges[[#This Row],[Vertex 1]],GroupVertices[Vertex],0)),1,1,"")</f>
        <v>2</v>
      </c>
      <c r="T391" s="88" t="str">
        <f>REPLACE(INDEX(GroupVertices[Group],MATCH(Edges[[#This Row],[Vertex 2]],GroupVertices[Vertex],0)),1,1,"")</f>
        <v>2</v>
      </c>
      <c r="U391" s="48"/>
      <c r="V391" s="49"/>
      <c r="W391" s="48"/>
      <c r="X391" s="49"/>
      <c r="Y391" s="48"/>
      <c r="Z391" s="49"/>
      <c r="AA391" s="48"/>
      <c r="AB391" s="49"/>
      <c r="AC391" s="48"/>
      <c r="AD391" s="48"/>
      <c r="AE391" s="48"/>
    </row>
    <row r="392" spans="1:31" ht="15">
      <c r="A392" s="65" t="s">
        <v>251</v>
      </c>
      <c r="B392" s="65" t="s">
        <v>253</v>
      </c>
      <c r="C392" s="66" t="s">
        <v>2159</v>
      </c>
      <c r="D392" s="67">
        <v>3</v>
      </c>
      <c r="E392" s="68" t="s">
        <v>132</v>
      </c>
      <c r="F392" s="69">
        <v>32</v>
      </c>
      <c r="G392" s="66"/>
      <c r="H392" s="70"/>
      <c r="I392" s="71"/>
      <c r="J392" s="71"/>
      <c r="K392" s="34" t="s">
        <v>65</v>
      </c>
      <c r="L392" s="78">
        <v>392</v>
      </c>
      <c r="M392" s="78"/>
      <c r="N392" s="73"/>
      <c r="O392" s="89" t="s">
        <v>306</v>
      </c>
      <c r="P392" s="89" t="s">
        <v>307</v>
      </c>
      <c r="Q392" s="89" t="s">
        <v>309</v>
      </c>
      <c r="R392">
        <v>1</v>
      </c>
      <c r="S392" s="88" t="str">
        <f>REPLACE(INDEX(GroupVertices[Group],MATCH(Edges[[#This Row],[Vertex 1]],GroupVertices[Vertex],0)),1,1,"")</f>
        <v>2</v>
      </c>
      <c r="T392" s="88" t="str">
        <f>REPLACE(INDEX(GroupVertices[Group],MATCH(Edges[[#This Row],[Vertex 2]],GroupVertices[Vertex],0)),1,1,"")</f>
        <v>2</v>
      </c>
      <c r="U392" s="48"/>
      <c r="V392" s="49"/>
      <c r="W392" s="48"/>
      <c r="X392" s="49"/>
      <c r="Y392" s="48"/>
      <c r="Z392" s="49"/>
      <c r="AA392" s="48"/>
      <c r="AB392" s="49"/>
      <c r="AC392" s="48"/>
      <c r="AD392" s="48"/>
      <c r="AE392" s="48"/>
    </row>
    <row r="393" spans="1:31" ht="15">
      <c r="A393" s="65" t="s">
        <v>245</v>
      </c>
      <c r="B393" s="65" t="s">
        <v>253</v>
      </c>
      <c r="C393" s="66" t="s">
        <v>2159</v>
      </c>
      <c r="D393" s="67">
        <v>3</v>
      </c>
      <c r="E393" s="68" t="s">
        <v>132</v>
      </c>
      <c r="F393" s="69">
        <v>32</v>
      </c>
      <c r="G393" s="66"/>
      <c r="H393" s="70"/>
      <c r="I393" s="71"/>
      <c r="J393" s="71"/>
      <c r="K393" s="34" t="s">
        <v>65</v>
      </c>
      <c r="L393" s="78">
        <v>393</v>
      </c>
      <c r="M393" s="78"/>
      <c r="N393" s="73"/>
      <c r="O393" s="89" t="s">
        <v>306</v>
      </c>
      <c r="P393" s="89" t="s">
        <v>307</v>
      </c>
      <c r="Q393" s="89" t="s">
        <v>309</v>
      </c>
      <c r="R393">
        <v>1</v>
      </c>
      <c r="S393" s="88" t="str">
        <f>REPLACE(INDEX(GroupVertices[Group],MATCH(Edges[[#This Row],[Vertex 1]],GroupVertices[Vertex],0)),1,1,"")</f>
        <v>2</v>
      </c>
      <c r="T393" s="88" t="str">
        <f>REPLACE(INDEX(GroupVertices[Group],MATCH(Edges[[#This Row],[Vertex 2]],GroupVertices[Vertex],0)),1,1,"")</f>
        <v>2</v>
      </c>
      <c r="U393" s="48"/>
      <c r="V393" s="49"/>
      <c r="W393" s="48"/>
      <c r="X393" s="49"/>
      <c r="Y393" s="48"/>
      <c r="Z393" s="49"/>
      <c r="AA393" s="48"/>
      <c r="AB393" s="49"/>
      <c r="AC393" s="48"/>
      <c r="AD393" s="48"/>
      <c r="AE393" s="48"/>
    </row>
    <row r="394" spans="1:31" ht="15">
      <c r="A394" s="65" t="s">
        <v>252</v>
      </c>
      <c r="B394" s="65" t="s">
        <v>253</v>
      </c>
      <c r="C394" s="66" t="s">
        <v>2159</v>
      </c>
      <c r="D394" s="67">
        <v>3</v>
      </c>
      <c r="E394" s="68" t="s">
        <v>132</v>
      </c>
      <c r="F394" s="69">
        <v>32</v>
      </c>
      <c r="G394" s="66"/>
      <c r="H394" s="70"/>
      <c r="I394" s="71"/>
      <c r="J394" s="71"/>
      <c r="K394" s="34" t="s">
        <v>65</v>
      </c>
      <c r="L394" s="78">
        <v>394</v>
      </c>
      <c r="M394" s="78"/>
      <c r="N394" s="73"/>
      <c r="O394" s="89" t="s">
        <v>306</v>
      </c>
      <c r="P394" s="89" t="s">
        <v>307</v>
      </c>
      <c r="Q394" s="89" t="s">
        <v>309</v>
      </c>
      <c r="R394">
        <v>1</v>
      </c>
      <c r="S394" s="88" t="str">
        <f>REPLACE(INDEX(GroupVertices[Group],MATCH(Edges[[#This Row],[Vertex 1]],GroupVertices[Vertex],0)),1,1,"")</f>
        <v>2</v>
      </c>
      <c r="T394" s="88" t="str">
        <f>REPLACE(INDEX(GroupVertices[Group],MATCH(Edges[[#This Row],[Vertex 2]],GroupVertices[Vertex],0)),1,1,"")</f>
        <v>2</v>
      </c>
      <c r="U394" s="48"/>
      <c r="V394" s="49"/>
      <c r="W394" s="48"/>
      <c r="X394" s="49"/>
      <c r="Y394" s="48"/>
      <c r="Z394" s="49"/>
      <c r="AA394" s="48"/>
      <c r="AB394" s="49"/>
      <c r="AC394" s="48"/>
      <c r="AD394" s="48"/>
      <c r="AE394" s="48"/>
    </row>
    <row r="395" spans="1:31" ht="15">
      <c r="A395" s="65" t="s">
        <v>205</v>
      </c>
      <c r="B395" s="65" t="s">
        <v>253</v>
      </c>
      <c r="C395" s="66" t="s">
        <v>2159</v>
      </c>
      <c r="D395" s="67">
        <v>3</v>
      </c>
      <c r="E395" s="68" t="s">
        <v>132</v>
      </c>
      <c r="F395" s="69">
        <v>32</v>
      </c>
      <c r="G395" s="66"/>
      <c r="H395" s="70"/>
      <c r="I395" s="71"/>
      <c r="J395" s="71"/>
      <c r="K395" s="34" t="s">
        <v>65</v>
      </c>
      <c r="L395" s="78">
        <v>395</v>
      </c>
      <c r="M395" s="78"/>
      <c r="N395" s="73"/>
      <c r="O395" s="89" t="s">
        <v>306</v>
      </c>
      <c r="P395" s="89" t="s">
        <v>307</v>
      </c>
      <c r="Q395" s="89" t="s">
        <v>308</v>
      </c>
      <c r="R395">
        <v>1</v>
      </c>
      <c r="S395" s="88" t="str">
        <f>REPLACE(INDEX(GroupVertices[Group],MATCH(Edges[[#This Row],[Vertex 1]],GroupVertices[Vertex],0)),1,1,"")</f>
        <v>1</v>
      </c>
      <c r="T395" s="88" t="str">
        <f>REPLACE(INDEX(GroupVertices[Group],MATCH(Edges[[#This Row],[Vertex 2]],GroupVertices[Vertex],0)),1,1,"")</f>
        <v>2</v>
      </c>
      <c r="U395" s="48"/>
      <c r="V395" s="49"/>
      <c r="W395" s="48"/>
      <c r="X395" s="49"/>
      <c r="Y395" s="48"/>
      <c r="Z395" s="49"/>
      <c r="AA395" s="48"/>
      <c r="AB395" s="49"/>
      <c r="AC395" s="48"/>
      <c r="AD395" s="48"/>
      <c r="AE395" s="48"/>
    </row>
    <row r="396" spans="1:31" ht="15">
      <c r="A396" s="65" t="s">
        <v>222</v>
      </c>
      <c r="B396" s="65" t="s">
        <v>221</v>
      </c>
      <c r="C396" s="66" t="s">
        <v>2159</v>
      </c>
      <c r="D396" s="67">
        <v>3</v>
      </c>
      <c r="E396" s="68" t="s">
        <v>132</v>
      </c>
      <c r="F396" s="69">
        <v>32</v>
      </c>
      <c r="G396" s="66"/>
      <c r="H396" s="70"/>
      <c r="I396" s="71"/>
      <c r="J396" s="71"/>
      <c r="K396" s="34" t="s">
        <v>65</v>
      </c>
      <c r="L396" s="78">
        <v>396</v>
      </c>
      <c r="M396" s="78"/>
      <c r="N396" s="73"/>
      <c r="O396" s="89" t="s">
        <v>306</v>
      </c>
      <c r="P396" s="89" t="s">
        <v>307</v>
      </c>
      <c r="Q396" s="89" t="s">
        <v>309</v>
      </c>
      <c r="R396">
        <v>1</v>
      </c>
      <c r="S396" s="88" t="str">
        <f>REPLACE(INDEX(GroupVertices[Group],MATCH(Edges[[#This Row],[Vertex 1]],GroupVertices[Vertex],0)),1,1,"")</f>
        <v>3</v>
      </c>
      <c r="T396" s="88" t="str">
        <f>REPLACE(INDEX(GroupVertices[Group],MATCH(Edges[[#This Row],[Vertex 2]],GroupVertices[Vertex],0)),1,1,"")</f>
        <v>3</v>
      </c>
      <c r="U396" s="48"/>
      <c r="V396" s="49"/>
      <c r="W396" s="48"/>
      <c r="X396" s="49"/>
      <c r="Y396" s="48"/>
      <c r="Z396" s="49"/>
      <c r="AA396" s="48"/>
      <c r="AB396" s="49"/>
      <c r="AC396" s="48"/>
      <c r="AD396" s="48"/>
      <c r="AE396" s="48"/>
    </row>
    <row r="397" spans="1:31" ht="15">
      <c r="A397" s="65" t="s">
        <v>224</v>
      </c>
      <c r="B397" s="65" t="s">
        <v>221</v>
      </c>
      <c r="C397" s="66" t="s">
        <v>2159</v>
      </c>
      <c r="D397" s="67">
        <v>3</v>
      </c>
      <c r="E397" s="68" t="s">
        <v>132</v>
      </c>
      <c r="F397" s="69">
        <v>32</v>
      </c>
      <c r="G397" s="66"/>
      <c r="H397" s="70"/>
      <c r="I397" s="71"/>
      <c r="J397" s="71"/>
      <c r="K397" s="34" t="s">
        <v>65</v>
      </c>
      <c r="L397" s="78">
        <v>397</v>
      </c>
      <c r="M397" s="78"/>
      <c r="N397" s="73"/>
      <c r="O397" s="89" t="s">
        <v>306</v>
      </c>
      <c r="P397" s="89" t="s">
        <v>307</v>
      </c>
      <c r="Q397" s="89" t="s">
        <v>309</v>
      </c>
      <c r="R397">
        <v>1</v>
      </c>
      <c r="S397" s="88" t="str">
        <f>REPLACE(INDEX(GroupVertices[Group],MATCH(Edges[[#This Row],[Vertex 1]],GroupVertices[Vertex],0)),1,1,"")</f>
        <v>3</v>
      </c>
      <c r="T397" s="88" t="str">
        <f>REPLACE(INDEX(GroupVertices[Group],MATCH(Edges[[#This Row],[Vertex 2]],GroupVertices[Vertex],0)),1,1,"")</f>
        <v>3</v>
      </c>
      <c r="U397" s="48"/>
      <c r="V397" s="49"/>
      <c r="W397" s="48"/>
      <c r="X397" s="49"/>
      <c r="Y397" s="48"/>
      <c r="Z397" s="49"/>
      <c r="AA397" s="48"/>
      <c r="AB397" s="49"/>
      <c r="AC397" s="48"/>
      <c r="AD397" s="48"/>
      <c r="AE397" s="48"/>
    </row>
    <row r="398" spans="1:31" ht="15">
      <c r="A398" s="65" t="s">
        <v>205</v>
      </c>
      <c r="B398" s="65" t="s">
        <v>221</v>
      </c>
      <c r="C398" s="66" t="s">
        <v>2159</v>
      </c>
      <c r="D398" s="67">
        <v>3</v>
      </c>
      <c r="E398" s="68" t="s">
        <v>132</v>
      </c>
      <c r="F398" s="69">
        <v>32</v>
      </c>
      <c r="G398" s="66"/>
      <c r="H398" s="70"/>
      <c r="I398" s="71"/>
      <c r="J398" s="71"/>
      <c r="K398" s="34" t="s">
        <v>65</v>
      </c>
      <c r="L398" s="78">
        <v>398</v>
      </c>
      <c r="M398" s="78"/>
      <c r="N398" s="73"/>
      <c r="O398" s="89" t="s">
        <v>306</v>
      </c>
      <c r="P398" s="89" t="s">
        <v>307</v>
      </c>
      <c r="Q398" s="89" t="s">
        <v>308</v>
      </c>
      <c r="R398">
        <v>1</v>
      </c>
      <c r="S398" s="88" t="str">
        <f>REPLACE(INDEX(GroupVertices[Group],MATCH(Edges[[#This Row],[Vertex 1]],GroupVertices[Vertex],0)),1,1,"")</f>
        <v>1</v>
      </c>
      <c r="T398" s="88" t="str">
        <f>REPLACE(INDEX(GroupVertices[Group],MATCH(Edges[[#This Row],[Vertex 2]],GroupVertices[Vertex],0)),1,1,"")</f>
        <v>3</v>
      </c>
      <c r="U398" s="48"/>
      <c r="V398" s="49"/>
      <c r="W398" s="48"/>
      <c r="X398" s="49"/>
      <c r="Y398" s="48"/>
      <c r="Z398" s="49"/>
      <c r="AA398" s="48"/>
      <c r="AB398" s="49"/>
      <c r="AC398" s="48"/>
      <c r="AD398" s="48"/>
      <c r="AE398" s="48"/>
    </row>
    <row r="399" spans="1:31" ht="15">
      <c r="A399" s="65" t="s">
        <v>250</v>
      </c>
      <c r="B399" s="65" t="s">
        <v>261</v>
      </c>
      <c r="C399" s="66" t="s">
        <v>2159</v>
      </c>
      <c r="D399" s="67">
        <v>3</v>
      </c>
      <c r="E399" s="68" t="s">
        <v>132</v>
      </c>
      <c r="F399" s="69">
        <v>32</v>
      </c>
      <c r="G399" s="66"/>
      <c r="H399" s="70"/>
      <c r="I399" s="71"/>
      <c r="J399" s="71"/>
      <c r="K399" s="34" t="s">
        <v>65</v>
      </c>
      <c r="L399" s="78">
        <v>399</v>
      </c>
      <c r="M399" s="78"/>
      <c r="N399" s="73"/>
      <c r="O399" s="89" t="s">
        <v>306</v>
      </c>
      <c r="P399" s="89" t="s">
        <v>307</v>
      </c>
      <c r="Q399" s="89" t="s">
        <v>309</v>
      </c>
      <c r="R399">
        <v>1</v>
      </c>
      <c r="S399" s="88" t="str">
        <f>REPLACE(INDEX(GroupVertices[Group],MATCH(Edges[[#This Row],[Vertex 1]],GroupVertices[Vertex],0)),1,1,"")</f>
        <v>2</v>
      </c>
      <c r="T399" s="88" t="str">
        <f>REPLACE(INDEX(GroupVertices[Group],MATCH(Edges[[#This Row],[Vertex 2]],GroupVertices[Vertex],0)),1,1,"")</f>
        <v>2</v>
      </c>
      <c r="U399" s="48"/>
      <c r="V399" s="49"/>
      <c r="W399" s="48"/>
      <c r="X399" s="49"/>
      <c r="Y399" s="48"/>
      <c r="Z399" s="49"/>
      <c r="AA399" s="48"/>
      <c r="AB399" s="49"/>
      <c r="AC399" s="48"/>
      <c r="AD399" s="48"/>
      <c r="AE399" s="48"/>
    </row>
    <row r="400" spans="1:31" ht="15">
      <c r="A400" s="65" t="s">
        <v>205</v>
      </c>
      <c r="B400" s="65" t="s">
        <v>261</v>
      </c>
      <c r="C400" s="66" t="s">
        <v>2159</v>
      </c>
      <c r="D400" s="67">
        <v>3</v>
      </c>
      <c r="E400" s="68" t="s">
        <v>132</v>
      </c>
      <c r="F400" s="69">
        <v>32</v>
      </c>
      <c r="G400" s="66"/>
      <c r="H400" s="70"/>
      <c r="I400" s="71"/>
      <c r="J400" s="71"/>
      <c r="K400" s="34" t="s">
        <v>65</v>
      </c>
      <c r="L400" s="78">
        <v>400</v>
      </c>
      <c r="M400" s="78"/>
      <c r="N400" s="73"/>
      <c r="O400" s="89" t="s">
        <v>306</v>
      </c>
      <c r="P400" s="89" t="s">
        <v>307</v>
      </c>
      <c r="Q400" s="89" t="s">
        <v>308</v>
      </c>
      <c r="R400">
        <v>1</v>
      </c>
      <c r="S400" s="88" t="str">
        <f>REPLACE(INDEX(GroupVertices[Group],MATCH(Edges[[#This Row],[Vertex 1]],GroupVertices[Vertex],0)),1,1,"")</f>
        <v>1</v>
      </c>
      <c r="T400" s="88" t="str">
        <f>REPLACE(INDEX(GroupVertices[Group],MATCH(Edges[[#This Row],[Vertex 2]],GroupVertices[Vertex],0)),1,1,"")</f>
        <v>2</v>
      </c>
      <c r="U400" s="48"/>
      <c r="V400" s="49"/>
      <c r="W400" s="48"/>
      <c r="X400" s="49"/>
      <c r="Y400" s="48"/>
      <c r="Z400" s="49"/>
      <c r="AA400" s="48"/>
      <c r="AB400" s="49"/>
      <c r="AC400" s="48"/>
      <c r="AD400" s="48"/>
      <c r="AE400" s="48"/>
    </row>
    <row r="401" spans="1:31" ht="15">
      <c r="A401" s="65" t="s">
        <v>224</v>
      </c>
      <c r="B401" s="65" t="s">
        <v>222</v>
      </c>
      <c r="C401" s="66" t="s">
        <v>2159</v>
      </c>
      <c r="D401" s="67">
        <v>3</v>
      </c>
      <c r="E401" s="68" t="s">
        <v>132</v>
      </c>
      <c r="F401" s="69">
        <v>32</v>
      </c>
      <c r="G401" s="66"/>
      <c r="H401" s="70"/>
      <c r="I401" s="71"/>
      <c r="J401" s="71"/>
      <c r="K401" s="34" t="s">
        <v>65</v>
      </c>
      <c r="L401" s="78">
        <v>401</v>
      </c>
      <c r="M401" s="78"/>
      <c r="N401" s="73"/>
      <c r="O401" s="89" t="s">
        <v>306</v>
      </c>
      <c r="P401" s="89" t="s">
        <v>307</v>
      </c>
      <c r="Q401" s="89" t="s">
        <v>309</v>
      </c>
      <c r="R401">
        <v>1</v>
      </c>
      <c r="S401" s="88" t="str">
        <f>REPLACE(INDEX(GroupVertices[Group],MATCH(Edges[[#This Row],[Vertex 1]],GroupVertices[Vertex],0)),1,1,"")</f>
        <v>3</v>
      </c>
      <c r="T401" s="88" t="str">
        <f>REPLACE(INDEX(GroupVertices[Group],MATCH(Edges[[#This Row],[Vertex 2]],GroupVertices[Vertex],0)),1,1,"")</f>
        <v>3</v>
      </c>
      <c r="U401" s="48"/>
      <c r="V401" s="49"/>
      <c r="W401" s="48"/>
      <c r="X401" s="49"/>
      <c r="Y401" s="48"/>
      <c r="Z401" s="49"/>
      <c r="AA401" s="48"/>
      <c r="AB401" s="49"/>
      <c r="AC401" s="48"/>
      <c r="AD401" s="48"/>
      <c r="AE401" s="48"/>
    </row>
    <row r="402" spans="1:31" ht="15">
      <c r="A402" s="65" t="s">
        <v>237</v>
      </c>
      <c r="B402" s="65" t="s">
        <v>222</v>
      </c>
      <c r="C402" s="66" t="s">
        <v>2159</v>
      </c>
      <c r="D402" s="67">
        <v>3</v>
      </c>
      <c r="E402" s="68" t="s">
        <v>132</v>
      </c>
      <c r="F402" s="69">
        <v>32</v>
      </c>
      <c r="G402" s="66"/>
      <c r="H402" s="70"/>
      <c r="I402" s="71"/>
      <c r="J402" s="71"/>
      <c r="K402" s="34" t="s">
        <v>65</v>
      </c>
      <c r="L402" s="78">
        <v>402</v>
      </c>
      <c r="M402" s="78"/>
      <c r="N402" s="73"/>
      <c r="O402" s="89" t="s">
        <v>306</v>
      </c>
      <c r="P402" s="89" t="s">
        <v>307</v>
      </c>
      <c r="Q402" s="89" t="s">
        <v>309</v>
      </c>
      <c r="R402">
        <v>1</v>
      </c>
      <c r="S402" s="88" t="str">
        <f>REPLACE(INDEX(GroupVertices[Group],MATCH(Edges[[#This Row],[Vertex 1]],GroupVertices[Vertex],0)),1,1,"")</f>
        <v>1</v>
      </c>
      <c r="T402" s="88" t="str">
        <f>REPLACE(INDEX(GroupVertices[Group],MATCH(Edges[[#This Row],[Vertex 2]],GroupVertices[Vertex],0)),1,1,"")</f>
        <v>3</v>
      </c>
      <c r="U402" s="48"/>
      <c r="V402" s="49"/>
      <c r="W402" s="48"/>
      <c r="X402" s="49"/>
      <c r="Y402" s="48"/>
      <c r="Z402" s="49"/>
      <c r="AA402" s="48"/>
      <c r="AB402" s="49"/>
      <c r="AC402" s="48"/>
      <c r="AD402" s="48"/>
      <c r="AE402" s="48"/>
    </row>
    <row r="403" spans="1:31" ht="15">
      <c r="A403" s="65" t="s">
        <v>252</v>
      </c>
      <c r="B403" s="65" t="s">
        <v>222</v>
      </c>
      <c r="C403" s="66" t="s">
        <v>2159</v>
      </c>
      <c r="D403" s="67">
        <v>3</v>
      </c>
      <c r="E403" s="68" t="s">
        <v>132</v>
      </c>
      <c r="F403" s="69">
        <v>32</v>
      </c>
      <c r="G403" s="66"/>
      <c r="H403" s="70"/>
      <c r="I403" s="71"/>
      <c r="J403" s="71"/>
      <c r="K403" s="34" t="s">
        <v>65</v>
      </c>
      <c r="L403" s="78">
        <v>403</v>
      </c>
      <c r="M403" s="78"/>
      <c r="N403" s="73"/>
      <c r="O403" s="89" t="s">
        <v>306</v>
      </c>
      <c r="P403" s="89" t="s">
        <v>307</v>
      </c>
      <c r="Q403" s="89" t="s">
        <v>309</v>
      </c>
      <c r="R403">
        <v>1</v>
      </c>
      <c r="S403" s="88" t="str">
        <f>REPLACE(INDEX(GroupVertices[Group],MATCH(Edges[[#This Row],[Vertex 1]],GroupVertices[Vertex],0)),1,1,"")</f>
        <v>2</v>
      </c>
      <c r="T403" s="88" t="str">
        <f>REPLACE(INDEX(GroupVertices[Group],MATCH(Edges[[#This Row],[Vertex 2]],GroupVertices[Vertex],0)),1,1,"")</f>
        <v>3</v>
      </c>
      <c r="U403" s="48"/>
      <c r="V403" s="49"/>
      <c r="W403" s="48"/>
      <c r="X403" s="49"/>
      <c r="Y403" s="48"/>
      <c r="Z403" s="49"/>
      <c r="AA403" s="48"/>
      <c r="AB403" s="49"/>
      <c r="AC403" s="48"/>
      <c r="AD403" s="48"/>
      <c r="AE403" s="48"/>
    </row>
    <row r="404" spans="1:31" ht="15">
      <c r="A404" s="65" t="s">
        <v>205</v>
      </c>
      <c r="B404" s="65" t="s">
        <v>222</v>
      </c>
      <c r="C404" s="66" t="s">
        <v>2159</v>
      </c>
      <c r="D404" s="67">
        <v>3</v>
      </c>
      <c r="E404" s="68" t="s">
        <v>132</v>
      </c>
      <c r="F404" s="69">
        <v>32</v>
      </c>
      <c r="G404" s="66"/>
      <c r="H404" s="70"/>
      <c r="I404" s="71"/>
      <c r="J404" s="71"/>
      <c r="K404" s="34" t="s">
        <v>65</v>
      </c>
      <c r="L404" s="78">
        <v>404</v>
      </c>
      <c r="M404" s="78"/>
      <c r="N404" s="73"/>
      <c r="O404" s="89" t="s">
        <v>306</v>
      </c>
      <c r="P404" s="89" t="s">
        <v>307</v>
      </c>
      <c r="Q404" s="89" t="s">
        <v>308</v>
      </c>
      <c r="R404">
        <v>1</v>
      </c>
      <c r="S404" s="88" t="str">
        <f>REPLACE(INDEX(GroupVertices[Group],MATCH(Edges[[#This Row],[Vertex 1]],GroupVertices[Vertex],0)),1,1,"")</f>
        <v>1</v>
      </c>
      <c r="T404" s="88" t="str">
        <f>REPLACE(INDEX(GroupVertices[Group],MATCH(Edges[[#This Row],[Vertex 2]],GroupVertices[Vertex],0)),1,1,"")</f>
        <v>3</v>
      </c>
      <c r="U404" s="48"/>
      <c r="V404" s="49"/>
      <c r="W404" s="48"/>
      <c r="X404" s="49"/>
      <c r="Y404" s="48"/>
      <c r="Z404" s="49"/>
      <c r="AA404" s="48"/>
      <c r="AB404" s="49"/>
      <c r="AC404" s="48"/>
      <c r="AD404" s="48"/>
      <c r="AE404" s="48"/>
    </row>
    <row r="405" spans="1:31" ht="15">
      <c r="A405" s="65" t="s">
        <v>205</v>
      </c>
      <c r="B405" s="65" t="s">
        <v>223</v>
      </c>
      <c r="C405" s="66" t="s">
        <v>2159</v>
      </c>
      <c r="D405" s="67">
        <v>3</v>
      </c>
      <c r="E405" s="68" t="s">
        <v>132</v>
      </c>
      <c r="F405" s="69">
        <v>32</v>
      </c>
      <c r="G405" s="66"/>
      <c r="H405" s="70"/>
      <c r="I405" s="71"/>
      <c r="J405" s="71"/>
      <c r="K405" s="34" t="s">
        <v>65</v>
      </c>
      <c r="L405" s="78">
        <v>405</v>
      </c>
      <c r="M405" s="78"/>
      <c r="N405" s="73"/>
      <c r="O405" s="89" t="s">
        <v>306</v>
      </c>
      <c r="P405" s="89" t="s">
        <v>307</v>
      </c>
      <c r="Q405" s="89" t="s">
        <v>308</v>
      </c>
      <c r="R405">
        <v>1</v>
      </c>
      <c r="S405" s="88" t="str">
        <f>REPLACE(INDEX(GroupVertices[Group],MATCH(Edges[[#This Row],[Vertex 1]],GroupVertices[Vertex],0)),1,1,"")</f>
        <v>1</v>
      </c>
      <c r="T405" s="88" t="str">
        <f>REPLACE(INDEX(GroupVertices[Group],MATCH(Edges[[#This Row],[Vertex 2]],GroupVertices[Vertex],0)),1,1,"")</f>
        <v>3</v>
      </c>
      <c r="U405" s="48"/>
      <c r="V405" s="49"/>
      <c r="W405" s="48"/>
      <c r="X405" s="49"/>
      <c r="Y405" s="48"/>
      <c r="Z405" s="49"/>
      <c r="AA405" s="48"/>
      <c r="AB405" s="49"/>
      <c r="AC405" s="48"/>
      <c r="AD405" s="48"/>
      <c r="AE405" s="48"/>
    </row>
    <row r="406" spans="1:31" ht="15">
      <c r="A406" s="65" t="s">
        <v>205</v>
      </c>
      <c r="B406" s="65" t="s">
        <v>297</v>
      </c>
      <c r="C406" s="66" t="s">
        <v>2159</v>
      </c>
      <c r="D406" s="67">
        <v>3</v>
      </c>
      <c r="E406" s="68" t="s">
        <v>132</v>
      </c>
      <c r="F406" s="69">
        <v>32</v>
      </c>
      <c r="G406" s="66"/>
      <c r="H406" s="70"/>
      <c r="I406" s="71"/>
      <c r="J406" s="71"/>
      <c r="K406" s="34" t="s">
        <v>65</v>
      </c>
      <c r="L406" s="78">
        <v>406</v>
      </c>
      <c r="M406" s="78"/>
      <c r="N406" s="73"/>
      <c r="O406" s="89" t="s">
        <v>306</v>
      </c>
      <c r="P406" s="89" t="s">
        <v>307</v>
      </c>
      <c r="Q406" s="89" t="s">
        <v>308</v>
      </c>
      <c r="R406">
        <v>1</v>
      </c>
      <c r="S406" s="88" t="str">
        <f>REPLACE(INDEX(GroupVertices[Group],MATCH(Edges[[#This Row],[Vertex 1]],GroupVertices[Vertex],0)),1,1,"")</f>
        <v>1</v>
      </c>
      <c r="T406" s="88" t="str">
        <f>REPLACE(INDEX(GroupVertices[Group],MATCH(Edges[[#This Row],[Vertex 2]],GroupVertices[Vertex],0)),1,1,"")</f>
        <v>1</v>
      </c>
      <c r="U406" s="48"/>
      <c r="V406" s="49"/>
      <c r="W406" s="48"/>
      <c r="X406" s="49"/>
      <c r="Y406" s="48"/>
      <c r="Z406" s="49"/>
      <c r="AA406" s="48"/>
      <c r="AB406" s="49"/>
      <c r="AC406" s="48"/>
      <c r="AD406" s="48"/>
      <c r="AE406" s="48"/>
    </row>
    <row r="407" spans="1:31" ht="15">
      <c r="A407" s="65" t="s">
        <v>205</v>
      </c>
      <c r="B407" s="65" t="s">
        <v>236</v>
      </c>
      <c r="C407" s="66" t="s">
        <v>2159</v>
      </c>
      <c r="D407" s="67">
        <v>3</v>
      </c>
      <c r="E407" s="68" t="s">
        <v>132</v>
      </c>
      <c r="F407" s="69">
        <v>32</v>
      </c>
      <c r="G407" s="66"/>
      <c r="H407" s="70"/>
      <c r="I407" s="71"/>
      <c r="J407" s="71"/>
      <c r="K407" s="34" t="s">
        <v>65</v>
      </c>
      <c r="L407" s="78">
        <v>407</v>
      </c>
      <c r="M407" s="78"/>
      <c r="N407" s="73"/>
      <c r="O407" s="89" t="s">
        <v>306</v>
      </c>
      <c r="P407" s="89" t="s">
        <v>307</v>
      </c>
      <c r="Q407" s="89" t="s">
        <v>308</v>
      </c>
      <c r="R407">
        <v>1</v>
      </c>
      <c r="S407" s="88" t="str">
        <f>REPLACE(INDEX(GroupVertices[Group],MATCH(Edges[[#This Row],[Vertex 1]],GroupVertices[Vertex],0)),1,1,"")</f>
        <v>1</v>
      </c>
      <c r="T407" s="88" t="str">
        <f>REPLACE(INDEX(GroupVertices[Group],MATCH(Edges[[#This Row],[Vertex 2]],GroupVertices[Vertex],0)),1,1,"")</f>
        <v>3</v>
      </c>
      <c r="U407" s="48"/>
      <c r="V407" s="49"/>
      <c r="W407" s="48"/>
      <c r="X407" s="49"/>
      <c r="Y407" s="48"/>
      <c r="Z407" s="49"/>
      <c r="AA407" s="48"/>
      <c r="AB407" s="49"/>
      <c r="AC407" s="48"/>
      <c r="AD407" s="48"/>
      <c r="AE407" s="48"/>
    </row>
    <row r="408" spans="1:31" ht="15">
      <c r="A408" s="65" t="s">
        <v>225</v>
      </c>
      <c r="B408" s="65" t="s">
        <v>224</v>
      </c>
      <c r="C408" s="66" t="s">
        <v>2159</v>
      </c>
      <c r="D408" s="67">
        <v>3</v>
      </c>
      <c r="E408" s="68" t="s">
        <v>132</v>
      </c>
      <c r="F408" s="69">
        <v>32</v>
      </c>
      <c r="G408" s="66"/>
      <c r="H408" s="70"/>
      <c r="I408" s="71"/>
      <c r="J408" s="71"/>
      <c r="K408" s="34" t="s">
        <v>65</v>
      </c>
      <c r="L408" s="78">
        <v>408</v>
      </c>
      <c r="M408" s="78"/>
      <c r="N408" s="73"/>
      <c r="O408" s="89" t="s">
        <v>306</v>
      </c>
      <c r="P408" s="89" t="s">
        <v>307</v>
      </c>
      <c r="Q408" s="89" t="s">
        <v>309</v>
      </c>
      <c r="R408">
        <v>1</v>
      </c>
      <c r="S408" s="88" t="str">
        <f>REPLACE(INDEX(GroupVertices[Group],MATCH(Edges[[#This Row],[Vertex 1]],GroupVertices[Vertex],0)),1,1,"")</f>
        <v>3</v>
      </c>
      <c r="T408" s="88" t="str">
        <f>REPLACE(INDEX(GroupVertices[Group],MATCH(Edges[[#This Row],[Vertex 2]],GroupVertices[Vertex],0)),1,1,"")</f>
        <v>3</v>
      </c>
      <c r="U408" s="48"/>
      <c r="V408" s="49"/>
      <c r="W408" s="48"/>
      <c r="X408" s="49"/>
      <c r="Y408" s="48"/>
      <c r="Z408" s="49"/>
      <c r="AA408" s="48"/>
      <c r="AB408" s="49"/>
      <c r="AC408" s="48"/>
      <c r="AD408" s="48"/>
      <c r="AE408" s="48"/>
    </row>
    <row r="409" spans="1:31" ht="15">
      <c r="A409" s="65" t="s">
        <v>205</v>
      </c>
      <c r="B409" s="65" t="s">
        <v>224</v>
      </c>
      <c r="C409" s="66" t="s">
        <v>2159</v>
      </c>
      <c r="D409" s="67">
        <v>3</v>
      </c>
      <c r="E409" s="68" t="s">
        <v>132</v>
      </c>
      <c r="F409" s="69">
        <v>32</v>
      </c>
      <c r="G409" s="66"/>
      <c r="H409" s="70"/>
      <c r="I409" s="71"/>
      <c r="J409" s="71"/>
      <c r="K409" s="34" t="s">
        <v>65</v>
      </c>
      <c r="L409" s="78">
        <v>409</v>
      </c>
      <c r="M409" s="78"/>
      <c r="N409" s="73"/>
      <c r="O409" s="89" t="s">
        <v>306</v>
      </c>
      <c r="P409" s="89" t="s">
        <v>307</v>
      </c>
      <c r="Q409" s="89" t="s">
        <v>308</v>
      </c>
      <c r="R409">
        <v>1</v>
      </c>
      <c r="S409" s="88" t="str">
        <f>REPLACE(INDEX(GroupVertices[Group],MATCH(Edges[[#This Row],[Vertex 1]],GroupVertices[Vertex],0)),1,1,"")</f>
        <v>1</v>
      </c>
      <c r="T409" s="88" t="str">
        <f>REPLACE(INDEX(GroupVertices[Group],MATCH(Edges[[#This Row],[Vertex 2]],GroupVertices[Vertex],0)),1,1,"")</f>
        <v>3</v>
      </c>
      <c r="U409" s="48"/>
      <c r="V409" s="49"/>
      <c r="W409" s="48"/>
      <c r="X409" s="49"/>
      <c r="Y409" s="48"/>
      <c r="Z409" s="49"/>
      <c r="AA409" s="48"/>
      <c r="AB409" s="49"/>
      <c r="AC409" s="48"/>
      <c r="AD409" s="48"/>
      <c r="AE409" s="48"/>
    </row>
    <row r="410" spans="1:31" ht="15">
      <c r="A410" s="65" t="s">
        <v>205</v>
      </c>
      <c r="B410" s="65" t="s">
        <v>265</v>
      </c>
      <c r="C410" s="66" t="s">
        <v>2159</v>
      </c>
      <c r="D410" s="67">
        <v>3</v>
      </c>
      <c r="E410" s="68" t="s">
        <v>132</v>
      </c>
      <c r="F410" s="69">
        <v>32</v>
      </c>
      <c r="G410" s="66"/>
      <c r="H410" s="70"/>
      <c r="I410" s="71"/>
      <c r="J410" s="71"/>
      <c r="K410" s="34" t="s">
        <v>65</v>
      </c>
      <c r="L410" s="78">
        <v>410</v>
      </c>
      <c r="M410" s="78"/>
      <c r="N410" s="73"/>
      <c r="O410" s="89" t="s">
        <v>306</v>
      </c>
      <c r="P410" s="89" t="s">
        <v>307</v>
      </c>
      <c r="Q410" s="89" t="s">
        <v>308</v>
      </c>
      <c r="R410">
        <v>1</v>
      </c>
      <c r="S410" s="88" t="str">
        <f>REPLACE(INDEX(GroupVertices[Group],MATCH(Edges[[#This Row],[Vertex 1]],GroupVertices[Vertex],0)),1,1,"")</f>
        <v>1</v>
      </c>
      <c r="T410" s="88" t="str">
        <f>REPLACE(INDEX(GroupVertices[Group],MATCH(Edges[[#This Row],[Vertex 2]],GroupVertices[Vertex],0)),1,1,"")</f>
        <v>1</v>
      </c>
      <c r="U410" s="48"/>
      <c r="V410" s="49"/>
      <c r="W410" s="48"/>
      <c r="X410" s="49"/>
      <c r="Y410" s="48"/>
      <c r="Z410" s="49"/>
      <c r="AA410" s="48"/>
      <c r="AB410" s="49"/>
      <c r="AC410" s="48"/>
      <c r="AD410" s="48"/>
      <c r="AE410" s="48"/>
    </row>
    <row r="411" spans="1:31" ht="15">
      <c r="A411" s="65" t="s">
        <v>205</v>
      </c>
      <c r="B411" s="65" t="s">
        <v>232</v>
      </c>
      <c r="C411" s="66" t="s">
        <v>2159</v>
      </c>
      <c r="D411" s="67">
        <v>3</v>
      </c>
      <c r="E411" s="68" t="s">
        <v>132</v>
      </c>
      <c r="F411" s="69">
        <v>32</v>
      </c>
      <c r="G411" s="66"/>
      <c r="H411" s="70"/>
      <c r="I411" s="71"/>
      <c r="J411" s="71"/>
      <c r="K411" s="34" t="s">
        <v>65</v>
      </c>
      <c r="L411" s="78">
        <v>411</v>
      </c>
      <c r="M411" s="78"/>
      <c r="N411" s="73"/>
      <c r="O411" s="89" t="s">
        <v>306</v>
      </c>
      <c r="P411" s="89" t="s">
        <v>307</v>
      </c>
      <c r="Q411" s="89" t="s">
        <v>308</v>
      </c>
      <c r="R411">
        <v>1</v>
      </c>
      <c r="S411" s="88" t="str">
        <f>REPLACE(INDEX(GroupVertices[Group],MATCH(Edges[[#This Row],[Vertex 1]],GroupVertices[Vertex],0)),1,1,"")</f>
        <v>1</v>
      </c>
      <c r="T411" s="88" t="str">
        <f>REPLACE(INDEX(GroupVertices[Group],MATCH(Edges[[#This Row],[Vertex 2]],GroupVertices[Vertex],0)),1,1,"")</f>
        <v>4</v>
      </c>
      <c r="U411" s="48"/>
      <c r="V411" s="49"/>
      <c r="W411" s="48"/>
      <c r="X411" s="49"/>
      <c r="Y411" s="48"/>
      <c r="Z411" s="49"/>
      <c r="AA411" s="48"/>
      <c r="AB411" s="49"/>
      <c r="AC411" s="48"/>
      <c r="AD411" s="48"/>
      <c r="AE411" s="48"/>
    </row>
    <row r="412" spans="1:31" ht="15">
      <c r="A412" s="65" t="s">
        <v>258</v>
      </c>
      <c r="B412" s="65" t="s">
        <v>249</v>
      </c>
      <c r="C412" s="66" t="s">
        <v>2159</v>
      </c>
      <c r="D412" s="67">
        <v>3</v>
      </c>
      <c r="E412" s="68" t="s">
        <v>132</v>
      </c>
      <c r="F412" s="69">
        <v>32</v>
      </c>
      <c r="G412" s="66"/>
      <c r="H412" s="70"/>
      <c r="I412" s="71"/>
      <c r="J412" s="71"/>
      <c r="K412" s="34" t="s">
        <v>65</v>
      </c>
      <c r="L412" s="78">
        <v>412</v>
      </c>
      <c r="M412" s="78"/>
      <c r="N412" s="73"/>
      <c r="O412" s="89" t="s">
        <v>306</v>
      </c>
      <c r="P412" s="89" t="s">
        <v>307</v>
      </c>
      <c r="Q412" s="89" t="s">
        <v>309</v>
      </c>
      <c r="R412">
        <v>1</v>
      </c>
      <c r="S412" s="88" t="str">
        <f>REPLACE(INDEX(GroupVertices[Group],MATCH(Edges[[#This Row],[Vertex 1]],GroupVertices[Vertex],0)),1,1,"")</f>
        <v>2</v>
      </c>
      <c r="T412" s="88" t="str">
        <f>REPLACE(INDEX(GroupVertices[Group],MATCH(Edges[[#This Row],[Vertex 2]],GroupVertices[Vertex],0)),1,1,"")</f>
        <v>2</v>
      </c>
      <c r="U412" s="48"/>
      <c r="V412" s="49"/>
      <c r="W412" s="48"/>
      <c r="X412" s="49"/>
      <c r="Y412" s="48"/>
      <c r="Z412" s="49"/>
      <c r="AA412" s="48"/>
      <c r="AB412" s="49"/>
      <c r="AC412" s="48"/>
      <c r="AD412" s="48"/>
      <c r="AE412" s="48"/>
    </row>
    <row r="413" spans="1:31" ht="15">
      <c r="A413" s="65" t="s">
        <v>242</v>
      </c>
      <c r="B413" s="65" t="s">
        <v>249</v>
      </c>
      <c r="C413" s="66" t="s">
        <v>2159</v>
      </c>
      <c r="D413" s="67">
        <v>3</v>
      </c>
      <c r="E413" s="68" t="s">
        <v>132</v>
      </c>
      <c r="F413" s="69">
        <v>32</v>
      </c>
      <c r="G413" s="66"/>
      <c r="H413" s="70"/>
      <c r="I413" s="71"/>
      <c r="J413" s="71"/>
      <c r="K413" s="34" t="s">
        <v>65</v>
      </c>
      <c r="L413" s="78">
        <v>413</v>
      </c>
      <c r="M413" s="78"/>
      <c r="N413" s="73"/>
      <c r="O413" s="89" t="s">
        <v>306</v>
      </c>
      <c r="P413" s="89" t="s">
        <v>307</v>
      </c>
      <c r="Q413" s="89" t="s">
        <v>309</v>
      </c>
      <c r="R413">
        <v>1</v>
      </c>
      <c r="S413" s="88" t="str">
        <f>REPLACE(INDEX(GroupVertices[Group],MATCH(Edges[[#This Row],[Vertex 1]],GroupVertices[Vertex],0)),1,1,"")</f>
        <v>2</v>
      </c>
      <c r="T413" s="88" t="str">
        <f>REPLACE(INDEX(GroupVertices[Group],MATCH(Edges[[#This Row],[Vertex 2]],GroupVertices[Vertex],0)),1,1,"")</f>
        <v>2</v>
      </c>
      <c r="U413" s="48"/>
      <c r="V413" s="49"/>
      <c r="W413" s="48"/>
      <c r="X413" s="49"/>
      <c r="Y413" s="48"/>
      <c r="Z413" s="49"/>
      <c r="AA413" s="48"/>
      <c r="AB413" s="49"/>
      <c r="AC413" s="48"/>
      <c r="AD413" s="48"/>
      <c r="AE413" s="48"/>
    </row>
    <row r="414" spans="1:31" ht="15">
      <c r="A414" s="65" t="s">
        <v>205</v>
      </c>
      <c r="B414" s="65" t="s">
        <v>249</v>
      </c>
      <c r="C414" s="66" t="s">
        <v>2159</v>
      </c>
      <c r="D414" s="67">
        <v>3</v>
      </c>
      <c r="E414" s="68" t="s">
        <v>132</v>
      </c>
      <c r="F414" s="69">
        <v>32</v>
      </c>
      <c r="G414" s="66"/>
      <c r="H414" s="70"/>
      <c r="I414" s="71"/>
      <c r="J414" s="71"/>
      <c r="K414" s="34" t="s">
        <v>65</v>
      </c>
      <c r="L414" s="78">
        <v>414</v>
      </c>
      <c r="M414" s="78"/>
      <c r="N414" s="73"/>
      <c r="O414" s="89" t="s">
        <v>306</v>
      </c>
      <c r="P414" s="89" t="s">
        <v>307</v>
      </c>
      <c r="Q414" s="89" t="s">
        <v>308</v>
      </c>
      <c r="R414">
        <v>1</v>
      </c>
      <c r="S414" s="88" t="str">
        <f>REPLACE(INDEX(GroupVertices[Group],MATCH(Edges[[#This Row],[Vertex 1]],GroupVertices[Vertex],0)),1,1,"")</f>
        <v>1</v>
      </c>
      <c r="T414" s="88" t="str">
        <f>REPLACE(INDEX(GroupVertices[Group],MATCH(Edges[[#This Row],[Vertex 2]],GroupVertices[Vertex],0)),1,1,"")</f>
        <v>2</v>
      </c>
      <c r="U414" s="48"/>
      <c r="V414" s="49"/>
      <c r="W414" s="48"/>
      <c r="X414" s="49"/>
      <c r="Y414" s="48"/>
      <c r="Z414" s="49"/>
      <c r="AA414" s="48"/>
      <c r="AB414" s="49"/>
      <c r="AC414" s="48"/>
      <c r="AD414" s="48"/>
      <c r="AE414" s="48"/>
    </row>
    <row r="415" spans="1:31" ht="15">
      <c r="A415" s="65" t="s">
        <v>242</v>
      </c>
      <c r="B415" s="65" t="s">
        <v>258</v>
      </c>
      <c r="C415" s="66" t="s">
        <v>2159</v>
      </c>
      <c r="D415" s="67">
        <v>3</v>
      </c>
      <c r="E415" s="68" t="s">
        <v>132</v>
      </c>
      <c r="F415" s="69">
        <v>32</v>
      </c>
      <c r="G415" s="66"/>
      <c r="H415" s="70"/>
      <c r="I415" s="71"/>
      <c r="J415" s="71"/>
      <c r="K415" s="34" t="s">
        <v>65</v>
      </c>
      <c r="L415" s="78">
        <v>415</v>
      </c>
      <c r="M415" s="78"/>
      <c r="N415" s="73"/>
      <c r="O415" s="89" t="s">
        <v>306</v>
      </c>
      <c r="P415" s="89" t="s">
        <v>307</v>
      </c>
      <c r="Q415" s="89" t="s">
        <v>309</v>
      </c>
      <c r="R415">
        <v>1</v>
      </c>
      <c r="S415" s="88" t="str">
        <f>REPLACE(INDEX(GroupVertices[Group],MATCH(Edges[[#This Row],[Vertex 1]],GroupVertices[Vertex],0)),1,1,"")</f>
        <v>2</v>
      </c>
      <c r="T415" s="88" t="str">
        <f>REPLACE(INDEX(GroupVertices[Group],MATCH(Edges[[#This Row],[Vertex 2]],GroupVertices[Vertex],0)),1,1,"")</f>
        <v>2</v>
      </c>
      <c r="U415" s="48"/>
      <c r="V415" s="49"/>
      <c r="W415" s="48"/>
      <c r="X415" s="49"/>
      <c r="Y415" s="48"/>
      <c r="Z415" s="49"/>
      <c r="AA415" s="48"/>
      <c r="AB415" s="49"/>
      <c r="AC415" s="48"/>
      <c r="AD415" s="48"/>
      <c r="AE415" s="48"/>
    </row>
    <row r="416" spans="1:31" ht="15">
      <c r="A416" s="65" t="s">
        <v>205</v>
      </c>
      <c r="B416" s="65" t="s">
        <v>258</v>
      </c>
      <c r="C416" s="66" t="s">
        <v>2159</v>
      </c>
      <c r="D416" s="67">
        <v>3</v>
      </c>
      <c r="E416" s="68" t="s">
        <v>132</v>
      </c>
      <c r="F416" s="69">
        <v>32</v>
      </c>
      <c r="G416" s="66"/>
      <c r="H416" s="70"/>
      <c r="I416" s="71"/>
      <c r="J416" s="71"/>
      <c r="K416" s="34" t="s">
        <v>65</v>
      </c>
      <c r="L416" s="78">
        <v>416</v>
      </c>
      <c r="M416" s="78"/>
      <c r="N416" s="73"/>
      <c r="O416" s="89" t="s">
        <v>306</v>
      </c>
      <c r="P416" s="89" t="s">
        <v>307</v>
      </c>
      <c r="Q416" s="89" t="s">
        <v>308</v>
      </c>
      <c r="R416">
        <v>1</v>
      </c>
      <c r="S416" s="88" t="str">
        <f>REPLACE(INDEX(GroupVertices[Group],MATCH(Edges[[#This Row],[Vertex 1]],GroupVertices[Vertex],0)),1,1,"")</f>
        <v>1</v>
      </c>
      <c r="T416" s="88" t="str">
        <f>REPLACE(INDEX(GroupVertices[Group],MATCH(Edges[[#This Row],[Vertex 2]],GroupVertices[Vertex],0)),1,1,"")</f>
        <v>2</v>
      </c>
      <c r="U416" s="48"/>
      <c r="V416" s="49"/>
      <c r="W416" s="48"/>
      <c r="X416" s="49"/>
      <c r="Y416" s="48"/>
      <c r="Z416" s="49"/>
      <c r="AA416" s="48"/>
      <c r="AB416" s="49"/>
      <c r="AC416" s="48"/>
      <c r="AD416" s="48"/>
      <c r="AE416" s="48"/>
    </row>
    <row r="417" spans="1:31" ht="15">
      <c r="A417" s="65" t="s">
        <v>205</v>
      </c>
      <c r="B417" s="65" t="s">
        <v>229</v>
      </c>
      <c r="C417" s="66" t="s">
        <v>2159</v>
      </c>
      <c r="D417" s="67">
        <v>3</v>
      </c>
      <c r="E417" s="68" t="s">
        <v>132</v>
      </c>
      <c r="F417" s="69">
        <v>32</v>
      </c>
      <c r="G417" s="66"/>
      <c r="H417" s="70"/>
      <c r="I417" s="71"/>
      <c r="J417" s="71"/>
      <c r="K417" s="34" t="s">
        <v>65</v>
      </c>
      <c r="L417" s="78">
        <v>417</v>
      </c>
      <c r="M417" s="78"/>
      <c r="N417" s="73"/>
      <c r="O417" s="89" t="s">
        <v>306</v>
      </c>
      <c r="P417" s="89" t="s">
        <v>307</v>
      </c>
      <c r="Q417" s="89" t="s">
        <v>308</v>
      </c>
      <c r="R417">
        <v>1</v>
      </c>
      <c r="S417" s="88" t="str">
        <f>REPLACE(INDEX(GroupVertices[Group],MATCH(Edges[[#This Row],[Vertex 1]],GroupVertices[Vertex],0)),1,1,"")</f>
        <v>1</v>
      </c>
      <c r="T417" s="88" t="str">
        <f>REPLACE(INDEX(GroupVertices[Group],MATCH(Edges[[#This Row],[Vertex 2]],GroupVertices[Vertex],0)),1,1,"")</f>
        <v>1</v>
      </c>
      <c r="U417" s="48"/>
      <c r="V417" s="49"/>
      <c r="W417" s="48"/>
      <c r="X417" s="49"/>
      <c r="Y417" s="48"/>
      <c r="Z417" s="49"/>
      <c r="AA417" s="48"/>
      <c r="AB417" s="49"/>
      <c r="AC417" s="48"/>
      <c r="AD417" s="48"/>
      <c r="AE417" s="48"/>
    </row>
    <row r="418" spans="1:31" ht="15">
      <c r="A418" s="65" t="s">
        <v>205</v>
      </c>
      <c r="B418" s="65" t="s">
        <v>237</v>
      </c>
      <c r="C418" s="66" t="s">
        <v>2159</v>
      </c>
      <c r="D418" s="67">
        <v>3</v>
      </c>
      <c r="E418" s="68" t="s">
        <v>132</v>
      </c>
      <c r="F418" s="69">
        <v>32</v>
      </c>
      <c r="G418" s="66"/>
      <c r="H418" s="70"/>
      <c r="I418" s="71"/>
      <c r="J418" s="71"/>
      <c r="K418" s="34" t="s">
        <v>65</v>
      </c>
      <c r="L418" s="78">
        <v>418</v>
      </c>
      <c r="M418" s="78"/>
      <c r="N418" s="73"/>
      <c r="O418" s="89" t="s">
        <v>306</v>
      </c>
      <c r="P418" s="89" t="s">
        <v>307</v>
      </c>
      <c r="Q418" s="89" t="s">
        <v>308</v>
      </c>
      <c r="R418">
        <v>1</v>
      </c>
      <c r="S418" s="88" t="str">
        <f>REPLACE(INDEX(GroupVertices[Group],MATCH(Edges[[#This Row],[Vertex 1]],GroupVertices[Vertex],0)),1,1,"")</f>
        <v>1</v>
      </c>
      <c r="T418" s="88" t="str">
        <f>REPLACE(INDEX(GroupVertices[Group],MATCH(Edges[[#This Row],[Vertex 2]],GroupVertices[Vertex],0)),1,1,"")</f>
        <v>1</v>
      </c>
      <c r="U418" s="48"/>
      <c r="V418" s="49"/>
      <c r="W418" s="48"/>
      <c r="X418" s="49"/>
      <c r="Y418" s="48"/>
      <c r="Z418" s="49"/>
      <c r="AA418" s="48"/>
      <c r="AB418" s="49"/>
      <c r="AC418" s="48"/>
      <c r="AD418" s="48"/>
      <c r="AE418" s="48"/>
    </row>
    <row r="419" spans="1:31" ht="15">
      <c r="A419" s="65" t="s">
        <v>205</v>
      </c>
      <c r="B419" s="65" t="s">
        <v>298</v>
      </c>
      <c r="C419" s="66" t="s">
        <v>2159</v>
      </c>
      <c r="D419" s="67">
        <v>3</v>
      </c>
      <c r="E419" s="68" t="s">
        <v>132</v>
      </c>
      <c r="F419" s="69">
        <v>32</v>
      </c>
      <c r="G419" s="66"/>
      <c r="H419" s="70"/>
      <c r="I419" s="71"/>
      <c r="J419" s="71"/>
      <c r="K419" s="34" t="s">
        <v>65</v>
      </c>
      <c r="L419" s="78">
        <v>419</v>
      </c>
      <c r="M419" s="78"/>
      <c r="N419" s="73"/>
      <c r="O419" s="89" t="s">
        <v>306</v>
      </c>
      <c r="P419" s="89" t="s">
        <v>307</v>
      </c>
      <c r="Q419" s="89" t="s">
        <v>308</v>
      </c>
      <c r="R419">
        <v>1</v>
      </c>
      <c r="S419" s="88" t="str">
        <f>REPLACE(INDEX(GroupVertices[Group],MATCH(Edges[[#This Row],[Vertex 1]],GroupVertices[Vertex],0)),1,1,"")</f>
        <v>1</v>
      </c>
      <c r="T419" s="88" t="str">
        <f>REPLACE(INDEX(GroupVertices[Group],MATCH(Edges[[#This Row],[Vertex 2]],GroupVertices[Vertex],0)),1,1,"")</f>
        <v>1</v>
      </c>
      <c r="U419" s="48"/>
      <c r="V419" s="49"/>
      <c r="W419" s="48"/>
      <c r="X419" s="49"/>
      <c r="Y419" s="48"/>
      <c r="Z419" s="49"/>
      <c r="AA419" s="48"/>
      <c r="AB419" s="49"/>
      <c r="AC419" s="48"/>
      <c r="AD419" s="48"/>
      <c r="AE419" s="48"/>
    </row>
    <row r="420" spans="1:31" ht="15">
      <c r="A420" s="65" t="s">
        <v>205</v>
      </c>
      <c r="B420" s="65" t="s">
        <v>266</v>
      </c>
      <c r="C420" s="66" t="s">
        <v>2159</v>
      </c>
      <c r="D420" s="67">
        <v>3</v>
      </c>
      <c r="E420" s="68" t="s">
        <v>132</v>
      </c>
      <c r="F420" s="69">
        <v>32</v>
      </c>
      <c r="G420" s="66"/>
      <c r="H420" s="70"/>
      <c r="I420" s="71"/>
      <c r="J420" s="71"/>
      <c r="K420" s="34" t="s">
        <v>65</v>
      </c>
      <c r="L420" s="78">
        <v>420</v>
      </c>
      <c r="M420" s="78"/>
      <c r="N420" s="73"/>
      <c r="O420" s="89" t="s">
        <v>306</v>
      </c>
      <c r="P420" s="89" t="s">
        <v>307</v>
      </c>
      <c r="Q420" s="89" t="s">
        <v>308</v>
      </c>
      <c r="R420">
        <v>1</v>
      </c>
      <c r="S420" s="88" t="str">
        <f>REPLACE(INDEX(GroupVertices[Group],MATCH(Edges[[#This Row],[Vertex 1]],GroupVertices[Vertex],0)),1,1,"")</f>
        <v>1</v>
      </c>
      <c r="T420" s="88" t="str">
        <f>REPLACE(INDEX(GroupVertices[Group],MATCH(Edges[[#This Row],[Vertex 2]],GroupVertices[Vertex],0)),1,1,"")</f>
        <v>1</v>
      </c>
      <c r="U420" s="48"/>
      <c r="V420" s="49"/>
      <c r="W420" s="48"/>
      <c r="X420" s="49"/>
      <c r="Y420" s="48"/>
      <c r="Z420" s="49"/>
      <c r="AA420" s="48"/>
      <c r="AB420" s="49"/>
      <c r="AC420" s="48"/>
      <c r="AD420" s="48"/>
      <c r="AE420" s="48"/>
    </row>
    <row r="421" spans="1:31" ht="15">
      <c r="A421" s="65" t="s">
        <v>262</v>
      </c>
      <c r="B421" s="65" t="s">
        <v>259</v>
      </c>
      <c r="C421" s="66" t="s">
        <v>2159</v>
      </c>
      <c r="D421" s="67">
        <v>3</v>
      </c>
      <c r="E421" s="68" t="s">
        <v>132</v>
      </c>
      <c r="F421" s="69">
        <v>32</v>
      </c>
      <c r="G421" s="66"/>
      <c r="H421" s="70"/>
      <c r="I421" s="71"/>
      <c r="J421" s="71"/>
      <c r="K421" s="34" t="s">
        <v>65</v>
      </c>
      <c r="L421" s="78">
        <v>421</v>
      </c>
      <c r="M421" s="78"/>
      <c r="N421" s="73"/>
      <c r="O421" s="89" t="s">
        <v>306</v>
      </c>
      <c r="P421" s="89" t="s">
        <v>307</v>
      </c>
      <c r="Q421" s="89" t="s">
        <v>309</v>
      </c>
      <c r="R421">
        <v>1</v>
      </c>
      <c r="S421" s="88" t="str">
        <f>REPLACE(INDEX(GroupVertices[Group],MATCH(Edges[[#This Row],[Vertex 1]],GroupVertices[Vertex],0)),1,1,"")</f>
        <v>2</v>
      </c>
      <c r="T421" s="88" t="str">
        <f>REPLACE(INDEX(GroupVertices[Group],MATCH(Edges[[#This Row],[Vertex 2]],GroupVertices[Vertex],0)),1,1,"")</f>
        <v>2</v>
      </c>
      <c r="U421" s="48"/>
      <c r="V421" s="49"/>
      <c r="W421" s="48"/>
      <c r="X421" s="49"/>
      <c r="Y421" s="48"/>
      <c r="Z421" s="49"/>
      <c r="AA421" s="48"/>
      <c r="AB421" s="49"/>
      <c r="AC421" s="48"/>
      <c r="AD421" s="48"/>
      <c r="AE421" s="48"/>
    </row>
    <row r="422" spans="1:31" ht="15">
      <c r="A422" s="65" t="s">
        <v>245</v>
      </c>
      <c r="B422" s="65" t="s">
        <v>259</v>
      </c>
      <c r="C422" s="66" t="s">
        <v>2159</v>
      </c>
      <c r="D422" s="67">
        <v>3</v>
      </c>
      <c r="E422" s="68" t="s">
        <v>132</v>
      </c>
      <c r="F422" s="69">
        <v>32</v>
      </c>
      <c r="G422" s="66"/>
      <c r="H422" s="70"/>
      <c r="I422" s="71"/>
      <c r="J422" s="71"/>
      <c r="K422" s="34" t="s">
        <v>65</v>
      </c>
      <c r="L422" s="78">
        <v>422</v>
      </c>
      <c r="M422" s="78"/>
      <c r="N422" s="73"/>
      <c r="O422" s="89" t="s">
        <v>306</v>
      </c>
      <c r="P422" s="89" t="s">
        <v>307</v>
      </c>
      <c r="Q422" s="89" t="s">
        <v>309</v>
      </c>
      <c r="R422">
        <v>1</v>
      </c>
      <c r="S422" s="88" t="str">
        <f>REPLACE(INDEX(GroupVertices[Group],MATCH(Edges[[#This Row],[Vertex 1]],GroupVertices[Vertex],0)),1,1,"")</f>
        <v>2</v>
      </c>
      <c r="T422" s="88" t="str">
        <f>REPLACE(INDEX(GroupVertices[Group],MATCH(Edges[[#This Row],[Vertex 2]],GroupVertices[Vertex],0)),1,1,"")</f>
        <v>2</v>
      </c>
      <c r="U422" s="48"/>
      <c r="V422" s="49"/>
      <c r="W422" s="48"/>
      <c r="X422" s="49"/>
      <c r="Y422" s="48"/>
      <c r="Z422" s="49"/>
      <c r="AA422" s="48"/>
      <c r="AB422" s="49"/>
      <c r="AC422" s="48"/>
      <c r="AD422" s="48"/>
      <c r="AE422" s="48"/>
    </row>
    <row r="423" spans="1:31" ht="15">
      <c r="A423" s="65" t="s">
        <v>263</v>
      </c>
      <c r="B423" s="65" t="s">
        <v>259</v>
      </c>
      <c r="C423" s="66" t="s">
        <v>2159</v>
      </c>
      <c r="D423" s="67">
        <v>3</v>
      </c>
      <c r="E423" s="68" t="s">
        <v>132</v>
      </c>
      <c r="F423" s="69">
        <v>32</v>
      </c>
      <c r="G423" s="66"/>
      <c r="H423" s="70"/>
      <c r="I423" s="71"/>
      <c r="J423" s="71"/>
      <c r="K423" s="34" t="s">
        <v>65</v>
      </c>
      <c r="L423" s="78">
        <v>423</v>
      </c>
      <c r="M423" s="78"/>
      <c r="N423" s="73"/>
      <c r="O423" s="89" t="s">
        <v>306</v>
      </c>
      <c r="P423" s="89" t="s">
        <v>307</v>
      </c>
      <c r="Q423" s="89" t="s">
        <v>309</v>
      </c>
      <c r="R423">
        <v>1</v>
      </c>
      <c r="S423" s="88" t="str">
        <f>REPLACE(INDEX(GroupVertices[Group],MATCH(Edges[[#This Row],[Vertex 1]],GroupVertices[Vertex],0)),1,1,"")</f>
        <v>2</v>
      </c>
      <c r="T423" s="88" t="str">
        <f>REPLACE(INDEX(GroupVertices[Group],MATCH(Edges[[#This Row],[Vertex 2]],GroupVertices[Vertex],0)),1,1,"")</f>
        <v>2</v>
      </c>
      <c r="U423" s="48"/>
      <c r="V423" s="49"/>
      <c r="W423" s="48"/>
      <c r="X423" s="49"/>
      <c r="Y423" s="48"/>
      <c r="Z423" s="49"/>
      <c r="AA423" s="48"/>
      <c r="AB423" s="49"/>
      <c r="AC423" s="48"/>
      <c r="AD423" s="48"/>
      <c r="AE423" s="48"/>
    </row>
    <row r="424" spans="1:31" ht="15">
      <c r="A424" s="65" t="s">
        <v>205</v>
      </c>
      <c r="B424" s="65" t="s">
        <v>259</v>
      </c>
      <c r="C424" s="66" t="s">
        <v>2159</v>
      </c>
      <c r="D424" s="67">
        <v>3</v>
      </c>
      <c r="E424" s="68" t="s">
        <v>132</v>
      </c>
      <c r="F424" s="69">
        <v>32</v>
      </c>
      <c r="G424" s="66"/>
      <c r="H424" s="70"/>
      <c r="I424" s="71"/>
      <c r="J424" s="71"/>
      <c r="K424" s="34" t="s">
        <v>65</v>
      </c>
      <c r="L424" s="78">
        <v>424</v>
      </c>
      <c r="M424" s="78"/>
      <c r="N424" s="73"/>
      <c r="O424" s="89" t="s">
        <v>306</v>
      </c>
      <c r="P424" s="89" t="s">
        <v>307</v>
      </c>
      <c r="Q424" s="89" t="s">
        <v>308</v>
      </c>
      <c r="R424">
        <v>1</v>
      </c>
      <c r="S424" s="88" t="str">
        <f>REPLACE(INDEX(GroupVertices[Group],MATCH(Edges[[#This Row],[Vertex 1]],GroupVertices[Vertex],0)),1,1,"")</f>
        <v>1</v>
      </c>
      <c r="T424" s="88" t="str">
        <f>REPLACE(INDEX(GroupVertices[Group],MATCH(Edges[[#This Row],[Vertex 2]],GroupVertices[Vertex],0)),1,1,"")</f>
        <v>2</v>
      </c>
      <c r="U424" s="48"/>
      <c r="V424" s="49"/>
      <c r="W424" s="48"/>
      <c r="X424" s="49"/>
      <c r="Y424" s="48"/>
      <c r="Z424" s="49"/>
      <c r="AA424" s="48"/>
      <c r="AB424" s="49"/>
      <c r="AC424" s="48"/>
      <c r="AD424" s="48"/>
      <c r="AE424" s="48"/>
    </row>
    <row r="425" spans="1:31" ht="15">
      <c r="A425" s="65" t="s">
        <v>205</v>
      </c>
      <c r="B425" s="65" t="s">
        <v>299</v>
      </c>
      <c r="C425" s="66" t="s">
        <v>2159</v>
      </c>
      <c r="D425" s="67">
        <v>3</v>
      </c>
      <c r="E425" s="68" t="s">
        <v>132</v>
      </c>
      <c r="F425" s="69">
        <v>32</v>
      </c>
      <c r="G425" s="66"/>
      <c r="H425" s="70"/>
      <c r="I425" s="71"/>
      <c r="J425" s="71"/>
      <c r="K425" s="34" t="s">
        <v>65</v>
      </c>
      <c r="L425" s="78">
        <v>425</v>
      </c>
      <c r="M425" s="78"/>
      <c r="N425" s="73"/>
      <c r="O425" s="89" t="s">
        <v>306</v>
      </c>
      <c r="P425" s="89" t="s">
        <v>307</v>
      </c>
      <c r="Q425" s="89" t="s">
        <v>308</v>
      </c>
      <c r="R425">
        <v>1</v>
      </c>
      <c r="S425" s="88" t="str">
        <f>REPLACE(INDEX(GroupVertices[Group],MATCH(Edges[[#This Row],[Vertex 1]],GroupVertices[Vertex],0)),1,1,"")</f>
        <v>1</v>
      </c>
      <c r="T425" s="88" t="str">
        <f>REPLACE(INDEX(GroupVertices[Group],MATCH(Edges[[#This Row],[Vertex 2]],GroupVertices[Vertex],0)),1,1,"")</f>
        <v>1</v>
      </c>
      <c r="U425" s="48"/>
      <c r="V425" s="49"/>
      <c r="W425" s="48"/>
      <c r="X425" s="49"/>
      <c r="Y425" s="48"/>
      <c r="Z425" s="49"/>
      <c r="AA425" s="48"/>
      <c r="AB425" s="49"/>
      <c r="AC425" s="48"/>
      <c r="AD425" s="48"/>
      <c r="AE425" s="48"/>
    </row>
    <row r="426" spans="1:31" ht="15">
      <c r="A426" s="65" t="s">
        <v>205</v>
      </c>
      <c r="B426" s="65" t="s">
        <v>300</v>
      </c>
      <c r="C426" s="66" t="s">
        <v>2159</v>
      </c>
      <c r="D426" s="67">
        <v>3</v>
      </c>
      <c r="E426" s="68" t="s">
        <v>132</v>
      </c>
      <c r="F426" s="69">
        <v>32</v>
      </c>
      <c r="G426" s="66"/>
      <c r="H426" s="70"/>
      <c r="I426" s="71"/>
      <c r="J426" s="71"/>
      <c r="K426" s="34" t="s">
        <v>65</v>
      </c>
      <c r="L426" s="78">
        <v>426</v>
      </c>
      <c r="M426" s="78"/>
      <c r="N426" s="73"/>
      <c r="O426" s="89" t="s">
        <v>306</v>
      </c>
      <c r="P426" s="89" t="s">
        <v>307</v>
      </c>
      <c r="Q426" s="89" t="s">
        <v>308</v>
      </c>
      <c r="R426">
        <v>1</v>
      </c>
      <c r="S426" s="88" t="str">
        <f>REPLACE(INDEX(GroupVertices[Group],MATCH(Edges[[#This Row],[Vertex 1]],GroupVertices[Vertex],0)),1,1,"")</f>
        <v>1</v>
      </c>
      <c r="T426" s="88" t="str">
        <f>REPLACE(INDEX(GroupVertices[Group],MATCH(Edges[[#This Row],[Vertex 2]],GroupVertices[Vertex],0)),1,1,"")</f>
        <v>1</v>
      </c>
      <c r="U426" s="48"/>
      <c r="V426" s="49"/>
      <c r="W426" s="48"/>
      <c r="X426" s="49"/>
      <c r="Y426" s="48"/>
      <c r="Z426" s="49"/>
      <c r="AA426" s="48"/>
      <c r="AB426" s="49"/>
      <c r="AC426" s="48"/>
      <c r="AD426" s="48"/>
      <c r="AE426" s="48"/>
    </row>
    <row r="427" spans="1:31" ht="15">
      <c r="A427" s="65" t="s">
        <v>243</v>
      </c>
      <c r="B427" s="65" t="s">
        <v>242</v>
      </c>
      <c r="C427" s="66" t="s">
        <v>2159</v>
      </c>
      <c r="D427" s="67">
        <v>3</v>
      </c>
      <c r="E427" s="68" t="s">
        <v>132</v>
      </c>
      <c r="F427" s="69">
        <v>32</v>
      </c>
      <c r="G427" s="66"/>
      <c r="H427" s="70"/>
      <c r="I427" s="71"/>
      <c r="J427" s="71"/>
      <c r="K427" s="34" t="s">
        <v>65</v>
      </c>
      <c r="L427" s="78">
        <v>427</v>
      </c>
      <c r="M427" s="78"/>
      <c r="N427" s="73"/>
      <c r="O427" s="89" t="s">
        <v>306</v>
      </c>
      <c r="P427" s="89" t="s">
        <v>307</v>
      </c>
      <c r="Q427" s="89" t="s">
        <v>309</v>
      </c>
      <c r="R427">
        <v>1</v>
      </c>
      <c r="S427" s="88" t="str">
        <f>REPLACE(INDEX(GroupVertices[Group],MATCH(Edges[[#This Row],[Vertex 1]],GroupVertices[Vertex],0)),1,1,"")</f>
        <v>2</v>
      </c>
      <c r="T427" s="88" t="str">
        <f>REPLACE(INDEX(GroupVertices[Group],MATCH(Edges[[#This Row],[Vertex 2]],GroupVertices[Vertex],0)),1,1,"")</f>
        <v>2</v>
      </c>
      <c r="U427" s="48"/>
      <c r="V427" s="49"/>
      <c r="W427" s="48"/>
      <c r="X427" s="49"/>
      <c r="Y427" s="48"/>
      <c r="Z427" s="49"/>
      <c r="AA427" s="48"/>
      <c r="AB427" s="49"/>
      <c r="AC427" s="48"/>
      <c r="AD427" s="48"/>
      <c r="AE427" s="48"/>
    </row>
    <row r="428" spans="1:31" ht="15">
      <c r="A428" s="65" t="s">
        <v>250</v>
      </c>
      <c r="B428" s="65" t="s">
        <v>242</v>
      </c>
      <c r="C428" s="66" t="s">
        <v>2159</v>
      </c>
      <c r="D428" s="67">
        <v>3</v>
      </c>
      <c r="E428" s="68" t="s">
        <v>132</v>
      </c>
      <c r="F428" s="69">
        <v>32</v>
      </c>
      <c r="G428" s="66"/>
      <c r="H428" s="70"/>
      <c r="I428" s="71"/>
      <c r="J428" s="71"/>
      <c r="K428" s="34" t="s">
        <v>65</v>
      </c>
      <c r="L428" s="78">
        <v>428</v>
      </c>
      <c r="M428" s="78"/>
      <c r="N428" s="73"/>
      <c r="O428" s="89" t="s">
        <v>306</v>
      </c>
      <c r="P428" s="89" t="s">
        <v>307</v>
      </c>
      <c r="Q428" s="89" t="s">
        <v>309</v>
      </c>
      <c r="R428">
        <v>1</v>
      </c>
      <c r="S428" s="88" t="str">
        <f>REPLACE(INDEX(GroupVertices[Group],MATCH(Edges[[#This Row],[Vertex 1]],GroupVertices[Vertex],0)),1,1,"")</f>
        <v>2</v>
      </c>
      <c r="T428" s="88" t="str">
        <f>REPLACE(INDEX(GroupVertices[Group],MATCH(Edges[[#This Row],[Vertex 2]],GroupVertices[Vertex],0)),1,1,"")</f>
        <v>2</v>
      </c>
      <c r="U428" s="48"/>
      <c r="V428" s="49"/>
      <c r="W428" s="48"/>
      <c r="X428" s="49"/>
      <c r="Y428" s="48"/>
      <c r="Z428" s="49"/>
      <c r="AA428" s="48"/>
      <c r="AB428" s="49"/>
      <c r="AC428" s="48"/>
      <c r="AD428" s="48"/>
      <c r="AE428" s="48"/>
    </row>
    <row r="429" spans="1:31" ht="15">
      <c r="A429" s="65" t="s">
        <v>244</v>
      </c>
      <c r="B429" s="65" t="s">
        <v>242</v>
      </c>
      <c r="C429" s="66" t="s">
        <v>2159</v>
      </c>
      <c r="D429" s="67">
        <v>3</v>
      </c>
      <c r="E429" s="68" t="s">
        <v>132</v>
      </c>
      <c r="F429" s="69">
        <v>32</v>
      </c>
      <c r="G429" s="66"/>
      <c r="H429" s="70"/>
      <c r="I429" s="71"/>
      <c r="J429" s="71"/>
      <c r="K429" s="34" t="s">
        <v>65</v>
      </c>
      <c r="L429" s="78">
        <v>429</v>
      </c>
      <c r="M429" s="78"/>
      <c r="N429" s="73"/>
      <c r="O429" s="89" t="s">
        <v>306</v>
      </c>
      <c r="P429" s="89" t="s">
        <v>307</v>
      </c>
      <c r="Q429" s="89" t="s">
        <v>309</v>
      </c>
      <c r="R429">
        <v>1</v>
      </c>
      <c r="S429" s="88" t="str">
        <f>REPLACE(INDEX(GroupVertices[Group],MATCH(Edges[[#This Row],[Vertex 1]],GroupVertices[Vertex],0)),1,1,"")</f>
        <v>2</v>
      </c>
      <c r="T429" s="88" t="str">
        <f>REPLACE(INDEX(GroupVertices[Group],MATCH(Edges[[#This Row],[Vertex 2]],GroupVertices[Vertex],0)),1,1,"")</f>
        <v>2</v>
      </c>
      <c r="U429" s="48"/>
      <c r="V429" s="49"/>
      <c r="W429" s="48"/>
      <c r="X429" s="49"/>
      <c r="Y429" s="48"/>
      <c r="Z429" s="49"/>
      <c r="AA429" s="48"/>
      <c r="AB429" s="49"/>
      <c r="AC429" s="48"/>
      <c r="AD429" s="48"/>
      <c r="AE429" s="48"/>
    </row>
    <row r="430" spans="1:31" ht="15">
      <c r="A430" s="65" t="s">
        <v>251</v>
      </c>
      <c r="B430" s="65" t="s">
        <v>242</v>
      </c>
      <c r="C430" s="66" t="s">
        <v>2159</v>
      </c>
      <c r="D430" s="67">
        <v>3</v>
      </c>
      <c r="E430" s="68" t="s">
        <v>132</v>
      </c>
      <c r="F430" s="69">
        <v>32</v>
      </c>
      <c r="G430" s="66"/>
      <c r="H430" s="70"/>
      <c r="I430" s="71"/>
      <c r="J430" s="71"/>
      <c r="K430" s="34" t="s">
        <v>65</v>
      </c>
      <c r="L430" s="78">
        <v>430</v>
      </c>
      <c r="M430" s="78"/>
      <c r="N430" s="73"/>
      <c r="O430" s="89" t="s">
        <v>306</v>
      </c>
      <c r="P430" s="89" t="s">
        <v>307</v>
      </c>
      <c r="Q430" s="89" t="s">
        <v>309</v>
      </c>
      <c r="R430">
        <v>1</v>
      </c>
      <c r="S430" s="88" t="str">
        <f>REPLACE(INDEX(GroupVertices[Group],MATCH(Edges[[#This Row],[Vertex 1]],GroupVertices[Vertex],0)),1,1,"")</f>
        <v>2</v>
      </c>
      <c r="T430" s="88" t="str">
        <f>REPLACE(INDEX(GroupVertices[Group],MATCH(Edges[[#This Row],[Vertex 2]],GroupVertices[Vertex],0)),1,1,"")</f>
        <v>2</v>
      </c>
      <c r="U430" s="48"/>
      <c r="V430" s="49"/>
      <c r="W430" s="48"/>
      <c r="X430" s="49"/>
      <c r="Y430" s="48"/>
      <c r="Z430" s="49"/>
      <c r="AA430" s="48"/>
      <c r="AB430" s="49"/>
      <c r="AC430" s="48"/>
      <c r="AD430" s="48"/>
      <c r="AE430" s="48"/>
    </row>
    <row r="431" spans="1:31" ht="15">
      <c r="A431" s="65" t="s">
        <v>245</v>
      </c>
      <c r="B431" s="65" t="s">
        <v>242</v>
      </c>
      <c r="C431" s="66" t="s">
        <v>2159</v>
      </c>
      <c r="D431" s="67">
        <v>3</v>
      </c>
      <c r="E431" s="68" t="s">
        <v>132</v>
      </c>
      <c r="F431" s="69">
        <v>32</v>
      </c>
      <c r="G431" s="66"/>
      <c r="H431" s="70"/>
      <c r="I431" s="71"/>
      <c r="J431" s="71"/>
      <c r="K431" s="34" t="s">
        <v>65</v>
      </c>
      <c r="L431" s="78">
        <v>431</v>
      </c>
      <c r="M431" s="78"/>
      <c r="N431" s="73"/>
      <c r="O431" s="89" t="s">
        <v>306</v>
      </c>
      <c r="P431" s="89" t="s">
        <v>307</v>
      </c>
      <c r="Q431" s="89" t="s">
        <v>309</v>
      </c>
      <c r="R431">
        <v>1</v>
      </c>
      <c r="S431" s="88" t="str">
        <f>REPLACE(INDEX(GroupVertices[Group],MATCH(Edges[[#This Row],[Vertex 1]],GroupVertices[Vertex],0)),1,1,"")</f>
        <v>2</v>
      </c>
      <c r="T431" s="88" t="str">
        <f>REPLACE(INDEX(GroupVertices[Group],MATCH(Edges[[#This Row],[Vertex 2]],GroupVertices[Vertex],0)),1,1,"")</f>
        <v>2</v>
      </c>
      <c r="U431" s="48"/>
      <c r="V431" s="49"/>
      <c r="W431" s="48"/>
      <c r="X431" s="49"/>
      <c r="Y431" s="48"/>
      <c r="Z431" s="49"/>
      <c r="AA431" s="48"/>
      <c r="AB431" s="49"/>
      <c r="AC431" s="48"/>
      <c r="AD431" s="48"/>
      <c r="AE431" s="48"/>
    </row>
    <row r="432" spans="1:31" ht="15">
      <c r="A432" s="65" t="s">
        <v>252</v>
      </c>
      <c r="B432" s="65" t="s">
        <v>242</v>
      </c>
      <c r="C432" s="66" t="s">
        <v>2159</v>
      </c>
      <c r="D432" s="67">
        <v>3</v>
      </c>
      <c r="E432" s="68" t="s">
        <v>132</v>
      </c>
      <c r="F432" s="69">
        <v>32</v>
      </c>
      <c r="G432" s="66"/>
      <c r="H432" s="70"/>
      <c r="I432" s="71"/>
      <c r="J432" s="71"/>
      <c r="K432" s="34" t="s">
        <v>65</v>
      </c>
      <c r="L432" s="78">
        <v>432</v>
      </c>
      <c r="M432" s="78"/>
      <c r="N432" s="73"/>
      <c r="O432" s="89" t="s">
        <v>306</v>
      </c>
      <c r="P432" s="89" t="s">
        <v>307</v>
      </c>
      <c r="Q432" s="89" t="s">
        <v>309</v>
      </c>
      <c r="R432">
        <v>1</v>
      </c>
      <c r="S432" s="88" t="str">
        <f>REPLACE(INDEX(GroupVertices[Group],MATCH(Edges[[#This Row],[Vertex 1]],GroupVertices[Vertex],0)),1,1,"")</f>
        <v>2</v>
      </c>
      <c r="T432" s="88" t="str">
        <f>REPLACE(INDEX(GroupVertices[Group],MATCH(Edges[[#This Row],[Vertex 2]],GroupVertices[Vertex],0)),1,1,"")</f>
        <v>2</v>
      </c>
      <c r="U432" s="48"/>
      <c r="V432" s="49"/>
      <c r="W432" s="48"/>
      <c r="X432" s="49"/>
      <c r="Y432" s="48"/>
      <c r="Z432" s="49"/>
      <c r="AA432" s="48"/>
      <c r="AB432" s="49"/>
      <c r="AC432" s="48"/>
      <c r="AD432" s="48"/>
      <c r="AE432" s="48"/>
    </row>
    <row r="433" spans="1:31" ht="15">
      <c r="A433" s="65" t="s">
        <v>205</v>
      </c>
      <c r="B433" s="65" t="s">
        <v>242</v>
      </c>
      <c r="C433" s="66" t="s">
        <v>2159</v>
      </c>
      <c r="D433" s="67">
        <v>3</v>
      </c>
      <c r="E433" s="68" t="s">
        <v>132</v>
      </c>
      <c r="F433" s="69">
        <v>32</v>
      </c>
      <c r="G433" s="66"/>
      <c r="H433" s="70"/>
      <c r="I433" s="71"/>
      <c r="J433" s="71"/>
      <c r="K433" s="34" t="s">
        <v>65</v>
      </c>
      <c r="L433" s="78">
        <v>433</v>
      </c>
      <c r="M433" s="78"/>
      <c r="N433" s="73"/>
      <c r="O433" s="89" t="s">
        <v>306</v>
      </c>
      <c r="P433" s="89" t="s">
        <v>307</v>
      </c>
      <c r="Q433" s="89" t="s">
        <v>308</v>
      </c>
      <c r="R433">
        <v>1</v>
      </c>
      <c r="S433" s="88" t="str">
        <f>REPLACE(INDEX(GroupVertices[Group],MATCH(Edges[[#This Row],[Vertex 1]],GroupVertices[Vertex],0)),1,1,"")</f>
        <v>1</v>
      </c>
      <c r="T433" s="88" t="str">
        <f>REPLACE(INDEX(GroupVertices[Group],MATCH(Edges[[#This Row],[Vertex 2]],GroupVertices[Vertex],0)),1,1,"")</f>
        <v>2</v>
      </c>
      <c r="U433" s="48"/>
      <c r="V433" s="49"/>
      <c r="W433" s="48"/>
      <c r="X433" s="49"/>
      <c r="Y433" s="48"/>
      <c r="Z433" s="49"/>
      <c r="AA433" s="48"/>
      <c r="AB433" s="49"/>
      <c r="AC433" s="48"/>
      <c r="AD433" s="48"/>
      <c r="AE433" s="48"/>
    </row>
    <row r="434" spans="1:31" ht="15">
      <c r="A434" s="65" t="s">
        <v>244</v>
      </c>
      <c r="B434" s="65" t="s">
        <v>243</v>
      </c>
      <c r="C434" s="66" t="s">
        <v>2159</v>
      </c>
      <c r="D434" s="67">
        <v>3</v>
      </c>
      <c r="E434" s="68" t="s">
        <v>132</v>
      </c>
      <c r="F434" s="69">
        <v>32</v>
      </c>
      <c r="G434" s="66"/>
      <c r="H434" s="70"/>
      <c r="I434" s="71"/>
      <c r="J434" s="71"/>
      <c r="K434" s="34" t="s">
        <v>65</v>
      </c>
      <c r="L434" s="78">
        <v>434</v>
      </c>
      <c r="M434" s="78"/>
      <c r="N434" s="73"/>
      <c r="O434" s="89" t="s">
        <v>306</v>
      </c>
      <c r="P434" s="89" t="s">
        <v>307</v>
      </c>
      <c r="Q434" s="89" t="s">
        <v>309</v>
      </c>
      <c r="R434">
        <v>1</v>
      </c>
      <c r="S434" s="88" t="str">
        <f>REPLACE(INDEX(GroupVertices[Group],MATCH(Edges[[#This Row],[Vertex 1]],GroupVertices[Vertex],0)),1,1,"")</f>
        <v>2</v>
      </c>
      <c r="T434" s="88" t="str">
        <f>REPLACE(INDEX(GroupVertices[Group],MATCH(Edges[[#This Row],[Vertex 2]],GroupVertices[Vertex],0)),1,1,"")</f>
        <v>2</v>
      </c>
      <c r="U434" s="48"/>
      <c r="V434" s="49"/>
      <c r="W434" s="48"/>
      <c r="X434" s="49"/>
      <c r="Y434" s="48"/>
      <c r="Z434" s="49"/>
      <c r="AA434" s="48"/>
      <c r="AB434" s="49"/>
      <c r="AC434" s="48"/>
      <c r="AD434" s="48"/>
      <c r="AE434" s="48"/>
    </row>
    <row r="435" spans="1:31" ht="15">
      <c r="A435" s="65" t="s">
        <v>245</v>
      </c>
      <c r="B435" s="65" t="s">
        <v>243</v>
      </c>
      <c r="C435" s="66" t="s">
        <v>2159</v>
      </c>
      <c r="D435" s="67">
        <v>3</v>
      </c>
      <c r="E435" s="68" t="s">
        <v>132</v>
      </c>
      <c r="F435" s="69">
        <v>32</v>
      </c>
      <c r="G435" s="66"/>
      <c r="H435" s="70"/>
      <c r="I435" s="71"/>
      <c r="J435" s="71"/>
      <c r="K435" s="34" t="s">
        <v>65</v>
      </c>
      <c r="L435" s="78">
        <v>435</v>
      </c>
      <c r="M435" s="78"/>
      <c r="N435" s="73"/>
      <c r="O435" s="89" t="s">
        <v>306</v>
      </c>
      <c r="P435" s="89" t="s">
        <v>307</v>
      </c>
      <c r="Q435" s="89" t="s">
        <v>309</v>
      </c>
      <c r="R435">
        <v>1</v>
      </c>
      <c r="S435" s="88" t="str">
        <f>REPLACE(INDEX(GroupVertices[Group],MATCH(Edges[[#This Row],[Vertex 1]],GroupVertices[Vertex],0)),1,1,"")</f>
        <v>2</v>
      </c>
      <c r="T435" s="88" t="str">
        <f>REPLACE(INDEX(GroupVertices[Group],MATCH(Edges[[#This Row],[Vertex 2]],GroupVertices[Vertex],0)),1,1,"")</f>
        <v>2</v>
      </c>
      <c r="U435" s="48"/>
      <c r="V435" s="49"/>
      <c r="W435" s="48"/>
      <c r="X435" s="49"/>
      <c r="Y435" s="48"/>
      <c r="Z435" s="49"/>
      <c r="AA435" s="48"/>
      <c r="AB435" s="49"/>
      <c r="AC435" s="48"/>
      <c r="AD435" s="48"/>
      <c r="AE435" s="48"/>
    </row>
    <row r="436" spans="1:31" ht="15">
      <c r="A436" s="65" t="s">
        <v>205</v>
      </c>
      <c r="B436" s="65" t="s">
        <v>243</v>
      </c>
      <c r="C436" s="66" t="s">
        <v>2159</v>
      </c>
      <c r="D436" s="67">
        <v>3</v>
      </c>
      <c r="E436" s="68" t="s">
        <v>132</v>
      </c>
      <c r="F436" s="69">
        <v>32</v>
      </c>
      <c r="G436" s="66"/>
      <c r="H436" s="70"/>
      <c r="I436" s="71"/>
      <c r="J436" s="71"/>
      <c r="K436" s="34" t="s">
        <v>65</v>
      </c>
      <c r="L436" s="78">
        <v>436</v>
      </c>
      <c r="M436" s="78"/>
      <c r="N436" s="73"/>
      <c r="O436" s="89" t="s">
        <v>306</v>
      </c>
      <c r="P436" s="89" t="s">
        <v>307</v>
      </c>
      <c r="Q436" s="89" t="s">
        <v>308</v>
      </c>
      <c r="R436">
        <v>1</v>
      </c>
      <c r="S436" s="88" t="str">
        <f>REPLACE(INDEX(GroupVertices[Group],MATCH(Edges[[#This Row],[Vertex 1]],GroupVertices[Vertex],0)),1,1,"")</f>
        <v>1</v>
      </c>
      <c r="T436" s="88" t="str">
        <f>REPLACE(INDEX(GroupVertices[Group],MATCH(Edges[[#This Row],[Vertex 2]],GroupVertices[Vertex],0)),1,1,"")</f>
        <v>2</v>
      </c>
      <c r="U436" s="48"/>
      <c r="V436" s="49"/>
      <c r="W436" s="48"/>
      <c r="X436" s="49"/>
      <c r="Y436" s="48"/>
      <c r="Z436" s="49"/>
      <c r="AA436" s="48"/>
      <c r="AB436" s="49"/>
      <c r="AC436" s="48"/>
      <c r="AD436" s="48"/>
      <c r="AE436" s="48"/>
    </row>
    <row r="437" spans="1:31" ht="15">
      <c r="A437" s="65" t="s">
        <v>205</v>
      </c>
      <c r="B437" s="65" t="s">
        <v>301</v>
      </c>
      <c r="C437" s="66" t="s">
        <v>2159</v>
      </c>
      <c r="D437" s="67">
        <v>3</v>
      </c>
      <c r="E437" s="68" t="s">
        <v>132</v>
      </c>
      <c r="F437" s="69">
        <v>32</v>
      </c>
      <c r="G437" s="66"/>
      <c r="H437" s="70"/>
      <c r="I437" s="71"/>
      <c r="J437" s="71"/>
      <c r="K437" s="34" t="s">
        <v>65</v>
      </c>
      <c r="L437" s="78">
        <v>437</v>
      </c>
      <c r="M437" s="78"/>
      <c r="N437" s="73"/>
      <c r="O437" s="89" t="s">
        <v>306</v>
      </c>
      <c r="P437" s="89" t="s">
        <v>307</v>
      </c>
      <c r="Q437" s="89" t="s">
        <v>308</v>
      </c>
      <c r="R437">
        <v>1</v>
      </c>
      <c r="S437" s="88" t="str">
        <f>REPLACE(INDEX(GroupVertices[Group],MATCH(Edges[[#This Row],[Vertex 1]],GroupVertices[Vertex],0)),1,1,"")</f>
        <v>1</v>
      </c>
      <c r="T437" s="88" t="str">
        <f>REPLACE(INDEX(GroupVertices[Group],MATCH(Edges[[#This Row],[Vertex 2]],GroupVertices[Vertex],0)),1,1,"")</f>
        <v>1</v>
      </c>
      <c r="U437" s="48"/>
      <c r="V437" s="49"/>
      <c r="W437" s="48"/>
      <c r="X437" s="49"/>
      <c r="Y437" s="48"/>
      <c r="Z437" s="49"/>
      <c r="AA437" s="48"/>
      <c r="AB437" s="49"/>
      <c r="AC437" s="48"/>
      <c r="AD437" s="48"/>
      <c r="AE437" s="48"/>
    </row>
    <row r="438" spans="1:31" ht="15">
      <c r="A438" s="65" t="s">
        <v>205</v>
      </c>
      <c r="B438" s="65" t="s">
        <v>254</v>
      </c>
      <c r="C438" s="66" t="s">
        <v>2159</v>
      </c>
      <c r="D438" s="67">
        <v>3</v>
      </c>
      <c r="E438" s="68" t="s">
        <v>132</v>
      </c>
      <c r="F438" s="69">
        <v>32</v>
      </c>
      <c r="G438" s="66"/>
      <c r="H438" s="70"/>
      <c r="I438" s="71"/>
      <c r="J438" s="71"/>
      <c r="K438" s="34" t="s">
        <v>65</v>
      </c>
      <c r="L438" s="78">
        <v>438</v>
      </c>
      <c r="M438" s="78"/>
      <c r="N438" s="73"/>
      <c r="O438" s="89" t="s">
        <v>306</v>
      </c>
      <c r="P438" s="89" t="s">
        <v>307</v>
      </c>
      <c r="Q438" s="89" t="s">
        <v>308</v>
      </c>
      <c r="R438">
        <v>1</v>
      </c>
      <c r="S438" s="88" t="str">
        <f>REPLACE(INDEX(GroupVertices[Group],MATCH(Edges[[#This Row],[Vertex 1]],GroupVertices[Vertex],0)),1,1,"")</f>
        <v>1</v>
      </c>
      <c r="T438" s="88" t="str">
        <f>REPLACE(INDEX(GroupVertices[Group],MATCH(Edges[[#This Row],[Vertex 2]],GroupVertices[Vertex],0)),1,1,"")</f>
        <v>2</v>
      </c>
      <c r="U438" s="48"/>
      <c r="V438" s="49"/>
      <c r="W438" s="48"/>
      <c r="X438" s="49"/>
      <c r="Y438" s="48"/>
      <c r="Z438" s="49"/>
      <c r="AA438" s="48"/>
      <c r="AB438" s="49"/>
      <c r="AC438" s="48"/>
      <c r="AD438" s="48"/>
      <c r="AE438" s="48"/>
    </row>
    <row r="439" spans="1:31" ht="15">
      <c r="A439" s="65" t="s">
        <v>255</v>
      </c>
      <c r="B439" s="65" t="s">
        <v>250</v>
      </c>
      <c r="C439" s="66" t="s">
        <v>2159</v>
      </c>
      <c r="D439" s="67">
        <v>3</v>
      </c>
      <c r="E439" s="68" t="s">
        <v>132</v>
      </c>
      <c r="F439" s="69">
        <v>32</v>
      </c>
      <c r="G439" s="66"/>
      <c r="H439" s="70"/>
      <c r="I439" s="71"/>
      <c r="J439" s="71"/>
      <c r="K439" s="34" t="s">
        <v>65</v>
      </c>
      <c r="L439" s="78">
        <v>439</v>
      </c>
      <c r="M439" s="78"/>
      <c r="N439" s="73"/>
      <c r="O439" s="89" t="s">
        <v>306</v>
      </c>
      <c r="P439" s="89" t="s">
        <v>307</v>
      </c>
      <c r="Q439" s="89" t="s">
        <v>309</v>
      </c>
      <c r="R439">
        <v>1</v>
      </c>
      <c r="S439" s="88" t="str">
        <f>REPLACE(INDEX(GroupVertices[Group],MATCH(Edges[[#This Row],[Vertex 1]],GroupVertices[Vertex],0)),1,1,"")</f>
        <v>2</v>
      </c>
      <c r="T439" s="88" t="str">
        <f>REPLACE(INDEX(GroupVertices[Group],MATCH(Edges[[#This Row],[Vertex 2]],GroupVertices[Vertex],0)),1,1,"")</f>
        <v>2</v>
      </c>
      <c r="U439" s="48"/>
      <c r="V439" s="49"/>
      <c r="W439" s="48"/>
      <c r="X439" s="49"/>
      <c r="Y439" s="48"/>
      <c r="Z439" s="49"/>
      <c r="AA439" s="48"/>
      <c r="AB439" s="49"/>
      <c r="AC439" s="48"/>
      <c r="AD439" s="48"/>
      <c r="AE439" s="48"/>
    </row>
    <row r="440" spans="1:31" ht="15">
      <c r="A440" s="65" t="s">
        <v>256</v>
      </c>
      <c r="B440" s="65" t="s">
        <v>250</v>
      </c>
      <c r="C440" s="66" t="s">
        <v>2159</v>
      </c>
      <c r="D440" s="67">
        <v>3</v>
      </c>
      <c r="E440" s="68" t="s">
        <v>132</v>
      </c>
      <c r="F440" s="69">
        <v>32</v>
      </c>
      <c r="G440" s="66"/>
      <c r="H440" s="70"/>
      <c r="I440" s="71"/>
      <c r="J440" s="71"/>
      <c r="K440" s="34" t="s">
        <v>65</v>
      </c>
      <c r="L440" s="78">
        <v>440</v>
      </c>
      <c r="M440" s="78"/>
      <c r="N440" s="73"/>
      <c r="O440" s="89" t="s">
        <v>306</v>
      </c>
      <c r="P440" s="89" t="s">
        <v>307</v>
      </c>
      <c r="Q440" s="89" t="s">
        <v>309</v>
      </c>
      <c r="R440">
        <v>1</v>
      </c>
      <c r="S440" s="88" t="str">
        <f>REPLACE(INDEX(GroupVertices[Group],MATCH(Edges[[#This Row],[Vertex 1]],GroupVertices[Vertex],0)),1,1,"")</f>
        <v>2</v>
      </c>
      <c r="T440" s="88" t="str">
        <f>REPLACE(INDEX(GroupVertices[Group],MATCH(Edges[[#This Row],[Vertex 2]],GroupVertices[Vertex],0)),1,1,"")</f>
        <v>2</v>
      </c>
      <c r="U440" s="48"/>
      <c r="V440" s="49"/>
      <c r="W440" s="48"/>
      <c r="X440" s="49"/>
      <c r="Y440" s="48"/>
      <c r="Z440" s="49"/>
      <c r="AA440" s="48"/>
      <c r="AB440" s="49"/>
      <c r="AC440" s="48"/>
      <c r="AD440" s="48"/>
      <c r="AE440" s="48"/>
    </row>
    <row r="441" spans="1:31" ht="15">
      <c r="A441" s="65" t="s">
        <v>244</v>
      </c>
      <c r="B441" s="65" t="s">
        <v>250</v>
      </c>
      <c r="C441" s="66" t="s">
        <v>2159</v>
      </c>
      <c r="D441" s="67">
        <v>3</v>
      </c>
      <c r="E441" s="68" t="s">
        <v>132</v>
      </c>
      <c r="F441" s="69">
        <v>32</v>
      </c>
      <c r="G441" s="66"/>
      <c r="H441" s="70"/>
      <c r="I441" s="71"/>
      <c r="J441" s="71"/>
      <c r="K441" s="34" t="s">
        <v>65</v>
      </c>
      <c r="L441" s="78">
        <v>441</v>
      </c>
      <c r="M441" s="78"/>
      <c r="N441" s="73"/>
      <c r="O441" s="89" t="s">
        <v>306</v>
      </c>
      <c r="P441" s="89" t="s">
        <v>307</v>
      </c>
      <c r="Q441" s="89" t="s">
        <v>309</v>
      </c>
      <c r="R441">
        <v>1</v>
      </c>
      <c r="S441" s="88" t="str">
        <f>REPLACE(INDEX(GroupVertices[Group],MATCH(Edges[[#This Row],[Vertex 1]],GroupVertices[Vertex],0)),1,1,"")</f>
        <v>2</v>
      </c>
      <c r="T441" s="88" t="str">
        <f>REPLACE(INDEX(GroupVertices[Group],MATCH(Edges[[#This Row],[Vertex 2]],GroupVertices[Vertex],0)),1,1,"")</f>
        <v>2</v>
      </c>
      <c r="U441" s="48"/>
      <c r="V441" s="49"/>
      <c r="W441" s="48"/>
      <c r="X441" s="49"/>
      <c r="Y441" s="48"/>
      <c r="Z441" s="49"/>
      <c r="AA441" s="48"/>
      <c r="AB441" s="49"/>
      <c r="AC441" s="48"/>
      <c r="AD441" s="48"/>
      <c r="AE441" s="48"/>
    </row>
    <row r="442" spans="1:31" ht="15">
      <c r="A442" s="65" t="s">
        <v>251</v>
      </c>
      <c r="B442" s="65" t="s">
        <v>250</v>
      </c>
      <c r="C442" s="66" t="s">
        <v>2159</v>
      </c>
      <c r="D442" s="67">
        <v>3</v>
      </c>
      <c r="E442" s="68" t="s">
        <v>132</v>
      </c>
      <c r="F442" s="69">
        <v>32</v>
      </c>
      <c r="G442" s="66"/>
      <c r="H442" s="70"/>
      <c r="I442" s="71"/>
      <c r="J442" s="71"/>
      <c r="K442" s="34" t="s">
        <v>65</v>
      </c>
      <c r="L442" s="78">
        <v>442</v>
      </c>
      <c r="M442" s="78"/>
      <c r="N442" s="73"/>
      <c r="O442" s="89" t="s">
        <v>306</v>
      </c>
      <c r="P442" s="89" t="s">
        <v>307</v>
      </c>
      <c r="Q442" s="89" t="s">
        <v>309</v>
      </c>
      <c r="R442">
        <v>1</v>
      </c>
      <c r="S442" s="88" t="str">
        <f>REPLACE(INDEX(GroupVertices[Group],MATCH(Edges[[#This Row],[Vertex 1]],GroupVertices[Vertex],0)),1,1,"")</f>
        <v>2</v>
      </c>
      <c r="T442" s="88" t="str">
        <f>REPLACE(INDEX(GroupVertices[Group],MATCH(Edges[[#This Row],[Vertex 2]],GroupVertices[Vertex],0)),1,1,"")</f>
        <v>2</v>
      </c>
      <c r="U442" s="48"/>
      <c r="V442" s="49"/>
      <c r="W442" s="48"/>
      <c r="X442" s="49"/>
      <c r="Y442" s="48"/>
      <c r="Z442" s="49"/>
      <c r="AA442" s="48"/>
      <c r="AB442" s="49"/>
      <c r="AC442" s="48"/>
      <c r="AD442" s="48"/>
      <c r="AE442" s="48"/>
    </row>
    <row r="443" spans="1:31" ht="15">
      <c r="A443" s="65" t="s">
        <v>245</v>
      </c>
      <c r="B443" s="65" t="s">
        <v>250</v>
      </c>
      <c r="C443" s="66" t="s">
        <v>2159</v>
      </c>
      <c r="D443" s="67">
        <v>3</v>
      </c>
      <c r="E443" s="68" t="s">
        <v>132</v>
      </c>
      <c r="F443" s="69">
        <v>32</v>
      </c>
      <c r="G443" s="66"/>
      <c r="H443" s="70"/>
      <c r="I443" s="71"/>
      <c r="J443" s="71"/>
      <c r="K443" s="34" t="s">
        <v>65</v>
      </c>
      <c r="L443" s="78">
        <v>443</v>
      </c>
      <c r="M443" s="78"/>
      <c r="N443" s="73"/>
      <c r="O443" s="89" t="s">
        <v>306</v>
      </c>
      <c r="P443" s="89" t="s">
        <v>307</v>
      </c>
      <c r="Q443" s="89" t="s">
        <v>309</v>
      </c>
      <c r="R443">
        <v>1</v>
      </c>
      <c r="S443" s="88" t="str">
        <f>REPLACE(INDEX(GroupVertices[Group],MATCH(Edges[[#This Row],[Vertex 1]],GroupVertices[Vertex],0)),1,1,"")</f>
        <v>2</v>
      </c>
      <c r="T443" s="88" t="str">
        <f>REPLACE(INDEX(GroupVertices[Group],MATCH(Edges[[#This Row],[Vertex 2]],GroupVertices[Vertex],0)),1,1,"")</f>
        <v>2</v>
      </c>
      <c r="U443" s="48"/>
      <c r="V443" s="49"/>
      <c r="W443" s="48"/>
      <c r="X443" s="49"/>
      <c r="Y443" s="48"/>
      <c r="Z443" s="49"/>
      <c r="AA443" s="48"/>
      <c r="AB443" s="49"/>
      <c r="AC443" s="48"/>
      <c r="AD443" s="48"/>
      <c r="AE443" s="48"/>
    </row>
    <row r="444" spans="1:31" ht="15">
      <c r="A444" s="65" t="s">
        <v>252</v>
      </c>
      <c r="B444" s="65" t="s">
        <v>250</v>
      </c>
      <c r="C444" s="66" t="s">
        <v>2159</v>
      </c>
      <c r="D444" s="67">
        <v>3</v>
      </c>
      <c r="E444" s="68" t="s">
        <v>132</v>
      </c>
      <c r="F444" s="69">
        <v>32</v>
      </c>
      <c r="G444" s="66"/>
      <c r="H444" s="70"/>
      <c r="I444" s="71"/>
      <c r="J444" s="71"/>
      <c r="K444" s="34" t="s">
        <v>65</v>
      </c>
      <c r="L444" s="78">
        <v>444</v>
      </c>
      <c r="M444" s="78"/>
      <c r="N444" s="73"/>
      <c r="O444" s="89" t="s">
        <v>306</v>
      </c>
      <c r="P444" s="89" t="s">
        <v>307</v>
      </c>
      <c r="Q444" s="89" t="s">
        <v>309</v>
      </c>
      <c r="R444">
        <v>1</v>
      </c>
      <c r="S444" s="88" t="str">
        <f>REPLACE(INDEX(GroupVertices[Group],MATCH(Edges[[#This Row],[Vertex 1]],GroupVertices[Vertex],0)),1,1,"")</f>
        <v>2</v>
      </c>
      <c r="T444" s="88" t="str">
        <f>REPLACE(INDEX(GroupVertices[Group],MATCH(Edges[[#This Row],[Vertex 2]],GroupVertices[Vertex],0)),1,1,"")</f>
        <v>2</v>
      </c>
      <c r="U444" s="48"/>
      <c r="V444" s="49"/>
      <c r="W444" s="48"/>
      <c r="X444" s="49"/>
      <c r="Y444" s="48"/>
      <c r="Z444" s="49"/>
      <c r="AA444" s="48"/>
      <c r="AB444" s="49"/>
      <c r="AC444" s="48"/>
      <c r="AD444" s="48"/>
      <c r="AE444" s="48"/>
    </row>
    <row r="445" spans="1:31" ht="15">
      <c r="A445" s="65" t="s">
        <v>263</v>
      </c>
      <c r="B445" s="65" t="s">
        <v>250</v>
      </c>
      <c r="C445" s="66" t="s">
        <v>2159</v>
      </c>
      <c r="D445" s="67">
        <v>3</v>
      </c>
      <c r="E445" s="68" t="s">
        <v>132</v>
      </c>
      <c r="F445" s="69">
        <v>32</v>
      </c>
      <c r="G445" s="66"/>
      <c r="H445" s="70"/>
      <c r="I445" s="71"/>
      <c r="J445" s="71"/>
      <c r="K445" s="34" t="s">
        <v>65</v>
      </c>
      <c r="L445" s="78">
        <v>445</v>
      </c>
      <c r="M445" s="78"/>
      <c r="N445" s="73"/>
      <c r="O445" s="89" t="s">
        <v>306</v>
      </c>
      <c r="P445" s="89" t="s">
        <v>307</v>
      </c>
      <c r="Q445" s="89" t="s">
        <v>309</v>
      </c>
      <c r="R445">
        <v>1</v>
      </c>
      <c r="S445" s="88" t="str">
        <f>REPLACE(INDEX(GroupVertices[Group],MATCH(Edges[[#This Row],[Vertex 1]],GroupVertices[Vertex],0)),1,1,"")</f>
        <v>2</v>
      </c>
      <c r="T445" s="88" t="str">
        <f>REPLACE(INDEX(GroupVertices[Group],MATCH(Edges[[#This Row],[Vertex 2]],GroupVertices[Vertex],0)),1,1,"")</f>
        <v>2</v>
      </c>
      <c r="U445" s="48"/>
      <c r="V445" s="49"/>
      <c r="W445" s="48"/>
      <c r="X445" s="49"/>
      <c r="Y445" s="48"/>
      <c r="Z445" s="49"/>
      <c r="AA445" s="48"/>
      <c r="AB445" s="49"/>
      <c r="AC445" s="48"/>
      <c r="AD445" s="48"/>
      <c r="AE445" s="48"/>
    </row>
    <row r="446" spans="1:31" ht="15">
      <c r="A446" s="65" t="s">
        <v>205</v>
      </c>
      <c r="B446" s="65" t="s">
        <v>250</v>
      </c>
      <c r="C446" s="66" t="s">
        <v>2159</v>
      </c>
      <c r="D446" s="67">
        <v>3</v>
      </c>
      <c r="E446" s="68" t="s">
        <v>132</v>
      </c>
      <c r="F446" s="69">
        <v>32</v>
      </c>
      <c r="G446" s="66"/>
      <c r="H446" s="70"/>
      <c r="I446" s="71"/>
      <c r="J446" s="71"/>
      <c r="K446" s="34" t="s">
        <v>65</v>
      </c>
      <c r="L446" s="78">
        <v>446</v>
      </c>
      <c r="M446" s="78"/>
      <c r="N446" s="73"/>
      <c r="O446" s="89" t="s">
        <v>306</v>
      </c>
      <c r="P446" s="89" t="s">
        <v>307</v>
      </c>
      <c r="Q446" s="89" t="s">
        <v>308</v>
      </c>
      <c r="R446">
        <v>1</v>
      </c>
      <c r="S446" s="88" t="str">
        <f>REPLACE(INDEX(GroupVertices[Group],MATCH(Edges[[#This Row],[Vertex 1]],GroupVertices[Vertex],0)),1,1,"")</f>
        <v>1</v>
      </c>
      <c r="T446" s="88" t="str">
        <f>REPLACE(INDEX(GroupVertices[Group],MATCH(Edges[[#This Row],[Vertex 2]],GroupVertices[Vertex],0)),1,1,"")</f>
        <v>2</v>
      </c>
      <c r="U446" s="48"/>
      <c r="V446" s="49"/>
      <c r="W446" s="48"/>
      <c r="X446" s="49"/>
      <c r="Y446" s="48"/>
      <c r="Z446" s="49"/>
      <c r="AA446" s="48"/>
      <c r="AB446" s="49"/>
      <c r="AC446" s="48"/>
      <c r="AD446" s="48"/>
      <c r="AE446" s="48"/>
    </row>
    <row r="447" spans="1:31" ht="15">
      <c r="A447" s="65" t="s">
        <v>205</v>
      </c>
      <c r="B447" s="65" t="s">
        <v>302</v>
      </c>
      <c r="C447" s="66" t="s">
        <v>2159</v>
      </c>
      <c r="D447" s="67">
        <v>3</v>
      </c>
      <c r="E447" s="68" t="s">
        <v>132</v>
      </c>
      <c r="F447" s="69">
        <v>32</v>
      </c>
      <c r="G447" s="66"/>
      <c r="H447" s="70"/>
      <c r="I447" s="71"/>
      <c r="J447" s="71"/>
      <c r="K447" s="34" t="s">
        <v>65</v>
      </c>
      <c r="L447" s="78">
        <v>447</v>
      </c>
      <c r="M447" s="78"/>
      <c r="N447" s="73"/>
      <c r="O447" s="89" t="s">
        <v>306</v>
      </c>
      <c r="P447" s="89" t="s">
        <v>307</v>
      </c>
      <c r="Q447" s="89" t="s">
        <v>308</v>
      </c>
      <c r="R447">
        <v>1</v>
      </c>
      <c r="S447" s="88" t="str">
        <f>REPLACE(INDEX(GroupVertices[Group],MATCH(Edges[[#This Row],[Vertex 1]],GroupVertices[Vertex],0)),1,1,"")</f>
        <v>1</v>
      </c>
      <c r="T447" s="88" t="str">
        <f>REPLACE(INDEX(GroupVertices[Group],MATCH(Edges[[#This Row],[Vertex 2]],GroupVertices[Vertex],0)),1,1,"")</f>
        <v>1</v>
      </c>
      <c r="U447" s="48"/>
      <c r="V447" s="49"/>
      <c r="W447" s="48"/>
      <c r="X447" s="49"/>
      <c r="Y447" s="48"/>
      <c r="Z447" s="49"/>
      <c r="AA447" s="48"/>
      <c r="AB447" s="49"/>
      <c r="AC447" s="48"/>
      <c r="AD447" s="48"/>
      <c r="AE447" s="48"/>
    </row>
    <row r="448" spans="1:31" ht="15">
      <c r="A448" s="65" t="s">
        <v>256</v>
      </c>
      <c r="B448" s="65" t="s">
        <v>255</v>
      </c>
      <c r="C448" s="66" t="s">
        <v>2159</v>
      </c>
      <c r="D448" s="67">
        <v>3</v>
      </c>
      <c r="E448" s="68" t="s">
        <v>132</v>
      </c>
      <c r="F448" s="69">
        <v>32</v>
      </c>
      <c r="G448" s="66"/>
      <c r="H448" s="70"/>
      <c r="I448" s="71"/>
      <c r="J448" s="71"/>
      <c r="K448" s="34" t="s">
        <v>65</v>
      </c>
      <c r="L448" s="78">
        <v>448</v>
      </c>
      <c r="M448" s="78"/>
      <c r="N448" s="73"/>
      <c r="O448" s="89" t="s">
        <v>306</v>
      </c>
      <c r="P448" s="89" t="s">
        <v>307</v>
      </c>
      <c r="Q448" s="89" t="s">
        <v>309</v>
      </c>
      <c r="R448">
        <v>1</v>
      </c>
      <c r="S448" s="88" t="str">
        <f>REPLACE(INDEX(GroupVertices[Group],MATCH(Edges[[#This Row],[Vertex 1]],GroupVertices[Vertex],0)),1,1,"")</f>
        <v>2</v>
      </c>
      <c r="T448" s="88" t="str">
        <f>REPLACE(INDEX(GroupVertices[Group],MATCH(Edges[[#This Row],[Vertex 2]],GroupVertices[Vertex],0)),1,1,"")</f>
        <v>2</v>
      </c>
      <c r="U448" s="48"/>
      <c r="V448" s="49"/>
      <c r="W448" s="48"/>
      <c r="X448" s="49"/>
      <c r="Y448" s="48"/>
      <c r="Z448" s="49"/>
      <c r="AA448" s="48"/>
      <c r="AB448" s="49"/>
      <c r="AC448" s="48"/>
      <c r="AD448" s="48"/>
      <c r="AE448" s="48"/>
    </row>
    <row r="449" spans="1:31" ht="15">
      <c r="A449" s="65" t="s">
        <v>251</v>
      </c>
      <c r="B449" s="65" t="s">
        <v>255</v>
      </c>
      <c r="C449" s="66" t="s">
        <v>2159</v>
      </c>
      <c r="D449" s="67">
        <v>3</v>
      </c>
      <c r="E449" s="68" t="s">
        <v>132</v>
      </c>
      <c r="F449" s="69">
        <v>32</v>
      </c>
      <c r="G449" s="66"/>
      <c r="H449" s="70"/>
      <c r="I449" s="71"/>
      <c r="J449" s="71"/>
      <c r="K449" s="34" t="s">
        <v>65</v>
      </c>
      <c r="L449" s="78">
        <v>449</v>
      </c>
      <c r="M449" s="78"/>
      <c r="N449" s="73"/>
      <c r="O449" s="89" t="s">
        <v>306</v>
      </c>
      <c r="P449" s="89" t="s">
        <v>307</v>
      </c>
      <c r="Q449" s="89" t="s">
        <v>309</v>
      </c>
      <c r="R449">
        <v>1</v>
      </c>
      <c r="S449" s="88" t="str">
        <f>REPLACE(INDEX(GroupVertices[Group],MATCH(Edges[[#This Row],[Vertex 1]],GroupVertices[Vertex],0)),1,1,"")</f>
        <v>2</v>
      </c>
      <c r="T449" s="88" t="str">
        <f>REPLACE(INDEX(GroupVertices[Group],MATCH(Edges[[#This Row],[Vertex 2]],GroupVertices[Vertex],0)),1,1,"")</f>
        <v>2</v>
      </c>
      <c r="U449" s="48"/>
      <c r="V449" s="49"/>
      <c r="W449" s="48"/>
      <c r="X449" s="49"/>
      <c r="Y449" s="48"/>
      <c r="Z449" s="49"/>
      <c r="AA449" s="48"/>
      <c r="AB449" s="49"/>
      <c r="AC449" s="48"/>
      <c r="AD449" s="48"/>
      <c r="AE449" s="48"/>
    </row>
    <row r="450" spans="1:31" ht="15">
      <c r="A450" s="65" t="s">
        <v>252</v>
      </c>
      <c r="B450" s="65" t="s">
        <v>255</v>
      </c>
      <c r="C450" s="66" t="s">
        <v>2159</v>
      </c>
      <c r="D450" s="67">
        <v>3</v>
      </c>
      <c r="E450" s="68" t="s">
        <v>132</v>
      </c>
      <c r="F450" s="69">
        <v>32</v>
      </c>
      <c r="G450" s="66"/>
      <c r="H450" s="70"/>
      <c r="I450" s="71"/>
      <c r="J450" s="71"/>
      <c r="K450" s="34" t="s">
        <v>65</v>
      </c>
      <c r="L450" s="78">
        <v>450</v>
      </c>
      <c r="M450" s="78"/>
      <c r="N450" s="73"/>
      <c r="O450" s="89" t="s">
        <v>306</v>
      </c>
      <c r="P450" s="89" t="s">
        <v>307</v>
      </c>
      <c r="Q450" s="89" t="s">
        <v>309</v>
      </c>
      <c r="R450">
        <v>1</v>
      </c>
      <c r="S450" s="88" t="str">
        <f>REPLACE(INDEX(GroupVertices[Group],MATCH(Edges[[#This Row],[Vertex 1]],GroupVertices[Vertex],0)),1,1,"")</f>
        <v>2</v>
      </c>
      <c r="T450" s="88" t="str">
        <f>REPLACE(INDEX(GroupVertices[Group],MATCH(Edges[[#This Row],[Vertex 2]],GroupVertices[Vertex],0)),1,1,"")</f>
        <v>2</v>
      </c>
      <c r="U450" s="48"/>
      <c r="V450" s="49"/>
      <c r="W450" s="48"/>
      <c r="X450" s="49"/>
      <c r="Y450" s="48"/>
      <c r="Z450" s="49"/>
      <c r="AA450" s="48"/>
      <c r="AB450" s="49"/>
      <c r="AC450" s="48"/>
      <c r="AD450" s="48"/>
      <c r="AE450" s="48"/>
    </row>
    <row r="451" spans="1:31" ht="15">
      <c r="A451" s="65" t="s">
        <v>205</v>
      </c>
      <c r="B451" s="65" t="s">
        <v>255</v>
      </c>
      <c r="C451" s="66" t="s">
        <v>2159</v>
      </c>
      <c r="D451" s="67">
        <v>3</v>
      </c>
      <c r="E451" s="68" t="s">
        <v>132</v>
      </c>
      <c r="F451" s="69">
        <v>32</v>
      </c>
      <c r="G451" s="66"/>
      <c r="H451" s="70"/>
      <c r="I451" s="71"/>
      <c r="J451" s="71"/>
      <c r="K451" s="34" t="s">
        <v>65</v>
      </c>
      <c r="L451" s="78">
        <v>451</v>
      </c>
      <c r="M451" s="78"/>
      <c r="N451" s="73"/>
      <c r="O451" s="89" t="s">
        <v>306</v>
      </c>
      <c r="P451" s="89" t="s">
        <v>307</v>
      </c>
      <c r="Q451" s="89" t="s">
        <v>308</v>
      </c>
      <c r="R451">
        <v>1</v>
      </c>
      <c r="S451" s="88" t="str">
        <f>REPLACE(INDEX(GroupVertices[Group],MATCH(Edges[[#This Row],[Vertex 1]],GroupVertices[Vertex],0)),1,1,"")</f>
        <v>1</v>
      </c>
      <c r="T451" s="88" t="str">
        <f>REPLACE(INDEX(GroupVertices[Group],MATCH(Edges[[#This Row],[Vertex 2]],GroupVertices[Vertex],0)),1,1,"")</f>
        <v>2</v>
      </c>
      <c r="U451" s="48"/>
      <c r="V451" s="49"/>
      <c r="W451" s="48"/>
      <c r="X451" s="49"/>
      <c r="Y451" s="48"/>
      <c r="Z451" s="49"/>
      <c r="AA451" s="48"/>
      <c r="AB451" s="49"/>
      <c r="AC451" s="48"/>
      <c r="AD451" s="48"/>
      <c r="AE451" s="48"/>
    </row>
    <row r="452" spans="1:31" ht="15">
      <c r="A452" s="65" t="s">
        <v>244</v>
      </c>
      <c r="B452" s="65" t="s">
        <v>256</v>
      </c>
      <c r="C452" s="66" t="s">
        <v>2159</v>
      </c>
      <c r="D452" s="67">
        <v>3</v>
      </c>
      <c r="E452" s="68" t="s">
        <v>132</v>
      </c>
      <c r="F452" s="69">
        <v>32</v>
      </c>
      <c r="G452" s="66"/>
      <c r="H452" s="70"/>
      <c r="I452" s="71"/>
      <c r="J452" s="71"/>
      <c r="K452" s="34" t="s">
        <v>65</v>
      </c>
      <c r="L452" s="78">
        <v>452</v>
      </c>
      <c r="M452" s="78"/>
      <c r="N452" s="73"/>
      <c r="O452" s="89" t="s">
        <v>306</v>
      </c>
      <c r="P452" s="89" t="s">
        <v>307</v>
      </c>
      <c r="Q452" s="89" t="s">
        <v>309</v>
      </c>
      <c r="R452">
        <v>1</v>
      </c>
      <c r="S452" s="88" t="str">
        <f>REPLACE(INDEX(GroupVertices[Group],MATCH(Edges[[#This Row],[Vertex 1]],GroupVertices[Vertex],0)),1,1,"")</f>
        <v>2</v>
      </c>
      <c r="T452" s="88" t="str">
        <f>REPLACE(INDEX(GroupVertices[Group],MATCH(Edges[[#This Row],[Vertex 2]],GroupVertices[Vertex],0)),1,1,"")</f>
        <v>2</v>
      </c>
      <c r="U452" s="48"/>
      <c r="V452" s="49"/>
      <c r="W452" s="48"/>
      <c r="X452" s="49"/>
      <c r="Y452" s="48"/>
      <c r="Z452" s="49"/>
      <c r="AA452" s="48"/>
      <c r="AB452" s="49"/>
      <c r="AC452" s="48"/>
      <c r="AD452" s="48"/>
      <c r="AE452" s="48"/>
    </row>
    <row r="453" spans="1:31" ht="15">
      <c r="A453" s="65" t="s">
        <v>245</v>
      </c>
      <c r="B453" s="65" t="s">
        <v>256</v>
      </c>
      <c r="C453" s="66" t="s">
        <v>2159</v>
      </c>
      <c r="D453" s="67">
        <v>3</v>
      </c>
      <c r="E453" s="68" t="s">
        <v>132</v>
      </c>
      <c r="F453" s="69">
        <v>32</v>
      </c>
      <c r="G453" s="66"/>
      <c r="H453" s="70"/>
      <c r="I453" s="71"/>
      <c r="J453" s="71"/>
      <c r="K453" s="34" t="s">
        <v>65</v>
      </c>
      <c r="L453" s="78">
        <v>453</v>
      </c>
      <c r="M453" s="78"/>
      <c r="N453" s="73"/>
      <c r="O453" s="89" t="s">
        <v>306</v>
      </c>
      <c r="P453" s="89" t="s">
        <v>307</v>
      </c>
      <c r="Q453" s="89" t="s">
        <v>309</v>
      </c>
      <c r="R453">
        <v>1</v>
      </c>
      <c r="S453" s="88" t="str">
        <f>REPLACE(INDEX(GroupVertices[Group],MATCH(Edges[[#This Row],[Vertex 1]],GroupVertices[Vertex],0)),1,1,"")</f>
        <v>2</v>
      </c>
      <c r="T453" s="88" t="str">
        <f>REPLACE(INDEX(GroupVertices[Group],MATCH(Edges[[#This Row],[Vertex 2]],GroupVertices[Vertex],0)),1,1,"")</f>
        <v>2</v>
      </c>
      <c r="U453" s="48"/>
      <c r="V453" s="49"/>
      <c r="W453" s="48"/>
      <c r="X453" s="49"/>
      <c r="Y453" s="48"/>
      <c r="Z453" s="49"/>
      <c r="AA453" s="48"/>
      <c r="AB453" s="49"/>
      <c r="AC453" s="48"/>
      <c r="AD453" s="48"/>
      <c r="AE453" s="48"/>
    </row>
    <row r="454" spans="1:31" ht="15">
      <c r="A454" s="65" t="s">
        <v>205</v>
      </c>
      <c r="B454" s="65" t="s">
        <v>256</v>
      </c>
      <c r="C454" s="66" t="s">
        <v>2159</v>
      </c>
      <c r="D454" s="67">
        <v>3</v>
      </c>
      <c r="E454" s="68" t="s">
        <v>132</v>
      </c>
      <c r="F454" s="69">
        <v>32</v>
      </c>
      <c r="G454" s="66"/>
      <c r="H454" s="70"/>
      <c r="I454" s="71"/>
      <c r="J454" s="71"/>
      <c r="K454" s="34" t="s">
        <v>65</v>
      </c>
      <c r="L454" s="78">
        <v>454</v>
      </c>
      <c r="M454" s="78"/>
      <c r="N454" s="73"/>
      <c r="O454" s="89" t="s">
        <v>306</v>
      </c>
      <c r="P454" s="89" t="s">
        <v>307</v>
      </c>
      <c r="Q454" s="89" t="s">
        <v>308</v>
      </c>
      <c r="R454">
        <v>1</v>
      </c>
      <c r="S454" s="88" t="str">
        <f>REPLACE(INDEX(GroupVertices[Group],MATCH(Edges[[#This Row],[Vertex 1]],GroupVertices[Vertex],0)),1,1,"")</f>
        <v>1</v>
      </c>
      <c r="T454" s="88" t="str">
        <f>REPLACE(INDEX(GroupVertices[Group],MATCH(Edges[[#This Row],[Vertex 2]],GroupVertices[Vertex],0)),1,1,"")</f>
        <v>2</v>
      </c>
      <c r="U454" s="48"/>
      <c r="V454" s="49"/>
      <c r="W454" s="48"/>
      <c r="X454" s="49"/>
      <c r="Y454" s="48"/>
      <c r="Z454" s="49"/>
      <c r="AA454" s="48"/>
      <c r="AB454" s="49"/>
      <c r="AC454" s="48"/>
      <c r="AD454" s="48"/>
      <c r="AE454" s="48"/>
    </row>
    <row r="455" spans="1:31" ht="15">
      <c r="A455" s="65" t="s">
        <v>205</v>
      </c>
      <c r="B455" s="65" t="s">
        <v>225</v>
      </c>
      <c r="C455" s="66" t="s">
        <v>2159</v>
      </c>
      <c r="D455" s="67">
        <v>3</v>
      </c>
      <c r="E455" s="68" t="s">
        <v>132</v>
      </c>
      <c r="F455" s="69">
        <v>32</v>
      </c>
      <c r="G455" s="66"/>
      <c r="H455" s="70"/>
      <c r="I455" s="71"/>
      <c r="J455" s="71"/>
      <c r="K455" s="34" t="s">
        <v>65</v>
      </c>
      <c r="L455" s="78">
        <v>455</v>
      </c>
      <c r="M455" s="78"/>
      <c r="N455" s="73"/>
      <c r="O455" s="89" t="s">
        <v>306</v>
      </c>
      <c r="P455" s="89" t="s">
        <v>307</v>
      </c>
      <c r="Q455" s="89" t="s">
        <v>308</v>
      </c>
      <c r="R455">
        <v>1</v>
      </c>
      <c r="S455" s="88" t="str">
        <f>REPLACE(INDEX(GroupVertices[Group],MATCH(Edges[[#This Row],[Vertex 1]],GroupVertices[Vertex],0)),1,1,"")</f>
        <v>1</v>
      </c>
      <c r="T455" s="88" t="str">
        <f>REPLACE(INDEX(GroupVertices[Group],MATCH(Edges[[#This Row],[Vertex 2]],GroupVertices[Vertex],0)),1,1,"")</f>
        <v>3</v>
      </c>
      <c r="U455" s="48"/>
      <c r="V455" s="49"/>
      <c r="W455" s="48"/>
      <c r="X455" s="49"/>
      <c r="Y455" s="48"/>
      <c r="Z455" s="49"/>
      <c r="AA455" s="48"/>
      <c r="AB455" s="49"/>
      <c r="AC455" s="48"/>
      <c r="AD455" s="48"/>
      <c r="AE455" s="48"/>
    </row>
    <row r="456" spans="1:31" ht="15">
      <c r="A456" s="65" t="s">
        <v>245</v>
      </c>
      <c r="B456" s="65" t="s">
        <v>262</v>
      </c>
      <c r="C456" s="66" t="s">
        <v>2159</v>
      </c>
      <c r="D456" s="67">
        <v>3</v>
      </c>
      <c r="E456" s="68" t="s">
        <v>132</v>
      </c>
      <c r="F456" s="69">
        <v>32</v>
      </c>
      <c r="G456" s="66"/>
      <c r="H456" s="70"/>
      <c r="I456" s="71"/>
      <c r="J456" s="71"/>
      <c r="K456" s="34" t="s">
        <v>65</v>
      </c>
      <c r="L456" s="78">
        <v>456</v>
      </c>
      <c r="M456" s="78"/>
      <c r="N456" s="73"/>
      <c r="O456" s="89" t="s">
        <v>306</v>
      </c>
      <c r="P456" s="89" t="s">
        <v>307</v>
      </c>
      <c r="Q456" s="89" t="s">
        <v>309</v>
      </c>
      <c r="R456">
        <v>1</v>
      </c>
      <c r="S456" s="88" t="str">
        <f>REPLACE(INDEX(GroupVertices[Group],MATCH(Edges[[#This Row],[Vertex 1]],GroupVertices[Vertex],0)),1,1,"")</f>
        <v>2</v>
      </c>
      <c r="T456" s="88" t="str">
        <f>REPLACE(INDEX(GroupVertices[Group],MATCH(Edges[[#This Row],[Vertex 2]],GroupVertices[Vertex],0)),1,1,"")</f>
        <v>2</v>
      </c>
      <c r="U456" s="48"/>
      <c r="V456" s="49"/>
      <c r="W456" s="48"/>
      <c r="X456" s="49"/>
      <c r="Y456" s="48"/>
      <c r="Z456" s="49"/>
      <c r="AA456" s="48"/>
      <c r="AB456" s="49"/>
      <c r="AC456" s="48"/>
      <c r="AD456" s="48"/>
      <c r="AE456" s="48"/>
    </row>
    <row r="457" spans="1:31" ht="15">
      <c r="A457" s="65" t="s">
        <v>263</v>
      </c>
      <c r="B457" s="65" t="s">
        <v>262</v>
      </c>
      <c r="C457" s="66" t="s">
        <v>2159</v>
      </c>
      <c r="D457" s="67">
        <v>3</v>
      </c>
      <c r="E457" s="68" t="s">
        <v>132</v>
      </c>
      <c r="F457" s="69">
        <v>32</v>
      </c>
      <c r="G457" s="66"/>
      <c r="H457" s="70"/>
      <c r="I457" s="71"/>
      <c r="J457" s="71"/>
      <c r="K457" s="34" t="s">
        <v>65</v>
      </c>
      <c r="L457" s="78">
        <v>457</v>
      </c>
      <c r="M457" s="78"/>
      <c r="N457" s="73"/>
      <c r="O457" s="89" t="s">
        <v>306</v>
      </c>
      <c r="P457" s="89" t="s">
        <v>307</v>
      </c>
      <c r="Q457" s="89" t="s">
        <v>309</v>
      </c>
      <c r="R457">
        <v>1</v>
      </c>
      <c r="S457" s="88" t="str">
        <f>REPLACE(INDEX(GroupVertices[Group],MATCH(Edges[[#This Row],[Vertex 1]],GroupVertices[Vertex],0)),1,1,"")</f>
        <v>2</v>
      </c>
      <c r="T457" s="88" t="str">
        <f>REPLACE(INDEX(GroupVertices[Group],MATCH(Edges[[#This Row],[Vertex 2]],GroupVertices[Vertex],0)),1,1,"")</f>
        <v>2</v>
      </c>
      <c r="U457" s="48"/>
      <c r="V457" s="49"/>
      <c r="W457" s="48"/>
      <c r="X457" s="49"/>
      <c r="Y457" s="48"/>
      <c r="Z457" s="49"/>
      <c r="AA457" s="48"/>
      <c r="AB457" s="49"/>
      <c r="AC457" s="48"/>
      <c r="AD457" s="48"/>
      <c r="AE457" s="48"/>
    </row>
    <row r="458" spans="1:31" ht="15">
      <c r="A458" s="65" t="s">
        <v>205</v>
      </c>
      <c r="B458" s="65" t="s">
        <v>262</v>
      </c>
      <c r="C458" s="66" t="s">
        <v>2159</v>
      </c>
      <c r="D458" s="67">
        <v>3</v>
      </c>
      <c r="E458" s="68" t="s">
        <v>132</v>
      </c>
      <c r="F458" s="69">
        <v>32</v>
      </c>
      <c r="G458" s="66"/>
      <c r="H458" s="70"/>
      <c r="I458" s="71"/>
      <c r="J458" s="71"/>
      <c r="K458" s="34" t="s">
        <v>65</v>
      </c>
      <c r="L458" s="78">
        <v>458</v>
      </c>
      <c r="M458" s="78"/>
      <c r="N458" s="73"/>
      <c r="O458" s="89" t="s">
        <v>306</v>
      </c>
      <c r="P458" s="89" t="s">
        <v>307</v>
      </c>
      <c r="Q458" s="89" t="s">
        <v>308</v>
      </c>
      <c r="R458">
        <v>1</v>
      </c>
      <c r="S458" s="88" t="str">
        <f>REPLACE(INDEX(GroupVertices[Group],MATCH(Edges[[#This Row],[Vertex 1]],GroupVertices[Vertex],0)),1,1,"")</f>
        <v>1</v>
      </c>
      <c r="T458" s="88" t="str">
        <f>REPLACE(INDEX(GroupVertices[Group],MATCH(Edges[[#This Row],[Vertex 2]],GroupVertices[Vertex],0)),1,1,"")</f>
        <v>2</v>
      </c>
      <c r="U458" s="48"/>
      <c r="V458" s="49"/>
      <c r="W458" s="48"/>
      <c r="X458" s="49"/>
      <c r="Y458" s="48"/>
      <c r="Z458" s="49"/>
      <c r="AA458" s="48"/>
      <c r="AB458" s="49"/>
      <c r="AC458" s="48"/>
      <c r="AD458" s="48"/>
      <c r="AE458" s="48"/>
    </row>
    <row r="459" spans="1:31" ht="15">
      <c r="A459" s="65" t="s">
        <v>245</v>
      </c>
      <c r="B459" s="65" t="s">
        <v>244</v>
      </c>
      <c r="C459" s="66" t="s">
        <v>2159</v>
      </c>
      <c r="D459" s="67">
        <v>3</v>
      </c>
      <c r="E459" s="68" t="s">
        <v>132</v>
      </c>
      <c r="F459" s="69">
        <v>32</v>
      </c>
      <c r="G459" s="66"/>
      <c r="H459" s="70"/>
      <c r="I459" s="71"/>
      <c r="J459" s="71"/>
      <c r="K459" s="34" t="s">
        <v>65</v>
      </c>
      <c r="L459" s="78">
        <v>459</v>
      </c>
      <c r="M459" s="78"/>
      <c r="N459" s="73"/>
      <c r="O459" s="89" t="s">
        <v>306</v>
      </c>
      <c r="P459" s="89" t="s">
        <v>307</v>
      </c>
      <c r="Q459" s="89" t="s">
        <v>309</v>
      </c>
      <c r="R459">
        <v>1</v>
      </c>
      <c r="S459" s="88" t="str">
        <f>REPLACE(INDEX(GroupVertices[Group],MATCH(Edges[[#This Row],[Vertex 1]],GroupVertices[Vertex],0)),1,1,"")</f>
        <v>2</v>
      </c>
      <c r="T459" s="88" t="str">
        <f>REPLACE(INDEX(GroupVertices[Group],MATCH(Edges[[#This Row],[Vertex 2]],GroupVertices[Vertex],0)),1,1,"")</f>
        <v>2</v>
      </c>
      <c r="U459" s="48"/>
      <c r="V459" s="49"/>
      <c r="W459" s="48"/>
      <c r="X459" s="49"/>
      <c r="Y459" s="48"/>
      <c r="Z459" s="49"/>
      <c r="AA459" s="48"/>
      <c r="AB459" s="49"/>
      <c r="AC459" s="48"/>
      <c r="AD459" s="48"/>
      <c r="AE459" s="48"/>
    </row>
    <row r="460" spans="1:31" ht="15">
      <c r="A460" s="65" t="s">
        <v>205</v>
      </c>
      <c r="B460" s="65" t="s">
        <v>244</v>
      </c>
      <c r="C460" s="66" t="s">
        <v>2159</v>
      </c>
      <c r="D460" s="67">
        <v>3</v>
      </c>
      <c r="E460" s="68" t="s">
        <v>132</v>
      </c>
      <c r="F460" s="69">
        <v>32</v>
      </c>
      <c r="G460" s="66"/>
      <c r="H460" s="70"/>
      <c r="I460" s="71"/>
      <c r="J460" s="71"/>
      <c r="K460" s="34" t="s">
        <v>65</v>
      </c>
      <c r="L460" s="78">
        <v>460</v>
      </c>
      <c r="M460" s="78"/>
      <c r="N460" s="73"/>
      <c r="O460" s="89" t="s">
        <v>306</v>
      </c>
      <c r="P460" s="89" t="s">
        <v>307</v>
      </c>
      <c r="Q460" s="89" t="s">
        <v>308</v>
      </c>
      <c r="R460">
        <v>1</v>
      </c>
      <c r="S460" s="88" t="str">
        <f>REPLACE(INDEX(GroupVertices[Group],MATCH(Edges[[#This Row],[Vertex 1]],GroupVertices[Vertex],0)),1,1,"")</f>
        <v>1</v>
      </c>
      <c r="T460" s="88" t="str">
        <f>REPLACE(INDEX(GroupVertices[Group],MATCH(Edges[[#This Row],[Vertex 2]],GroupVertices[Vertex],0)),1,1,"")</f>
        <v>2</v>
      </c>
      <c r="U460" s="48"/>
      <c r="V460" s="49"/>
      <c r="W460" s="48"/>
      <c r="X460" s="49"/>
      <c r="Y460" s="48"/>
      <c r="Z460" s="49"/>
      <c r="AA460" s="48"/>
      <c r="AB460" s="49"/>
      <c r="AC460" s="48"/>
      <c r="AD460" s="48"/>
      <c r="AE460" s="48"/>
    </row>
    <row r="461" spans="1:31" ht="15">
      <c r="A461" s="65" t="s">
        <v>205</v>
      </c>
      <c r="B461" s="65" t="s">
        <v>251</v>
      </c>
      <c r="C461" s="66" t="s">
        <v>2159</v>
      </c>
      <c r="D461" s="67">
        <v>3</v>
      </c>
      <c r="E461" s="68" t="s">
        <v>132</v>
      </c>
      <c r="F461" s="69">
        <v>32</v>
      </c>
      <c r="G461" s="66"/>
      <c r="H461" s="70"/>
      <c r="I461" s="71"/>
      <c r="J461" s="71"/>
      <c r="K461" s="34" t="s">
        <v>65</v>
      </c>
      <c r="L461" s="78">
        <v>461</v>
      </c>
      <c r="M461" s="78"/>
      <c r="N461" s="73"/>
      <c r="O461" s="89" t="s">
        <v>306</v>
      </c>
      <c r="P461" s="89" t="s">
        <v>307</v>
      </c>
      <c r="Q461" s="89" t="s">
        <v>308</v>
      </c>
      <c r="R461">
        <v>1</v>
      </c>
      <c r="S461" s="88" t="str">
        <f>REPLACE(INDEX(GroupVertices[Group],MATCH(Edges[[#This Row],[Vertex 1]],GroupVertices[Vertex],0)),1,1,"")</f>
        <v>1</v>
      </c>
      <c r="T461" s="88" t="str">
        <f>REPLACE(INDEX(GroupVertices[Group],MATCH(Edges[[#This Row],[Vertex 2]],GroupVertices[Vertex],0)),1,1,"")</f>
        <v>2</v>
      </c>
      <c r="U461" s="48"/>
      <c r="V461" s="49"/>
      <c r="W461" s="48"/>
      <c r="X461" s="49"/>
      <c r="Y461" s="48"/>
      <c r="Z461" s="49"/>
      <c r="AA461" s="48"/>
      <c r="AB461" s="49"/>
      <c r="AC461" s="48"/>
      <c r="AD461" s="48"/>
      <c r="AE461" s="48"/>
    </row>
    <row r="462" spans="1:31" ht="15">
      <c r="A462" s="65" t="s">
        <v>205</v>
      </c>
      <c r="B462" s="65" t="s">
        <v>303</v>
      </c>
      <c r="C462" s="66" t="s">
        <v>2159</v>
      </c>
      <c r="D462" s="67">
        <v>3</v>
      </c>
      <c r="E462" s="68" t="s">
        <v>132</v>
      </c>
      <c r="F462" s="69">
        <v>32</v>
      </c>
      <c r="G462" s="66"/>
      <c r="H462" s="70"/>
      <c r="I462" s="71"/>
      <c r="J462" s="71"/>
      <c r="K462" s="34" t="s">
        <v>65</v>
      </c>
      <c r="L462" s="78">
        <v>462</v>
      </c>
      <c r="M462" s="78"/>
      <c r="N462" s="73"/>
      <c r="O462" s="89" t="s">
        <v>306</v>
      </c>
      <c r="P462" s="89" t="s">
        <v>307</v>
      </c>
      <c r="Q462" s="89" t="s">
        <v>308</v>
      </c>
      <c r="R462">
        <v>1</v>
      </c>
      <c r="S462" s="88" t="str">
        <f>REPLACE(INDEX(GroupVertices[Group],MATCH(Edges[[#This Row],[Vertex 1]],GroupVertices[Vertex],0)),1,1,"")</f>
        <v>1</v>
      </c>
      <c r="T462" s="88" t="str">
        <f>REPLACE(INDEX(GroupVertices[Group],MATCH(Edges[[#This Row],[Vertex 2]],GroupVertices[Vertex],0)),1,1,"")</f>
        <v>1</v>
      </c>
      <c r="U462" s="48"/>
      <c r="V462" s="49"/>
      <c r="W462" s="48"/>
      <c r="X462" s="49"/>
      <c r="Y462" s="48"/>
      <c r="Z462" s="49"/>
      <c r="AA462" s="48"/>
      <c r="AB462" s="49"/>
      <c r="AC462" s="48"/>
      <c r="AD462" s="48"/>
      <c r="AE462" s="48"/>
    </row>
    <row r="463" spans="1:31" ht="15">
      <c r="A463" s="65" t="s">
        <v>205</v>
      </c>
      <c r="B463" s="65" t="s">
        <v>304</v>
      </c>
      <c r="C463" s="66" t="s">
        <v>2159</v>
      </c>
      <c r="D463" s="67">
        <v>3</v>
      </c>
      <c r="E463" s="68" t="s">
        <v>132</v>
      </c>
      <c r="F463" s="69">
        <v>32</v>
      </c>
      <c r="G463" s="66"/>
      <c r="H463" s="70"/>
      <c r="I463" s="71"/>
      <c r="J463" s="71"/>
      <c r="K463" s="34" t="s">
        <v>65</v>
      </c>
      <c r="L463" s="78">
        <v>463</v>
      </c>
      <c r="M463" s="78"/>
      <c r="N463" s="73"/>
      <c r="O463" s="89" t="s">
        <v>306</v>
      </c>
      <c r="P463" s="89" t="s">
        <v>307</v>
      </c>
      <c r="Q463" s="89" t="s">
        <v>308</v>
      </c>
      <c r="R463">
        <v>1</v>
      </c>
      <c r="S463" s="88" t="str">
        <f>REPLACE(INDEX(GroupVertices[Group],MATCH(Edges[[#This Row],[Vertex 1]],GroupVertices[Vertex],0)),1,1,"")</f>
        <v>1</v>
      </c>
      <c r="T463" s="88" t="str">
        <f>REPLACE(INDEX(GroupVertices[Group],MATCH(Edges[[#This Row],[Vertex 2]],GroupVertices[Vertex],0)),1,1,"")</f>
        <v>1</v>
      </c>
      <c r="U463" s="48"/>
      <c r="V463" s="49"/>
      <c r="W463" s="48"/>
      <c r="X463" s="49"/>
      <c r="Y463" s="48"/>
      <c r="Z463" s="49"/>
      <c r="AA463" s="48"/>
      <c r="AB463" s="49"/>
      <c r="AC463" s="48"/>
      <c r="AD463" s="48"/>
      <c r="AE463" s="48"/>
    </row>
    <row r="464" spans="1:31" ht="15">
      <c r="A464" s="65" t="s">
        <v>263</v>
      </c>
      <c r="B464" s="65" t="s">
        <v>245</v>
      </c>
      <c r="C464" s="66" t="s">
        <v>2159</v>
      </c>
      <c r="D464" s="67">
        <v>3</v>
      </c>
      <c r="E464" s="68" t="s">
        <v>132</v>
      </c>
      <c r="F464" s="69">
        <v>32</v>
      </c>
      <c r="G464" s="66"/>
      <c r="H464" s="70"/>
      <c r="I464" s="71"/>
      <c r="J464" s="71"/>
      <c r="K464" s="34" t="s">
        <v>65</v>
      </c>
      <c r="L464" s="78">
        <v>464</v>
      </c>
      <c r="M464" s="78"/>
      <c r="N464" s="73"/>
      <c r="O464" s="89" t="s">
        <v>306</v>
      </c>
      <c r="P464" s="89" t="s">
        <v>307</v>
      </c>
      <c r="Q464" s="89" t="s">
        <v>309</v>
      </c>
      <c r="R464">
        <v>1</v>
      </c>
      <c r="S464" s="88" t="str">
        <f>REPLACE(INDEX(GroupVertices[Group],MATCH(Edges[[#This Row],[Vertex 1]],GroupVertices[Vertex],0)),1,1,"")</f>
        <v>2</v>
      </c>
      <c r="T464" s="88" t="str">
        <f>REPLACE(INDEX(GroupVertices[Group],MATCH(Edges[[#This Row],[Vertex 2]],GroupVertices[Vertex],0)),1,1,"")</f>
        <v>2</v>
      </c>
      <c r="U464" s="48"/>
      <c r="V464" s="49"/>
      <c r="W464" s="48"/>
      <c r="X464" s="49"/>
      <c r="Y464" s="48"/>
      <c r="Z464" s="49"/>
      <c r="AA464" s="48"/>
      <c r="AB464" s="49"/>
      <c r="AC464" s="48"/>
      <c r="AD464" s="48"/>
      <c r="AE464" s="48"/>
    </row>
    <row r="465" spans="1:31" ht="15">
      <c r="A465" s="65" t="s">
        <v>205</v>
      </c>
      <c r="B465" s="65" t="s">
        <v>245</v>
      </c>
      <c r="C465" s="66" t="s">
        <v>2159</v>
      </c>
      <c r="D465" s="67">
        <v>3</v>
      </c>
      <c r="E465" s="68" t="s">
        <v>132</v>
      </c>
      <c r="F465" s="69">
        <v>32</v>
      </c>
      <c r="G465" s="66"/>
      <c r="H465" s="70"/>
      <c r="I465" s="71"/>
      <c r="J465" s="71"/>
      <c r="K465" s="34" t="s">
        <v>65</v>
      </c>
      <c r="L465" s="78">
        <v>465</v>
      </c>
      <c r="M465" s="78"/>
      <c r="N465" s="73"/>
      <c r="O465" s="89" t="s">
        <v>306</v>
      </c>
      <c r="P465" s="89" t="s">
        <v>307</v>
      </c>
      <c r="Q465" s="89" t="s">
        <v>308</v>
      </c>
      <c r="R465">
        <v>1</v>
      </c>
      <c r="S465" s="88" t="str">
        <f>REPLACE(INDEX(GroupVertices[Group],MATCH(Edges[[#This Row],[Vertex 1]],GroupVertices[Vertex],0)),1,1,"")</f>
        <v>1</v>
      </c>
      <c r="T465" s="88" t="str">
        <f>REPLACE(INDEX(GroupVertices[Group],MATCH(Edges[[#This Row],[Vertex 2]],GroupVertices[Vertex],0)),1,1,"")</f>
        <v>2</v>
      </c>
      <c r="U465" s="48"/>
      <c r="V465" s="49"/>
      <c r="W465" s="48"/>
      <c r="X465" s="49"/>
      <c r="Y465" s="48"/>
      <c r="Z465" s="49"/>
      <c r="AA465" s="48"/>
      <c r="AB465" s="49"/>
      <c r="AC465" s="48"/>
      <c r="AD465" s="48"/>
      <c r="AE465" s="48"/>
    </row>
    <row r="466" spans="1:31" ht="15">
      <c r="A466" s="65" t="s">
        <v>205</v>
      </c>
      <c r="B466" s="65" t="s">
        <v>252</v>
      </c>
      <c r="C466" s="66" t="s">
        <v>2159</v>
      </c>
      <c r="D466" s="67">
        <v>3</v>
      </c>
      <c r="E466" s="68" t="s">
        <v>132</v>
      </c>
      <c r="F466" s="69">
        <v>32</v>
      </c>
      <c r="G466" s="66"/>
      <c r="H466" s="70"/>
      <c r="I466" s="71"/>
      <c r="J466" s="71"/>
      <c r="K466" s="34" t="s">
        <v>65</v>
      </c>
      <c r="L466" s="78">
        <v>466</v>
      </c>
      <c r="M466" s="78"/>
      <c r="N466" s="73"/>
      <c r="O466" s="89" t="s">
        <v>306</v>
      </c>
      <c r="P466" s="89" t="s">
        <v>307</v>
      </c>
      <c r="Q466" s="89" t="s">
        <v>308</v>
      </c>
      <c r="R466">
        <v>1</v>
      </c>
      <c r="S466" s="88" t="str">
        <f>REPLACE(INDEX(GroupVertices[Group],MATCH(Edges[[#This Row],[Vertex 1]],GroupVertices[Vertex],0)),1,1,"")</f>
        <v>1</v>
      </c>
      <c r="T466" s="88" t="str">
        <f>REPLACE(INDEX(GroupVertices[Group],MATCH(Edges[[#This Row],[Vertex 2]],GroupVertices[Vertex],0)),1,1,"")</f>
        <v>2</v>
      </c>
      <c r="U466" s="48"/>
      <c r="V466" s="49"/>
      <c r="W466" s="48"/>
      <c r="X466" s="49"/>
      <c r="Y466" s="48"/>
      <c r="Z466" s="49"/>
      <c r="AA466" s="48"/>
      <c r="AB466" s="49"/>
      <c r="AC466" s="48"/>
      <c r="AD466" s="48"/>
      <c r="AE466" s="48"/>
    </row>
    <row r="467" spans="1:31" ht="15">
      <c r="A467" s="65" t="s">
        <v>205</v>
      </c>
      <c r="B467" s="65" t="s">
        <v>305</v>
      </c>
      <c r="C467" s="66" t="s">
        <v>2159</v>
      </c>
      <c r="D467" s="67">
        <v>3</v>
      </c>
      <c r="E467" s="68" t="s">
        <v>132</v>
      </c>
      <c r="F467" s="69">
        <v>32</v>
      </c>
      <c r="G467" s="66"/>
      <c r="H467" s="70"/>
      <c r="I467" s="71"/>
      <c r="J467" s="71"/>
      <c r="K467" s="34" t="s">
        <v>65</v>
      </c>
      <c r="L467" s="78">
        <v>467</v>
      </c>
      <c r="M467" s="78"/>
      <c r="N467" s="73"/>
      <c r="O467" s="89" t="s">
        <v>306</v>
      </c>
      <c r="P467" s="89" t="s">
        <v>307</v>
      </c>
      <c r="Q467" s="89" t="s">
        <v>308</v>
      </c>
      <c r="R467">
        <v>1</v>
      </c>
      <c r="S467" s="88" t="str">
        <f>REPLACE(INDEX(GroupVertices[Group],MATCH(Edges[[#This Row],[Vertex 1]],GroupVertices[Vertex],0)),1,1,"")</f>
        <v>1</v>
      </c>
      <c r="T467" s="88" t="str">
        <f>REPLACE(INDEX(GroupVertices[Group],MATCH(Edges[[#This Row],[Vertex 2]],GroupVertices[Vertex],0)),1,1,"")</f>
        <v>1</v>
      </c>
      <c r="U467" s="48"/>
      <c r="V467" s="49"/>
      <c r="W467" s="48"/>
      <c r="X467" s="49"/>
      <c r="Y467" s="48"/>
      <c r="Z467" s="49"/>
      <c r="AA467" s="48"/>
      <c r="AB467" s="49"/>
      <c r="AC467" s="48"/>
      <c r="AD467" s="48"/>
      <c r="AE467" s="48"/>
    </row>
    <row r="468" spans="1:31" ht="15">
      <c r="A468" s="79" t="s">
        <v>205</v>
      </c>
      <c r="B468" s="79" t="s">
        <v>263</v>
      </c>
      <c r="C468" s="80" t="s">
        <v>2159</v>
      </c>
      <c r="D468" s="81">
        <v>3</v>
      </c>
      <c r="E468" s="82" t="s">
        <v>132</v>
      </c>
      <c r="F468" s="83">
        <v>32</v>
      </c>
      <c r="G468" s="80"/>
      <c r="H468" s="84"/>
      <c r="I468" s="85"/>
      <c r="J468" s="85"/>
      <c r="K468" s="34" t="s">
        <v>65</v>
      </c>
      <c r="L468" s="86">
        <v>468</v>
      </c>
      <c r="M468" s="86"/>
      <c r="N468" s="87"/>
      <c r="O468" s="90" t="s">
        <v>306</v>
      </c>
      <c r="P468" s="90" t="s">
        <v>307</v>
      </c>
      <c r="Q468" s="90" t="s">
        <v>308</v>
      </c>
      <c r="R468">
        <v>1</v>
      </c>
      <c r="S468" s="88" t="str">
        <f>REPLACE(INDEX(GroupVertices[Group],MATCH(Edges[[#This Row],[Vertex 1]],GroupVertices[Vertex],0)),1,1,"")</f>
        <v>1</v>
      </c>
      <c r="T468" s="88" t="str">
        <f>REPLACE(INDEX(GroupVertices[Group],MATCH(Edges[[#This Row],[Vertex 2]],GroupVertices[Vertex],0)),1,1,"")</f>
        <v>2</v>
      </c>
      <c r="U468" s="48"/>
      <c r="V468" s="49"/>
      <c r="W468" s="48"/>
      <c r="X468" s="49"/>
      <c r="Y468" s="48"/>
      <c r="Z468" s="49"/>
      <c r="AA468" s="48"/>
      <c r="AB468" s="49"/>
      <c r="AC468" s="48"/>
      <c r="AD468" s="48"/>
      <c r="AE468"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8"/>
    <dataValidation allowBlank="1" showErrorMessage="1" sqref="N2:N4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8"/>
    <dataValidation allowBlank="1" showInputMessage="1" promptTitle="Edge Color" prompt="To select an optional edge color, right-click and select Select Color on the right-click menu." sqref="C3:C468"/>
    <dataValidation allowBlank="1" showInputMessage="1" promptTitle="Edge Width" prompt="Enter an optional edge width between 1 and 10." errorTitle="Invalid Edge Width" error="The optional edge width must be a whole number between 1 and 10." sqref="D3:D468"/>
    <dataValidation allowBlank="1" showInputMessage="1" promptTitle="Edge Opacity" prompt="Enter an optional edge opacity between 0 (transparent) and 100 (opaque)." errorTitle="Invalid Edge Opacity" error="The optional edge opacity must be a whole number between 0 and 10." sqref="F3:F4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8">
      <formula1>ValidEdgeVisibilities</formula1>
    </dataValidation>
    <dataValidation allowBlank="1" showInputMessage="1" showErrorMessage="1" promptTitle="Vertex 1 Name" prompt="Enter the name of the edge's first vertex." sqref="A3:A468"/>
    <dataValidation allowBlank="1" showInputMessage="1" showErrorMessage="1" promptTitle="Vertex 2 Name" prompt="Enter the name of the edge's second vertex." sqref="B3:B468"/>
    <dataValidation allowBlank="1" showInputMessage="1" showErrorMessage="1" promptTitle="Edge Label" prompt="Enter an optional edge label." errorTitle="Invalid Edge Visibility" error="You have entered an unrecognized edge visibility.  Try selecting from the drop-down list instead." sqref="H3:H4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8515625" style="0" bestFit="1" customWidth="1"/>
    <col min="8" max="8" width="33.28125" style="0" bestFit="1" customWidth="1"/>
  </cols>
  <sheetData>
    <row r="1" spans="1:8" ht="15" customHeight="1">
      <c r="A1" s="13" t="s">
        <v>1872</v>
      </c>
      <c r="B1" s="13" t="s">
        <v>1873</v>
      </c>
      <c r="C1" s="13" t="s">
        <v>1874</v>
      </c>
      <c r="D1" s="13" t="s">
        <v>144</v>
      </c>
      <c r="E1" s="13" t="s">
        <v>1876</v>
      </c>
      <c r="F1" s="13" t="s">
        <v>1877</v>
      </c>
      <c r="G1" s="13" t="s">
        <v>1878</v>
      </c>
      <c r="H1" s="13" t="s">
        <v>2111</v>
      </c>
    </row>
    <row r="2" spans="1:8" ht="15">
      <c r="A2" s="88" t="s">
        <v>1827</v>
      </c>
      <c r="B2" s="88">
        <v>109</v>
      </c>
      <c r="C2" s="124">
        <v>0.06938255887969447</v>
      </c>
      <c r="D2" s="88" t="s">
        <v>1875</v>
      </c>
      <c r="E2" s="88"/>
      <c r="F2" s="88"/>
      <c r="G2" s="88"/>
      <c r="H2" s="88"/>
    </row>
    <row r="3" spans="1:8" ht="15">
      <c r="A3" s="88" t="s">
        <v>1828</v>
      </c>
      <c r="B3" s="88">
        <v>13</v>
      </c>
      <c r="C3" s="124">
        <v>0.008274984086569064</v>
      </c>
      <c r="D3" s="88" t="s">
        <v>1875</v>
      </c>
      <c r="E3" s="88"/>
      <c r="F3" s="88"/>
      <c r="G3" s="89"/>
      <c r="H3" s="88"/>
    </row>
    <row r="4" spans="1:8" ht="15">
      <c r="A4" s="88" t="s">
        <v>1938</v>
      </c>
      <c r="B4" s="88">
        <v>0</v>
      </c>
      <c r="C4" s="124">
        <v>0</v>
      </c>
      <c r="D4" s="88" t="s">
        <v>1875</v>
      </c>
      <c r="E4" s="88"/>
      <c r="F4" s="88"/>
      <c r="G4" s="89"/>
      <c r="H4" s="88"/>
    </row>
    <row r="5" spans="1:8" ht="15">
      <c r="A5" s="88" t="s">
        <v>1830</v>
      </c>
      <c r="B5" s="88">
        <v>1449</v>
      </c>
      <c r="C5" s="124">
        <v>0.9223424570337364</v>
      </c>
      <c r="D5" s="88" t="s">
        <v>1875</v>
      </c>
      <c r="E5" s="88"/>
      <c r="F5" s="88"/>
      <c r="G5" s="89"/>
      <c r="H5" s="88"/>
    </row>
    <row r="6" spans="1:8" ht="15">
      <c r="A6" s="88" t="s">
        <v>1831</v>
      </c>
      <c r="B6" s="88">
        <v>1571</v>
      </c>
      <c r="C6" s="124">
        <v>1</v>
      </c>
      <c r="D6" s="88" t="s">
        <v>1875</v>
      </c>
      <c r="E6" s="88"/>
      <c r="F6" s="88"/>
      <c r="G6" s="89"/>
      <c r="H6" s="88"/>
    </row>
    <row r="7" spans="1:8" ht="15">
      <c r="A7" s="118" t="s">
        <v>1939</v>
      </c>
      <c r="B7" s="88">
        <v>15</v>
      </c>
      <c r="C7" s="124">
        <v>0.012612988645138875</v>
      </c>
      <c r="D7" s="88" t="s">
        <v>1875</v>
      </c>
      <c r="E7" s="88" t="b">
        <v>0</v>
      </c>
      <c r="F7" s="88" t="b">
        <v>0</v>
      </c>
      <c r="G7" s="89"/>
      <c r="H7" s="88" t="b">
        <v>0</v>
      </c>
    </row>
    <row r="8" spans="1:8" ht="15">
      <c r="A8" s="118" t="s">
        <v>1940</v>
      </c>
      <c r="B8" s="88">
        <v>11</v>
      </c>
      <c r="C8" s="124">
        <v>0.010529158249164504</v>
      </c>
      <c r="D8" s="88" t="s">
        <v>1875</v>
      </c>
      <c r="E8" s="88" t="b">
        <v>0</v>
      </c>
      <c r="F8" s="88" t="b">
        <v>0</v>
      </c>
      <c r="G8" s="89"/>
      <c r="H8" s="88" t="b">
        <v>0</v>
      </c>
    </row>
    <row r="9" spans="1:8" ht="15">
      <c r="A9" s="118" t="s">
        <v>1941</v>
      </c>
      <c r="B9" s="88">
        <v>11</v>
      </c>
      <c r="C9" s="124">
        <v>0.010060506111206008</v>
      </c>
      <c r="D9" s="88" t="s">
        <v>1875</v>
      </c>
      <c r="E9" s="88" t="b">
        <v>0</v>
      </c>
      <c r="F9" s="88" t="b">
        <v>0</v>
      </c>
      <c r="G9" s="89"/>
      <c r="H9" s="88" t="b">
        <v>0</v>
      </c>
    </row>
    <row r="10" spans="1:8" ht="15">
      <c r="A10" s="118" t="s">
        <v>1942</v>
      </c>
      <c r="B10" s="88">
        <v>11</v>
      </c>
      <c r="C10" s="124">
        <v>0.010529158249164504</v>
      </c>
      <c r="D10" s="88" t="s">
        <v>1875</v>
      </c>
      <c r="E10" s="88" t="b">
        <v>0</v>
      </c>
      <c r="F10" s="88" t="b">
        <v>0</v>
      </c>
      <c r="G10" s="89"/>
      <c r="H10" s="88" t="b">
        <v>0</v>
      </c>
    </row>
    <row r="11" spans="1:8" ht="15">
      <c r="A11" s="118" t="s">
        <v>1943</v>
      </c>
      <c r="B11" s="88">
        <v>10</v>
      </c>
      <c r="C11" s="124">
        <v>0.010588204776771989</v>
      </c>
      <c r="D11" s="88" t="s">
        <v>1875</v>
      </c>
      <c r="E11" s="88" t="b">
        <v>0</v>
      </c>
      <c r="F11" s="88" t="b">
        <v>0</v>
      </c>
      <c r="G11" s="89"/>
      <c r="H11" s="88" t="b">
        <v>0</v>
      </c>
    </row>
    <row r="12" spans="1:8" ht="15">
      <c r="A12" s="118" t="s">
        <v>1944</v>
      </c>
      <c r="B12" s="88">
        <v>10</v>
      </c>
      <c r="C12" s="124">
        <v>0.010588204776771989</v>
      </c>
      <c r="D12" s="88" t="s">
        <v>1875</v>
      </c>
      <c r="E12" s="88" t="b">
        <v>0</v>
      </c>
      <c r="F12" s="88" t="b">
        <v>0</v>
      </c>
      <c r="G12" s="89"/>
      <c r="H12" s="88" t="b">
        <v>0</v>
      </c>
    </row>
    <row r="13" spans="1:8" ht="15">
      <c r="A13" s="118" t="s">
        <v>1945</v>
      </c>
      <c r="B13" s="88">
        <v>9</v>
      </c>
      <c r="C13" s="124">
        <v>0.008614765840225504</v>
      </c>
      <c r="D13" s="88" t="s">
        <v>1875</v>
      </c>
      <c r="E13" s="88" t="b">
        <v>0</v>
      </c>
      <c r="F13" s="88" t="b">
        <v>0</v>
      </c>
      <c r="G13" s="89"/>
      <c r="H13" s="88" t="b">
        <v>0</v>
      </c>
    </row>
    <row r="14" spans="1:8" ht="15">
      <c r="A14" s="118" t="s">
        <v>1946</v>
      </c>
      <c r="B14" s="88">
        <v>8</v>
      </c>
      <c r="C14" s="124">
        <v>0.00847056382141759</v>
      </c>
      <c r="D14" s="88" t="s">
        <v>1875</v>
      </c>
      <c r="E14" s="88" t="b">
        <v>0</v>
      </c>
      <c r="F14" s="88" t="b">
        <v>0</v>
      </c>
      <c r="G14" s="89"/>
      <c r="H14" s="88" t="b">
        <v>0</v>
      </c>
    </row>
    <row r="15" spans="1:8" ht="15">
      <c r="A15" s="118" t="s">
        <v>1947</v>
      </c>
      <c r="B15" s="88">
        <v>7</v>
      </c>
      <c r="C15" s="124">
        <v>0.007411743343740391</v>
      </c>
      <c r="D15" s="88" t="s">
        <v>1875</v>
      </c>
      <c r="E15" s="88" t="b">
        <v>0</v>
      </c>
      <c r="F15" s="88" t="b">
        <v>0</v>
      </c>
      <c r="G15" s="89"/>
      <c r="H15" s="88" t="b">
        <v>0</v>
      </c>
    </row>
    <row r="16" spans="1:8" ht="15">
      <c r="A16" s="118" t="s">
        <v>1948</v>
      </c>
      <c r="B16" s="88">
        <v>7</v>
      </c>
      <c r="C16" s="124">
        <v>0.007411743343740391</v>
      </c>
      <c r="D16" s="88" t="s">
        <v>1875</v>
      </c>
      <c r="E16" s="88" t="b">
        <v>0</v>
      </c>
      <c r="F16" s="88" t="b">
        <v>0</v>
      </c>
      <c r="G16" s="89"/>
      <c r="H16" s="88" t="b">
        <v>0</v>
      </c>
    </row>
    <row r="17" spans="1:8" ht="15">
      <c r="A17" s="118" t="s">
        <v>1949</v>
      </c>
      <c r="B17" s="88">
        <v>7</v>
      </c>
      <c r="C17" s="124">
        <v>0.007411743343740391</v>
      </c>
      <c r="D17" s="88" t="s">
        <v>1875</v>
      </c>
      <c r="E17" s="88" t="b">
        <v>0</v>
      </c>
      <c r="F17" s="88" t="b">
        <v>0</v>
      </c>
      <c r="G17" s="89"/>
      <c r="H17" s="88" t="b">
        <v>0</v>
      </c>
    </row>
    <row r="18" spans="1:8" ht="15">
      <c r="A18" s="118" t="s">
        <v>1950</v>
      </c>
      <c r="B18" s="88">
        <v>6</v>
      </c>
      <c r="C18" s="124">
        <v>0.007169280607282401</v>
      </c>
      <c r="D18" s="88" t="s">
        <v>1875</v>
      </c>
      <c r="E18" s="88" t="b">
        <v>1</v>
      </c>
      <c r="F18" s="88" t="b">
        <v>0</v>
      </c>
      <c r="G18" s="89"/>
      <c r="H18" s="88" t="b">
        <v>0</v>
      </c>
    </row>
    <row r="19" spans="1:8" ht="15">
      <c r="A19" s="118" t="s">
        <v>1951</v>
      </c>
      <c r="B19" s="88">
        <v>6</v>
      </c>
      <c r="C19" s="124">
        <v>0.0067269272774074015</v>
      </c>
      <c r="D19" s="88" t="s">
        <v>1875</v>
      </c>
      <c r="E19" s="88" t="b">
        <v>0</v>
      </c>
      <c r="F19" s="88" t="b">
        <v>0</v>
      </c>
      <c r="G19" s="89"/>
      <c r="H19" s="88" t="b">
        <v>0</v>
      </c>
    </row>
    <row r="20" spans="1:8" ht="15">
      <c r="A20" s="118" t="s">
        <v>1952</v>
      </c>
      <c r="B20" s="88">
        <v>6</v>
      </c>
      <c r="C20" s="124">
        <v>0.0067269272774074015</v>
      </c>
      <c r="D20" s="88" t="s">
        <v>1875</v>
      </c>
      <c r="E20" s="88" t="b">
        <v>0</v>
      </c>
      <c r="F20" s="88" t="b">
        <v>0</v>
      </c>
      <c r="G20" s="89"/>
      <c r="H20" s="88" t="b">
        <v>0</v>
      </c>
    </row>
    <row r="21" spans="1:8" ht="15">
      <c r="A21" s="118" t="s">
        <v>1953</v>
      </c>
      <c r="B21" s="88">
        <v>6</v>
      </c>
      <c r="C21" s="124">
        <v>0.007169280607282401</v>
      </c>
      <c r="D21" s="88" t="s">
        <v>1875</v>
      </c>
      <c r="E21" s="88" t="b">
        <v>0</v>
      </c>
      <c r="F21" s="88" t="b">
        <v>0</v>
      </c>
      <c r="G21" s="89"/>
      <c r="H21" s="88" t="b">
        <v>0</v>
      </c>
    </row>
    <row r="22" spans="1:8" ht="15">
      <c r="A22" s="118" t="s">
        <v>1954</v>
      </c>
      <c r="B22" s="88">
        <v>5</v>
      </c>
      <c r="C22" s="124">
        <v>0.005974400506068667</v>
      </c>
      <c r="D22" s="88" t="s">
        <v>1875</v>
      </c>
      <c r="E22" s="88" t="b">
        <v>0</v>
      </c>
      <c r="F22" s="88" t="b">
        <v>0</v>
      </c>
      <c r="G22" s="89"/>
      <c r="H22" s="88" t="b">
        <v>0</v>
      </c>
    </row>
    <row r="23" spans="1:8" ht="15">
      <c r="A23" s="118" t="s">
        <v>1955</v>
      </c>
      <c r="B23" s="88">
        <v>5</v>
      </c>
      <c r="C23" s="124">
        <v>0.0064255644399981654</v>
      </c>
      <c r="D23" s="88" t="s">
        <v>1875</v>
      </c>
      <c r="E23" s="88" t="b">
        <v>0</v>
      </c>
      <c r="F23" s="88" t="b">
        <v>0</v>
      </c>
      <c r="G23" s="89"/>
      <c r="H23" s="88" t="b">
        <v>0</v>
      </c>
    </row>
    <row r="24" spans="1:8" ht="15">
      <c r="A24" s="118" t="s">
        <v>1956</v>
      </c>
      <c r="B24" s="88">
        <v>5</v>
      </c>
      <c r="C24" s="124">
        <v>0.005974400506068667</v>
      </c>
      <c r="D24" s="88" t="s">
        <v>1875</v>
      </c>
      <c r="E24" s="88" t="b">
        <v>0</v>
      </c>
      <c r="F24" s="88" t="b">
        <v>0</v>
      </c>
      <c r="G24" s="89"/>
      <c r="H24" s="88" t="b">
        <v>0</v>
      </c>
    </row>
    <row r="25" spans="1:8" ht="15">
      <c r="A25" s="118" t="s">
        <v>1957</v>
      </c>
      <c r="B25" s="88">
        <v>5</v>
      </c>
      <c r="C25" s="124">
        <v>0.005974400506068667</v>
      </c>
      <c r="D25" s="88" t="s">
        <v>1875</v>
      </c>
      <c r="E25" s="88" t="b">
        <v>0</v>
      </c>
      <c r="F25" s="88" t="b">
        <v>0</v>
      </c>
      <c r="G25" s="89"/>
      <c r="H25" s="88" t="b">
        <v>0</v>
      </c>
    </row>
    <row r="26" spans="1:8" ht="15">
      <c r="A26" s="118" t="s">
        <v>1958</v>
      </c>
      <c r="B26" s="88">
        <v>5</v>
      </c>
      <c r="C26" s="124">
        <v>0.005974400506068667</v>
      </c>
      <c r="D26" s="88" t="s">
        <v>1875</v>
      </c>
      <c r="E26" s="88" t="b">
        <v>0</v>
      </c>
      <c r="F26" s="88" t="b">
        <v>0</v>
      </c>
      <c r="G26" s="89"/>
      <c r="H26" s="88" t="b">
        <v>0</v>
      </c>
    </row>
    <row r="27" spans="1:8" ht="15">
      <c r="A27" s="118" t="s">
        <v>1959</v>
      </c>
      <c r="B27" s="88">
        <v>5</v>
      </c>
      <c r="C27" s="124">
        <v>0.005974400506068667</v>
      </c>
      <c r="D27" s="88" t="s">
        <v>1875</v>
      </c>
      <c r="E27" s="88" t="b">
        <v>0</v>
      </c>
      <c r="F27" s="88" t="b">
        <v>0</v>
      </c>
      <c r="G27" s="89"/>
      <c r="H27" s="88" t="b">
        <v>0</v>
      </c>
    </row>
    <row r="28" spans="1:8" ht="15">
      <c r="A28" s="118" t="s">
        <v>1960</v>
      </c>
      <c r="B28" s="88">
        <v>5</v>
      </c>
      <c r="C28" s="124">
        <v>0.005974400506068667</v>
      </c>
      <c r="D28" s="88" t="s">
        <v>1875</v>
      </c>
      <c r="E28" s="88" t="b">
        <v>0</v>
      </c>
      <c r="F28" s="88" t="b">
        <v>0</v>
      </c>
      <c r="G28" s="89"/>
      <c r="H28" s="88" t="b">
        <v>0</v>
      </c>
    </row>
    <row r="29" spans="1:8" ht="15">
      <c r="A29" s="118" t="s">
        <v>1961</v>
      </c>
      <c r="B29" s="88">
        <v>4</v>
      </c>
      <c r="C29" s="124">
        <v>0.005605772731172834</v>
      </c>
      <c r="D29" s="88" t="s">
        <v>1875</v>
      </c>
      <c r="E29" s="88" t="b">
        <v>0</v>
      </c>
      <c r="F29" s="88" t="b">
        <v>0</v>
      </c>
      <c r="G29" s="89"/>
      <c r="H29" s="88" t="b">
        <v>0</v>
      </c>
    </row>
    <row r="30" spans="1:8" ht="15">
      <c r="A30" s="118" t="s">
        <v>1962</v>
      </c>
      <c r="B30" s="88">
        <v>4</v>
      </c>
      <c r="C30" s="124">
        <v>0.005140451551998532</v>
      </c>
      <c r="D30" s="88" t="s">
        <v>1875</v>
      </c>
      <c r="E30" s="88" t="b">
        <v>0</v>
      </c>
      <c r="F30" s="88" t="b">
        <v>0</v>
      </c>
      <c r="G30" s="89"/>
      <c r="H30" s="88" t="b">
        <v>0</v>
      </c>
    </row>
    <row r="31" spans="1:8" ht="15">
      <c r="A31" s="118" t="s">
        <v>1963</v>
      </c>
      <c r="B31" s="88">
        <v>4</v>
      </c>
      <c r="C31" s="124">
        <v>0.005140451551998532</v>
      </c>
      <c r="D31" s="88" t="s">
        <v>1875</v>
      </c>
      <c r="E31" s="88" t="b">
        <v>1</v>
      </c>
      <c r="F31" s="88" t="b">
        <v>0</v>
      </c>
      <c r="G31" s="89"/>
      <c r="H31" s="88" t="b">
        <v>0</v>
      </c>
    </row>
    <row r="32" spans="1:8" ht="15">
      <c r="A32" s="118" t="s">
        <v>1964</v>
      </c>
      <c r="B32" s="88">
        <v>4</v>
      </c>
      <c r="C32" s="124">
        <v>0.005140451551998532</v>
      </c>
      <c r="D32" s="88" t="s">
        <v>1875</v>
      </c>
      <c r="E32" s="88" t="b">
        <v>0</v>
      </c>
      <c r="F32" s="88" t="b">
        <v>0</v>
      </c>
      <c r="G32" s="89"/>
      <c r="H32" s="88" t="b">
        <v>0</v>
      </c>
    </row>
    <row r="33" spans="1:8" ht="15">
      <c r="A33" s="118" t="s">
        <v>1965</v>
      </c>
      <c r="B33" s="88">
        <v>4</v>
      </c>
      <c r="C33" s="124">
        <v>0.005140451551998532</v>
      </c>
      <c r="D33" s="88" t="s">
        <v>1875</v>
      </c>
      <c r="E33" s="88" t="b">
        <v>0</v>
      </c>
      <c r="F33" s="88" t="b">
        <v>0</v>
      </c>
      <c r="G33" s="89"/>
      <c r="H33" s="88" t="b">
        <v>0</v>
      </c>
    </row>
    <row r="34" spans="1:8" ht="15">
      <c r="A34" s="118" t="s">
        <v>1966</v>
      </c>
      <c r="B34" s="88">
        <v>4</v>
      </c>
      <c r="C34" s="124">
        <v>0.005605772731172834</v>
      </c>
      <c r="D34" s="88" t="s">
        <v>1875</v>
      </c>
      <c r="E34" s="88" t="b">
        <v>0</v>
      </c>
      <c r="F34" s="88" t="b">
        <v>0</v>
      </c>
      <c r="G34" s="89"/>
      <c r="H34" s="88" t="b">
        <v>0</v>
      </c>
    </row>
    <row r="35" spans="1:8" ht="15">
      <c r="A35" s="118" t="s">
        <v>1967</v>
      </c>
      <c r="B35" s="88">
        <v>4</v>
      </c>
      <c r="C35" s="124">
        <v>0.005140451551998532</v>
      </c>
      <c r="D35" s="88" t="s">
        <v>1875</v>
      </c>
      <c r="E35" s="88" t="b">
        <v>0</v>
      </c>
      <c r="F35" s="88" t="b">
        <v>0</v>
      </c>
      <c r="G35" s="89"/>
      <c r="H35" s="88" t="b">
        <v>0</v>
      </c>
    </row>
    <row r="36" spans="1:8" ht="15">
      <c r="A36" s="118" t="s">
        <v>1968</v>
      </c>
      <c r="B36" s="88">
        <v>4</v>
      </c>
      <c r="C36" s="124">
        <v>0.005140451551998532</v>
      </c>
      <c r="D36" s="88" t="s">
        <v>1875</v>
      </c>
      <c r="E36" s="88" t="b">
        <v>0</v>
      </c>
      <c r="F36" s="88" t="b">
        <v>0</v>
      </c>
      <c r="G36" s="89"/>
      <c r="H36" s="88" t="b">
        <v>0</v>
      </c>
    </row>
    <row r="37" spans="1:8" ht="15">
      <c r="A37" s="118" t="s">
        <v>1969</v>
      </c>
      <c r="B37" s="88">
        <v>4</v>
      </c>
      <c r="C37" s="124">
        <v>0.005140451551998532</v>
      </c>
      <c r="D37" s="88" t="s">
        <v>1875</v>
      </c>
      <c r="E37" s="88" t="b">
        <v>0</v>
      </c>
      <c r="F37" s="88" t="b">
        <v>0</v>
      </c>
      <c r="G37" s="89"/>
      <c r="H37" s="88" t="b">
        <v>0</v>
      </c>
    </row>
    <row r="38" spans="1:8" ht="15">
      <c r="A38" s="118" t="s">
        <v>1970</v>
      </c>
      <c r="B38" s="88">
        <v>4</v>
      </c>
      <c r="C38" s="124">
        <v>0.005140451551998532</v>
      </c>
      <c r="D38" s="88" t="s">
        <v>1875</v>
      </c>
      <c r="E38" s="88" t="b">
        <v>0</v>
      </c>
      <c r="F38" s="88" t="b">
        <v>0</v>
      </c>
      <c r="G38" s="89"/>
      <c r="H38" s="88" t="b">
        <v>0</v>
      </c>
    </row>
    <row r="39" spans="1:8" ht="15">
      <c r="A39" s="118" t="s">
        <v>1971</v>
      </c>
      <c r="B39" s="88">
        <v>4</v>
      </c>
      <c r="C39" s="124">
        <v>0.005140451551998532</v>
      </c>
      <c r="D39" s="88" t="s">
        <v>1875</v>
      </c>
      <c r="E39" s="88" t="b">
        <v>1</v>
      </c>
      <c r="F39" s="88" t="b">
        <v>0</v>
      </c>
      <c r="G39" s="89"/>
      <c r="H39" s="88" t="b">
        <v>0</v>
      </c>
    </row>
    <row r="40" spans="1:8" ht="15">
      <c r="A40" s="118" t="s">
        <v>1972</v>
      </c>
      <c r="B40" s="88">
        <v>4</v>
      </c>
      <c r="C40" s="124">
        <v>0.005140451551998532</v>
      </c>
      <c r="D40" s="88" t="s">
        <v>1875</v>
      </c>
      <c r="E40" s="88" t="b">
        <v>0</v>
      </c>
      <c r="F40" s="88" t="b">
        <v>0</v>
      </c>
      <c r="G40" s="89"/>
      <c r="H40" s="88" t="b">
        <v>0</v>
      </c>
    </row>
    <row r="41" spans="1:8" ht="15">
      <c r="A41" s="118" t="s">
        <v>1973</v>
      </c>
      <c r="B41" s="88">
        <v>4</v>
      </c>
      <c r="C41" s="124">
        <v>0.005140451551998532</v>
      </c>
      <c r="D41" s="88" t="s">
        <v>1875</v>
      </c>
      <c r="E41" s="88" t="b">
        <v>0</v>
      </c>
      <c r="F41" s="88" t="b">
        <v>0</v>
      </c>
      <c r="G41" s="89"/>
      <c r="H41" s="88" t="b">
        <v>0</v>
      </c>
    </row>
    <row r="42" spans="1:8" ht="15">
      <c r="A42" s="118" t="s">
        <v>1974</v>
      </c>
      <c r="B42" s="88">
        <v>3</v>
      </c>
      <c r="C42" s="124">
        <v>0.004204329548379626</v>
      </c>
      <c r="D42" s="88" t="s">
        <v>1875</v>
      </c>
      <c r="E42" s="88" t="b">
        <v>0</v>
      </c>
      <c r="F42" s="88" t="b">
        <v>0</v>
      </c>
      <c r="G42" s="89"/>
      <c r="H42" s="88" t="b">
        <v>0</v>
      </c>
    </row>
    <row r="43" spans="1:8" ht="15">
      <c r="A43" s="118" t="s">
        <v>1975</v>
      </c>
      <c r="B43" s="88">
        <v>3</v>
      </c>
      <c r="C43" s="124">
        <v>0.004204329548379626</v>
      </c>
      <c r="D43" s="88" t="s">
        <v>1875</v>
      </c>
      <c r="E43" s="88" t="b">
        <v>1</v>
      </c>
      <c r="F43" s="88" t="b">
        <v>0</v>
      </c>
      <c r="G43" s="89"/>
      <c r="H43" s="88" t="b">
        <v>0</v>
      </c>
    </row>
    <row r="44" spans="1:8" ht="15">
      <c r="A44" s="118" t="s">
        <v>1976</v>
      </c>
      <c r="B44" s="88">
        <v>3</v>
      </c>
      <c r="C44" s="124">
        <v>0.0046962045736748245</v>
      </c>
      <c r="D44" s="88" t="s">
        <v>1875</v>
      </c>
      <c r="E44" s="88" t="b">
        <v>0</v>
      </c>
      <c r="F44" s="88" t="b">
        <v>0</v>
      </c>
      <c r="G44" s="89"/>
      <c r="H44" s="88" t="b">
        <v>0</v>
      </c>
    </row>
    <row r="45" spans="1:8" ht="15">
      <c r="A45" s="118" t="s">
        <v>1977</v>
      </c>
      <c r="B45" s="88">
        <v>3</v>
      </c>
      <c r="C45" s="124">
        <v>0.004204329548379626</v>
      </c>
      <c r="D45" s="88" t="s">
        <v>1875</v>
      </c>
      <c r="E45" s="88" t="b">
        <v>1</v>
      </c>
      <c r="F45" s="88" t="b">
        <v>0</v>
      </c>
      <c r="G45" s="89"/>
      <c r="H45" s="88" t="b">
        <v>0</v>
      </c>
    </row>
    <row r="46" spans="1:8" ht="15">
      <c r="A46" s="118" t="s">
        <v>1978</v>
      </c>
      <c r="B46" s="88">
        <v>3</v>
      </c>
      <c r="C46" s="124">
        <v>0.004204329548379626</v>
      </c>
      <c r="D46" s="88" t="s">
        <v>1875</v>
      </c>
      <c r="E46" s="88" t="b">
        <v>0</v>
      </c>
      <c r="F46" s="88" t="b">
        <v>0</v>
      </c>
      <c r="G46" s="89"/>
      <c r="H46" s="88" t="b">
        <v>0</v>
      </c>
    </row>
    <row r="47" spans="1:8" ht="15">
      <c r="A47" s="118" t="s">
        <v>1979</v>
      </c>
      <c r="B47" s="88">
        <v>3</v>
      </c>
      <c r="C47" s="124">
        <v>0.0046962045736748245</v>
      </c>
      <c r="D47" s="88" t="s">
        <v>1875</v>
      </c>
      <c r="E47" s="88" t="b">
        <v>0</v>
      </c>
      <c r="F47" s="88" t="b">
        <v>0</v>
      </c>
      <c r="G47" s="89"/>
      <c r="H47" s="88" t="b">
        <v>0</v>
      </c>
    </row>
    <row r="48" spans="1:8" ht="15">
      <c r="A48" s="118" t="s">
        <v>1980</v>
      </c>
      <c r="B48" s="88">
        <v>3</v>
      </c>
      <c r="C48" s="124">
        <v>0.004204329548379626</v>
      </c>
      <c r="D48" s="88" t="s">
        <v>1875</v>
      </c>
      <c r="E48" s="88" t="b">
        <v>1</v>
      </c>
      <c r="F48" s="88" t="b">
        <v>0</v>
      </c>
      <c r="G48" s="89"/>
      <c r="H48" s="88" t="b">
        <v>0</v>
      </c>
    </row>
    <row r="49" spans="1:8" ht="15">
      <c r="A49" s="118" t="s">
        <v>1981</v>
      </c>
      <c r="B49" s="88">
        <v>3</v>
      </c>
      <c r="C49" s="124">
        <v>0.0046962045736748245</v>
      </c>
      <c r="D49" s="88" t="s">
        <v>1875</v>
      </c>
      <c r="E49" s="88" t="b">
        <v>0</v>
      </c>
      <c r="F49" s="88" t="b">
        <v>0</v>
      </c>
      <c r="G49" s="89"/>
      <c r="H49" s="88" t="b">
        <v>0</v>
      </c>
    </row>
    <row r="50" spans="1:8" ht="15">
      <c r="A50" s="118" t="s">
        <v>1982</v>
      </c>
      <c r="B50" s="88">
        <v>3</v>
      </c>
      <c r="C50" s="124">
        <v>0.004204329548379626</v>
      </c>
      <c r="D50" s="88" t="s">
        <v>1875</v>
      </c>
      <c r="E50" s="88" t="b">
        <v>0</v>
      </c>
      <c r="F50" s="88" t="b">
        <v>0</v>
      </c>
      <c r="G50" s="89"/>
      <c r="H50" s="88" t="b">
        <v>0</v>
      </c>
    </row>
    <row r="51" spans="1:8" ht="15">
      <c r="A51" s="118" t="s">
        <v>1983</v>
      </c>
      <c r="B51" s="88">
        <v>3</v>
      </c>
      <c r="C51" s="124">
        <v>0.004204329548379626</v>
      </c>
      <c r="D51" s="88" t="s">
        <v>1875</v>
      </c>
      <c r="E51" s="88" t="b">
        <v>0</v>
      </c>
      <c r="F51" s="88" t="b">
        <v>0</v>
      </c>
      <c r="G51" s="89"/>
      <c r="H51" s="88" t="b">
        <v>0</v>
      </c>
    </row>
    <row r="52" spans="1:8" ht="15">
      <c r="A52" s="118" t="s">
        <v>1984</v>
      </c>
      <c r="B52" s="88">
        <v>3</v>
      </c>
      <c r="C52" s="124">
        <v>0.004204329548379626</v>
      </c>
      <c r="D52" s="88" t="s">
        <v>1875</v>
      </c>
      <c r="E52" s="88" t="b">
        <v>0</v>
      </c>
      <c r="F52" s="88" t="b">
        <v>0</v>
      </c>
      <c r="G52" s="89"/>
      <c r="H52" s="88" t="b">
        <v>0</v>
      </c>
    </row>
    <row r="53" spans="1:8" ht="15">
      <c r="A53" s="118" t="s">
        <v>1985</v>
      </c>
      <c r="B53" s="88">
        <v>3</v>
      </c>
      <c r="C53" s="124">
        <v>0.004204329548379626</v>
      </c>
      <c r="D53" s="88" t="s">
        <v>1875</v>
      </c>
      <c r="E53" s="88" t="b">
        <v>0</v>
      </c>
      <c r="F53" s="88" t="b">
        <v>0</v>
      </c>
      <c r="G53" s="89"/>
      <c r="H53" s="88" t="b">
        <v>0</v>
      </c>
    </row>
    <row r="54" spans="1:8" ht="15">
      <c r="A54" s="118" t="s">
        <v>1986</v>
      </c>
      <c r="B54" s="88">
        <v>3</v>
      </c>
      <c r="C54" s="124">
        <v>0.004204329548379626</v>
      </c>
      <c r="D54" s="88" t="s">
        <v>1875</v>
      </c>
      <c r="E54" s="88" t="b">
        <v>1</v>
      </c>
      <c r="F54" s="88" t="b">
        <v>0</v>
      </c>
      <c r="G54" s="89"/>
      <c r="H54" s="88" t="b">
        <v>0</v>
      </c>
    </row>
    <row r="55" spans="1:8" ht="15">
      <c r="A55" s="118" t="s">
        <v>1987</v>
      </c>
      <c r="B55" s="88">
        <v>3</v>
      </c>
      <c r="C55" s="124">
        <v>0.004204329548379626</v>
      </c>
      <c r="D55" s="88" t="s">
        <v>1875</v>
      </c>
      <c r="E55" s="88" t="b">
        <v>0</v>
      </c>
      <c r="F55" s="88" t="b">
        <v>0</v>
      </c>
      <c r="G55" s="89"/>
      <c r="H55" s="88" t="b">
        <v>0</v>
      </c>
    </row>
    <row r="56" spans="1:8" ht="15">
      <c r="A56" s="118" t="s">
        <v>1988</v>
      </c>
      <c r="B56" s="88">
        <v>3</v>
      </c>
      <c r="C56" s="124">
        <v>0.004204329548379626</v>
      </c>
      <c r="D56" s="88" t="s">
        <v>1875</v>
      </c>
      <c r="E56" s="88" t="b">
        <v>0</v>
      </c>
      <c r="F56" s="88" t="b">
        <v>0</v>
      </c>
      <c r="G56" s="89"/>
      <c r="H56" s="88" t="b">
        <v>0</v>
      </c>
    </row>
    <row r="57" spans="1:8" ht="15">
      <c r="A57" s="118" t="s">
        <v>1989</v>
      </c>
      <c r="B57" s="88">
        <v>3</v>
      </c>
      <c r="C57" s="124">
        <v>0.004204329548379626</v>
      </c>
      <c r="D57" s="88" t="s">
        <v>1875</v>
      </c>
      <c r="E57" s="88" t="b">
        <v>0</v>
      </c>
      <c r="F57" s="88" t="b">
        <v>0</v>
      </c>
      <c r="G57" s="89"/>
      <c r="H57" s="88" t="b">
        <v>0</v>
      </c>
    </row>
    <row r="58" spans="1:8" ht="15">
      <c r="A58" s="118" t="s">
        <v>1990</v>
      </c>
      <c r="B58" s="88">
        <v>3</v>
      </c>
      <c r="C58" s="124">
        <v>0.0046962045736748245</v>
      </c>
      <c r="D58" s="88" t="s">
        <v>1875</v>
      </c>
      <c r="E58" s="88" t="b">
        <v>0</v>
      </c>
      <c r="F58" s="88" t="b">
        <v>0</v>
      </c>
      <c r="G58" s="89"/>
      <c r="H58" s="88" t="b">
        <v>0</v>
      </c>
    </row>
    <row r="59" spans="1:8" ht="15">
      <c r="A59" s="118" t="s">
        <v>1991</v>
      </c>
      <c r="B59" s="88">
        <v>3</v>
      </c>
      <c r="C59" s="124">
        <v>0.004204329548379626</v>
      </c>
      <c r="D59" s="88" t="s">
        <v>1875</v>
      </c>
      <c r="E59" s="88" t="b">
        <v>0</v>
      </c>
      <c r="F59" s="88" t="b">
        <v>0</v>
      </c>
      <c r="G59" s="89"/>
      <c r="H59" s="88" t="b">
        <v>0</v>
      </c>
    </row>
    <row r="60" spans="1:8" ht="15">
      <c r="A60" s="118" t="s">
        <v>1992</v>
      </c>
      <c r="B60" s="88">
        <v>3</v>
      </c>
      <c r="C60" s="124">
        <v>0.004204329548379626</v>
      </c>
      <c r="D60" s="88" t="s">
        <v>1875</v>
      </c>
      <c r="E60" s="88" t="b">
        <v>0</v>
      </c>
      <c r="F60" s="88" t="b">
        <v>0</v>
      </c>
      <c r="G60" s="89"/>
      <c r="H60" s="88" t="b">
        <v>0</v>
      </c>
    </row>
    <row r="61" spans="1:8" ht="15">
      <c r="A61" s="118" t="s">
        <v>1993</v>
      </c>
      <c r="B61" s="88">
        <v>3</v>
      </c>
      <c r="C61" s="124">
        <v>0.004204329548379626</v>
      </c>
      <c r="D61" s="88" t="s">
        <v>1875</v>
      </c>
      <c r="E61" s="88" t="b">
        <v>0</v>
      </c>
      <c r="F61" s="88" t="b">
        <v>0</v>
      </c>
      <c r="G61" s="89"/>
      <c r="H61" s="88" t="b">
        <v>0</v>
      </c>
    </row>
    <row r="62" spans="1:8" ht="15">
      <c r="A62" s="118" t="s">
        <v>1994</v>
      </c>
      <c r="B62" s="88">
        <v>3</v>
      </c>
      <c r="C62" s="124">
        <v>0.004204329548379626</v>
      </c>
      <c r="D62" s="88" t="s">
        <v>1875</v>
      </c>
      <c r="E62" s="88" t="b">
        <v>1</v>
      </c>
      <c r="F62" s="88" t="b">
        <v>0</v>
      </c>
      <c r="G62" s="89"/>
      <c r="H62" s="88" t="b">
        <v>0</v>
      </c>
    </row>
    <row r="63" spans="1:8" ht="15">
      <c r="A63" s="118" t="s">
        <v>1995</v>
      </c>
      <c r="B63" s="88">
        <v>3</v>
      </c>
      <c r="C63" s="124">
        <v>0.004204329548379626</v>
      </c>
      <c r="D63" s="88" t="s">
        <v>1875</v>
      </c>
      <c r="E63" s="88" t="b">
        <v>0</v>
      </c>
      <c r="F63" s="88" t="b">
        <v>0</v>
      </c>
      <c r="G63" s="89"/>
      <c r="H63" s="88" t="b">
        <v>0</v>
      </c>
    </row>
    <row r="64" spans="1:8" ht="15">
      <c r="A64" s="118" t="s">
        <v>1996</v>
      </c>
      <c r="B64" s="88">
        <v>3</v>
      </c>
      <c r="C64" s="124">
        <v>0.004204329548379626</v>
      </c>
      <c r="D64" s="88" t="s">
        <v>1875</v>
      </c>
      <c r="E64" s="88" t="b">
        <v>0</v>
      </c>
      <c r="F64" s="88" t="b">
        <v>0</v>
      </c>
      <c r="G64" s="89"/>
      <c r="H64" s="88" t="b">
        <v>0</v>
      </c>
    </row>
    <row r="65" spans="1:8" ht="15">
      <c r="A65" s="118" t="s">
        <v>1997</v>
      </c>
      <c r="B65" s="88">
        <v>3</v>
      </c>
      <c r="C65" s="124">
        <v>0.004204329548379626</v>
      </c>
      <c r="D65" s="88" t="s">
        <v>1875</v>
      </c>
      <c r="E65" s="88" t="b">
        <v>1</v>
      </c>
      <c r="F65" s="88" t="b">
        <v>0</v>
      </c>
      <c r="G65" s="89"/>
      <c r="H65" s="88" t="b">
        <v>0</v>
      </c>
    </row>
    <row r="66" spans="1:8" ht="15">
      <c r="A66" s="118" t="s">
        <v>1998</v>
      </c>
      <c r="B66" s="88">
        <v>3</v>
      </c>
      <c r="C66" s="124">
        <v>0.0046962045736748245</v>
      </c>
      <c r="D66" s="88" t="s">
        <v>1875</v>
      </c>
      <c r="E66" s="88" t="b">
        <v>0</v>
      </c>
      <c r="F66" s="88" t="b">
        <v>0</v>
      </c>
      <c r="G66" s="89"/>
      <c r="H66" s="88" t="b">
        <v>0</v>
      </c>
    </row>
    <row r="67" spans="1:8" ht="15">
      <c r="A67" s="118" t="s">
        <v>1999</v>
      </c>
      <c r="B67" s="88">
        <v>3</v>
      </c>
      <c r="C67" s="124">
        <v>0.004204329548379626</v>
      </c>
      <c r="D67" s="88" t="s">
        <v>1875</v>
      </c>
      <c r="E67" s="88" t="b">
        <v>0</v>
      </c>
      <c r="F67" s="88" t="b">
        <v>0</v>
      </c>
      <c r="G67" s="89"/>
      <c r="H67" s="88" t="b">
        <v>0</v>
      </c>
    </row>
    <row r="68" spans="1:8" ht="15">
      <c r="A68" s="118" t="s">
        <v>2000</v>
      </c>
      <c r="B68" s="88">
        <v>3</v>
      </c>
      <c r="C68" s="124">
        <v>0.0046962045736748245</v>
      </c>
      <c r="D68" s="88" t="s">
        <v>1875</v>
      </c>
      <c r="E68" s="88" t="b">
        <v>0</v>
      </c>
      <c r="F68" s="88" t="b">
        <v>0</v>
      </c>
      <c r="G68" s="89"/>
      <c r="H68" s="88" t="b">
        <v>0</v>
      </c>
    </row>
    <row r="69" spans="1:8" ht="15">
      <c r="A69" s="118" t="s">
        <v>2001</v>
      </c>
      <c r="B69" s="88">
        <v>3</v>
      </c>
      <c r="C69" s="124">
        <v>0.004204329548379626</v>
      </c>
      <c r="D69" s="88" t="s">
        <v>1875</v>
      </c>
      <c r="E69" s="88" t="b">
        <v>0</v>
      </c>
      <c r="F69" s="88" t="b">
        <v>0</v>
      </c>
      <c r="G69" s="89"/>
      <c r="H69" s="88" t="b">
        <v>0</v>
      </c>
    </row>
    <row r="70" spans="1:8" ht="15">
      <c r="A70" s="118" t="s">
        <v>2002</v>
      </c>
      <c r="B70" s="88">
        <v>3</v>
      </c>
      <c r="C70" s="124">
        <v>0.004204329548379626</v>
      </c>
      <c r="D70" s="88" t="s">
        <v>1875</v>
      </c>
      <c r="E70" s="88" t="b">
        <v>0</v>
      </c>
      <c r="F70" s="88" t="b">
        <v>0</v>
      </c>
      <c r="G70" s="89"/>
      <c r="H70" s="88" t="b">
        <v>0</v>
      </c>
    </row>
    <row r="71" spans="1:8" ht="15">
      <c r="A71" s="118" t="s">
        <v>2003</v>
      </c>
      <c r="B71" s="88">
        <v>3</v>
      </c>
      <c r="C71" s="124">
        <v>0.004204329548379626</v>
      </c>
      <c r="D71" s="88" t="s">
        <v>1875</v>
      </c>
      <c r="E71" s="88" t="b">
        <v>0</v>
      </c>
      <c r="F71" s="88" t="b">
        <v>0</v>
      </c>
      <c r="G71" s="89"/>
      <c r="H71" s="88" t="b">
        <v>0</v>
      </c>
    </row>
    <row r="72" spans="1:8" ht="15">
      <c r="A72" s="118" t="s">
        <v>2004</v>
      </c>
      <c r="B72" s="88">
        <v>3</v>
      </c>
      <c r="C72" s="124">
        <v>0.004204329548379626</v>
      </c>
      <c r="D72" s="88" t="s">
        <v>1875</v>
      </c>
      <c r="E72" s="88" t="b">
        <v>0</v>
      </c>
      <c r="F72" s="88" t="b">
        <v>0</v>
      </c>
      <c r="G72" s="89"/>
      <c r="H72" s="88" t="b">
        <v>0</v>
      </c>
    </row>
    <row r="73" spans="1:8" ht="15">
      <c r="A73" s="118" t="s">
        <v>2005</v>
      </c>
      <c r="B73" s="88">
        <v>3</v>
      </c>
      <c r="C73" s="124">
        <v>0.004204329548379626</v>
      </c>
      <c r="D73" s="88" t="s">
        <v>1875</v>
      </c>
      <c r="E73" s="88" t="b">
        <v>0</v>
      </c>
      <c r="F73" s="88" t="b">
        <v>0</v>
      </c>
      <c r="G73" s="89"/>
      <c r="H73" s="88" t="b">
        <v>0</v>
      </c>
    </row>
    <row r="74" spans="1:8" ht="15">
      <c r="A74" s="118" t="s">
        <v>2006</v>
      </c>
      <c r="B74" s="88">
        <v>3</v>
      </c>
      <c r="C74" s="124">
        <v>0.0046962045736748245</v>
      </c>
      <c r="D74" s="88" t="s">
        <v>1875</v>
      </c>
      <c r="E74" s="88" t="b">
        <v>0</v>
      </c>
      <c r="F74" s="88" t="b">
        <v>0</v>
      </c>
      <c r="G74" s="89"/>
      <c r="H74" s="88" t="b">
        <v>0</v>
      </c>
    </row>
    <row r="75" spans="1:8" ht="15">
      <c r="A75" s="118" t="s">
        <v>2007</v>
      </c>
      <c r="B75" s="88">
        <v>2</v>
      </c>
      <c r="C75" s="124">
        <v>0.0031308030491165495</v>
      </c>
      <c r="D75" s="88" t="s">
        <v>1875</v>
      </c>
      <c r="E75" s="88" t="b">
        <v>0</v>
      </c>
      <c r="F75" s="88" t="b">
        <v>0</v>
      </c>
      <c r="G75" s="89"/>
      <c r="H75" s="88" t="b">
        <v>0</v>
      </c>
    </row>
    <row r="76" spans="1:8" ht="15">
      <c r="A76" s="118" t="s">
        <v>2008</v>
      </c>
      <c r="B76" s="88">
        <v>2</v>
      </c>
      <c r="C76" s="124">
        <v>0.0031308030491165495</v>
      </c>
      <c r="D76" s="88" t="s">
        <v>1875</v>
      </c>
      <c r="E76" s="88" t="b">
        <v>0</v>
      </c>
      <c r="F76" s="88" t="b">
        <v>0</v>
      </c>
      <c r="G76" s="89"/>
      <c r="H76" s="88" t="b">
        <v>0</v>
      </c>
    </row>
    <row r="77" spans="1:8" ht="15">
      <c r="A77" s="118" t="s">
        <v>2009</v>
      </c>
      <c r="B77" s="88">
        <v>2</v>
      </c>
      <c r="C77" s="124">
        <v>0.0031308030491165495</v>
      </c>
      <c r="D77" s="88" t="s">
        <v>1875</v>
      </c>
      <c r="E77" s="88" t="b">
        <v>1</v>
      </c>
      <c r="F77" s="88" t="b">
        <v>0</v>
      </c>
      <c r="G77" s="89"/>
      <c r="H77" s="88" t="b">
        <v>0</v>
      </c>
    </row>
    <row r="78" spans="1:8" ht="15">
      <c r="A78" s="118" t="s">
        <v>2010</v>
      </c>
      <c r="B78" s="88">
        <v>2</v>
      </c>
      <c r="C78" s="124">
        <v>0.0031308030491165495</v>
      </c>
      <c r="D78" s="88" t="s">
        <v>1875</v>
      </c>
      <c r="E78" s="88" t="b">
        <v>1</v>
      </c>
      <c r="F78" s="88" t="b">
        <v>0</v>
      </c>
      <c r="G78" s="89"/>
      <c r="H78" s="88" t="b">
        <v>0</v>
      </c>
    </row>
    <row r="79" spans="1:8" ht="15">
      <c r="A79" s="118" t="s">
        <v>2011</v>
      </c>
      <c r="B79" s="88">
        <v>2</v>
      </c>
      <c r="C79" s="124">
        <v>0.0031308030491165495</v>
      </c>
      <c r="D79" s="88" t="s">
        <v>1875</v>
      </c>
      <c r="E79" s="88" t="b">
        <v>0</v>
      </c>
      <c r="F79" s="88" t="b">
        <v>0</v>
      </c>
      <c r="G79" s="89"/>
      <c r="H79" s="88" t="b">
        <v>0</v>
      </c>
    </row>
    <row r="80" spans="1:8" ht="15">
      <c r="A80" s="118" t="s">
        <v>2012</v>
      </c>
      <c r="B80" s="88">
        <v>2</v>
      </c>
      <c r="C80" s="124">
        <v>0.0031308030491165495</v>
      </c>
      <c r="D80" s="88" t="s">
        <v>1875</v>
      </c>
      <c r="E80" s="88" t="b">
        <v>0</v>
      </c>
      <c r="F80" s="88" t="b">
        <v>0</v>
      </c>
      <c r="G80" s="89"/>
      <c r="H80" s="88" t="b">
        <v>0</v>
      </c>
    </row>
    <row r="81" spans="1:8" ht="15">
      <c r="A81" s="118" t="s">
        <v>2013</v>
      </c>
      <c r="B81" s="88">
        <v>2</v>
      </c>
      <c r="C81" s="124">
        <v>0.0031308030491165495</v>
      </c>
      <c r="D81" s="88" t="s">
        <v>1875</v>
      </c>
      <c r="E81" s="88" t="b">
        <v>0</v>
      </c>
      <c r="F81" s="88" t="b">
        <v>0</v>
      </c>
      <c r="G81" s="89"/>
      <c r="H81" s="88" t="b">
        <v>0</v>
      </c>
    </row>
    <row r="82" spans="1:8" ht="15">
      <c r="A82" s="118" t="s">
        <v>2014</v>
      </c>
      <c r="B82" s="88">
        <v>2</v>
      </c>
      <c r="C82" s="124">
        <v>0.0031308030491165495</v>
      </c>
      <c r="D82" s="88" t="s">
        <v>1875</v>
      </c>
      <c r="E82" s="88" t="b">
        <v>0</v>
      </c>
      <c r="F82" s="88" t="b">
        <v>0</v>
      </c>
      <c r="G82" s="89"/>
      <c r="H82" s="88" t="b">
        <v>0</v>
      </c>
    </row>
    <row r="83" spans="1:8" ht="15">
      <c r="A83" s="118" t="s">
        <v>2015</v>
      </c>
      <c r="B83" s="88">
        <v>2</v>
      </c>
      <c r="C83" s="124">
        <v>0.0031308030491165495</v>
      </c>
      <c r="D83" s="88" t="s">
        <v>1875</v>
      </c>
      <c r="E83" s="88" t="b">
        <v>0</v>
      </c>
      <c r="F83" s="88" t="b">
        <v>0</v>
      </c>
      <c r="G83" s="89"/>
      <c r="H83" s="88" t="b">
        <v>0</v>
      </c>
    </row>
    <row r="84" spans="1:8" ht="15">
      <c r="A84" s="118" t="s">
        <v>209</v>
      </c>
      <c r="B84" s="88">
        <v>2</v>
      </c>
      <c r="C84" s="124">
        <v>0.003691380322233833</v>
      </c>
      <c r="D84" s="88" t="s">
        <v>1875</v>
      </c>
      <c r="E84" s="88" t="b">
        <v>0</v>
      </c>
      <c r="F84" s="88" t="b">
        <v>0</v>
      </c>
      <c r="G84" s="89"/>
      <c r="H84" s="88" t="b">
        <v>0</v>
      </c>
    </row>
    <row r="85" spans="1:8" ht="15">
      <c r="A85" s="118" t="s">
        <v>2016</v>
      </c>
      <c r="B85" s="88">
        <v>2</v>
      </c>
      <c r="C85" s="124">
        <v>0.0031308030491165495</v>
      </c>
      <c r="D85" s="88" t="s">
        <v>1875</v>
      </c>
      <c r="E85" s="88" t="b">
        <v>0</v>
      </c>
      <c r="F85" s="88" t="b">
        <v>0</v>
      </c>
      <c r="G85" s="89"/>
      <c r="H85" s="88" t="b">
        <v>0</v>
      </c>
    </row>
    <row r="86" spans="1:8" ht="15">
      <c r="A86" s="118" t="s">
        <v>2017</v>
      </c>
      <c r="B86" s="88">
        <v>2</v>
      </c>
      <c r="C86" s="124">
        <v>0.003691380322233833</v>
      </c>
      <c r="D86" s="88" t="s">
        <v>1875</v>
      </c>
      <c r="E86" s="88" t="b">
        <v>0</v>
      </c>
      <c r="F86" s="88" t="b">
        <v>0</v>
      </c>
      <c r="G86" s="89"/>
      <c r="H86" s="88" t="b">
        <v>0</v>
      </c>
    </row>
    <row r="87" spans="1:8" ht="15">
      <c r="A87" s="118" t="s">
        <v>2018</v>
      </c>
      <c r="B87" s="88">
        <v>2</v>
      </c>
      <c r="C87" s="124">
        <v>0.0031308030491165495</v>
      </c>
      <c r="D87" s="88" t="s">
        <v>1875</v>
      </c>
      <c r="E87" s="88" t="b">
        <v>0</v>
      </c>
      <c r="F87" s="88" t="b">
        <v>0</v>
      </c>
      <c r="G87" s="89"/>
      <c r="H87" s="88" t="b">
        <v>0</v>
      </c>
    </row>
    <row r="88" spans="1:8" ht="15">
      <c r="A88" s="118" t="s">
        <v>2019</v>
      </c>
      <c r="B88" s="88">
        <v>2</v>
      </c>
      <c r="C88" s="124">
        <v>0.0031308030491165495</v>
      </c>
      <c r="D88" s="88" t="s">
        <v>1875</v>
      </c>
      <c r="E88" s="88" t="b">
        <v>0</v>
      </c>
      <c r="F88" s="88" t="b">
        <v>0</v>
      </c>
      <c r="G88" s="89"/>
      <c r="H88" s="88" t="b">
        <v>0</v>
      </c>
    </row>
    <row r="89" spans="1:8" ht="15">
      <c r="A89" s="118" t="s">
        <v>2020</v>
      </c>
      <c r="B89" s="88">
        <v>2</v>
      </c>
      <c r="C89" s="124">
        <v>0.0031308030491165495</v>
      </c>
      <c r="D89" s="88" t="s">
        <v>1875</v>
      </c>
      <c r="E89" s="88" t="b">
        <v>1</v>
      </c>
      <c r="F89" s="88" t="b">
        <v>0</v>
      </c>
      <c r="G89" s="89"/>
      <c r="H89" s="88" t="b">
        <v>0</v>
      </c>
    </row>
    <row r="90" spans="1:8" ht="15">
      <c r="A90" s="118" t="s">
        <v>2021</v>
      </c>
      <c r="B90" s="88">
        <v>2</v>
      </c>
      <c r="C90" s="124">
        <v>0.0031308030491165495</v>
      </c>
      <c r="D90" s="88" t="s">
        <v>1875</v>
      </c>
      <c r="E90" s="88" t="b">
        <v>0</v>
      </c>
      <c r="F90" s="88" t="b">
        <v>0</v>
      </c>
      <c r="G90" s="89"/>
      <c r="H90" s="88" t="b">
        <v>0</v>
      </c>
    </row>
    <row r="91" spans="1:8" ht="15">
      <c r="A91" s="118" t="s">
        <v>2022</v>
      </c>
      <c r="B91" s="88">
        <v>2</v>
      </c>
      <c r="C91" s="124">
        <v>0.0031308030491165495</v>
      </c>
      <c r="D91" s="88" t="s">
        <v>1875</v>
      </c>
      <c r="E91" s="88" t="b">
        <v>0</v>
      </c>
      <c r="F91" s="88" t="b">
        <v>0</v>
      </c>
      <c r="G91" s="89"/>
      <c r="H91" s="88" t="b">
        <v>0</v>
      </c>
    </row>
    <row r="92" spans="1:8" ht="15">
      <c r="A92" s="118" t="s">
        <v>2023</v>
      </c>
      <c r="B92" s="88">
        <v>2</v>
      </c>
      <c r="C92" s="124">
        <v>0.0031308030491165495</v>
      </c>
      <c r="D92" s="88" t="s">
        <v>1875</v>
      </c>
      <c r="E92" s="88" t="b">
        <v>0</v>
      </c>
      <c r="F92" s="88" t="b">
        <v>0</v>
      </c>
      <c r="G92" s="89"/>
      <c r="H92" s="88" t="b">
        <v>0</v>
      </c>
    </row>
    <row r="93" spans="1:8" ht="15">
      <c r="A93" s="118" t="s">
        <v>2024</v>
      </c>
      <c r="B93" s="88">
        <v>2</v>
      </c>
      <c r="C93" s="124">
        <v>0.0031308030491165495</v>
      </c>
      <c r="D93" s="88" t="s">
        <v>1875</v>
      </c>
      <c r="E93" s="88" t="b">
        <v>1</v>
      </c>
      <c r="F93" s="88" t="b">
        <v>0</v>
      </c>
      <c r="G93" s="89"/>
      <c r="H93" s="88" t="b">
        <v>0</v>
      </c>
    </row>
    <row r="94" spans="1:8" ht="15">
      <c r="A94" s="118" t="s">
        <v>2025</v>
      </c>
      <c r="B94" s="88">
        <v>2</v>
      </c>
      <c r="C94" s="124">
        <v>0.0031308030491165495</v>
      </c>
      <c r="D94" s="88" t="s">
        <v>1875</v>
      </c>
      <c r="E94" s="88" t="b">
        <v>1</v>
      </c>
      <c r="F94" s="88" t="b">
        <v>0</v>
      </c>
      <c r="G94" s="89"/>
      <c r="H94" s="88" t="b">
        <v>0</v>
      </c>
    </row>
    <row r="95" spans="1:8" ht="15">
      <c r="A95" s="118" t="s">
        <v>2026</v>
      </c>
      <c r="B95" s="88">
        <v>2</v>
      </c>
      <c r="C95" s="124">
        <v>0.0031308030491165495</v>
      </c>
      <c r="D95" s="88" t="s">
        <v>1875</v>
      </c>
      <c r="E95" s="88" t="b">
        <v>0</v>
      </c>
      <c r="F95" s="88" t="b">
        <v>0</v>
      </c>
      <c r="G95" s="89"/>
      <c r="H95" s="88" t="b">
        <v>0</v>
      </c>
    </row>
    <row r="96" spans="1:8" ht="15">
      <c r="A96" s="118" t="s">
        <v>2027</v>
      </c>
      <c r="B96" s="88">
        <v>2</v>
      </c>
      <c r="C96" s="124">
        <v>0.0031308030491165495</v>
      </c>
      <c r="D96" s="88" t="s">
        <v>1875</v>
      </c>
      <c r="E96" s="88" t="b">
        <v>0</v>
      </c>
      <c r="F96" s="88" t="b">
        <v>0</v>
      </c>
      <c r="G96" s="89"/>
      <c r="H96" s="88" t="b">
        <v>0</v>
      </c>
    </row>
    <row r="97" spans="1:8" ht="15">
      <c r="A97" s="118" t="s">
        <v>2028</v>
      </c>
      <c r="B97" s="88">
        <v>2</v>
      </c>
      <c r="C97" s="124">
        <v>0.0031308030491165495</v>
      </c>
      <c r="D97" s="88" t="s">
        <v>1875</v>
      </c>
      <c r="E97" s="88" t="b">
        <v>1</v>
      </c>
      <c r="F97" s="88" t="b">
        <v>0</v>
      </c>
      <c r="G97" s="89"/>
      <c r="H97" s="88" t="b">
        <v>0</v>
      </c>
    </row>
    <row r="98" spans="1:8" ht="15">
      <c r="A98" s="118" t="s">
        <v>2029</v>
      </c>
      <c r="B98" s="88">
        <v>2</v>
      </c>
      <c r="C98" s="124">
        <v>0.0031308030491165495</v>
      </c>
      <c r="D98" s="88" t="s">
        <v>1875</v>
      </c>
      <c r="E98" s="88" t="b">
        <v>0</v>
      </c>
      <c r="F98" s="88" t="b">
        <v>0</v>
      </c>
      <c r="G98" s="89"/>
      <c r="H98" s="88" t="b">
        <v>0</v>
      </c>
    </row>
    <row r="99" spans="1:8" ht="15">
      <c r="A99" s="118" t="s">
        <v>2030</v>
      </c>
      <c r="B99" s="88">
        <v>2</v>
      </c>
      <c r="C99" s="124">
        <v>0.0031308030491165495</v>
      </c>
      <c r="D99" s="88" t="s">
        <v>1875</v>
      </c>
      <c r="E99" s="88" t="b">
        <v>0</v>
      </c>
      <c r="F99" s="88" t="b">
        <v>0</v>
      </c>
      <c r="G99" s="89"/>
      <c r="H99" s="88" t="b">
        <v>0</v>
      </c>
    </row>
    <row r="100" spans="1:8" ht="15">
      <c r="A100" s="118" t="s">
        <v>2031</v>
      </c>
      <c r="B100" s="88">
        <v>2</v>
      </c>
      <c r="C100" s="124">
        <v>0.0031308030491165495</v>
      </c>
      <c r="D100" s="88" t="s">
        <v>1875</v>
      </c>
      <c r="E100" s="88" t="b">
        <v>0</v>
      </c>
      <c r="F100" s="88" t="b">
        <v>0</v>
      </c>
      <c r="G100" s="89"/>
      <c r="H100" s="88" t="b">
        <v>0</v>
      </c>
    </row>
    <row r="101" spans="1:8" ht="15">
      <c r="A101" s="118" t="s">
        <v>2032</v>
      </c>
      <c r="B101" s="88">
        <v>2</v>
      </c>
      <c r="C101" s="124">
        <v>0.0031308030491165495</v>
      </c>
      <c r="D101" s="88" t="s">
        <v>1875</v>
      </c>
      <c r="E101" s="88" t="b">
        <v>0</v>
      </c>
      <c r="F101" s="88" t="b">
        <v>0</v>
      </c>
      <c r="G101" s="89"/>
      <c r="H101" s="88" t="b">
        <v>0</v>
      </c>
    </row>
    <row r="102" spans="1:8" ht="15">
      <c r="A102" s="118" t="s">
        <v>2033</v>
      </c>
      <c r="B102" s="88">
        <v>2</v>
      </c>
      <c r="C102" s="124">
        <v>0.0031308030491165495</v>
      </c>
      <c r="D102" s="88" t="s">
        <v>1875</v>
      </c>
      <c r="E102" s="88" t="b">
        <v>0</v>
      </c>
      <c r="F102" s="88" t="b">
        <v>0</v>
      </c>
      <c r="G102" s="89"/>
      <c r="H102" s="88" t="b">
        <v>0</v>
      </c>
    </row>
    <row r="103" spans="1:8" ht="15">
      <c r="A103" s="118" t="s">
        <v>2034</v>
      </c>
      <c r="B103" s="88">
        <v>2</v>
      </c>
      <c r="C103" s="124">
        <v>0.0031308030491165495</v>
      </c>
      <c r="D103" s="88" t="s">
        <v>1875</v>
      </c>
      <c r="E103" s="88" t="b">
        <v>0</v>
      </c>
      <c r="F103" s="88" t="b">
        <v>0</v>
      </c>
      <c r="G103" s="89"/>
      <c r="H103" s="88" t="b">
        <v>0</v>
      </c>
    </row>
    <row r="104" spans="1:8" ht="15">
      <c r="A104" s="118" t="s">
        <v>2035</v>
      </c>
      <c r="B104" s="88">
        <v>2</v>
      </c>
      <c r="C104" s="124">
        <v>0.0031308030491165495</v>
      </c>
      <c r="D104" s="88" t="s">
        <v>1875</v>
      </c>
      <c r="E104" s="88" t="b">
        <v>0</v>
      </c>
      <c r="F104" s="88" t="b">
        <v>0</v>
      </c>
      <c r="G104" s="89"/>
      <c r="H104" s="88" t="b">
        <v>0</v>
      </c>
    </row>
    <row r="105" spans="1:8" ht="15">
      <c r="A105" s="118" t="s">
        <v>2036</v>
      </c>
      <c r="B105" s="88">
        <v>2</v>
      </c>
      <c r="C105" s="124">
        <v>0.0031308030491165495</v>
      </c>
      <c r="D105" s="88" t="s">
        <v>1875</v>
      </c>
      <c r="E105" s="88" t="b">
        <v>0</v>
      </c>
      <c r="F105" s="88" t="b">
        <v>0</v>
      </c>
      <c r="G105" s="89"/>
      <c r="H105" s="88" t="b">
        <v>0</v>
      </c>
    </row>
    <row r="106" spans="1:8" ht="15">
      <c r="A106" s="118" t="s">
        <v>2037</v>
      </c>
      <c r="B106" s="88">
        <v>2</v>
      </c>
      <c r="C106" s="124">
        <v>0.0031308030491165495</v>
      </c>
      <c r="D106" s="88" t="s">
        <v>1875</v>
      </c>
      <c r="E106" s="88" t="b">
        <v>0</v>
      </c>
      <c r="F106" s="88" t="b">
        <v>0</v>
      </c>
      <c r="G106" s="89"/>
      <c r="H106" s="88" t="b">
        <v>0</v>
      </c>
    </row>
    <row r="107" spans="1:8" ht="15">
      <c r="A107" s="118" t="s">
        <v>2038</v>
      </c>
      <c r="B107" s="88">
        <v>2</v>
      </c>
      <c r="C107" s="124">
        <v>0.0031308030491165495</v>
      </c>
      <c r="D107" s="88" t="s">
        <v>1875</v>
      </c>
      <c r="E107" s="88" t="b">
        <v>0</v>
      </c>
      <c r="F107" s="88" t="b">
        <v>0</v>
      </c>
      <c r="G107" s="89"/>
      <c r="H107" s="88" t="b">
        <v>0</v>
      </c>
    </row>
    <row r="108" spans="1:8" ht="15">
      <c r="A108" s="118" t="s">
        <v>2039</v>
      </c>
      <c r="B108" s="88">
        <v>2</v>
      </c>
      <c r="C108" s="124">
        <v>0.0031308030491165495</v>
      </c>
      <c r="D108" s="88" t="s">
        <v>1875</v>
      </c>
      <c r="E108" s="88" t="b">
        <v>0</v>
      </c>
      <c r="F108" s="88" t="b">
        <v>0</v>
      </c>
      <c r="G108" s="89"/>
      <c r="H108" s="88" t="b">
        <v>0</v>
      </c>
    </row>
    <row r="109" spans="1:8" ht="15">
      <c r="A109" s="118" t="s">
        <v>2040</v>
      </c>
      <c r="B109" s="88">
        <v>2</v>
      </c>
      <c r="C109" s="124">
        <v>0.0031308030491165495</v>
      </c>
      <c r="D109" s="88" t="s">
        <v>1875</v>
      </c>
      <c r="E109" s="88" t="b">
        <v>0</v>
      </c>
      <c r="F109" s="88" t="b">
        <v>0</v>
      </c>
      <c r="G109" s="89"/>
      <c r="H109" s="88" t="b">
        <v>0</v>
      </c>
    </row>
    <row r="110" spans="1:8" ht="15">
      <c r="A110" s="118" t="s">
        <v>2041</v>
      </c>
      <c r="B110" s="88">
        <v>2</v>
      </c>
      <c r="C110" s="124">
        <v>0.0031308030491165495</v>
      </c>
      <c r="D110" s="88" t="s">
        <v>1875</v>
      </c>
      <c r="E110" s="88" t="b">
        <v>0</v>
      </c>
      <c r="F110" s="88" t="b">
        <v>0</v>
      </c>
      <c r="G110" s="89"/>
      <c r="H110" s="88" t="b">
        <v>0</v>
      </c>
    </row>
    <row r="111" spans="1:8" ht="15">
      <c r="A111" s="118" t="s">
        <v>2042</v>
      </c>
      <c r="B111" s="88">
        <v>2</v>
      </c>
      <c r="C111" s="124">
        <v>0.0031308030491165495</v>
      </c>
      <c r="D111" s="88" t="s">
        <v>1875</v>
      </c>
      <c r="E111" s="88" t="b">
        <v>0</v>
      </c>
      <c r="F111" s="88" t="b">
        <v>0</v>
      </c>
      <c r="G111" s="89"/>
      <c r="H111" s="88" t="b">
        <v>0</v>
      </c>
    </row>
    <row r="112" spans="1:8" ht="15">
      <c r="A112" s="118" t="s">
        <v>2043</v>
      </c>
      <c r="B112" s="88">
        <v>2</v>
      </c>
      <c r="C112" s="124">
        <v>0.0031308030491165495</v>
      </c>
      <c r="D112" s="88" t="s">
        <v>1875</v>
      </c>
      <c r="E112" s="88" t="b">
        <v>0</v>
      </c>
      <c r="F112" s="88" t="b">
        <v>0</v>
      </c>
      <c r="G112" s="89"/>
      <c r="H112" s="88" t="b">
        <v>0</v>
      </c>
    </row>
    <row r="113" spans="1:8" ht="15">
      <c r="A113" s="118" t="s">
        <v>2044</v>
      </c>
      <c r="B113" s="88">
        <v>2</v>
      </c>
      <c r="C113" s="124">
        <v>0.0031308030491165495</v>
      </c>
      <c r="D113" s="88" t="s">
        <v>1875</v>
      </c>
      <c r="E113" s="88" t="b">
        <v>1</v>
      </c>
      <c r="F113" s="88" t="b">
        <v>0</v>
      </c>
      <c r="G113" s="89"/>
      <c r="H113" s="88" t="b">
        <v>0</v>
      </c>
    </row>
    <row r="114" spans="1:8" ht="15">
      <c r="A114" s="118" t="s">
        <v>2045</v>
      </c>
      <c r="B114" s="88">
        <v>2</v>
      </c>
      <c r="C114" s="124">
        <v>0.0031308030491165495</v>
      </c>
      <c r="D114" s="88" t="s">
        <v>1875</v>
      </c>
      <c r="E114" s="88" t="b">
        <v>0</v>
      </c>
      <c r="F114" s="88" t="b">
        <v>0</v>
      </c>
      <c r="G114" s="89"/>
      <c r="H114" s="88" t="b">
        <v>0</v>
      </c>
    </row>
    <row r="115" spans="1:8" ht="15">
      <c r="A115" s="118" t="s">
        <v>2046</v>
      </c>
      <c r="B115" s="88">
        <v>2</v>
      </c>
      <c r="C115" s="124">
        <v>0.0031308030491165495</v>
      </c>
      <c r="D115" s="88" t="s">
        <v>1875</v>
      </c>
      <c r="E115" s="88" t="b">
        <v>0</v>
      </c>
      <c r="F115" s="88" t="b">
        <v>0</v>
      </c>
      <c r="G115" s="89"/>
      <c r="H115" s="88" t="b">
        <v>0</v>
      </c>
    </row>
    <row r="116" spans="1:8" ht="15">
      <c r="A116" s="118" t="s">
        <v>2047</v>
      </c>
      <c r="B116" s="88">
        <v>2</v>
      </c>
      <c r="C116" s="124">
        <v>0.0031308030491165495</v>
      </c>
      <c r="D116" s="88" t="s">
        <v>1875</v>
      </c>
      <c r="E116" s="88" t="b">
        <v>1</v>
      </c>
      <c r="F116" s="88" t="b">
        <v>0</v>
      </c>
      <c r="G116" s="89"/>
      <c r="H116" s="88" t="b">
        <v>0</v>
      </c>
    </row>
    <row r="117" spans="1:8" ht="15">
      <c r="A117" s="118" t="s">
        <v>2048</v>
      </c>
      <c r="B117" s="88">
        <v>2</v>
      </c>
      <c r="C117" s="124">
        <v>0.0031308030491165495</v>
      </c>
      <c r="D117" s="88" t="s">
        <v>1875</v>
      </c>
      <c r="E117" s="88" t="b">
        <v>0</v>
      </c>
      <c r="F117" s="88" t="b">
        <v>0</v>
      </c>
      <c r="G117" s="89"/>
      <c r="H117" s="88" t="b">
        <v>0</v>
      </c>
    </row>
    <row r="118" spans="1:8" ht="15">
      <c r="A118" s="118" t="s">
        <v>2049</v>
      </c>
      <c r="B118" s="88">
        <v>2</v>
      </c>
      <c r="C118" s="124">
        <v>0.0031308030491165495</v>
      </c>
      <c r="D118" s="88" t="s">
        <v>1875</v>
      </c>
      <c r="E118" s="88" t="b">
        <v>1</v>
      </c>
      <c r="F118" s="88" t="b">
        <v>0</v>
      </c>
      <c r="G118" s="89"/>
      <c r="H118" s="88" t="b">
        <v>0</v>
      </c>
    </row>
    <row r="119" spans="1:8" ht="15">
      <c r="A119" s="118" t="s">
        <v>2050</v>
      </c>
      <c r="B119" s="88">
        <v>2</v>
      </c>
      <c r="C119" s="124">
        <v>0.0031308030491165495</v>
      </c>
      <c r="D119" s="88" t="s">
        <v>1875</v>
      </c>
      <c r="E119" s="88" t="b">
        <v>0</v>
      </c>
      <c r="F119" s="88" t="b">
        <v>0</v>
      </c>
      <c r="G119" s="89"/>
      <c r="H119" s="88" t="b">
        <v>0</v>
      </c>
    </row>
    <row r="120" spans="1:8" ht="15">
      <c r="A120" s="118" t="s">
        <v>2051</v>
      </c>
      <c r="B120" s="88">
        <v>2</v>
      </c>
      <c r="C120" s="124">
        <v>0.0031308030491165495</v>
      </c>
      <c r="D120" s="88" t="s">
        <v>1875</v>
      </c>
      <c r="E120" s="88" t="b">
        <v>0</v>
      </c>
      <c r="F120" s="88" t="b">
        <v>0</v>
      </c>
      <c r="G120" s="89"/>
      <c r="H120" s="88" t="b">
        <v>0</v>
      </c>
    </row>
    <row r="121" spans="1:8" ht="15">
      <c r="A121" s="118" t="s">
        <v>2052</v>
      </c>
      <c r="B121" s="88">
        <v>2</v>
      </c>
      <c r="C121" s="124">
        <v>0.0031308030491165495</v>
      </c>
      <c r="D121" s="88" t="s">
        <v>1875</v>
      </c>
      <c r="E121" s="88" t="b">
        <v>0</v>
      </c>
      <c r="F121" s="88" t="b">
        <v>0</v>
      </c>
      <c r="G121" s="89"/>
      <c r="H121" s="88" t="b">
        <v>0</v>
      </c>
    </row>
    <row r="122" spans="1:8" ht="15">
      <c r="A122" s="118" t="s">
        <v>2053</v>
      </c>
      <c r="B122" s="88">
        <v>2</v>
      </c>
      <c r="C122" s="124">
        <v>0.0031308030491165495</v>
      </c>
      <c r="D122" s="88" t="s">
        <v>1875</v>
      </c>
      <c r="E122" s="88" t="b">
        <v>0</v>
      </c>
      <c r="F122" s="88" t="b">
        <v>0</v>
      </c>
      <c r="G122" s="89"/>
      <c r="H122" s="88" t="b">
        <v>0</v>
      </c>
    </row>
    <row r="123" spans="1:8" ht="15">
      <c r="A123" s="118" t="s">
        <v>2054</v>
      </c>
      <c r="B123" s="88">
        <v>2</v>
      </c>
      <c r="C123" s="124">
        <v>0.0031308030491165495</v>
      </c>
      <c r="D123" s="88" t="s">
        <v>1875</v>
      </c>
      <c r="E123" s="88" t="b">
        <v>0</v>
      </c>
      <c r="F123" s="88" t="b">
        <v>0</v>
      </c>
      <c r="G123" s="89"/>
      <c r="H123" s="88" t="b">
        <v>0</v>
      </c>
    </row>
    <row r="124" spans="1:8" ht="15">
      <c r="A124" s="118" t="s">
        <v>2055</v>
      </c>
      <c r="B124" s="88">
        <v>2</v>
      </c>
      <c r="C124" s="124">
        <v>0.0031308030491165495</v>
      </c>
      <c r="D124" s="88" t="s">
        <v>1875</v>
      </c>
      <c r="E124" s="88" t="b">
        <v>0</v>
      </c>
      <c r="F124" s="88" t="b">
        <v>0</v>
      </c>
      <c r="G124" s="89"/>
      <c r="H124" s="88" t="b">
        <v>0</v>
      </c>
    </row>
    <row r="125" spans="1:8" ht="15">
      <c r="A125" s="118" t="s">
        <v>2056</v>
      </c>
      <c r="B125" s="88">
        <v>2</v>
      </c>
      <c r="C125" s="124">
        <v>0.0031308030491165495</v>
      </c>
      <c r="D125" s="88" t="s">
        <v>1875</v>
      </c>
      <c r="E125" s="88" t="b">
        <v>0</v>
      </c>
      <c r="F125" s="88" t="b">
        <v>0</v>
      </c>
      <c r="G125" s="89"/>
      <c r="H125" s="88" t="b">
        <v>0</v>
      </c>
    </row>
    <row r="126" spans="1:8" ht="15">
      <c r="A126" s="118" t="s">
        <v>2057</v>
      </c>
      <c r="B126" s="88">
        <v>2</v>
      </c>
      <c r="C126" s="124">
        <v>0.0031308030491165495</v>
      </c>
      <c r="D126" s="88" t="s">
        <v>1875</v>
      </c>
      <c r="E126" s="88" t="b">
        <v>0</v>
      </c>
      <c r="F126" s="88" t="b">
        <v>0</v>
      </c>
      <c r="G126" s="89"/>
      <c r="H126" s="88" t="b">
        <v>0</v>
      </c>
    </row>
    <row r="127" spans="1:8" ht="15">
      <c r="A127" s="118" t="s">
        <v>2058</v>
      </c>
      <c r="B127" s="88">
        <v>2</v>
      </c>
      <c r="C127" s="124">
        <v>0.003691380322233833</v>
      </c>
      <c r="D127" s="88" t="s">
        <v>1875</v>
      </c>
      <c r="E127" s="88" t="b">
        <v>0</v>
      </c>
      <c r="F127" s="88" t="b">
        <v>0</v>
      </c>
      <c r="G127" s="89"/>
      <c r="H127" s="88" t="b">
        <v>0</v>
      </c>
    </row>
    <row r="128" spans="1:8" ht="15">
      <c r="A128" s="118" t="s">
        <v>2059</v>
      </c>
      <c r="B128" s="88">
        <v>2</v>
      </c>
      <c r="C128" s="124">
        <v>0.0031308030491165495</v>
      </c>
      <c r="D128" s="88" t="s">
        <v>1875</v>
      </c>
      <c r="E128" s="88" t="b">
        <v>0</v>
      </c>
      <c r="F128" s="88" t="b">
        <v>0</v>
      </c>
      <c r="G128" s="89"/>
      <c r="H128" s="88" t="b">
        <v>0</v>
      </c>
    </row>
    <row r="129" spans="1:8" ht="15">
      <c r="A129" s="118" t="s">
        <v>2060</v>
      </c>
      <c r="B129" s="88">
        <v>2</v>
      </c>
      <c r="C129" s="124">
        <v>0.0031308030491165495</v>
      </c>
      <c r="D129" s="88" t="s">
        <v>1875</v>
      </c>
      <c r="E129" s="88" t="b">
        <v>0</v>
      </c>
      <c r="F129" s="88" t="b">
        <v>0</v>
      </c>
      <c r="G129" s="89"/>
      <c r="H129" s="88" t="b">
        <v>0</v>
      </c>
    </row>
    <row r="130" spans="1:8" ht="15">
      <c r="A130" s="118" t="s">
        <v>2061</v>
      </c>
      <c r="B130" s="88">
        <v>2</v>
      </c>
      <c r="C130" s="124">
        <v>0.0031308030491165495</v>
      </c>
      <c r="D130" s="88" t="s">
        <v>1875</v>
      </c>
      <c r="E130" s="88" t="b">
        <v>0</v>
      </c>
      <c r="F130" s="88" t="b">
        <v>0</v>
      </c>
      <c r="G130" s="89"/>
      <c r="H130" s="88" t="b">
        <v>0</v>
      </c>
    </row>
    <row r="131" spans="1:8" ht="15">
      <c r="A131" s="118" t="s">
        <v>2062</v>
      </c>
      <c r="B131" s="88">
        <v>2</v>
      </c>
      <c r="C131" s="124">
        <v>0.0031308030491165495</v>
      </c>
      <c r="D131" s="88" t="s">
        <v>1875</v>
      </c>
      <c r="E131" s="88" t="b">
        <v>0</v>
      </c>
      <c r="F131" s="88" t="b">
        <v>0</v>
      </c>
      <c r="G131" s="89"/>
      <c r="H131" s="88" t="b">
        <v>0</v>
      </c>
    </row>
    <row r="132" spans="1:8" ht="15">
      <c r="A132" s="118" t="s">
        <v>2063</v>
      </c>
      <c r="B132" s="88">
        <v>2</v>
      </c>
      <c r="C132" s="124">
        <v>0.0031308030491165495</v>
      </c>
      <c r="D132" s="88" t="s">
        <v>1875</v>
      </c>
      <c r="E132" s="88" t="b">
        <v>1</v>
      </c>
      <c r="F132" s="88" t="b">
        <v>0</v>
      </c>
      <c r="G132" s="89"/>
      <c r="H132" s="88" t="b">
        <v>0</v>
      </c>
    </row>
    <row r="133" spans="1:8" ht="15">
      <c r="A133" s="118" t="s">
        <v>2064</v>
      </c>
      <c r="B133" s="88">
        <v>2</v>
      </c>
      <c r="C133" s="124">
        <v>0.0031308030491165495</v>
      </c>
      <c r="D133" s="88" t="s">
        <v>1875</v>
      </c>
      <c r="E133" s="88" t="b">
        <v>0</v>
      </c>
      <c r="F133" s="88" t="b">
        <v>0</v>
      </c>
      <c r="G133" s="89"/>
      <c r="H133" s="88" t="b">
        <v>0</v>
      </c>
    </row>
    <row r="134" spans="1:8" ht="15">
      <c r="A134" s="118" t="s">
        <v>2065</v>
      </c>
      <c r="B134" s="88">
        <v>2</v>
      </c>
      <c r="C134" s="124">
        <v>0.0031308030491165495</v>
      </c>
      <c r="D134" s="88" t="s">
        <v>1875</v>
      </c>
      <c r="E134" s="88" t="b">
        <v>0</v>
      </c>
      <c r="F134" s="88" t="b">
        <v>0</v>
      </c>
      <c r="G134" s="89"/>
      <c r="H134" s="88" t="b">
        <v>0</v>
      </c>
    </row>
    <row r="135" spans="1:8" ht="15">
      <c r="A135" s="118" t="s">
        <v>2066</v>
      </c>
      <c r="B135" s="88">
        <v>2</v>
      </c>
      <c r="C135" s="124">
        <v>0.0031308030491165495</v>
      </c>
      <c r="D135" s="88" t="s">
        <v>1875</v>
      </c>
      <c r="E135" s="88" t="b">
        <v>0</v>
      </c>
      <c r="F135" s="88" t="b">
        <v>0</v>
      </c>
      <c r="G135" s="89"/>
      <c r="H135" s="88" t="b">
        <v>0</v>
      </c>
    </row>
    <row r="136" spans="1:8" ht="15">
      <c r="A136" s="118" t="s">
        <v>2067</v>
      </c>
      <c r="B136" s="88">
        <v>2</v>
      </c>
      <c r="C136" s="124">
        <v>0.0031308030491165495</v>
      </c>
      <c r="D136" s="88" t="s">
        <v>1875</v>
      </c>
      <c r="E136" s="88" t="b">
        <v>0</v>
      </c>
      <c r="F136" s="88" t="b">
        <v>0</v>
      </c>
      <c r="G136" s="89"/>
      <c r="H136" s="88" t="b">
        <v>0</v>
      </c>
    </row>
    <row r="137" spans="1:8" ht="15">
      <c r="A137" s="118" t="s">
        <v>2068</v>
      </c>
      <c r="B137" s="88">
        <v>2</v>
      </c>
      <c r="C137" s="124">
        <v>0.0031308030491165495</v>
      </c>
      <c r="D137" s="88" t="s">
        <v>1875</v>
      </c>
      <c r="E137" s="88" t="b">
        <v>1</v>
      </c>
      <c r="F137" s="88" t="b">
        <v>0</v>
      </c>
      <c r="G137" s="89"/>
      <c r="H137" s="88" t="b">
        <v>0</v>
      </c>
    </row>
    <row r="138" spans="1:8" ht="15">
      <c r="A138" s="118" t="s">
        <v>2069</v>
      </c>
      <c r="B138" s="88">
        <v>2</v>
      </c>
      <c r="C138" s="124">
        <v>0.0031308030491165495</v>
      </c>
      <c r="D138" s="88" t="s">
        <v>1875</v>
      </c>
      <c r="E138" s="88" t="b">
        <v>0</v>
      </c>
      <c r="F138" s="88" t="b">
        <v>0</v>
      </c>
      <c r="G138" s="89"/>
      <c r="H138" s="88" t="b">
        <v>0</v>
      </c>
    </row>
    <row r="139" spans="1:8" ht="15">
      <c r="A139" s="118" t="s">
        <v>2070</v>
      </c>
      <c r="B139" s="88">
        <v>2</v>
      </c>
      <c r="C139" s="124">
        <v>0.0031308030491165495</v>
      </c>
      <c r="D139" s="88" t="s">
        <v>1875</v>
      </c>
      <c r="E139" s="88" t="b">
        <v>0</v>
      </c>
      <c r="F139" s="88" t="b">
        <v>0</v>
      </c>
      <c r="G139" s="89"/>
      <c r="H139" s="88" t="b">
        <v>0</v>
      </c>
    </row>
    <row r="140" spans="1:8" ht="15">
      <c r="A140" s="118" t="s">
        <v>2071</v>
      </c>
      <c r="B140" s="88">
        <v>2</v>
      </c>
      <c r="C140" s="124">
        <v>0.0031308030491165495</v>
      </c>
      <c r="D140" s="88" t="s">
        <v>1875</v>
      </c>
      <c r="E140" s="88" t="b">
        <v>0</v>
      </c>
      <c r="F140" s="88" t="b">
        <v>0</v>
      </c>
      <c r="G140" s="89"/>
      <c r="H140" s="88" t="b">
        <v>0</v>
      </c>
    </row>
    <row r="141" spans="1:8" ht="15">
      <c r="A141" s="118" t="s">
        <v>2072</v>
      </c>
      <c r="B141" s="88">
        <v>2</v>
      </c>
      <c r="C141" s="124">
        <v>0.0031308030491165495</v>
      </c>
      <c r="D141" s="88" t="s">
        <v>1875</v>
      </c>
      <c r="E141" s="88" t="b">
        <v>0</v>
      </c>
      <c r="F141" s="88" t="b">
        <v>0</v>
      </c>
      <c r="G141" s="89"/>
      <c r="H141" s="88" t="b">
        <v>0</v>
      </c>
    </row>
    <row r="142" spans="1:8" ht="15">
      <c r="A142" s="118" t="s">
        <v>2073</v>
      </c>
      <c r="B142" s="88">
        <v>2</v>
      </c>
      <c r="C142" s="124">
        <v>0.0031308030491165495</v>
      </c>
      <c r="D142" s="88" t="s">
        <v>1875</v>
      </c>
      <c r="E142" s="88" t="b">
        <v>0</v>
      </c>
      <c r="F142" s="88" t="b">
        <v>0</v>
      </c>
      <c r="G142" s="89"/>
      <c r="H142" s="88" t="b">
        <v>0</v>
      </c>
    </row>
    <row r="143" spans="1:8" ht="15">
      <c r="A143" s="118" t="s">
        <v>2074</v>
      </c>
      <c r="B143" s="88">
        <v>2</v>
      </c>
      <c r="C143" s="124">
        <v>0.0031308030491165495</v>
      </c>
      <c r="D143" s="88" t="s">
        <v>1875</v>
      </c>
      <c r="E143" s="88" t="b">
        <v>0</v>
      </c>
      <c r="F143" s="88" t="b">
        <v>1</v>
      </c>
      <c r="G143" s="89"/>
      <c r="H143" s="88" t="b">
        <v>0</v>
      </c>
    </row>
    <row r="144" spans="1:8" ht="15">
      <c r="A144" s="118" t="s">
        <v>2075</v>
      </c>
      <c r="B144" s="88">
        <v>2</v>
      </c>
      <c r="C144" s="124">
        <v>0.0031308030491165495</v>
      </c>
      <c r="D144" s="88" t="s">
        <v>1875</v>
      </c>
      <c r="E144" s="88" t="b">
        <v>0</v>
      </c>
      <c r="F144" s="88" t="b">
        <v>0</v>
      </c>
      <c r="G144" s="89"/>
      <c r="H144" s="88" t="b">
        <v>0</v>
      </c>
    </row>
    <row r="145" spans="1:8" ht="15">
      <c r="A145" s="118" t="s">
        <v>2076</v>
      </c>
      <c r="B145" s="88">
        <v>2</v>
      </c>
      <c r="C145" s="124">
        <v>0.0031308030491165495</v>
      </c>
      <c r="D145" s="88" t="s">
        <v>1875</v>
      </c>
      <c r="E145" s="88" t="b">
        <v>0</v>
      </c>
      <c r="F145" s="88" t="b">
        <v>0</v>
      </c>
      <c r="G145" s="89"/>
      <c r="H145" s="88" t="b">
        <v>0</v>
      </c>
    </row>
    <row r="146" spans="1:8" ht="15">
      <c r="A146" s="118" t="s">
        <v>2077</v>
      </c>
      <c r="B146" s="88">
        <v>2</v>
      </c>
      <c r="C146" s="124">
        <v>0.0031308030491165495</v>
      </c>
      <c r="D146" s="88" t="s">
        <v>1875</v>
      </c>
      <c r="E146" s="88" t="b">
        <v>0</v>
      </c>
      <c r="F146" s="88" t="b">
        <v>0</v>
      </c>
      <c r="G146" s="89"/>
      <c r="H146" s="88" t="b">
        <v>0</v>
      </c>
    </row>
    <row r="147" spans="1:8" ht="15">
      <c r="A147" s="118" t="s">
        <v>2078</v>
      </c>
      <c r="B147" s="88">
        <v>2</v>
      </c>
      <c r="C147" s="124">
        <v>0.0031308030491165495</v>
      </c>
      <c r="D147" s="88" t="s">
        <v>1875</v>
      </c>
      <c r="E147" s="88" t="b">
        <v>1</v>
      </c>
      <c r="F147" s="88" t="b">
        <v>0</v>
      </c>
      <c r="G147" s="89"/>
      <c r="H147" s="88" t="b">
        <v>0</v>
      </c>
    </row>
    <row r="148" spans="1:8" ht="15">
      <c r="A148" s="118" t="s">
        <v>2079</v>
      </c>
      <c r="B148" s="88">
        <v>2</v>
      </c>
      <c r="C148" s="124">
        <v>0.0031308030491165495</v>
      </c>
      <c r="D148" s="88" t="s">
        <v>1875</v>
      </c>
      <c r="E148" s="88" t="b">
        <v>0</v>
      </c>
      <c r="F148" s="88" t="b">
        <v>0</v>
      </c>
      <c r="G148" s="89"/>
      <c r="H148" s="88" t="b">
        <v>0</v>
      </c>
    </row>
    <row r="149" spans="1:8" ht="15">
      <c r="A149" s="118" t="s">
        <v>2080</v>
      </c>
      <c r="B149" s="88">
        <v>2</v>
      </c>
      <c r="C149" s="124">
        <v>0.0031308030491165495</v>
      </c>
      <c r="D149" s="88" t="s">
        <v>1875</v>
      </c>
      <c r="E149" s="88" t="b">
        <v>0</v>
      </c>
      <c r="F149" s="88" t="b">
        <v>0</v>
      </c>
      <c r="G149" s="89"/>
      <c r="H149" s="88" t="b">
        <v>0</v>
      </c>
    </row>
    <row r="150" spans="1:8" ht="15">
      <c r="A150" s="118" t="s">
        <v>2081</v>
      </c>
      <c r="B150" s="88">
        <v>2</v>
      </c>
      <c r="C150" s="124">
        <v>0.0031308030491165495</v>
      </c>
      <c r="D150" s="88" t="s">
        <v>1875</v>
      </c>
      <c r="E150" s="88" t="b">
        <v>0</v>
      </c>
      <c r="F150" s="88" t="b">
        <v>0</v>
      </c>
      <c r="G150" s="89"/>
      <c r="H150" s="88" t="b">
        <v>0</v>
      </c>
    </row>
    <row r="151" spans="1:8" ht="15">
      <c r="A151" s="118" t="s">
        <v>2082</v>
      </c>
      <c r="B151" s="88">
        <v>2</v>
      </c>
      <c r="C151" s="124">
        <v>0.003691380322233833</v>
      </c>
      <c r="D151" s="88" t="s">
        <v>1875</v>
      </c>
      <c r="E151" s="88" t="b">
        <v>0</v>
      </c>
      <c r="F151" s="88" t="b">
        <v>0</v>
      </c>
      <c r="G151" s="89"/>
      <c r="H151" s="88" t="b">
        <v>0</v>
      </c>
    </row>
    <row r="152" spans="1:8" ht="15">
      <c r="A152" s="118" t="s">
        <v>2083</v>
      </c>
      <c r="B152" s="88">
        <v>2</v>
      </c>
      <c r="C152" s="124">
        <v>0.0031308030491165495</v>
      </c>
      <c r="D152" s="88" t="s">
        <v>1875</v>
      </c>
      <c r="E152" s="88" t="b">
        <v>0</v>
      </c>
      <c r="F152" s="88" t="b">
        <v>0</v>
      </c>
      <c r="G152" s="89"/>
      <c r="H152" s="88" t="b">
        <v>0</v>
      </c>
    </row>
    <row r="153" spans="1:8" ht="15">
      <c r="A153" s="118" t="s">
        <v>2084</v>
      </c>
      <c r="B153" s="88">
        <v>2</v>
      </c>
      <c r="C153" s="124">
        <v>0.003691380322233833</v>
      </c>
      <c r="D153" s="88" t="s">
        <v>1875</v>
      </c>
      <c r="E153" s="88" t="b">
        <v>0</v>
      </c>
      <c r="F153" s="88" t="b">
        <v>0</v>
      </c>
      <c r="G153" s="89"/>
      <c r="H153" s="88" t="b">
        <v>0</v>
      </c>
    </row>
    <row r="154" spans="1:8" ht="15">
      <c r="A154" s="118" t="s">
        <v>2085</v>
      </c>
      <c r="B154" s="88">
        <v>2</v>
      </c>
      <c r="C154" s="124">
        <v>0.0031308030491165495</v>
      </c>
      <c r="D154" s="88" t="s">
        <v>1875</v>
      </c>
      <c r="E154" s="88" t="b">
        <v>0</v>
      </c>
      <c r="F154" s="88" t="b">
        <v>0</v>
      </c>
      <c r="G154" s="89"/>
      <c r="H154" s="88" t="b">
        <v>0</v>
      </c>
    </row>
    <row r="155" spans="1:8" ht="15">
      <c r="A155" s="118" t="s">
        <v>2086</v>
      </c>
      <c r="B155" s="88">
        <v>2</v>
      </c>
      <c r="C155" s="124">
        <v>0.003691380322233833</v>
      </c>
      <c r="D155" s="88" t="s">
        <v>1875</v>
      </c>
      <c r="E155" s="88" t="b">
        <v>0</v>
      </c>
      <c r="F155" s="88" t="b">
        <v>0</v>
      </c>
      <c r="G155" s="89"/>
      <c r="H155" s="88" t="b">
        <v>0</v>
      </c>
    </row>
    <row r="156" spans="1:8" ht="15">
      <c r="A156" s="118" t="s">
        <v>2087</v>
      </c>
      <c r="B156" s="88">
        <v>2</v>
      </c>
      <c r="C156" s="124">
        <v>0.0031308030491165495</v>
      </c>
      <c r="D156" s="88" t="s">
        <v>1875</v>
      </c>
      <c r="E156" s="88" t="b">
        <v>0</v>
      </c>
      <c r="F156" s="88" t="b">
        <v>0</v>
      </c>
      <c r="G156" s="89"/>
      <c r="H156" s="88" t="b">
        <v>0</v>
      </c>
    </row>
    <row r="157" spans="1:8" ht="15">
      <c r="A157" s="118" t="s">
        <v>2088</v>
      </c>
      <c r="B157" s="88">
        <v>2</v>
      </c>
      <c r="C157" s="124">
        <v>0.0031308030491165495</v>
      </c>
      <c r="D157" s="88" t="s">
        <v>1875</v>
      </c>
      <c r="E157" s="88" t="b">
        <v>0</v>
      </c>
      <c r="F157" s="88" t="b">
        <v>0</v>
      </c>
      <c r="G157" s="89"/>
      <c r="H157" s="88" t="b">
        <v>0</v>
      </c>
    </row>
    <row r="158" spans="1:8" ht="15">
      <c r="A158" s="118" t="s">
        <v>2089</v>
      </c>
      <c r="B158" s="88">
        <v>2</v>
      </c>
      <c r="C158" s="124">
        <v>0.0031308030491165495</v>
      </c>
      <c r="D158" s="88" t="s">
        <v>1875</v>
      </c>
      <c r="E158" s="88" t="b">
        <v>0</v>
      </c>
      <c r="F158" s="88" t="b">
        <v>0</v>
      </c>
      <c r="G158" s="89"/>
      <c r="H158" s="88" t="b">
        <v>0</v>
      </c>
    </row>
    <row r="159" spans="1:8" ht="15">
      <c r="A159" s="118" t="s">
        <v>2090</v>
      </c>
      <c r="B159" s="88">
        <v>2</v>
      </c>
      <c r="C159" s="124">
        <v>0.0031308030491165495</v>
      </c>
      <c r="D159" s="88" t="s">
        <v>1875</v>
      </c>
      <c r="E159" s="88" t="b">
        <v>0</v>
      </c>
      <c r="F159" s="88" t="b">
        <v>0</v>
      </c>
      <c r="G159" s="89"/>
      <c r="H159" s="88" t="b">
        <v>0</v>
      </c>
    </row>
    <row r="160" spans="1:8" ht="15">
      <c r="A160" s="118" t="s">
        <v>2091</v>
      </c>
      <c r="B160" s="88">
        <v>2</v>
      </c>
      <c r="C160" s="124">
        <v>0.0031308030491165495</v>
      </c>
      <c r="D160" s="88" t="s">
        <v>1875</v>
      </c>
      <c r="E160" s="88" t="b">
        <v>0</v>
      </c>
      <c r="F160" s="88" t="b">
        <v>0</v>
      </c>
      <c r="G160" s="89"/>
      <c r="H160" s="88" t="b">
        <v>0</v>
      </c>
    </row>
    <row r="161" spans="1:8" ht="15">
      <c r="A161" s="118" t="s">
        <v>2092</v>
      </c>
      <c r="B161" s="88">
        <v>2</v>
      </c>
      <c r="C161" s="124">
        <v>0.0031308030491165495</v>
      </c>
      <c r="D161" s="88" t="s">
        <v>1875</v>
      </c>
      <c r="E161" s="88" t="b">
        <v>0</v>
      </c>
      <c r="F161" s="88" t="b">
        <v>0</v>
      </c>
      <c r="G161" s="89"/>
      <c r="H161" s="88" t="b">
        <v>0</v>
      </c>
    </row>
    <row r="162" spans="1:8" ht="15">
      <c r="A162" s="118" t="s">
        <v>2093</v>
      </c>
      <c r="B162" s="88">
        <v>2</v>
      </c>
      <c r="C162" s="124">
        <v>0.0031308030491165495</v>
      </c>
      <c r="D162" s="88" t="s">
        <v>1875</v>
      </c>
      <c r="E162" s="88" t="b">
        <v>0</v>
      </c>
      <c r="F162" s="88" t="b">
        <v>0</v>
      </c>
      <c r="G162" s="89"/>
      <c r="H162" s="88" t="b">
        <v>0</v>
      </c>
    </row>
    <row r="163" spans="1:8" ht="15">
      <c r="A163" s="118" t="s">
        <v>2094</v>
      </c>
      <c r="B163" s="88">
        <v>2</v>
      </c>
      <c r="C163" s="124">
        <v>0.003691380322233833</v>
      </c>
      <c r="D163" s="88" t="s">
        <v>1875</v>
      </c>
      <c r="E163" s="88" t="b">
        <v>0</v>
      </c>
      <c r="F163" s="88" t="b">
        <v>0</v>
      </c>
      <c r="G163" s="89"/>
      <c r="H163" s="88" t="b">
        <v>0</v>
      </c>
    </row>
    <row r="164" spans="1:8" ht="15">
      <c r="A164" s="118" t="s">
        <v>2095</v>
      </c>
      <c r="B164" s="88">
        <v>2</v>
      </c>
      <c r="C164" s="124">
        <v>0.003691380322233833</v>
      </c>
      <c r="D164" s="88" t="s">
        <v>1875</v>
      </c>
      <c r="E164" s="88" t="b">
        <v>0</v>
      </c>
      <c r="F164" s="88" t="b">
        <v>0</v>
      </c>
      <c r="G164" s="89"/>
      <c r="H164" s="88" t="b">
        <v>0</v>
      </c>
    </row>
    <row r="165" spans="1:8" ht="15">
      <c r="A165" s="118" t="s">
        <v>2096</v>
      </c>
      <c r="B165" s="88">
        <v>2</v>
      </c>
      <c r="C165" s="124">
        <v>0.0031308030491165495</v>
      </c>
      <c r="D165" s="88" t="s">
        <v>1875</v>
      </c>
      <c r="E165" s="88" t="b">
        <v>0</v>
      </c>
      <c r="F165" s="88" t="b">
        <v>0</v>
      </c>
      <c r="G165" s="89"/>
      <c r="H165" s="88" t="b">
        <v>0</v>
      </c>
    </row>
    <row r="166" spans="1:8" ht="15">
      <c r="A166" s="118" t="s">
        <v>2097</v>
      </c>
      <c r="B166" s="88">
        <v>2</v>
      </c>
      <c r="C166" s="124">
        <v>0.0031308030491165495</v>
      </c>
      <c r="D166" s="88" t="s">
        <v>1875</v>
      </c>
      <c r="E166" s="88" t="b">
        <v>0</v>
      </c>
      <c r="F166" s="88" t="b">
        <v>0</v>
      </c>
      <c r="G166" s="89"/>
      <c r="H166" s="88" t="b">
        <v>0</v>
      </c>
    </row>
    <row r="167" spans="1:8" ht="15">
      <c r="A167" s="118" t="s">
        <v>2098</v>
      </c>
      <c r="B167" s="88">
        <v>2</v>
      </c>
      <c r="C167" s="124">
        <v>0.0031308030491165495</v>
      </c>
      <c r="D167" s="88" t="s">
        <v>1875</v>
      </c>
      <c r="E167" s="88" t="b">
        <v>0</v>
      </c>
      <c r="F167" s="88" t="b">
        <v>0</v>
      </c>
      <c r="G167" s="89"/>
      <c r="H167" s="88" t="b">
        <v>0</v>
      </c>
    </row>
    <row r="168" spans="1:8" ht="15">
      <c r="A168" s="118" t="s">
        <v>2099</v>
      </c>
      <c r="B168" s="88">
        <v>2</v>
      </c>
      <c r="C168" s="124">
        <v>0.0031308030491165495</v>
      </c>
      <c r="D168" s="88" t="s">
        <v>1875</v>
      </c>
      <c r="E168" s="88" t="b">
        <v>0</v>
      </c>
      <c r="F168" s="88" t="b">
        <v>0</v>
      </c>
      <c r="G168" s="89"/>
      <c r="H168" s="88" t="b">
        <v>0</v>
      </c>
    </row>
    <row r="169" spans="1:8" ht="15">
      <c r="A169" s="118" t="s">
        <v>2100</v>
      </c>
      <c r="B169" s="88">
        <v>2</v>
      </c>
      <c r="C169" s="124">
        <v>0.003691380322233833</v>
      </c>
      <c r="D169" s="88" t="s">
        <v>1875</v>
      </c>
      <c r="E169" s="88" t="b">
        <v>0</v>
      </c>
      <c r="F169" s="88" t="b">
        <v>0</v>
      </c>
      <c r="G169" s="89"/>
      <c r="H169" s="88" t="b">
        <v>0</v>
      </c>
    </row>
    <row r="170" spans="1:8" ht="15">
      <c r="A170" s="118" t="s">
        <v>2101</v>
      </c>
      <c r="B170" s="88">
        <v>2</v>
      </c>
      <c r="C170" s="124">
        <v>0.0031308030491165495</v>
      </c>
      <c r="D170" s="88" t="s">
        <v>1875</v>
      </c>
      <c r="E170" s="88" t="b">
        <v>0</v>
      </c>
      <c r="F170" s="88" t="b">
        <v>0</v>
      </c>
      <c r="G170" s="89"/>
      <c r="H170" s="88" t="b">
        <v>0</v>
      </c>
    </row>
    <row r="171" spans="1:8" ht="15">
      <c r="A171" s="118" t="s">
        <v>2102</v>
      </c>
      <c r="B171" s="88">
        <v>2</v>
      </c>
      <c r="C171" s="124">
        <v>0.0031308030491165495</v>
      </c>
      <c r="D171" s="88" t="s">
        <v>1875</v>
      </c>
      <c r="E171" s="88" t="b">
        <v>1</v>
      </c>
      <c r="F171" s="88" t="b">
        <v>0</v>
      </c>
      <c r="G171" s="89"/>
      <c r="H171" s="88" t="b">
        <v>0</v>
      </c>
    </row>
    <row r="172" spans="1:8" ht="15">
      <c r="A172" s="118" t="s">
        <v>2103</v>
      </c>
      <c r="B172" s="88">
        <v>2</v>
      </c>
      <c r="C172" s="124">
        <v>0.003691380322233833</v>
      </c>
      <c r="D172" s="88" t="s">
        <v>1875</v>
      </c>
      <c r="E172" s="88" t="b">
        <v>0</v>
      </c>
      <c r="F172" s="88" t="b">
        <v>0</v>
      </c>
      <c r="G172" s="89"/>
      <c r="H172" s="88" t="b">
        <v>0</v>
      </c>
    </row>
    <row r="173" spans="1:8" ht="15">
      <c r="A173" s="118" t="s">
        <v>2104</v>
      </c>
      <c r="B173" s="88">
        <v>2</v>
      </c>
      <c r="C173" s="124">
        <v>0.0031308030491165495</v>
      </c>
      <c r="D173" s="88" t="s">
        <v>1875</v>
      </c>
      <c r="E173" s="88" t="b">
        <v>1</v>
      </c>
      <c r="F173" s="88" t="b">
        <v>0</v>
      </c>
      <c r="G173" s="89"/>
      <c r="H173" s="88" t="b">
        <v>0</v>
      </c>
    </row>
    <row r="174" spans="1:8" ht="15">
      <c r="A174" s="118" t="s">
        <v>2105</v>
      </c>
      <c r="B174" s="88">
        <v>2</v>
      </c>
      <c r="C174" s="124">
        <v>0.0031308030491165495</v>
      </c>
      <c r="D174" s="88" t="s">
        <v>1875</v>
      </c>
      <c r="E174" s="88" t="b">
        <v>0</v>
      </c>
      <c r="F174" s="88" t="b">
        <v>0</v>
      </c>
      <c r="G174" s="89"/>
      <c r="H174" s="88" t="b">
        <v>0</v>
      </c>
    </row>
    <row r="175" spans="1:8" ht="15">
      <c r="A175" s="118" t="s">
        <v>2106</v>
      </c>
      <c r="B175" s="88">
        <v>2</v>
      </c>
      <c r="C175" s="124">
        <v>0.003691380322233833</v>
      </c>
      <c r="D175" s="88" t="s">
        <v>1875</v>
      </c>
      <c r="E175" s="88" t="b">
        <v>0</v>
      </c>
      <c r="F175" s="88" t="b">
        <v>0</v>
      </c>
      <c r="G175" s="89"/>
      <c r="H175" s="88" t="b">
        <v>0</v>
      </c>
    </row>
    <row r="176" spans="1:8" ht="15">
      <c r="A176" s="118" t="s">
        <v>2107</v>
      </c>
      <c r="B176" s="88">
        <v>2</v>
      </c>
      <c r="C176" s="124">
        <v>0.003691380322233833</v>
      </c>
      <c r="D176" s="88" t="s">
        <v>1875</v>
      </c>
      <c r="E176" s="88" t="b">
        <v>0</v>
      </c>
      <c r="F176" s="88" t="b">
        <v>0</v>
      </c>
      <c r="G176" s="89"/>
      <c r="H176" s="88" t="b">
        <v>0</v>
      </c>
    </row>
    <row r="177" spans="1:8" ht="15">
      <c r="A177" s="118" t="s">
        <v>2108</v>
      </c>
      <c r="B177" s="88">
        <v>2</v>
      </c>
      <c r="C177" s="124">
        <v>0.003691380322233833</v>
      </c>
      <c r="D177" s="88" t="s">
        <v>1875</v>
      </c>
      <c r="E177" s="88" t="b">
        <v>0</v>
      </c>
      <c r="F177" s="88" t="b">
        <v>0</v>
      </c>
      <c r="G177" s="89"/>
      <c r="H177" s="88" t="b">
        <v>0</v>
      </c>
    </row>
    <row r="178" spans="1:8" ht="15">
      <c r="A178" s="118" t="s">
        <v>2109</v>
      </c>
      <c r="B178" s="88">
        <v>2</v>
      </c>
      <c r="C178" s="124">
        <v>0.003691380322233833</v>
      </c>
      <c r="D178" s="88" t="s">
        <v>1875</v>
      </c>
      <c r="E178" s="88" t="b">
        <v>0</v>
      </c>
      <c r="F178" s="88" t="b">
        <v>0</v>
      </c>
      <c r="G178" s="89"/>
      <c r="H178" s="88" t="b">
        <v>0</v>
      </c>
    </row>
    <row r="179" spans="1:8" ht="15">
      <c r="A179" s="118" t="s">
        <v>2110</v>
      </c>
      <c r="B179" s="88">
        <v>2</v>
      </c>
      <c r="C179" s="124">
        <v>0.003691380322233833</v>
      </c>
      <c r="D179" s="88" t="s">
        <v>1875</v>
      </c>
      <c r="E179" s="88" t="b">
        <v>0</v>
      </c>
      <c r="F179" s="88" t="b">
        <v>0</v>
      </c>
      <c r="G179" s="89"/>
      <c r="H179" s="88" t="b">
        <v>0</v>
      </c>
    </row>
    <row r="180" spans="1:8" ht="15">
      <c r="A180" s="118" t="s">
        <v>1943</v>
      </c>
      <c r="B180" s="88">
        <v>5</v>
      </c>
      <c r="C180" s="124">
        <v>0.015454397582823408</v>
      </c>
      <c r="D180" s="88" t="s">
        <v>1785</v>
      </c>
      <c r="E180" s="88" t="b">
        <v>0</v>
      </c>
      <c r="F180" s="88" t="b">
        <v>0</v>
      </c>
      <c r="G180" s="89"/>
      <c r="H180" s="88" t="b">
        <v>0</v>
      </c>
    </row>
    <row r="181" spans="1:8" ht="15">
      <c r="A181" s="118" t="s">
        <v>1939</v>
      </c>
      <c r="B181" s="88">
        <v>5</v>
      </c>
      <c r="C181" s="124">
        <v>0.013684727092620858</v>
      </c>
      <c r="D181" s="88" t="s">
        <v>1785</v>
      </c>
      <c r="E181" s="88" t="b">
        <v>0</v>
      </c>
      <c r="F181" s="88" t="b">
        <v>0</v>
      </c>
      <c r="G181" s="89"/>
      <c r="H181" s="88" t="b">
        <v>0</v>
      </c>
    </row>
    <row r="182" spans="1:8" ht="15">
      <c r="A182" s="118" t="s">
        <v>1941</v>
      </c>
      <c r="B182" s="88">
        <v>4</v>
      </c>
      <c r="C182" s="124">
        <v>0.010947781674096687</v>
      </c>
      <c r="D182" s="88" t="s">
        <v>1785</v>
      </c>
      <c r="E182" s="88" t="b">
        <v>0</v>
      </c>
      <c r="F182" s="88" t="b">
        <v>0</v>
      </c>
      <c r="G182" s="89"/>
      <c r="H182" s="88" t="b">
        <v>0</v>
      </c>
    </row>
    <row r="183" spans="1:8" ht="15">
      <c r="A183" s="118" t="s">
        <v>1948</v>
      </c>
      <c r="B183" s="88">
        <v>4</v>
      </c>
      <c r="C183" s="124">
        <v>0.010947781674096687</v>
      </c>
      <c r="D183" s="88" t="s">
        <v>1785</v>
      </c>
      <c r="E183" s="88" t="b">
        <v>0</v>
      </c>
      <c r="F183" s="88" t="b">
        <v>0</v>
      </c>
      <c r="G183" s="89"/>
      <c r="H183" s="88" t="b">
        <v>0</v>
      </c>
    </row>
    <row r="184" spans="1:8" ht="15">
      <c r="A184" s="118" t="s">
        <v>1946</v>
      </c>
      <c r="B184" s="88">
        <v>4</v>
      </c>
      <c r="C184" s="124">
        <v>0.012363518066258726</v>
      </c>
      <c r="D184" s="88" t="s">
        <v>1785</v>
      </c>
      <c r="E184" s="88" t="b">
        <v>0</v>
      </c>
      <c r="F184" s="88" t="b">
        <v>0</v>
      </c>
      <c r="G184" s="89"/>
      <c r="H184" s="88" t="b">
        <v>0</v>
      </c>
    </row>
    <row r="185" spans="1:8" ht="15">
      <c r="A185" s="118" t="s">
        <v>1987</v>
      </c>
      <c r="B185" s="88">
        <v>3</v>
      </c>
      <c r="C185" s="124">
        <v>0.009272638549694045</v>
      </c>
      <c r="D185" s="88" t="s">
        <v>1785</v>
      </c>
      <c r="E185" s="88" t="b">
        <v>0</v>
      </c>
      <c r="F185" s="88" t="b">
        <v>0</v>
      </c>
      <c r="G185" s="89"/>
      <c r="H185" s="88" t="b">
        <v>0</v>
      </c>
    </row>
    <row r="186" spans="1:8" ht="15">
      <c r="A186" s="118" t="s">
        <v>1949</v>
      </c>
      <c r="B186" s="88">
        <v>3</v>
      </c>
      <c r="C186" s="124">
        <v>0.009272638549694045</v>
      </c>
      <c r="D186" s="88" t="s">
        <v>1785</v>
      </c>
      <c r="E186" s="88" t="b">
        <v>0</v>
      </c>
      <c r="F186" s="88" t="b">
        <v>0</v>
      </c>
      <c r="G186" s="89"/>
      <c r="H186" s="88" t="b">
        <v>0</v>
      </c>
    </row>
    <row r="187" spans="1:8" ht="15">
      <c r="A187" s="118" t="s">
        <v>1942</v>
      </c>
      <c r="B187" s="88">
        <v>3</v>
      </c>
      <c r="C187" s="124">
        <v>0.010769164830620515</v>
      </c>
      <c r="D187" s="88" t="s">
        <v>1785</v>
      </c>
      <c r="E187" s="88" t="b">
        <v>0</v>
      </c>
      <c r="F187" s="88" t="b">
        <v>0</v>
      </c>
      <c r="G187" s="89"/>
      <c r="H187" s="88" t="b">
        <v>0</v>
      </c>
    </row>
    <row r="188" spans="1:8" ht="15">
      <c r="A188" s="118" t="s">
        <v>1960</v>
      </c>
      <c r="B188" s="88">
        <v>3</v>
      </c>
      <c r="C188" s="124">
        <v>0.009272638549694045</v>
      </c>
      <c r="D188" s="88" t="s">
        <v>1785</v>
      </c>
      <c r="E188" s="88" t="b">
        <v>0</v>
      </c>
      <c r="F188" s="88" t="b">
        <v>0</v>
      </c>
      <c r="G188" s="89"/>
      <c r="H188" s="88" t="b">
        <v>0</v>
      </c>
    </row>
    <row r="189" spans="1:8" ht="15">
      <c r="A189" s="118" t="s">
        <v>1940</v>
      </c>
      <c r="B189" s="88">
        <v>3</v>
      </c>
      <c r="C189" s="124">
        <v>0.009272638549694045</v>
      </c>
      <c r="D189" s="88" t="s">
        <v>1785</v>
      </c>
      <c r="E189" s="88" t="b">
        <v>0</v>
      </c>
      <c r="F189" s="88" t="b">
        <v>0</v>
      </c>
      <c r="G189" s="89"/>
      <c r="H189" s="88" t="b">
        <v>0</v>
      </c>
    </row>
    <row r="190" spans="1:8" ht="15">
      <c r="A190" s="118" t="s">
        <v>1951</v>
      </c>
      <c r="B190" s="88">
        <v>3</v>
      </c>
      <c r="C190" s="124">
        <v>0.009272638549694045</v>
      </c>
      <c r="D190" s="88" t="s">
        <v>1785</v>
      </c>
      <c r="E190" s="88" t="b">
        <v>0</v>
      </c>
      <c r="F190" s="88" t="b">
        <v>0</v>
      </c>
      <c r="G190" s="89"/>
      <c r="H190" s="88" t="b">
        <v>0</v>
      </c>
    </row>
    <row r="191" spans="1:8" ht="15">
      <c r="A191" s="118" t="s">
        <v>1970</v>
      </c>
      <c r="B191" s="88">
        <v>3</v>
      </c>
      <c r="C191" s="124">
        <v>0.009272638549694045</v>
      </c>
      <c r="D191" s="88" t="s">
        <v>1785</v>
      </c>
      <c r="E191" s="88" t="b">
        <v>0</v>
      </c>
      <c r="F191" s="88" t="b">
        <v>0</v>
      </c>
      <c r="G191" s="89"/>
      <c r="H191" s="88" t="b">
        <v>0</v>
      </c>
    </row>
    <row r="192" spans="1:8" ht="15">
      <c r="A192" s="118" t="s">
        <v>1974</v>
      </c>
      <c r="B192" s="88">
        <v>2</v>
      </c>
      <c r="C192" s="124">
        <v>0.007179443220413676</v>
      </c>
      <c r="D192" s="88" t="s">
        <v>1785</v>
      </c>
      <c r="E192" s="88" t="b">
        <v>0</v>
      </c>
      <c r="F192" s="88" t="b">
        <v>0</v>
      </c>
      <c r="G192" s="89"/>
      <c r="H192" s="88" t="b">
        <v>0</v>
      </c>
    </row>
    <row r="193" spans="1:8" ht="15">
      <c r="A193" s="118" t="s">
        <v>2008</v>
      </c>
      <c r="B193" s="88">
        <v>2</v>
      </c>
      <c r="C193" s="124">
        <v>0.007179443220413676</v>
      </c>
      <c r="D193" s="88" t="s">
        <v>1785</v>
      </c>
      <c r="E193" s="88" t="b">
        <v>0</v>
      </c>
      <c r="F193" s="88" t="b">
        <v>0</v>
      </c>
      <c r="G193" s="89"/>
      <c r="H193" s="88" t="b">
        <v>0</v>
      </c>
    </row>
    <row r="194" spans="1:8" ht="15">
      <c r="A194" s="118" t="s">
        <v>1954</v>
      </c>
      <c r="B194" s="88">
        <v>2</v>
      </c>
      <c r="C194" s="124">
        <v>0.007179443220413676</v>
      </c>
      <c r="D194" s="88" t="s">
        <v>1785</v>
      </c>
      <c r="E194" s="88" t="b">
        <v>0</v>
      </c>
      <c r="F194" s="88" t="b">
        <v>0</v>
      </c>
      <c r="G194" s="89"/>
      <c r="H194" s="88" t="b">
        <v>0</v>
      </c>
    </row>
    <row r="195" spans="1:8" ht="15">
      <c r="A195" s="118" t="s">
        <v>1947</v>
      </c>
      <c r="B195" s="88">
        <v>2</v>
      </c>
      <c r="C195" s="124">
        <v>0.007179443220413676</v>
      </c>
      <c r="D195" s="88" t="s">
        <v>1785</v>
      </c>
      <c r="E195" s="88" t="b">
        <v>0</v>
      </c>
      <c r="F195" s="88" t="b">
        <v>0</v>
      </c>
      <c r="G195" s="89"/>
      <c r="H195" s="88" t="b">
        <v>0</v>
      </c>
    </row>
    <row r="196" spans="1:8" ht="15">
      <c r="A196" s="118" t="s">
        <v>1969</v>
      </c>
      <c r="B196" s="88">
        <v>2</v>
      </c>
      <c r="C196" s="124">
        <v>0.007179443220413676</v>
      </c>
      <c r="D196" s="88" t="s">
        <v>1785</v>
      </c>
      <c r="E196" s="88" t="b">
        <v>0</v>
      </c>
      <c r="F196" s="88" t="b">
        <v>0</v>
      </c>
      <c r="G196" s="89"/>
      <c r="H196" s="88" t="b">
        <v>0</v>
      </c>
    </row>
    <row r="197" spans="1:8" ht="15">
      <c r="A197" s="118" t="s">
        <v>1988</v>
      </c>
      <c r="B197" s="88">
        <v>2</v>
      </c>
      <c r="C197" s="124">
        <v>0.007179443220413676</v>
      </c>
      <c r="D197" s="88" t="s">
        <v>1785</v>
      </c>
      <c r="E197" s="88" t="b">
        <v>0</v>
      </c>
      <c r="F197" s="88" t="b">
        <v>0</v>
      </c>
      <c r="G197" s="89"/>
      <c r="H197" s="88" t="b">
        <v>0</v>
      </c>
    </row>
    <row r="198" spans="1:8" ht="15">
      <c r="A198" s="118" t="s">
        <v>2108</v>
      </c>
      <c r="B198" s="88">
        <v>2</v>
      </c>
      <c r="C198" s="124">
        <v>0.008884995603779009</v>
      </c>
      <c r="D198" s="88" t="s">
        <v>1785</v>
      </c>
      <c r="E198" s="88" t="b">
        <v>0</v>
      </c>
      <c r="F198" s="88" t="b">
        <v>0</v>
      </c>
      <c r="G198" s="89"/>
      <c r="H198" s="88" t="b">
        <v>0</v>
      </c>
    </row>
    <row r="199" spans="1:8" ht="15">
      <c r="A199" s="118" t="s">
        <v>2109</v>
      </c>
      <c r="B199" s="88">
        <v>2</v>
      </c>
      <c r="C199" s="124">
        <v>0.008884995603779009</v>
      </c>
      <c r="D199" s="88" t="s">
        <v>1785</v>
      </c>
      <c r="E199" s="88" t="b">
        <v>0</v>
      </c>
      <c r="F199" s="88" t="b">
        <v>0</v>
      </c>
      <c r="G199" s="89"/>
      <c r="H199" s="88" t="b">
        <v>0</v>
      </c>
    </row>
    <row r="200" spans="1:8" ht="15">
      <c r="A200" s="118" t="s">
        <v>2110</v>
      </c>
      <c r="B200" s="88">
        <v>2</v>
      </c>
      <c r="C200" s="124">
        <v>0.008884995603779009</v>
      </c>
      <c r="D200" s="88" t="s">
        <v>1785</v>
      </c>
      <c r="E200" s="88" t="b">
        <v>0</v>
      </c>
      <c r="F200" s="88" t="b">
        <v>0</v>
      </c>
      <c r="G200" s="89"/>
      <c r="H200" s="88" t="b">
        <v>0</v>
      </c>
    </row>
    <row r="201" spans="1:8" ht="15">
      <c r="A201" s="118" t="s">
        <v>2050</v>
      </c>
      <c r="B201" s="88">
        <v>2</v>
      </c>
      <c r="C201" s="124">
        <v>0.007179443220413676</v>
      </c>
      <c r="D201" s="88" t="s">
        <v>1785</v>
      </c>
      <c r="E201" s="88" t="b">
        <v>0</v>
      </c>
      <c r="F201" s="88" t="b">
        <v>0</v>
      </c>
      <c r="G201" s="89"/>
      <c r="H201" s="88" t="b">
        <v>0</v>
      </c>
    </row>
    <row r="202" spans="1:8" ht="15">
      <c r="A202" s="118" t="s">
        <v>1966</v>
      </c>
      <c r="B202" s="88">
        <v>2</v>
      </c>
      <c r="C202" s="124">
        <v>0.008884995603779009</v>
      </c>
      <c r="D202" s="88" t="s">
        <v>1785</v>
      </c>
      <c r="E202" s="88" t="b">
        <v>0</v>
      </c>
      <c r="F202" s="88" t="b">
        <v>0</v>
      </c>
      <c r="G202" s="89"/>
      <c r="H202" s="88" t="b">
        <v>0</v>
      </c>
    </row>
    <row r="203" spans="1:8" ht="15">
      <c r="A203" s="118" t="s">
        <v>1956</v>
      </c>
      <c r="B203" s="88">
        <v>2</v>
      </c>
      <c r="C203" s="124">
        <v>0.007179443220413676</v>
      </c>
      <c r="D203" s="88" t="s">
        <v>1785</v>
      </c>
      <c r="E203" s="88" t="b">
        <v>0</v>
      </c>
      <c r="F203" s="88" t="b">
        <v>0</v>
      </c>
      <c r="G203" s="89"/>
      <c r="H203" s="88" t="b">
        <v>0</v>
      </c>
    </row>
    <row r="204" spans="1:8" ht="15">
      <c r="A204" s="118" t="s">
        <v>2005</v>
      </c>
      <c r="B204" s="88">
        <v>2</v>
      </c>
      <c r="C204" s="124">
        <v>0.007179443220413676</v>
      </c>
      <c r="D204" s="88" t="s">
        <v>1785</v>
      </c>
      <c r="E204" s="88" t="b">
        <v>0</v>
      </c>
      <c r="F204" s="88" t="b">
        <v>0</v>
      </c>
      <c r="G204" s="89"/>
      <c r="H204" s="88" t="b">
        <v>0</v>
      </c>
    </row>
    <row r="205" spans="1:8" ht="15">
      <c r="A205" s="118" t="s">
        <v>2097</v>
      </c>
      <c r="B205" s="88">
        <v>2</v>
      </c>
      <c r="C205" s="124">
        <v>0.007179443220413676</v>
      </c>
      <c r="D205" s="88" t="s">
        <v>1785</v>
      </c>
      <c r="E205" s="88" t="b">
        <v>0</v>
      </c>
      <c r="F205" s="88" t="b">
        <v>0</v>
      </c>
      <c r="G205" s="89"/>
      <c r="H205" s="88" t="b">
        <v>0</v>
      </c>
    </row>
    <row r="206" spans="1:8" ht="15">
      <c r="A206" s="118" t="s">
        <v>1977</v>
      </c>
      <c r="B206" s="88">
        <v>2</v>
      </c>
      <c r="C206" s="124">
        <v>0.007179443220413676</v>
      </c>
      <c r="D206" s="88" t="s">
        <v>1785</v>
      </c>
      <c r="E206" s="88" t="b">
        <v>1</v>
      </c>
      <c r="F206" s="88" t="b">
        <v>0</v>
      </c>
      <c r="G206" s="89"/>
      <c r="H206" s="88" t="b">
        <v>0</v>
      </c>
    </row>
    <row r="207" spans="1:8" ht="15">
      <c r="A207" s="118" t="s">
        <v>2107</v>
      </c>
      <c r="B207" s="88">
        <v>2</v>
      </c>
      <c r="C207" s="124">
        <v>0.008884995603779009</v>
      </c>
      <c r="D207" s="88" t="s">
        <v>1785</v>
      </c>
      <c r="E207" s="88" t="b">
        <v>0</v>
      </c>
      <c r="F207" s="88" t="b">
        <v>0</v>
      </c>
      <c r="G207" s="89"/>
      <c r="H207" s="88" t="b">
        <v>0</v>
      </c>
    </row>
    <row r="208" spans="1:8" ht="15">
      <c r="A208" s="118" t="s">
        <v>2077</v>
      </c>
      <c r="B208" s="88">
        <v>2</v>
      </c>
      <c r="C208" s="124">
        <v>0.007179443220413676</v>
      </c>
      <c r="D208" s="88" t="s">
        <v>1785</v>
      </c>
      <c r="E208" s="88" t="b">
        <v>0</v>
      </c>
      <c r="F208" s="88" t="b">
        <v>0</v>
      </c>
      <c r="G208" s="89"/>
      <c r="H208" s="88" t="b">
        <v>0</v>
      </c>
    </row>
    <row r="209" spans="1:8" ht="15">
      <c r="A209" s="118" t="s">
        <v>1952</v>
      </c>
      <c r="B209" s="88">
        <v>2</v>
      </c>
      <c r="C209" s="124">
        <v>0.007179443220413676</v>
      </c>
      <c r="D209" s="88" t="s">
        <v>1785</v>
      </c>
      <c r="E209" s="88" t="b">
        <v>0</v>
      </c>
      <c r="F209" s="88" t="b">
        <v>0</v>
      </c>
      <c r="G209" s="89"/>
      <c r="H209" s="88" t="b">
        <v>0</v>
      </c>
    </row>
    <row r="210" spans="1:8" ht="15">
      <c r="A210" s="118" t="s">
        <v>1975</v>
      </c>
      <c r="B210" s="88">
        <v>2</v>
      </c>
      <c r="C210" s="124">
        <v>0.007179443220413676</v>
      </c>
      <c r="D210" s="88" t="s">
        <v>1785</v>
      </c>
      <c r="E210" s="88" t="b">
        <v>1</v>
      </c>
      <c r="F210" s="88" t="b">
        <v>0</v>
      </c>
      <c r="G210" s="89"/>
      <c r="H210" s="88" t="b">
        <v>0</v>
      </c>
    </row>
    <row r="211" spans="1:8" ht="15">
      <c r="A211" s="118" t="s">
        <v>1971</v>
      </c>
      <c r="B211" s="88">
        <v>2</v>
      </c>
      <c r="C211" s="124">
        <v>0.007179443220413676</v>
      </c>
      <c r="D211" s="88" t="s">
        <v>1785</v>
      </c>
      <c r="E211" s="88" t="b">
        <v>1</v>
      </c>
      <c r="F211" s="88" t="b">
        <v>0</v>
      </c>
      <c r="G211" s="89"/>
      <c r="H211" s="88" t="b">
        <v>0</v>
      </c>
    </row>
    <row r="212" spans="1:8" ht="15">
      <c r="A212" s="118" t="s">
        <v>2106</v>
      </c>
      <c r="B212" s="88">
        <v>2</v>
      </c>
      <c r="C212" s="124">
        <v>0.008884995603779009</v>
      </c>
      <c r="D212" s="88" t="s">
        <v>1785</v>
      </c>
      <c r="E212" s="88" t="b">
        <v>0</v>
      </c>
      <c r="F212" s="88" t="b">
        <v>0</v>
      </c>
      <c r="G212" s="89"/>
      <c r="H212" s="88" t="b">
        <v>0</v>
      </c>
    </row>
    <row r="213" spans="1:8" ht="15">
      <c r="A213" s="118" t="s">
        <v>2105</v>
      </c>
      <c r="B213" s="88">
        <v>2</v>
      </c>
      <c r="C213" s="124">
        <v>0.007179443220413676</v>
      </c>
      <c r="D213" s="88" t="s">
        <v>1785</v>
      </c>
      <c r="E213" s="88" t="b">
        <v>0</v>
      </c>
      <c r="F213" s="88" t="b">
        <v>0</v>
      </c>
      <c r="G213" s="89"/>
      <c r="H213" s="88" t="b">
        <v>0</v>
      </c>
    </row>
    <row r="214" spans="1:8" ht="15">
      <c r="A214" s="118" t="s">
        <v>1967</v>
      </c>
      <c r="B214" s="88">
        <v>2</v>
      </c>
      <c r="C214" s="124">
        <v>0.007179443220413676</v>
      </c>
      <c r="D214" s="88" t="s">
        <v>1785</v>
      </c>
      <c r="E214" s="88" t="b">
        <v>0</v>
      </c>
      <c r="F214" s="88" t="b">
        <v>0</v>
      </c>
      <c r="G214" s="89"/>
      <c r="H214" s="88" t="b">
        <v>0</v>
      </c>
    </row>
    <row r="215" spans="1:8" ht="15">
      <c r="A215" s="118" t="s">
        <v>2052</v>
      </c>
      <c r="B215" s="88">
        <v>2</v>
      </c>
      <c r="C215" s="124">
        <v>0.007179443220413676</v>
      </c>
      <c r="D215" s="88" t="s">
        <v>1785</v>
      </c>
      <c r="E215" s="88" t="b">
        <v>0</v>
      </c>
      <c r="F215" s="88" t="b">
        <v>0</v>
      </c>
      <c r="G215" s="89"/>
      <c r="H215" s="88" t="b">
        <v>0</v>
      </c>
    </row>
    <row r="216" spans="1:8" ht="15">
      <c r="A216" s="118" t="s">
        <v>2069</v>
      </c>
      <c r="B216" s="88">
        <v>2</v>
      </c>
      <c r="C216" s="124">
        <v>0.007179443220413676</v>
      </c>
      <c r="D216" s="88" t="s">
        <v>1785</v>
      </c>
      <c r="E216" s="88" t="b">
        <v>0</v>
      </c>
      <c r="F216" s="88" t="b">
        <v>0</v>
      </c>
      <c r="G216" s="89"/>
      <c r="H216" s="88" t="b">
        <v>0</v>
      </c>
    </row>
    <row r="217" spans="1:8" ht="15">
      <c r="A217" s="118" t="s">
        <v>2038</v>
      </c>
      <c r="B217" s="88">
        <v>2</v>
      </c>
      <c r="C217" s="124">
        <v>0.007179443220413676</v>
      </c>
      <c r="D217" s="88" t="s">
        <v>1785</v>
      </c>
      <c r="E217" s="88" t="b">
        <v>0</v>
      </c>
      <c r="F217" s="88" t="b">
        <v>0</v>
      </c>
      <c r="G217" s="89"/>
      <c r="H217" s="88" t="b">
        <v>0</v>
      </c>
    </row>
    <row r="218" spans="1:8" ht="15">
      <c r="A218" s="118" t="s">
        <v>1958</v>
      </c>
      <c r="B218" s="88">
        <v>2</v>
      </c>
      <c r="C218" s="124">
        <v>0.007179443220413676</v>
      </c>
      <c r="D218" s="88" t="s">
        <v>1785</v>
      </c>
      <c r="E218" s="88" t="b">
        <v>0</v>
      </c>
      <c r="F218" s="88" t="b">
        <v>0</v>
      </c>
      <c r="G218" s="89"/>
      <c r="H218" s="88" t="b">
        <v>0</v>
      </c>
    </row>
    <row r="219" spans="1:8" ht="15">
      <c r="A219" s="118" t="s">
        <v>2071</v>
      </c>
      <c r="B219" s="88">
        <v>2</v>
      </c>
      <c r="C219" s="124">
        <v>0.007179443220413676</v>
      </c>
      <c r="D219" s="88" t="s">
        <v>1785</v>
      </c>
      <c r="E219" s="88" t="b">
        <v>0</v>
      </c>
      <c r="F219" s="88" t="b">
        <v>0</v>
      </c>
      <c r="G219" s="89"/>
      <c r="H219" s="88" t="b">
        <v>0</v>
      </c>
    </row>
    <row r="220" spans="1:8" ht="15">
      <c r="A220" s="118" t="s">
        <v>2053</v>
      </c>
      <c r="B220" s="88">
        <v>2</v>
      </c>
      <c r="C220" s="124">
        <v>0.007179443220413676</v>
      </c>
      <c r="D220" s="88" t="s">
        <v>1785</v>
      </c>
      <c r="E220" s="88" t="b">
        <v>0</v>
      </c>
      <c r="F220" s="88" t="b">
        <v>0</v>
      </c>
      <c r="G220" s="89"/>
      <c r="H220" s="88" t="b">
        <v>0</v>
      </c>
    </row>
    <row r="221" spans="1:8" ht="15">
      <c r="A221" s="118" t="s">
        <v>1944</v>
      </c>
      <c r="B221" s="88">
        <v>2</v>
      </c>
      <c r="C221" s="124">
        <v>0.007179443220413676</v>
      </c>
      <c r="D221" s="88" t="s">
        <v>1785</v>
      </c>
      <c r="E221" s="88" t="b">
        <v>0</v>
      </c>
      <c r="F221" s="88" t="b">
        <v>0</v>
      </c>
      <c r="G221" s="89"/>
      <c r="H221" s="88" t="b">
        <v>0</v>
      </c>
    </row>
    <row r="222" spans="1:8" ht="15">
      <c r="A222" s="118" t="s">
        <v>1957</v>
      </c>
      <c r="B222" s="88">
        <v>2</v>
      </c>
      <c r="C222" s="124">
        <v>0.007179443220413676</v>
      </c>
      <c r="D222" s="88" t="s">
        <v>1785</v>
      </c>
      <c r="E222" s="88" t="b">
        <v>0</v>
      </c>
      <c r="F222" s="88" t="b">
        <v>0</v>
      </c>
      <c r="G222" s="89"/>
      <c r="H222" s="88" t="b">
        <v>0</v>
      </c>
    </row>
    <row r="223" spans="1:8" ht="15">
      <c r="A223" s="118" t="s">
        <v>2070</v>
      </c>
      <c r="B223" s="88">
        <v>2</v>
      </c>
      <c r="C223" s="124">
        <v>0.007179443220413676</v>
      </c>
      <c r="D223" s="88" t="s">
        <v>1785</v>
      </c>
      <c r="E223" s="88" t="b">
        <v>0</v>
      </c>
      <c r="F223" s="88" t="b">
        <v>0</v>
      </c>
      <c r="G223" s="89"/>
      <c r="H223" s="88" t="b">
        <v>0</v>
      </c>
    </row>
    <row r="224" spans="1:8" ht="15">
      <c r="A224" s="118" t="s">
        <v>1953</v>
      </c>
      <c r="B224" s="88">
        <v>6</v>
      </c>
      <c r="C224" s="124">
        <v>0.01241624295320461</v>
      </c>
      <c r="D224" s="88" t="s">
        <v>1786</v>
      </c>
      <c r="E224" s="88" t="b">
        <v>0</v>
      </c>
      <c r="F224" s="88" t="b">
        <v>0</v>
      </c>
      <c r="G224" s="89"/>
      <c r="H224" s="88" t="b">
        <v>0</v>
      </c>
    </row>
    <row r="225" spans="1:8" ht="15">
      <c r="A225" s="118" t="s">
        <v>1941</v>
      </c>
      <c r="B225" s="88">
        <v>4</v>
      </c>
      <c r="C225" s="124">
        <v>0.010842220731227231</v>
      </c>
      <c r="D225" s="88" t="s">
        <v>1786</v>
      </c>
      <c r="E225" s="88" t="b">
        <v>0</v>
      </c>
      <c r="F225" s="88" t="b">
        <v>0</v>
      </c>
      <c r="G225" s="89"/>
      <c r="H225" s="88" t="b">
        <v>0</v>
      </c>
    </row>
    <row r="226" spans="1:8" ht="15">
      <c r="A226" s="118" t="s">
        <v>1972</v>
      </c>
      <c r="B226" s="88">
        <v>4</v>
      </c>
      <c r="C226" s="124">
        <v>0.00939784227332781</v>
      </c>
      <c r="D226" s="88" t="s">
        <v>1786</v>
      </c>
      <c r="E226" s="88" t="b">
        <v>0</v>
      </c>
      <c r="F226" s="88" t="b">
        <v>0</v>
      </c>
      <c r="G226" s="89"/>
      <c r="H226" s="88" t="b">
        <v>0</v>
      </c>
    </row>
    <row r="227" spans="1:8" ht="15">
      <c r="A227" s="118" t="s">
        <v>1973</v>
      </c>
      <c r="B227" s="88">
        <v>4</v>
      </c>
      <c r="C227" s="124">
        <v>0.00939784227332781</v>
      </c>
      <c r="D227" s="88" t="s">
        <v>1786</v>
      </c>
      <c r="E227" s="88" t="b">
        <v>0</v>
      </c>
      <c r="F227" s="88" t="b">
        <v>0</v>
      </c>
      <c r="G227" s="89"/>
      <c r="H227" s="88" t="b">
        <v>0</v>
      </c>
    </row>
    <row r="228" spans="1:8" ht="15">
      <c r="A228" s="118" t="s">
        <v>1949</v>
      </c>
      <c r="B228" s="88">
        <v>4</v>
      </c>
      <c r="C228" s="124">
        <v>0.00939784227332781</v>
      </c>
      <c r="D228" s="88" t="s">
        <v>1786</v>
      </c>
      <c r="E228" s="88" t="b">
        <v>0</v>
      </c>
      <c r="F228" s="88" t="b">
        <v>0</v>
      </c>
      <c r="G228" s="89"/>
      <c r="H228" s="88" t="b">
        <v>0</v>
      </c>
    </row>
    <row r="229" spans="1:8" ht="15">
      <c r="A229" s="118" t="s">
        <v>1943</v>
      </c>
      <c r="B229" s="88">
        <v>4</v>
      </c>
      <c r="C229" s="124">
        <v>0.010842220731227231</v>
      </c>
      <c r="D229" s="88" t="s">
        <v>1786</v>
      </c>
      <c r="E229" s="88" t="b">
        <v>0</v>
      </c>
      <c r="F229" s="88" t="b">
        <v>0</v>
      </c>
      <c r="G229" s="89"/>
      <c r="H229" s="88" t="b">
        <v>0</v>
      </c>
    </row>
    <row r="230" spans="1:8" ht="15">
      <c r="A230" s="118" t="s">
        <v>1945</v>
      </c>
      <c r="B230" s="88">
        <v>3</v>
      </c>
      <c r="C230" s="124">
        <v>0.008131665548420422</v>
      </c>
      <c r="D230" s="88" t="s">
        <v>1786</v>
      </c>
      <c r="E230" s="88" t="b">
        <v>0</v>
      </c>
      <c r="F230" s="88" t="b">
        <v>0</v>
      </c>
      <c r="G230" s="89"/>
      <c r="H230" s="88" t="b">
        <v>0</v>
      </c>
    </row>
    <row r="231" spans="1:8" ht="15">
      <c r="A231" s="118" t="s">
        <v>1993</v>
      </c>
      <c r="B231" s="88">
        <v>3</v>
      </c>
      <c r="C231" s="124">
        <v>0.008131665548420422</v>
      </c>
      <c r="D231" s="88" t="s">
        <v>1786</v>
      </c>
      <c r="E231" s="88" t="b">
        <v>0</v>
      </c>
      <c r="F231" s="88" t="b">
        <v>0</v>
      </c>
      <c r="G231" s="89"/>
      <c r="H231" s="88" t="b">
        <v>0</v>
      </c>
    </row>
    <row r="232" spans="1:8" ht="15">
      <c r="A232" s="118" t="s">
        <v>1965</v>
      </c>
      <c r="B232" s="88">
        <v>3</v>
      </c>
      <c r="C232" s="124">
        <v>0.008131665548420422</v>
      </c>
      <c r="D232" s="88" t="s">
        <v>1786</v>
      </c>
      <c r="E232" s="88" t="b">
        <v>0</v>
      </c>
      <c r="F232" s="88" t="b">
        <v>0</v>
      </c>
      <c r="G232" s="89"/>
      <c r="H232" s="88" t="b">
        <v>0</v>
      </c>
    </row>
    <row r="233" spans="1:8" ht="15">
      <c r="A233" s="118" t="s">
        <v>1954</v>
      </c>
      <c r="B233" s="88">
        <v>3</v>
      </c>
      <c r="C233" s="124">
        <v>0.008131665548420422</v>
      </c>
      <c r="D233" s="88" t="s">
        <v>1786</v>
      </c>
      <c r="E233" s="88" t="b">
        <v>0</v>
      </c>
      <c r="F233" s="88" t="b">
        <v>0</v>
      </c>
      <c r="G233" s="89"/>
      <c r="H233" s="88" t="b">
        <v>0</v>
      </c>
    </row>
    <row r="234" spans="1:8" ht="15">
      <c r="A234" s="118" t="s">
        <v>2001</v>
      </c>
      <c r="B234" s="88">
        <v>3</v>
      </c>
      <c r="C234" s="124">
        <v>0.008131665548420422</v>
      </c>
      <c r="D234" s="88" t="s">
        <v>1786</v>
      </c>
      <c r="E234" s="88" t="b">
        <v>0</v>
      </c>
      <c r="F234" s="88" t="b">
        <v>0</v>
      </c>
      <c r="G234" s="89"/>
      <c r="H234" s="88" t="b">
        <v>0</v>
      </c>
    </row>
    <row r="235" spans="1:8" ht="15">
      <c r="A235" s="118" t="s">
        <v>2003</v>
      </c>
      <c r="B235" s="88">
        <v>3</v>
      </c>
      <c r="C235" s="124">
        <v>0.008131665548420422</v>
      </c>
      <c r="D235" s="88" t="s">
        <v>1786</v>
      </c>
      <c r="E235" s="88" t="b">
        <v>0</v>
      </c>
      <c r="F235" s="88" t="b">
        <v>0</v>
      </c>
      <c r="G235" s="89"/>
      <c r="H235" s="88" t="b">
        <v>0</v>
      </c>
    </row>
    <row r="236" spans="1:8" ht="15">
      <c r="A236" s="118" t="s">
        <v>2000</v>
      </c>
      <c r="B236" s="88">
        <v>3</v>
      </c>
      <c r="C236" s="124">
        <v>0.00965846837260263</v>
      </c>
      <c r="D236" s="88" t="s">
        <v>1786</v>
      </c>
      <c r="E236" s="88" t="b">
        <v>0</v>
      </c>
      <c r="F236" s="88" t="b">
        <v>0</v>
      </c>
      <c r="G236" s="89"/>
      <c r="H236" s="88" t="b">
        <v>0</v>
      </c>
    </row>
    <row r="237" spans="1:8" ht="15">
      <c r="A237" s="118" t="s">
        <v>1940</v>
      </c>
      <c r="B237" s="88">
        <v>3</v>
      </c>
      <c r="C237" s="124">
        <v>0.00965846837260263</v>
      </c>
      <c r="D237" s="88" t="s">
        <v>1786</v>
      </c>
      <c r="E237" s="88" t="b">
        <v>0</v>
      </c>
      <c r="F237" s="88" t="b">
        <v>0</v>
      </c>
      <c r="G237" s="89"/>
      <c r="H237" s="88" t="b">
        <v>0</v>
      </c>
    </row>
    <row r="238" spans="1:8" ht="15">
      <c r="A238" s="118" t="s">
        <v>1939</v>
      </c>
      <c r="B238" s="88">
        <v>2</v>
      </c>
      <c r="C238" s="124">
        <v>0.00643897891506842</v>
      </c>
      <c r="D238" s="88" t="s">
        <v>1786</v>
      </c>
      <c r="E238" s="88" t="b">
        <v>0</v>
      </c>
      <c r="F238" s="88" t="b">
        <v>0</v>
      </c>
      <c r="G238" s="89"/>
      <c r="H238" s="88" t="b">
        <v>0</v>
      </c>
    </row>
    <row r="239" spans="1:8" ht="15">
      <c r="A239" s="118" t="s">
        <v>2088</v>
      </c>
      <c r="B239" s="88">
        <v>2</v>
      </c>
      <c r="C239" s="124">
        <v>0.00643897891506842</v>
      </c>
      <c r="D239" s="88" t="s">
        <v>1786</v>
      </c>
      <c r="E239" s="88" t="b">
        <v>0</v>
      </c>
      <c r="F239" s="88" t="b">
        <v>0</v>
      </c>
      <c r="G239" s="89"/>
      <c r="H239" s="88" t="b">
        <v>0</v>
      </c>
    </row>
    <row r="240" spans="1:8" ht="15">
      <c r="A240" s="118" t="s">
        <v>1952</v>
      </c>
      <c r="B240" s="88">
        <v>2</v>
      </c>
      <c r="C240" s="124">
        <v>0.00643897891506842</v>
      </c>
      <c r="D240" s="88" t="s">
        <v>1786</v>
      </c>
      <c r="E240" s="88" t="b">
        <v>0</v>
      </c>
      <c r="F240" s="88" t="b">
        <v>0</v>
      </c>
      <c r="G240" s="89"/>
      <c r="H240" s="88" t="b">
        <v>0</v>
      </c>
    </row>
    <row r="241" spans="1:8" ht="15">
      <c r="A241" s="118" t="s">
        <v>2096</v>
      </c>
      <c r="B241" s="88">
        <v>2</v>
      </c>
      <c r="C241" s="124">
        <v>0.00643897891506842</v>
      </c>
      <c r="D241" s="88" t="s">
        <v>1786</v>
      </c>
      <c r="E241" s="88" t="b">
        <v>0</v>
      </c>
      <c r="F241" s="88" t="b">
        <v>0</v>
      </c>
      <c r="G241" s="89"/>
      <c r="H241" s="88" t="b">
        <v>0</v>
      </c>
    </row>
    <row r="242" spans="1:8" ht="15">
      <c r="A242" s="118" t="s">
        <v>2006</v>
      </c>
      <c r="B242" s="88">
        <v>2</v>
      </c>
      <c r="C242" s="124">
        <v>0.008179036693472936</v>
      </c>
      <c r="D242" s="88" t="s">
        <v>1786</v>
      </c>
      <c r="E242" s="88" t="b">
        <v>0</v>
      </c>
      <c r="F242" s="88" t="b">
        <v>0</v>
      </c>
      <c r="G242" s="89"/>
      <c r="H242" s="88" t="b">
        <v>0</v>
      </c>
    </row>
    <row r="243" spans="1:8" ht="15">
      <c r="A243" s="118" t="s">
        <v>1990</v>
      </c>
      <c r="B243" s="88">
        <v>2</v>
      </c>
      <c r="C243" s="124">
        <v>0.008179036693472936</v>
      </c>
      <c r="D243" s="88" t="s">
        <v>1786</v>
      </c>
      <c r="E243" s="88" t="b">
        <v>0</v>
      </c>
      <c r="F243" s="88" t="b">
        <v>0</v>
      </c>
      <c r="G243" s="89"/>
      <c r="H243" s="88" t="b">
        <v>0</v>
      </c>
    </row>
    <row r="244" spans="1:8" ht="15">
      <c r="A244" s="118" t="s">
        <v>2098</v>
      </c>
      <c r="B244" s="88">
        <v>2</v>
      </c>
      <c r="C244" s="124">
        <v>0.00643897891506842</v>
      </c>
      <c r="D244" s="88" t="s">
        <v>1786</v>
      </c>
      <c r="E244" s="88" t="b">
        <v>0</v>
      </c>
      <c r="F244" s="88" t="b">
        <v>0</v>
      </c>
      <c r="G244" s="89"/>
      <c r="H244" s="88" t="b">
        <v>0</v>
      </c>
    </row>
    <row r="245" spans="1:8" ht="15">
      <c r="A245" s="118" t="s">
        <v>2004</v>
      </c>
      <c r="B245" s="88">
        <v>2</v>
      </c>
      <c r="C245" s="124">
        <v>0.00643897891506842</v>
      </c>
      <c r="D245" s="88" t="s">
        <v>1786</v>
      </c>
      <c r="E245" s="88" t="b">
        <v>0</v>
      </c>
      <c r="F245" s="88" t="b">
        <v>0</v>
      </c>
      <c r="G245" s="89"/>
      <c r="H245" s="88" t="b">
        <v>0</v>
      </c>
    </row>
    <row r="246" spans="1:8" ht="15">
      <c r="A246" s="118" t="s">
        <v>2079</v>
      </c>
      <c r="B246" s="88">
        <v>2</v>
      </c>
      <c r="C246" s="124">
        <v>0.00643897891506842</v>
      </c>
      <c r="D246" s="88" t="s">
        <v>1786</v>
      </c>
      <c r="E246" s="88" t="b">
        <v>0</v>
      </c>
      <c r="F246" s="88" t="b">
        <v>0</v>
      </c>
      <c r="G246" s="89"/>
      <c r="H246" s="88" t="b">
        <v>0</v>
      </c>
    </row>
    <row r="247" spans="1:8" ht="15">
      <c r="A247" s="118" t="s">
        <v>1950</v>
      </c>
      <c r="B247" s="88">
        <v>2</v>
      </c>
      <c r="C247" s="124">
        <v>0.00643897891506842</v>
      </c>
      <c r="D247" s="88" t="s">
        <v>1786</v>
      </c>
      <c r="E247" s="88" t="b">
        <v>1</v>
      </c>
      <c r="F247" s="88" t="b">
        <v>0</v>
      </c>
      <c r="G247" s="89"/>
      <c r="H247" s="88" t="b">
        <v>0</v>
      </c>
    </row>
    <row r="248" spans="1:8" ht="15">
      <c r="A248" s="118" t="s">
        <v>1971</v>
      </c>
      <c r="B248" s="88">
        <v>2</v>
      </c>
      <c r="C248" s="124">
        <v>0.00643897891506842</v>
      </c>
      <c r="D248" s="88" t="s">
        <v>1786</v>
      </c>
      <c r="E248" s="88" t="b">
        <v>1</v>
      </c>
      <c r="F248" s="88" t="b">
        <v>0</v>
      </c>
      <c r="G248" s="89"/>
      <c r="H248" s="88" t="b">
        <v>0</v>
      </c>
    </row>
    <row r="249" spans="1:8" ht="15">
      <c r="A249" s="118" t="s">
        <v>1964</v>
      </c>
      <c r="B249" s="88">
        <v>2</v>
      </c>
      <c r="C249" s="124">
        <v>0.00643897891506842</v>
      </c>
      <c r="D249" s="88" t="s">
        <v>1786</v>
      </c>
      <c r="E249" s="88" t="b">
        <v>0</v>
      </c>
      <c r="F249" s="88" t="b">
        <v>0</v>
      </c>
      <c r="G249" s="89"/>
      <c r="H249" s="88" t="b">
        <v>0</v>
      </c>
    </row>
    <row r="250" spans="1:8" ht="15">
      <c r="A250" s="118" t="s">
        <v>2082</v>
      </c>
      <c r="B250" s="88">
        <v>2</v>
      </c>
      <c r="C250" s="124">
        <v>0.008179036693472936</v>
      </c>
      <c r="D250" s="88" t="s">
        <v>1786</v>
      </c>
      <c r="E250" s="88" t="b">
        <v>0</v>
      </c>
      <c r="F250" s="88" t="b">
        <v>0</v>
      </c>
      <c r="G250" s="89"/>
      <c r="H250" s="88" t="b">
        <v>0</v>
      </c>
    </row>
    <row r="251" spans="1:8" ht="15">
      <c r="A251" s="118" t="s">
        <v>2083</v>
      </c>
      <c r="B251" s="88">
        <v>2</v>
      </c>
      <c r="C251" s="124">
        <v>0.00643897891506842</v>
      </c>
      <c r="D251" s="88" t="s">
        <v>1786</v>
      </c>
      <c r="E251" s="88" t="b">
        <v>0</v>
      </c>
      <c r="F251" s="88" t="b">
        <v>0</v>
      </c>
      <c r="G251" s="89"/>
      <c r="H251" s="88" t="b">
        <v>0</v>
      </c>
    </row>
    <row r="252" spans="1:8" ht="15">
      <c r="A252" s="118" t="s">
        <v>2081</v>
      </c>
      <c r="B252" s="88">
        <v>2</v>
      </c>
      <c r="C252" s="124">
        <v>0.00643897891506842</v>
      </c>
      <c r="D252" s="88" t="s">
        <v>1786</v>
      </c>
      <c r="E252" s="88" t="b">
        <v>0</v>
      </c>
      <c r="F252" s="88" t="b">
        <v>0</v>
      </c>
      <c r="G252" s="89"/>
      <c r="H252" s="88" t="b">
        <v>0</v>
      </c>
    </row>
    <row r="253" spans="1:8" ht="15">
      <c r="A253" s="118" t="s">
        <v>2002</v>
      </c>
      <c r="B253" s="88">
        <v>2</v>
      </c>
      <c r="C253" s="124">
        <v>0.00643897891506842</v>
      </c>
      <c r="D253" s="88" t="s">
        <v>1786</v>
      </c>
      <c r="E253" s="88" t="b">
        <v>0</v>
      </c>
      <c r="F253" s="88" t="b">
        <v>0</v>
      </c>
      <c r="G253" s="89"/>
      <c r="H253" s="88" t="b">
        <v>0</v>
      </c>
    </row>
    <row r="254" spans="1:8" ht="15">
      <c r="A254" s="118" t="s">
        <v>1994</v>
      </c>
      <c r="B254" s="88">
        <v>2</v>
      </c>
      <c r="C254" s="124">
        <v>0.00643897891506842</v>
      </c>
      <c r="D254" s="88" t="s">
        <v>1786</v>
      </c>
      <c r="E254" s="88" t="b">
        <v>1</v>
      </c>
      <c r="F254" s="88" t="b">
        <v>0</v>
      </c>
      <c r="G254" s="89"/>
      <c r="H254" s="88" t="b">
        <v>0</v>
      </c>
    </row>
    <row r="255" spans="1:8" ht="15">
      <c r="A255" s="118" t="s">
        <v>2100</v>
      </c>
      <c r="B255" s="88">
        <v>2</v>
      </c>
      <c r="C255" s="124">
        <v>0.008179036693472936</v>
      </c>
      <c r="D255" s="88" t="s">
        <v>1786</v>
      </c>
      <c r="E255" s="88" t="b">
        <v>0</v>
      </c>
      <c r="F255" s="88" t="b">
        <v>0</v>
      </c>
      <c r="G255" s="89"/>
      <c r="H255" s="88" t="b">
        <v>0</v>
      </c>
    </row>
    <row r="256" spans="1:8" ht="15">
      <c r="A256" s="118" t="s">
        <v>2072</v>
      </c>
      <c r="B256" s="88">
        <v>2</v>
      </c>
      <c r="C256" s="124">
        <v>0.00643897891506842</v>
      </c>
      <c r="D256" s="88" t="s">
        <v>1786</v>
      </c>
      <c r="E256" s="88" t="b">
        <v>0</v>
      </c>
      <c r="F256" s="88" t="b">
        <v>0</v>
      </c>
      <c r="G256" s="89"/>
      <c r="H256" s="88" t="b">
        <v>0</v>
      </c>
    </row>
    <row r="257" spans="1:8" ht="15">
      <c r="A257" s="118" t="s">
        <v>2073</v>
      </c>
      <c r="B257" s="88">
        <v>2</v>
      </c>
      <c r="C257" s="124">
        <v>0.00643897891506842</v>
      </c>
      <c r="D257" s="88" t="s">
        <v>1786</v>
      </c>
      <c r="E257" s="88" t="b">
        <v>0</v>
      </c>
      <c r="F257" s="88" t="b">
        <v>0</v>
      </c>
      <c r="G257" s="89"/>
      <c r="H257" s="88" t="b">
        <v>0</v>
      </c>
    </row>
    <row r="258" spans="1:8" ht="15">
      <c r="A258" s="118" t="s">
        <v>2074</v>
      </c>
      <c r="B258" s="88">
        <v>2</v>
      </c>
      <c r="C258" s="124">
        <v>0.00643897891506842</v>
      </c>
      <c r="D258" s="88" t="s">
        <v>1786</v>
      </c>
      <c r="E258" s="88" t="b">
        <v>0</v>
      </c>
      <c r="F258" s="88" t="b">
        <v>1</v>
      </c>
      <c r="G258" s="89"/>
      <c r="H258" s="88" t="b">
        <v>0</v>
      </c>
    </row>
    <row r="259" spans="1:8" ht="15">
      <c r="A259" s="118" t="s">
        <v>2029</v>
      </c>
      <c r="B259" s="88">
        <v>2</v>
      </c>
      <c r="C259" s="124">
        <v>0.00643897891506842</v>
      </c>
      <c r="D259" s="88" t="s">
        <v>1786</v>
      </c>
      <c r="E259" s="88" t="b">
        <v>0</v>
      </c>
      <c r="F259" s="88" t="b">
        <v>0</v>
      </c>
      <c r="G259" s="89"/>
      <c r="H259" s="88" t="b">
        <v>0</v>
      </c>
    </row>
    <row r="260" spans="1:8" ht="15">
      <c r="A260" s="118" t="s">
        <v>1986</v>
      </c>
      <c r="B260" s="88">
        <v>2</v>
      </c>
      <c r="C260" s="124">
        <v>0.00643897891506842</v>
      </c>
      <c r="D260" s="88" t="s">
        <v>1786</v>
      </c>
      <c r="E260" s="88" t="b">
        <v>1</v>
      </c>
      <c r="F260" s="88" t="b">
        <v>0</v>
      </c>
      <c r="G260" s="89"/>
      <c r="H260" s="88" t="b">
        <v>0</v>
      </c>
    </row>
    <row r="261" spans="1:8" ht="15">
      <c r="A261" s="118" t="s">
        <v>2084</v>
      </c>
      <c r="B261" s="88">
        <v>2</v>
      </c>
      <c r="C261" s="124">
        <v>0.008179036693472936</v>
      </c>
      <c r="D261" s="88" t="s">
        <v>1786</v>
      </c>
      <c r="E261" s="88" t="b">
        <v>0</v>
      </c>
      <c r="F261" s="88" t="b">
        <v>0</v>
      </c>
      <c r="G261" s="89"/>
      <c r="H261" s="88" t="b">
        <v>0</v>
      </c>
    </row>
    <row r="262" spans="1:8" ht="15">
      <c r="A262" s="118" t="s">
        <v>1999</v>
      </c>
      <c r="B262" s="88">
        <v>2</v>
      </c>
      <c r="C262" s="124">
        <v>0.00643897891506842</v>
      </c>
      <c r="D262" s="88" t="s">
        <v>1786</v>
      </c>
      <c r="E262" s="88" t="b">
        <v>0</v>
      </c>
      <c r="F262" s="88" t="b">
        <v>0</v>
      </c>
      <c r="G262" s="89"/>
      <c r="H262" s="88" t="b">
        <v>0</v>
      </c>
    </row>
    <row r="263" spans="1:8" ht="15">
      <c r="A263" s="118" t="s">
        <v>2017</v>
      </c>
      <c r="B263" s="88">
        <v>2</v>
      </c>
      <c r="C263" s="124">
        <v>0.008179036693472936</v>
      </c>
      <c r="D263" s="88" t="s">
        <v>1786</v>
      </c>
      <c r="E263" s="88" t="b">
        <v>0</v>
      </c>
      <c r="F263" s="88" t="b">
        <v>0</v>
      </c>
      <c r="G263" s="89"/>
      <c r="H263" s="88" t="b">
        <v>0</v>
      </c>
    </row>
    <row r="264" spans="1:8" ht="15">
      <c r="A264" s="118" t="s">
        <v>1955</v>
      </c>
      <c r="B264" s="88">
        <v>2</v>
      </c>
      <c r="C264" s="124">
        <v>0.008179036693472936</v>
      </c>
      <c r="D264" s="88" t="s">
        <v>1786</v>
      </c>
      <c r="E264" s="88" t="b">
        <v>0</v>
      </c>
      <c r="F264" s="88" t="b">
        <v>0</v>
      </c>
      <c r="G264" s="89"/>
      <c r="H264" s="88" t="b">
        <v>0</v>
      </c>
    </row>
    <row r="265" spans="1:8" ht="15">
      <c r="A265" s="118" t="s">
        <v>2020</v>
      </c>
      <c r="B265" s="88">
        <v>2</v>
      </c>
      <c r="C265" s="124">
        <v>0.00643897891506842</v>
      </c>
      <c r="D265" s="88" t="s">
        <v>1786</v>
      </c>
      <c r="E265" s="88" t="b">
        <v>1</v>
      </c>
      <c r="F265" s="88" t="b">
        <v>0</v>
      </c>
      <c r="G265" s="89"/>
      <c r="H265" s="88" t="b">
        <v>0</v>
      </c>
    </row>
    <row r="266" spans="1:8" ht="15">
      <c r="A266" s="118" t="s">
        <v>2021</v>
      </c>
      <c r="B266" s="88">
        <v>2</v>
      </c>
      <c r="C266" s="124">
        <v>0.00643897891506842</v>
      </c>
      <c r="D266" s="88" t="s">
        <v>1786</v>
      </c>
      <c r="E266" s="88" t="b">
        <v>0</v>
      </c>
      <c r="F266" s="88" t="b">
        <v>0</v>
      </c>
      <c r="G266" s="89"/>
      <c r="H266" s="88" t="b">
        <v>0</v>
      </c>
    </row>
    <row r="267" spans="1:8" ht="15">
      <c r="A267" s="118" t="s">
        <v>2094</v>
      </c>
      <c r="B267" s="88">
        <v>2</v>
      </c>
      <c r="C267" s="124">
        <v>0.008179036693472936</v>
      </c>
      <c r="D267" s="88" t="s">
        <v>1786</v>
      </c>
      <c r="E267" s="88" t="b">
        <v>0</v>
      </c>
      <c r="F267" s="88" t="b">
        <v>0</v>
      </c>
      <c r="G267" s="89"/>
      <c r="H267" s="88" t="b">
        <v>0</v>
      </c>
    </row>
    <row r="268" spans="1:8" ht="15">
      <c r="A268" s="118" t="s">
        <v>2095</v>
      </c>
      <c r="B268" s="88">
        <v>2</v>
      </c>
      <c r="C268" s="124">
        <v>0.008179036693472936</v>
      </c>
      <c r="D268" s="88" t="s">
        <v>1786</v>
      </c>
      <c r="E268" s="88" t="b">
        <v>0</v>
      </c>
      <c r="F268" s="88" t="b">
        <v>0</v>
      </c>
      <c r="G268" s="89"/>
      <c r="H268" s="88" t="b">
        <v>0</v>
      </c>
    </row>
    <row r="269" spans="1:8" ht="15">
      <c r="A269" s="118" t="s">
        <v>2086</v>
      </c>
      <c r="B269" s="88">
        <v>2</v>
      </c>
      <c r="C269" s="124">
        <v>0.008179036693472936</v>
      </c>
      <c r="D269" s="88" t="s">
        <v>1786</v>
      </c>
      <c r="E269" s="88" t="b">
        <v>0</v>
      </c>
      <c r="F269" s="88" t="b">
        <v>0</v>
      </c>
      <c r="G269" s="89"/>
      <c r="H269" s="88" t="b">
        <v>0</v>
      </c>
    </row>
    <row r="270" spans="1:8" ht="15">
      <c r="A270" s="118" t="s">
        <v>1939</v>
      </c>
      <c r="B270" s="88">
        <v>6</v>
      </c>
      <c r="C270" s="124">
        <v>0.01459921115926183</v>
      </c>
      <c r="D270" s="88" t="s">
        <v>1787</v>
      </c>
      <c r="E270" s="88" t="b">
        <v>0</v>
      </c>
      <c r="F270" s="88" t="b">
        <v>0</v>
      </c>
      <c r="G270" s="89"/>
      <c r="H270" s="88" t="b">
        <v>0</v>
      </c>
    </row>
    <row r="271" spans="1:8" ht="15">
      <c r="A271" s="118" t="s">
        <v>1945</v>
      </c>
      <c r="B271" s="88">
        <v>5</v>
      </c>
      <c r="C271" s="124">
        <v>0.012166009299384859</v>
      </c>
      <c r="D271" s="88" t="s">
        <v>1787</v>
      </c>
      <c r="E271" s="88" t="b">
        <v>0</v>
      </c>
      <c r="F271" s="88" t="b">
        <v>0</v>
      </c>
      <c r="G271" s="89"/>
      <c r="H271" s="88" t="b">
        <v>0</v>
      </c>
    </row>
    <row r="272" spans="1:8" ht="15">
      <c r="A272" s="118" t="s">
        <v>1942</v>
      </c>
      <c r="B272" s="88">
        <v>5</v>
      </c>
      <c r="C272" s="124">
        <v>0.01377581017991736</v>
      </c>
      <c r="D272" s="88" t="s">
        <v>1787</v>
      </c>
      <c r="E272" s="88" t="b">
        <v>0</v>
      </c>
      <c r="F272" s="88" t="b">
        <v>0</v>
      </c>
      <c r="G272" s="89"/>
      <c r="H272" s="88" t="b">
        <v>0</v>
      </c>
    </row>
    <row r="273" spans="1:8" ht="15">
      <c r="A273" s="118" t="s">
        <v>1946</v>
      </c>
      <c r="B273" s="88">
        <v>4</v>
      </c>
      <c r="C273" s="124">
        <v>0.011020648143933887</v>
      </c>
      <c r="D273" s="88" t="s">
        <v>1787</v>
      </c>
      <c r="E273" s="88" t="b">
        <v>0</v>
      </c>
      <c r="F273" s="88" t="b">
        <v>0</v>
      </c>
      <c r="G273" s="89"/>
      <c r="H273" s="88" t="b">
        <v>0</v>
      </c>
    </row>
    <row r="274" spans="1:8" ht="15">
      <c r="A274" s="118" t="s">
        <v>1962</v>
      </c>
      <c r="B274" s="88">
        <v>4</v>
      </c>
      <c r="C274" s="124">
        <v>0.011020648143933887</v>
      </c>
      <c r="D274" s="88" t="s">
        <v>1787</v>
      </c>
      <c r="E274" s="88" t="b">
        <v>0</v>
      </c>
      <c r="F274" s="88" t="b">
        <v>0</v>
      </c>
      <c r="G274" s="89"/>
      <c r="H274" s="88" t="b">
        <v>0</v>
      </c>
    </row>
    <row r="275" spans="1:8" ht="15">
      <c r="A275" s="118" t="s">
        <v>1976</v>
      </c>
      <c r="B275" s="88">
        <v>3</v>
      </c>
      <c r="C275" s="124">
        <v>0.011265785068056538</v>
      </c>
      <c r="D275" s="88" t="s">
        <v>1787</v>
      </c>
      <c r="E275" s="88" t="b">
        <v>0</v>
      </c>
      <c r="F275" s="88" t="b">
        <v>0</v>
      </c>
      <c r="G275" s="89"/>
      <c r="H275" s="88" t="b">
        <v>0</v>
      </c>
    </row>
    <row r="276" spans="1:8" ht="15">
      <c r="A276" s="118" t="s">
        <v>1963</v>
      </c>
      <c r="B276" s="88">
        <v>3</v>
      </c>
      <c r="C276" s="124">
        <v>0.009510722685441775</v>
      </c>
      <c r="D276" s="88" t="s">
        <v>1787</v>
      </c>
      <c r="E276" s="88" t="b">
        <v>1</v>
      </c>
      <c r="F276" s="88" t="b">
        <v>0</v>
      </c>
      <c r="G276" s="89"/>
      <c r="H276" s="88" t="b">
        <v>0</v>
      </c>
    </row>
    <row r="277" spans="1:8" ht="15">
      <c r="A277" s="118" t="s">
        <v>1941</v>
      </c>
      <c r="B277" s="88">
        <v>3</v>
      </c>
      <c r="C277" s="124">
        <v>0.009510722685441775</v>
      </c>
      <c r="D277" s="88" t="s">
        <v>1787</v>
      </c>
      <c r="E277" s="88" t="b">
        <v>0</v>
      </c>
      <c r="F277" s="88" t="b">
        <v>0</v>
      </c>
      <c r="G277" s="89"/>
      <c r="H277" s="88" t="b">
        <v>0</v>
      </c>
    </row>
    <row r="278" spans="1:8" ht="15">
      <c r="A278" s="118" t="s">
        <v>1947</v>
      </c>
      <c r="B278" s="88">
        <v>3</v>
      </c>
      <c r="C278" s="124">
        <v>0.009510722685441775</v>
      </c>
      <c r="D278" s="88" t="s">
        <v>1787</v>
      </c>
      <c r="E278" s="88" t="b">
        <v>0</v>
      </c>
      <c r="F278" s="88" t="b">
        <v>0</v>
      </c>
      <c r="G278" s="89"/>
      <c r="H278" s="88" t="b">
        <v>0</v>
      </c>
    </row>
    <row r="279" spans="1:8" ht="15">
      <c r="A279" s="118" t="s">
        <v>1951</v>
      </c>
      <c r="B279" s="88">
        <v>3</v>
      </c>
      <c r="C279" s="124">
        <v>0.009510722685441775</v>
      </c>
      <c r="D279" s="88" t="s">
        <v>1787</v>
      </c>
      <c r="E279" s="88" t="b">
        <v>0</v>
      </c>
      <c r="F279" s="88" t="b">
        <v>0</v>
      </c>
      <c r="G279" s="89"/>
      <c r="H279" s="88" t="b">
        <v>0</v>
      </c>
    </row>
    <row r="280" spans="1:8" ht="15">
      <c r="A280" s="118" t="s">
        <v>1968</v>
      </c>
      <c r="B280" s="88">
        <v>3</v>
      </c>
      <c r="C280" s="124">
        <v>0.009510722685441775</v>
      </c>
      <c r="D280" s="88" t="s">
        <v>1787</v>
      </c>
      <c r="E280" s="88" t="b">
        <v>0</v>
      </c>
      <c r="F280" s="88" t="b">
        <v>0</v>
      </c>
      <c r="G280" s="89"/>
      <c r="H280" s="88" t="b">
        <v>0</v>
      </c>
    </row>
    <row r="281" spans="1:8" ht="15">
      <c r="A281" s="118" t="s">
        <v>1955</v>
      </c>
      <c r="B281" s="88">
        <v>3</v>
      </c>
      <c r="C281" s="124">
        <v>0.009510722685441775</v>
      </c>
      <c r="D281" s="88" t="s">
        <v>1787</v>
      </c>
      <c r="E281" s="88" t="b">
        <v>0</v>
      </c>
      <c r="F281" s="88" t="b">
        <v>0</v>
      </c>
      <c r="G281" s="89"/>
      <c r="H281" s="88" t="b">
        <v>0</v>
      </c>
    </row>
    <row r="282" spans="1:8" ht="15">
      <c r="A282" s="118" t="s">
        <v>1978</v>
      </c>
      <c r="B282" s="88">
        <v>3</v>
      </c>
      <c r="C282" s="124">
        <v>0.009510722685441775</v>
      </c>
      <c r="D282" s="88" t="s">
        <v>1787</v>
      </c>
      <c r="E282" s="88" t="b">
        <v>0</v>
      </c>
      <c r="F282" s="88" t="b">
        <v>0</v>
      </c>
      <c r="G282" s="89"/>
      <c r="H282" s="88" t="b">
        <v>0</v>
      </c>
    </row>
    <row r="283" spans="1:8" ht="15">
      <c r="A283" s="118" t="s">
        <v>1944</v>
      </c>
      <c r="B283" s="88">
        <v>2</v>
      </c>
      <c r="C283" s="124">
        <v>0.007510523378704359</v>
      </c>
      <c r="D283" s="88" t="s">
        <v>1787</v>
      </c>
      <c r="E283" s="88" t="b">
        <v>0</v>
      </c>
      <c r="F283" s="88" t="b">
        <v>0</v>
      </c>
      <c r="G283" s="89"/>
      <c r="H283" s="88" t="b">
        <v>0</v>
      </c>
    </row>
    <row r="284" spans="1:8" ht="15">
      <c r="A284" s="118" t="s">
        <v>2012</v>
      </c>
      <c r="B284" s="88">
        <v>2</v>
      </c>
      <c r="C284" s="124">
        <v>0.007510523378704359</v>
      </c>
      <c r="D284" s="88" t="s">
        <v>1787</v>
      </c>
      <c r="E284" s="88" t="b">
        <v>0</v>
      </c>
      <c r="F284" s="88" t="b">
        <v>0</v>
      </c>
      <c r="G284" s="89"/>
      <c r="H284" s="88" t="b">
        <v>0</v>
      </c>
    </row>
    <row r="285" spans="1:8" ht="15">
      <c r="A285" s="118" t="s">
        <v>1958</v>
      </c>
      <c r="B285" s="88">
        <v>2</v>
      </c>
      <c r="C285" s="124">
        <v>0.007510523378704359</v>
      </c>
      <c r="D285" s="88" t="s">
        <v>1787</v>
      </c>
      <c r="E285" s="88" t="b">
        <v>0</v>
      </c>
      <c r="F285" s="88" t="b">
        <v>0</v>
      </c>
      <c r="G285" s="89"/>
      <c r="H285" s="88" t="b">
        <v>0</v>
      </c>
    </row>
    <row r="286" spans="1:8" ht="15">
      <c r="A286" s="118" t="s">
        <v>2037</v>
      </c>
      <c r="B286" s="88">
        <v>2</v>
      </c>
      <c r="C286" s="124">
        <v>0.007510523378704359</v>
      </c>
      <c r="D286" s="88" t="s">
        <v>1787</v>
      </c>
      <c r="E286" s="88" t="b">
        <v>0</v>
      </c>
      <c r="F286" s="88" t="b">
        <v>0</v>
      </c>
      <c r="G286" s="89"/>
      <c r="H286" s="88" t="b">
        <v>0</v>
      </c>
    </row>
    <row r="287" spans="1:8" ht="15">
      <c r="A287" s="118" t="s">
        <v>1952</v>
      </c>
      <c r="B287" s="88">
        <v>2</v>
      </c>
      <c r="C287" s="124">
        <v>0.007510523378704359</v>
      </c>
      <c r="D287" s="88" t="s">
        <v>1787</v>
      </c>
      <c r="E287" s="88" t="b">
        <v>0</v>
      </c>
      <c r="F287" s="88" t="b">
        <v>0</v>
      </c>
      <c r="G287" s="89"/>
      <c r="H287" s="88" t="b">
        <v>0</v>
      </c>
    </row>
    <row r="288" spans="1:8" ht="15">
      <c r="A288" s="118" t="s">
        <v>2103</v>
      </c>
      <c r="B288" s="88">
        <v>2</v>
      </c>
      <c r="C288" s="124">
        <v>0.009510722685441777</v>
      </c>
      <c r="D288" s="88" t="s">
        <v>1787</v>
      </c>
      <c r="E288" s="88" t="b">
        <v>0</v>
      </c>
      <c r="F288" s="88" t="b">
        <v>0</v>
      </c>
      <c r="G288" s="89"/>
      <c r="H288" s="88" t="b">
        <v>0</v>
      </c>
    </row>
    <row r="289" spans="1:8" ht="15">
      <c r="A289" s="118" t="s">
        <v>2042</v>
      </c>
      <c r="B289" s="88">
        <v>2</v>
      </c>
      <c r="C289" s="124">
        <v>0.007510523378704359</v>
      </c>
      <c r="D289" s="88" t="s">
        <v>1787</v>
      </c>
      <c r="E289" s="88" t="b">
        <v>0</v>
      </c>
      <c r="F289" s="88" t="b">
        <v>0</v>
      </c>
      <c r="G289" s="89"/>
      <c r="H289" s="88" t="b">
        <v>0</v>
      </c>
    </row>
    <row r="290" spans="1:8" ht="15">
      <c r="A290" s="118" t="s">
        <v>2011</v>
      </c>
      <c r="B290" s="88">
        <v>2</v>
      </c>
      <c r="C290" s="124">
        <v>0.007510523378704359</v>
      </c>
      <c r="D290" s="88" t="s">
        <v>1787</v>
      </c>
      <c r="E290" s="88" t="b">
        <v>0</v>
      </c>
      <c r="F290" s="88" t="b">
        <v>0</v>
      </c>
      <c r="G290" s="89"/>
      <c r="H290" s="88" t="b">
        <v>0</v>
      </c>
    </row>
    <row r="291" spans="1:8" ht="15">
      <c r="A291" s="118" t="s">
        <v>1950</v>
      </c>
      <c r="B291" s="88">
        <v>2</v>
      </c>
      <c r="C291" s="124">
        <v>0.007510523378704359</v>
      </c>
      <c r="D291" s="88" t="s">
        <v>1787</v>
      </c>
      <c r="E291" s="88" t="b">
        <v>1</v>
      </c>
      <c r="F291" s="88" t="b">
        <v>0</v>
      </c>
      <c r="G291" s="89"/>
      <c r="H291" s="88" t="b">
        <v>0</v>
      </c>
    </row>
    <row r="292" spans="1:8" ht="15">
      <c r="A292" s="118" t="s">
        <v>1980</v>
      </c>
      <c r="B292" s="88">
        <v>2</v>
      </c>
      <c r="C292" s="124">
        <v>0.007510523378704359</v>
      </c>
      <c r="D292" s="88" t="s">
        <v>1787</v>
      </c>
      <c r="E292" s="88" t="b">
        <v>1</v>
      </c>
      <c r="F292" s="88" t="b">
        <v>0</v>
      </c>
      <c r="G292" s="89"/>
      <c r="H292" s="88" t="b">
        <v>0</v>
      </c>
    </row>
    <row r="293" spans="1:8" ht="15">
      <c r="A293" s="118" t="s">
        <v>1956</v>
      </c>
      <c r="B293" s="88">
        <v>2</v>
      </c>
      <c r="C293" s="124">
        <v>0.007510523378704359</v>
      </c>
      <c r="D293" s="88" t="s">
        <v>1787</v>
      </c>
      <c r="E293" s="88" t="b">
        <v>0</v>
      </c>
      <c r="F293" s="88" t="b">
        <v>0</v>
      </c>
      <c r="G293" s="89"/>
      <c r="H293" s="88" t="b">
        <v>0</v>
      </c>
    </row>
    <row r="294" spans="1:8" ht="15">
      <c r="A294" s="118" t="s">
        <v>1957</v>
      </c>
      <c r="B294" s="88">
        <v>2</v>
      </c>
      <c r="C294" s="124">
        <v>0.007510523378704359</v>
      </c>
      <c r="D294" s="88" t="s">
        <v>1787</v>
      </c>
      <c r="E294" s="88" t="b">
        <v>0</v>
      </c>
      <c r="F294" s="88" t="b">
        <v>0</v>
      </c>
      <c r="G294" s="89"/>
      <c r="H294" s="88" t="b">
        <v>0</v>
      </c>
    </row>
    <row r="295" spans="1:8" ht="15">
      <c r="A295" s="118" t="s">
        <v>2024</v>
      </c>
      <c r="B295" s="88">
        <v>2</v>
      </c>
      <c r="C295" s="124">
        <v>0.007510523378704359</v>
      </c>
      <c r="D295" s="88" t="s">
        <v>1787</v>
      </c>
      <c r="E295" s="88" t="b">
        <v>1</v>
      </c>
      <c r="F295" s="88" t="b">
        <v>0</v>
      </c>
      <c r="G295" s="89"/>
      <c r="H295" s="88" t="b">
        <v>0</v>
      </c>
    </row>
    <row r="296" spans="1:8" ht="15">
      <c r="A296" s="118" t="s">
        <v>2044</v>
      </c>
      <c r="B296" s="88">
        <v>2</v>
      </c>
      <c r="C296" s="124">
        <v>0.007510523378704359</v>
      </c>
      <c r="D296" s="88" t="s">
        <v>1787</v>
      </c>
      <c r="E296" s="88" t="b">
        <v>1</v>
      </c>
      <c r="F296" s="88" t="b">
        <v>0</v>
      </c>
      <c r="G296" s="89"/>
      <c r="H296" s="88" t="b">
        <v>0</v>
      </c>
    </row>
    <row r="297" spans="1:8" ht="15">
      <c r="A297" s="118" t="s">
        <v>2076</v>
      </c>
      <c r="B297" s="88">
        <v>2</v>
      </c>
      <c r="C297" s="124">
        <v>0.007510523378704359</v>
      </c>
      <c r="D297" s="88" t="s">
        <v>1787</v>
      </c>
      <c r="E297" s="88" t="b">
        <v>0</v>
      </c>
      <c r="F297" s="88" t="b">
        <v>0</v>
      </c>
      <c r="G297" s="89"/>
      <c r="H297" s="88" t="b">
        <v>0</v>
      </c>
    </row>
    <row r="298" spans="1:8" ht="15">
      <c r="A298" s="118" t="s">
        <v>1948</v>
      </c>
      <c r="B298" s="88">
        <v>2</v>
      </c>
      <c r="C298" s="124">
        <v>0.007510523378704359</v>
      </c>
      <c r="D298" s="88" t="s">
        <v>1787</v>
      </c>
      <c r="E298" s="88" t="b">
        <v>0</v>
      </c>
      <c r="F298" s="88" t="b">
        <v>0</v>
      </c>
      <c r="G298" s="89"/>
      <c r="H298" s="88" t="b">
        <v>0</v>
      </c>
    </row>
    <row r="299" spans="1:8" ht="15">
      <c r="A299" s="118" t="s">
        <v>1969</v>
      </c>
      <c r="B299" s="88">
        <v>2</v>
      </c>
      <c r="C299" s="124">
        <v>0.007510523378704359</v>
      </c>
      <c r="D299" s="88" t="s">
        <v>1787</v>
      </c>
      <c r="E299" s="88" t="b">
        <v>0</v>
      </c>
      <c r="F299" s="88" t="b">
        <v>0</v>
      </c>
      <c r="G299" s="89"/>
      <c r="H299" s="88" t="b">
        <v>0</v>
      </c>
    </row>
    <row r="300" spans="1:8" ht="15">
      <c r="A300" s="118" t="s">
        <v>209</v>
      </c>
      <c r="B300" s="88">
        <v>2</v>
      </c>
      <c r="C300" s="124">
        <v>0.009510722685441777</v>
      </c>
      <c r="D300" s="88" t="s">
        <v>1787</v>
      </c>
      <c r="E300" s="88" t="b">
        <v>0</v>
      </c>
      <c r="F300" s="88" t="b">
        <v>0</v>
      </c>
      <c r="G300" s="89"/>
      <c r="H300" s="88" t="b">
        <v>0</v>
      </c>
    </row>
    <row r="301" spans="1:8" ht="15">
      <c r="A301" s="118" t="s">
        <v>1964</v>
      </c>
      <c r="B301" s="88">
        <v>2</v>
      </c>
      <c r="C301" s="124">
        <v>0.007510523378704359</v>
      </c>
      <c r="D301" s="88" t="s">
        <v>1787</v>
      </c>
      <c r="E301" s="88" t="b">
        <v>0</v>
      </c>
      <c r="F301" s="88" t="b">
        <v>0</v>
      </c>
      <c r="G301" s="89"/>
      <c r="H301" s="88" t="b">
        <v>0</v>
      </c>
    </row>
    <row r="302" spans="1:8" ht="15">
      <c r="A302" s="118" t="s">
        <v>2013</v>
      </c>
      <c r="B302" s="88">
        <v>2</v>
      </c>
      <c r="C302" s="124">
        <v>0.007510523378704359</v>
      </c>
      <c r="D302" s="88" t="s">
        <v>1787</v>
      </c>
      <c r="E302" s="88" t="b">
        <v>0</v>
      </c>
      <c r="F302" s="88" t="b">
        <v>0</v>
      </c>
      <c r="G302" s="89"/>
      <c r="H302" s="88" t="b">
        <v>0</v>
      </c>
    </row>
    <row r="303" spans="1:8" ht="15">
      <c r="A303" s="118" t="s">
        <v>1981</v>
      </c>
      <c r="B303" s="88">
        <v>2</v>
      </c>
      <c r="C303" s="124">
        <v>0.009510722685441777</v>
      </c>
      <c r="D303" s="88" t="s">
        <v>1787</v>
      </c>
      <c r="E303" s="88" t="b">
        <v>0</v>
      </c>
      <c r="F303" s="88" t="b">
        <v>0</v>
      </c>
      <c r="G303" s="89"/>
      <c r="H303" s="88" t="b">
        <v>0</v>
      </c>
    </row>
    <row r="304" spans="1:8" ht="15">
      <c r="A304" s="118" t="s">
        <v>2027</v>
      </c>
      <c r="B304" s="88">
        <v>2</v>
      </c>
      <c r="C304" s="124">
        <v>0.007510523378704359</v>
      </c>
      <c r="D304" s="88" t="s">
        <v>1787</v>
      </c>
      <c r="E304" s="88" t="b">
        <v>0</v>
      </c>
      <c r="F304" s="88" t="b">
        <v>0</v>
      </c>
      <c r="G304" s="89"/>
      <c r="H304" s="88" t="b">
        <v>0</v>
      </c>
    </row>
    <row r="305" spans="1:8" ht="15">
      <c r="A305" s="118" t="s">
        <v>1979</v>
      </c>
      <c r="B305" s="88">
        <v>2</v>
      </c>
      <c r="C305" s="124">
        <v>0.009510722685441777</v>
      </c>
      <c r="D305" s="88" t="s">
        <v>1787</v>
      </c>
      <c r="E305" s="88" t="b">
        <v>0</v>
      </c>
      <c r="F305" s="88" t="b">
        <v>0</v>
      </c>
      <c r="G305" s="89"/>
      <c r="H305" s="88" t="b">
        <v>0</v>
      </c>
    </row>
    <row r="306" spans="1:8" ht="15">
      <c r="A306" s="118" t="s">
        <v>1944</v>
      </c>
      <c r="B306" s="88">
        <v>6</v>
      </c>
      <c r="C306" s="124">
        <v>0.024407837486268746</v>
      </c>
      <c r="D306" s="88" t="s">
        <v>1788</v>
      </c>
      <c r="E306" s="88" t="b">
        <v>0</v>
      </c>
      <c r="F306" s="88" t="b">
        <v>0</v>
      </c>
      <c r="G306" s="89"/>
      <c r="H306" s="88" t="b">
        <v>0</v>
      </c>
    </row>
    <row r="307" spans="1:8" ht="15">
      <c r="A307" s="118" t="s">
        <v>1940</v>
      </c>
      <c r="B307" s="88">
        <v>4</v>
      </c>
      <c r="C307" s="124">
        <v>0.0162718916575125</v>
      </c>
      <c r="D307" s="88" t="s">
        <v>1788</v>
      </c>
      <c r="E307" s="88" t="b">
        <v>0</v>
      </c>
      <c r="F307" s="88" t="b">
        <v>0</v>
      </c>
      <c r="G307" s="89"/>
      <c r="H307" s="88" t="b">
        <v>0</v>
      </c>
    </row>
    <row r="308" spans="1:8" ht="15">
      <c r="A308" s="118" t="s">
        <v>2063</v>
      </c>
      <c r="B308" s="88">
        <v>2</v>
      </c>
      <c r="C308" s="124">
        <v>0.012895169046477363</v>
      </c>
      <c r="D308" s="88" t="s">
        <v>1788</v>
      </c>
      <c r="E308" s="88" t="b">
        <v>1</v>
      </c>
      <c r="F308" s="88" t="b">
        <v>0</v>
      </c>
      <c r="G308" s="89"/>
      <c r="H308" s="88" t="b">
        <v>0</v>
      </c>
    </row>
    <row r="309" spans="1:8" ht="15">
      <c r="A309" s="118" t="s">
        <v>1950</v>
      </c>
      <c r="B309" s="88">
        <v>2</v>
      </c>
      <c r="C309" s="124">
        <v>0.02103111487523361</v>
      </c>
      <c r="D309" s="88" t="s">
        <v>1788</v>
      </c>
      <c r="E309" s="88" t="b">
        <v>1</v>
      </c>
      <c r="F309" s="88" t="b">
        <v>0</v>
      </c>
      <c r="G309" s="89"/>
      <c r="H309" s="88" t="b">
        <v>0</v>
      </c>
    </row>
    <row r="310" spans="1:8" ht="15">
      <c r="A310" s="118" t="s">
        <v>1942</v>
      </c>
      <c r="B310" s="88">
        <v>2</v>
      </c>
      <c r="C310" s="124">
        <v>0.012895169046477363</v>
      </c>
      <c r="D310" s="88" t="s">
        <v>1788</v>
      </c>
      <c r="E310" s="88" t="b">
        <v>0</v>
      </c>
      <c r="F310" s="88" t="b">
        <v>0</v>
      </c>
      <c r="G310" s="89"/>
      <c r="H310" s="88" t="b">
        <v>0</v>
      </c>
    </row>
    <row r="311" spans="1:8" ht="15">
      <c r="A311" s="118" t="s">
        <v>1939</v>
      </c>
      <c r="B311" s="88">
        <v>2</v>
      </c>
      <c r="C311" s="124">
        <v>0.02103111487523361</v>
      </c>
      <c r="D311" s="88" t="s">
        <v>1788</v>
      </c>
      <c r="E311" s="88" t="b">
        <v>0</v>
      </c>
      <c r="F311" s="88" t="b">
        <v>0</v>
      </c>
      <c r="G311" s="89"/>
      <c r="H311" s="88" t="b">
        <v>0</v>
      </c>
    </row>
    <row r="312" spans="1:8" ht="15">
      <c r="A312" s="118" t="s">
        <v>2057</v>
      </c>
      <c r="B312" s="88">
        <v>2</v>
      </c>
      <c r="C312" s="124">
        <v>0.012895169046477363</v>
      </c>
      <c r="D312" s="88" t="s">
        <v>1788</v>
      </c>
      <c r="E312" s="88" t="b">
        <v>0</v>
      </c>
      <c r="F312" s="88" t="b">
        <v>0</v>
      </c>
      <c r="G312" s="89"/>
      <c r="H312" s="88" t="b">
        <v>0</v>
      </c>
    </row>
    <row r="313" spans="1:8" ht="15">
      <c r="A313" s="118" t="s">
        <v>1961</v>
      </c>
      <c r="B313" s="88">
        <v>2</v>
      </c>
      <c r="C313" s="124">
        <v>0.02103111487523361</v>
      </c>
      <c r="D313" s="88" t="s">
        <v>1788</v>
      </c>
      <c r="E313" s="88" t="b">
        <v>0</v>
      </c>
      <c r="F313" s="88" t="b">
        <v>0</v>
      </c>
      <c r="G313" s="89"/>
      <c r="H313" s="88" t="b">
        <v>0</v>
      </c>
    </row>
    <row r="314" spans="1:8" ht="15">
      <c r="A314" s="118" t="s">
        <v>1959</v>
      </c>
      <c r="B314" s="88">
        <v>2</v>
      </c>
      <c r="C314" s="124">
        <v>0.012895169046477363</v>
      </c>
      <c r="D314" s="88" t="s">
        <v>1788</v>
      </c>
      <c r="E314" s="88" t="b">
        <v>0</v>
      </c>
      <c r="F314" s="88" t="b">
        <v>0</v>
      </c>
      <c r="G314" s="89"/>
      <c r="H314" s="88" t="b">
        <v>0</v>
      </c>
    </row>
    <row r="315" spans="1:8" ht="15">
      <c r="A315" s="118" t="s">
        <v>1998</v>
      </c>
      <c r="B315" s="88">
        <v>2</v>
      </c>
      <c r="C315" s="124">
        <v>0.02103111487523361</v>
      </c>
      <c r="D315" s="88" t="s">
        <v>1788</v>
      </c>
      <c r="E315" s="88" t="b">
        <v>0</v>
      </c>
      <c r="F315" s="88" t="b">
        <v>0</v>
      </c>
      <c r="G315" s="89"/>
      <c r="H315" s="88" t="b">
        <v>0</v>
      </c>
    </row>
    <row r="316" spans="1:8" ht="15">
      <c r="A316" s="118" t="s">
        <v>2058</v>
      </c>
      <c r="B316" s="88">
        <v>2</v>
      </c>
      <c r="C316" s="124">
        <v>0.02103111487523361</v>
      </c>
      <c r="D316" s="88" t="s">
        <v>1788</v>
      </c>
      <c r="E316" s="88" t="b">
        <v>0</v>
      </c>
      <c r="F316" s="88" t="b">
        <v>0</v>
      </c>
      <c r="G316" s="89"/>
      <c r="H316" s="8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8515625" style="0" bestFit="1" customWidth="1"/>
    <col min="10" max="10" width="36.421875" style="0" bestFit="1" customWidth="1"/>
    <col min="11" max="11" width="37.28125" style="0" bestFit="1" customWidth="1"/>
    <col min="12" max="12" width="42.8515625" style="0" bestFit="1" customWidth="1"/>
    <col min="13" max="14" width="34.28125" style="0" bestFit="1" customWidth="1"/>
  </cols>
  <sheetData>
    <row r="1" spans="1:14" ht="15" customHeight="1">
      <c r="A1" s="13" t="s">
        <v>1879</v>
      </c>
      <c r="B1" s="13" t="s">
        <v>1880</v>
      </c>
      <c r="C1" s="13" t="s">
        <v>1873</v>
      </c>
      <c r="D1" s="13" t="s">
        <v>1874</v>
      </c>
      <c r="E1" s="13" t="s">
        <v>1881</v>
      </c>
      <c r="F1" s="13" t="s">
        <v>144</v>
      </c>
      <c r="G1" s="13" t="s">
        <v>1882</v>
      </c>
      <c r="H1" s="13" t="s">
        <v>1883</v>
      </c>
      <c r="I1" s="88" t="s">
        <v>1884</v>
      </c>
      <c r="J1" s="13" t="s">
        <v>1885</v>
      </c>
      <c r="K1" s="13" t="s">
        <v>1886</v>
      </c>
      <c r="L1" s="88" t="s">
        <v>1887</v>
      </c>
      <c r="M1" s="13" t="s">
        <v>2112</v>
      </c>
      <c r="N1" s="13" t="s">
        <v>2113</v>
      </c>
    </row>
    <row r="2" spans="1:14" ht="15">
      <c r="A2" s="118" t="s">
        <v>1944</v>
      </c>
      <c r="B2" s="118" t="s">
        <v>1961</v>
      </c>
      <c r="C2" s="88">
        <v>4</v>
      </c>
      <c r="D2" s="124">
        <v>0.005605772731172834</v>
      </c>
      <c r="E2" s="124">
        <v>1.9903388547876015</v>
      </c>
      <c r="F2" s="88" t="s">
        <v>1875</v>
      </c>
      <c r="G2" s="88" t="b">
        <v>0</v>
      </c>
      <c r="H2" s="88" t="b">
        <v>0</v>
      </c>
      <c r="I2" s="88"/>
      <c r="J2" s="88" t="b">
        <v>0</v>
      </c>
      <c r="K2" s="88" t="b">
        <v>0</v>
      </c>
      <c r="L2" s="88"/>
      <c r="M2" s="88" t="b">
        <v>0</v>
      </c>
      <c r="N2" s="88" t="b">
        <v>0</v>
      </c>
    </row>
    <row r="3" spans="1:14" ht="15">
      <c r="A3" s="118" t="s">
        <v>1939</v>
      </c>
      <c r="B3" s="118" t="s">
        <v>1945</v>
      </c>
      <c r="C3" s="88">
        <v>3</v>
      </c>
      <c r="D3" s="124">
        <v>0.004204329548379626</v>
      </c>
      <c r="E3" s="124">
        <v>1.367089564389701</v>
      </c>
      <c r="F3" s="88" t="s">
        <v>1875</v>
      </c>
      <c r="G3" s="88" t="b">
        <v>0</v>
      </c>
      <c r="H3" s="88" t="b">
        <v>0</v>
      </c>
      <c r="I3" s="89"/>
      <c r="J3" s="88" t="b">
        <v>0</v>
      </c>
      <c r="K3" s="88" t="b">
        <v>0</v>
      </c>
      <c r="L3" s="89"/>
      <c r="M3" s="88" t="b">
        <v>0</v>
      </c>
      <c r="N3" s="88" t="b">
        <v>0</v>
      </c>
    </row>
    <row r="4" spans="1:14" ht="15">
      <c r="A4" s="118" t="s">
        <v>1949</v>
      </c>
      <c r="B4" s="118" t="s">
        <v>2003</v>
      </c>
      <c r="C4" s="88">
        <v>3</v>
      </c>
      <c r="D4" s="124">
        <v>0.004204329548379626</v>
      </c>
      <c r="E4" s="124">
        <v>2.1452408147733446</v>
      </c>
      <c r="F4" s="88" t="s">
        <v>1875</v>
      </c>
      <c r="G4" s="88" t="b">
        <v>0</v>
      </c>
      <c r="H4" s="88" t="b">
        <v>0</v>
      </c>
      <c r="I4" s="89"/>
      <c r="J4" s="88" t="b">
        <v>0</v>
      </c>
      <c r="K4" s="88" t="b">
        <v>0</v>
      </c>
      <c r="L4" s="89"/>
      <c r="M4" s="88" t="b">
        <v>0</v>
      </c>
      <c r="N4" s="88" t="b">
        <v>0</v>
      </c>
    </row>
    <row r="5" spans="1:14" ht="15">
      <c r="A5" s="118" t="s">
        <v>1976</v>
      </c>
      <c r="B5" s="118" t="s">
        <v>1939</v>
      </c>
      <c r="C5" s="88">
        <v>2</v>
      </c>
      <c r="D5" s="124">
        <v>0.0031308030491165495</v>
      </c>
      <c r="E5" s="124">
        <v>1.638156336676239</v>
      </c>
      <c r="F5" s="88" t="s">
        <v>1875</v>
      </c>
      <c r="G5" s="88" t="b">
        <v>0</v>
      </c>
      <c r="H5" s="88" t="b">
        <v>0</v>
      </c>
      <c r="I5" s="89"/>
      <c r="J5" s="88" t="b">
        <v>0</v>
      </c>
      <c r="K5" s="88" t="b">
        <v>0</v>
      </c>
      <c r="L5" s="89"/>
      <c r="M5" s="88" t="b">
        <v>0</v>
      </c>
      <c r="N5" s="88" t="b">
        <v>0</v>
      </c>
    </row>
    <row r="6" spans="1:14" ht="15">
      <c r="A6" s="118" t="s">
        <v>1979</v>
      </c>
      <c r="B6" s="118" t="s">
        <v>1951</v>
      </c>
      <c r="C6" s="88">
        <v>2</v>
      </c>
      <c r="D6" s="124">
        <v>0.0031308030491165495</v>
      </c>
      <c r="E6" s="124">
        <v>2.0360963453482763</v>
      </c>
      <c r="F6" s="88" t="s">
        <v>1875</v>
      </c>
      <c r="G6" s="88" t="b">
        <v>0</v>
      </c>
      <c r="H6" s="88" t="b">
        <v>0</v>
      </c>
      <c r="I6" s="89"/>
      <c r="J6" s="88" t="b">
        <v>0</v>
      </c>
      <c r="K6" s="88" t="b">
        <v>0</v>
      </c>
      <c r="L6" s="89"/>
      <c r="M6" s="88" t="b">
        <v>0</v>
      </c>
      <c r="N6" s="88" t="b">
        <v>0</v>
      </c>
    </row>
    <row r="7" spans="1:14" ht="15">
      <c r="A7" s="118" t="s">
        <v>1956</v>
      </c>
      <c r="B7" s="118" t="s">
        <v>1946</v>
      </c>
      <c r="C7" s="88">
        <v>2</v>
      </c>
      <c r="D7" s="124">
        <v>0.0031308030491165495</v>
      </c>
      <c r="E7" s="124">
        <v>1.6893088591236203</v>
      </c>
      <c r="F7" s="88" t="s">
        <v>1875</v>
      </c>
      <c r="G7" s="88" t="b">
        <v>0</v>
      </c>
      <c r="H7" s="88" t="b">
        <v>0</v>
      </c>
      <c r="I7" s="89"/>
      <c r="J7" s="88" t="b">
        <v>0</v>
      </c>
      <c r="K7" s="88" t="b">
        <v>0</v>
      </c>
      <c r="L7" s="89"/>
      <c r="M7" s="88" t="b">
        <v>0</v>
      </c>
      <c r="N7" s="88" t="b">
        <v>0</v>
      </c>
    </row>
    <row r="8" spans="1:14" ht="15">
      <c r="A8" s="118" t="s">
        <v>1983</v>
      </c>
      <c r="B8" s="118" t="s">
        <v>1957</v>
      </c>
      <c r="C8" s="88">
        <v>2</v>
      </c>
      <c r="D8" s="124">
        <v>0.0031308030491165495</v>
      </c>
      <c r="E8" s="124">
        <v>2.3371263410122576</v>
      </c>
      <c r="F8" s="88" t="s">
        <v>1875</v>
      </c>
      <c r="G8" s="88" t="b">
        <v>0</v>
      </c>
      <c r="H8" s="88" t="b">
        <v>0</v>
      </c>
      <c r="I8" s="89"/>
      <c r="J8" s="88" t="b">
        <v>0</v>
      </c>
      <c r="K8" s="88" t="b">
        <v>0</v>
      </c>
      <c r="L8" s="89"/>
      <c r="M8" s="88" t="b">
        <v>0</v>
      </c>
      <c r="N8" s="88" t="b">
        <v>0</v>
      </c>
    </row>
    <row r="9" spans="1:14" ht="15">
      <c r="A9" s="118" t="s">
        <v>1957</v>
      </c>
      <c r="B9" s="118" t="s">
        <v>1967</v>
      </c>
      <c r="C9" s="88">
        <v>2</v>
      </c>
      <c r="D9" s="124">
        <v>0.0031308030491165495</v>
      </c>
      <c r="E9" s="124">
        <v>1.9903388547876015</v>
      </c>
      <c r="F9" s="88" t="s">
        <v>1875</v>
      </c>
      <c r="G9" s="88" t="b">
        <v>0</v>
      </c>
      <c r="H9" s="88" t="b">
        <v>0</v>
      </c>
      <c r="I9" s="89"/>
      <c r="J9" s="88" t="b">
        <v>0</v>
      </c>
      <c r="K9" s="88" t="b">
        <v>0</v>
      </c>
      <c r="L9" s="89"/>
      <c r="M9" s="88" t="b">
        <v>0</v>
      </c>
      <c r="N9" s="88" t="b">
        <v>0</v>
      </c>
    </row>
    <row r="10" spans="1:14" ht="15">
      <c r="A10" s="118" t="s">
        <v>1970</v>
      </c>
      <c r="B10" s="118" t="s">
        <v>1943</v>
      </c>
      <c r="C10" s="88">
        <v>2</v>
      </c>
      <c r="D10" s="124">
        <v>0.0031308030491165495</v>
      </c>
      <c r="E10" s="124">
        <v>1.7350663496842953</v>
      </c>
      <c r="F10" s="88" t="s">
        <v>1875</v>
      </c>
      <c r="G10" s="88" t="b">
        <v>0</v>
      </c>
      <c r="H10" s="88" t="b">
        <v>0</v>
      </c>
      <c r="I10" s="89"/>
      <c r="J10" s="88" t="b">
        <v>0</v>
      </c>
      <c r="K10" s="88" t="b">
        <v>0</v>
      </c>
      <c r="L10" s="89"/>
      <c r="M10" s="88" t="b">
        <v>0</v>
      </c>
      <c r="N10" s="88" t="b">
        <v>0</v>
      </c>
    </row>
    <row r="11" spans="1:14" ht="15">
      <c r="A11" s="118" t="s">
        <v>1993</v>
      </c>
      <c r="B11" s="118" t="s">
        <v>1953</v>
      </c>
      <c r="C11" s="88">
        <v>2</v>
      </c>
      <c r="D11" s="124">
        <v>0.0031308030491165495</v>
      </c>
      <c r="E11" s="124">
        <v>2.0360963453482763</v>
      </c>
      <c r="F11" s="88" t="s">
        <v>1875</v>
      </c>
      <c r="G11" s="88" t="b">
        <v>0</v>
      </c>
      <c r="H11" s="88" t="b">
        <v>0</v>
      </c>
      <c r="I11" s="89"/>
      <c r="J11" s="88" t="b">
        <v>0</v>
      </c>
      <c r="K11" s="88" t="b">
        <v>0</v>
      </c>
      <c r="L11" s="89"/>
      <c r="M11" s="88" t="b">
        <v>0</v>
      </c>
      <c r="N11" s="88" t="b">
        <v>0</v>
      </c>
    </row>
    <row r="12" spans="1:14" ht="15">
      <c r="A12" s="118" t="s">
        <v>1944</v>
      </c>
      <c r="B12" s="118" t="s">
        <v>1940</v>
      </c>
      <c r="C12" s="88">
        <v>2</v>
      </c>
      <c r="D12" s="124">
        <v>0.0031308030491165495</v>
      </c>
      <c r="E12" s="124">
        <v>1.2499761652933576</v>
      </c>
      <c r="F12" s="88" t="s">
        <v>1875</v>
      </c>
      <c r="G12" s="88" t="b">
        <v>0</v>
      </c>
      <c r="H12" s="88" t="b">
        <v>0</v>
      </c>
      <c r="I12" s="89"/>
      <c r="J12" s="88" t="b">
        <v>0</v>
      </c>
      <c r="K12" s="88" t="b">
        <v>0</v>
      </c>
      <c r="L12" s="89"/>
      <c r="M12" s="88" t="b">
        <v>0</v>
      </c>
      <c r="N12" s="88" t="b">
        <v>0</v>
      </c>
    </row>
    <row r="13" spans="1:14" ht="15">
      <c r="A13" s="118" t="s">
        <v>1940</v>
      </c>
      <c r="B13" s="118" t="s">
        <v>1959</v>
      </c>
      <c r="C13" s="88">
        <v>2</v>
      </c>
      <c r="D13" s="124">
        <v>0.0031308030491165495</v>
      </c>
      <c r="E13" s="124">
        <v>1.5510061609573387</v>
      </c>
      <c r="F13" s="88" t="s">
        <v>1875</v>
      </c>
      <c r="G13" s="88" t="b">
        <v>0</v>
      </c>
      <c r="H13" s="88" t="b">
        <v>0</v>
      </c>
      <c r="I13" s="89"/>
      <c r="J13" s="88" t="b">
        <v>0</v>
      </c>
      <c r="K13" s="88" t="b">
        <v>0</v>
      </c>
      <c r="L13" s="89"/>
      <c r="M13" s="88" t="b">
        <v>0</v>
      </c>
      <c r="N13" s="88" t="b">
        <v>0</v>
      </c>
    </row>
    <row r="14" spans="1:14" ht="15">
      <c r="A14" s="118" t="s">
        <v>1952</v>
      </c>
      <c r="B14" s="118" t="s">
        <v>1972</v>
      </c>
      <c r="C14" s="88">
        <v>2</v>
      </c>
      <c r="D14" s="124">
        <v>0.0031308030491165495</v>
      </c>
      <c r="E14" s="124">
        <v>1.9111576087399766</v>
      </c>
      <c r="F14" s="88" t="s">
        <v>1875</v>
      </c>
      <c r="G14" s="88" t="b">
        <v>0</v>
      </c>
      <c r="H14" s="88" t="b">
        <v>0</v>
      </c>
      <c r="I14" s="89"/>
      <c r="J14" s="88" t="b">
        <v>0</v>
      </c>
      <c r="K14" s="88" t="b">
        <v>0</v>
      </c>
      <c r="L14" s="89"/>
      <c r="M14" s="88" t="b">
        <v>0</v>
      </c>
      <c r="N14" s="88" t="b">
        <v>0</v>
      </c>
    </row>
    <row r="15" spans="1:14" ht="15">
      <c r="A15" s="118" t="s">
        <v>1974</v>
      </c>
      <c r="B15" s="118" t="s">
        <v>1944</v>
      </c>
      <c r="C15" s="88">
        <v>2</v>
      </c>
      <c r="D15" s="124">
        <v>0.0031308030491165495</v>
      </c>
      <c r="E15" s="124">
        <v>1.8600050862925954</v>
      </c>
      <c r="F15" s="88" t="s">
        <v>1875</v>
      </c>
      <c r="G15" s="88" t="b">
        <v>0</v>
      </c>
      <c r="H15" s="88" t="b">
        <v>0</v>
      </c>
      <c r="I15" s="89"/>
      <c r="J15" s="88" t="b">
        <v>0</v>
      </c>
      <c r="K15" s="88" t="b">
        <v>0</v>
      </c>
      <c r="L15" s="89"/>
      <c r="M15" s="88" t="b">
        <v>0</v>
      </c>
      <c r="N15" s="88" t="b">
        <v>0</v>
      </c>
    </row>
    <row r="16" spans="1:14" ht="15">
      <c r="A16" s="118" t="s">
        <v>1942</v>
      </c>
      <c r="B16" s="118" t="s">
        <v>1939</v>
      </c>
      <c r="C16" s="88">
        <v>2</v>
      </c>
      <c r="D16" s="124">
        <v>0.0031308030491165495</v>
      </c>
      <c r="E16" s="124">
        <v>1.0738849062376763</v>
      </c>
      <c r="F16" s="88" t="s">
        <v>1875</v>
      </c>
      <c r="G16" s="88" t="b">
        <v>0</v>
      </c>
      <c r="H16" s="88" t="b">
        <v>0</v>
      </c>
      <c r="I16" s="89"/>
      <c r="J16" s="88" t="b">
        <v>0</v>
      </c>
      <c r="K16" s="88" t="b">
        <v>0</v>
      </c>
      <c r="L16" s="89"/>
      <c r="M16" s="88" t="b">
        <v>0</v>
      </c>
      <c r="N16" s="88" t="b">
        <v>0</v>
      </c>
    </row>
    <row r="17" spans="1:14" ht="15">
      <c r="A17" s="118" t="s">
        <v>2000</v>
      </c>
      <c r="B17" s="118" t="s">
        <v>1943</v>
      </c>
      <c r="C17" s="88">
        <v>2</v>
      </c>
      <c r="D17" s="124">
        <v>0.0031308030491165495</v>
      </c>
      <c r="E17" s="124">
        <v>1.8600050862925954</v>
      </c>
      <c r="F17" s="88" t="s">
        <v>1875</v>
      </c>
      <c r="G17" s="88" t="b">
        <v>0</v>
      </c>
      <c r="H17" s="88" t="b">
        <v>0</v>
      </c>
      <c r="I17" s="89"/>
      <c r="J17" s="88" t="b">
        <v>0</v>
      </c>
      <c r="K17" s="88" t="b">
        <v>0</v>
      </c>
      <c r="L17" s="89"/>
      <c r="M17" s="88" t="b">
        <v>0</v>
      </c>
      <c r="N17" s="88" t="b">
        <v>0</v>
      </c>
    </row>
    <row r="18" spans="1:14" ht="15">
      <c r="A18" s="118" t="s">
        <v>1943</v>
      </c>
      <c r="B18" s="118" t="s">
        <v>1972</v>
      </c>
      <c r="C18" s="88">
        <v>2</v>
      </c>
      <c r="D18" s="124">
        <v>0.0031308030491165495</v>
      </c>
      <c r="E18" s="124">
        <v>1.6893088591236203</v>
      </c>
      <c r="F18" s="88" t="s">
        <v>1875</v>
      </c>
      <c r="G18" s="88" t="b">
        <v>0</v>
      </c>
      <c r="H18" s="88" t="b">
        <v>0</v>
      </c>
      <c r="I18" s="89"/>
      <c r="J18" s="88" t="b">
        <v>0</v>
      </c>
      <c r="K18" s="88" t="b">
        <v>0</v>
      </c>
      <c r="L18" s="89"/>
      <c r="M18" s="88" t="b">
        <v>0</v>
      </c>
      <c r="N18" s="88" t="b">
        <v>0</v>
      </c>
    </row>
    <row r="19" spans="1:14" ht="15">
      <c r="A19" s="118" t="s">
        <v>2072</v>
      </c>
      <c r="B19" s="118" t="s">
        <v>2073</v>
      </c>
      <c r="C19" s="88">
        <v>2</v>
      </c>
      <c r="D19" s="124">
        <v>0.0031308030491165495</v>
      </c>
      <c r="E19" s="124">
        <v>2.6893088591236203</v>
      </c>
      <c r="F19" s="88" t="s">
        <v>1875</v>
      </c>
      <c r="G19" s="88" t="b">
        <v>0</v>
      </c>
      <c r="H19" s="88" t="b">
        <v>0</v>
      </c>
      <c r="I19" s="89"/>
      <c r="J19" s="88" t="b">
        <v>0</v>
      </c>
      <c r="K19" s="88" t="b">
        <v>0</v>
      </c>
      <c r="L19" s="89"/>
      <c r="M19" s="88" t="b">
        <v>0</v>
      </c>
      <c r="N19" s="88" t="b">
        <v>0</v>
      </c>
    </row>
    <row r="20" spans="1:14" ht="15">
      <c r="A20" s="118" t="s">
        <v>1943</v>
      </c>
      <c r="B20" s="118" t="s">
        <v>2078</v>
      </c>
      <c r="C20" s="88">
        <v>2</v>
      </c>
      <c r="D20" s="124">
        <v>0.0031308030491165495</v>
      </c>
      <c r="E20" s="124">
        <v>1.9903388547876015</v>
      </c>
      <c r="F20" s="88" t="s">
        <v>1875</v>
      </c>
      <c r="G20" s="88" t="b">
        <v>0</v>
      </c>
      <c r="H20" s="88" t="b">
        <v>0</v>
      </c>
      <c r="I20" s="89"/>
      <c r="J20" s="88" t="b">
        <v>1</v>
      </c>
      <c r="K20" s="88" t="b">
        <v>0</v>
      </c>
      <c r="L20" s="89"/>
      <c r="M20" s="88" t="b">
        <v>0</v>
      </c>
      <c r="N20" s="88" t="b">
        <v>0</v>
      </c>
    </row>
    <row r="21" spans="1:14" ht="15">
      <c r="A21" s="118" t="s">
        <v>2094</v>
      </c>
      <c r="B21" s="118" t="s">
        <v>2095</v>
      </c>
      <c r="C21" s="88">
        <v>2</v>
      </c>
      <c r="D21" s="124">
        <v>0.003691380322233833</v>
      </c>
      <c r="E21" s="124">
        <v>2.6893088591236203</v>
      </c>
      <c r="F21" s="88" t="s">
        <v>1875</v>
      </c>
      <c r="G21" s="88" t="b">
        <v>0</v>
      </c>
      <c r="H21" s="88" t="b">
        <v>0</v>
      </c>
      <c r="I21" s="89"/>
      <c r="J21" s="88" t="b">
        <v>0</v>
      </c>
      <c r="K21" s="88" t="b">
        <v>0</v>
      </c>
      <c r="L21" s="89"/>
      <c r="M21" s="88" t="b">
        <v>0</v>
      </c>
      <c r="N21" s="88" t="b">
        <v>0</v>
      </c>
    </row>
    <row r="22" spans="1:14" ht="15">
      <c r="A22" s="118" t="s">
        <v>1973</v>
      </c>
      <c r="B22" s="118" t="s">
        <v>2098</v>
      </c>
      <c r="C22" s="88">
        <v>2</v>
      </c>
      <c r="D22" s="124">
        <v>0.0031308030491165495</v>
      </c>
      <c r="E22" s="124">
        <v>2.388278863459639</v>
      </c>
      <c r="F22" s="88" t="s">
        <v>1875</v>
      </c>
      <c r="G22" s="88" t="b">
        <v>0</v>
      </c>
      <c r="H22" s="88" t="b">
        <v>0</v>
      </c>
      <c r="I22" s="89"/>
      <c r="J22" s="88" t="b">
        <v>0</v>
      </c>
      <c r="K22" s="88" t="b">
        <v>0</v>
      </c>
      <c r="L22" s="89"/>
      <c r="M22" s="88" t="b">
        <v>0</v>
      </c>
      <c r="N22" s="88" t="b">
        <v>0</v>
      </c>
    </row>
    <row r="23" spans="1:14" ht="15">
      <c r="A23" s="118" t="s">
        <v>2006</v>
      </c>
      <c r="B23" s="118" t="s">
        <v>1990</v>
      </c>
      <c r="C23" s="88">
        <v>2</v>
      </c>
      <c r="D23" s="124">
        <v>0.003691380322233833</v>
      </c>
      <c r="E23" s="124">
        <v>2.513217600067939</v>
      </c>
      <c r="F23" s="88" t="s">
        <v>1875</v>
      </c>
      <c r="G23" s="88" t="b">
        <v>0</v>
      </c>
      <c r="H23" s="88" t="b">
        <v>0</v>
      </c>
      <c r="I23" s="89"/>
      <c r="J23" s="88" t="b">
        <v>0</v>
      </c>
      <c r="K23" s="88" t="b">
        <v>0</v>
      </c>
      <c r="L23" s="89"/>
      <c r="M23" s="88" t="b">
        <v>0</v>
      </c>
      <c r="N23" s="88" t="b">
        <v>0</v>
      </c>
    </row>
    <row r="24" spans="1:14" ht="15">
      <c r="A24" s="118" t="s">
        <v>1970</v>
      </c>
      <c r="B24" s="118" t="s">
        <v>1943</v>
      </c>
      <c r="C24" s="88">
        <v>2</v>
      </c>
      <c r="D24" s="124">
        <v>0.007179443220413676</v>
      </c>
      <c r="E24" s="124">
        <v>1.7215358322347603</v>
      </c>
      <c r="F24" s="88" t="s">
        <v>1785</v>
      </c>
      <c r="G24" s="88" t="b">
        <v>0</v>
      </c>
      <c r="H24" s="88" t="b">
        <v>0</v>
      </c>
      <c r="I24" s="89"/>
      <c r="J24" s="88" t="b">
        <v>0</v>
      </c>
      <c r="K24" s="88" t="b">
        <v>0</v>
      </c>
      <c r="L24" s="89"/>
      <c r="M24" s="88" t="b">
        <v>0</v>
      </c>
      <c r="N24" s="88" t="b">
        <v>0</v>
      </c>
    </row>
    <row r="25" spans="1:14" ht="15">
      <c r="A25" s="118" t="s">
        <v>1949</v>
      </c>
      <c r="B25" s="118" t="s">
        <v>2003</v>
      </c>
      <c r="C25" s="88">
        <v>3</v>
      </c>
      <c r="D25" s="124">
        <v>0.008131665548420422</v>
      </c>
      <c r="E25" s="124">
        <v>1.9030899869919435</v>
      </c>
      <c r="F25" s="88" t="s">
        <v>1786</v>
      </c>
      <c r="G25" s="88" t="b">
        <v>0</v>
      </c>
      <c r="H25" s="88" t="b">
        <v>0</v>
      </c>
      <c r="I25" s="89"/>
      <c r="J25" s="88" t="b">
        <v>0</v>
      </c>
      <c r="K25" s="88" t="b">
        <v>0</v>
      </c>
      <c r="L25" s="89"/>
      <c r="M25" s="88" t="b">
        <v>0</v>
      </c>
      <c r="N25" s="88" t="b">
        <v>0</v>
      </c>
    </row>
    <row r="26" spans="1:14" ht="15">
      <c r="A26" s="118" t="s">
        <v>1993</v>
      </c>
      <c r="B26" s="118" t="s">
        <v>1953</v>
      </c>
      <c r="C26" s="88">
        <v>2</v>
      </c>
      <c r="D26" s="124">
        <v>0.00643897891506842</v>
      </c>
      <c r="E26" s="124">
        <v>1.550907468880581</v>
      </c>
      <c r="F26" s="88" t="s">
        <v>1786</v>
      </c>
      <c r="G26" s="88" t="b">
        <v>0</v>
      </c>
      <c r="H26" s="88" t="b">
        <v>0</v>
      </c>
      <c r="I26" s="89"/>
      <c r="J26" s="88" t="b">
        <v>0</v>
      </c>
      <c r="K26" s="88" t="b">
        <v>0</v>
      </c>
      <c r="L26" s="89"/>
      <c r="M26" s="88" t="b">
        <v>0</v>
      </c>
      <c r="N26" s="88" t="b">
        <v>0</v>
      </c>
    </row>
    <row r="27" spans="1:14" ht="15">
      <c r="A27" s="118" t="s">
        <v>1952</v>
      </c>
      <c r="B27" s="118" t="s">
        <v>1972</v>
      </c>
      <c r="C27" s="88">
        <v>2</v>
      </c>
      <c r="D27" s="124">
        <v>0.00643897891506842</v>
      </c>
      <c r="E27" s="124">
        <v>1.9030899869919435</v>
      </c>
      <c r="F27" s="88" t="s">
        <v>1786</v>
      </c>
      <c r="G27" s="88" t="b">
        <v>0</v>
      </c>
      <c r="H27" s="88" t="b">
        <v>0</v>
      </c>
      <c r="I27" s="89"/>
      <c r="J27" s="88" t="b">
        <v>0</v>
      </c>
      <c r="K27" s="88" t="b">
        <v>0</v>
      </c>
      <c r="L27" s="89"/>
      <c r="M27" s="88" t="b">
        <v>0</v>
      </c>
      <c r="N27" s="88" t="b">
        <v>0</v>
      </c>
    </row>
    <row r="28" spans="1:14" ht="15">
      <c r="A28" s="118" t="s">
        <v>2006</v>
      </c>
      <c r="B28" s="118" t="s">
        <v>1990</v>
      </c>
      <c r="C28" s="88">
        <v>2</v>
      </c>
      <c r="D28" s="124">
        <v>0.008179036693472936</v>
      </c>
      <c r="E28" s="124">
        <v>2.2041199826559246</v>
      </c>
      <c r="F28" s="88" t="s">
        <v>1786</v>
      </c>
      <c r="G28" s="88" t="b">
        <v>0</v>
      </c>
      <c r="H28" s="88" t="b">
        <v>0</v>
      </c>
      <c r="I28" s="89"/>
      <c r="J28" s="88" t="b">
        <v>0</v>
      </c>
      <c r="K28" s="88" t="b">
        <v>0</v>
      </c>
      <c r="L28" s="89"/>
      <c r="M28" s="88" t="b">
        <v>0</v>
      </c>
      <c r="N28" s="88" t="b">
        <v>0</v>
      </c>
    </row>
    <row r="29" spans="1:14" ht="15">
      <c r="A29" s="118" t="s">
        <v>1973</v>
      </c>
      <c r="B29" s="118" t="s">
        <v>2098</v>
      </c>
      <c r="C29" s="88">
        <v>2</v>
      </c>
      <c r="D29" s="124">
        <v>0.00643897891506842</v>
      </c>
      <c r="E29" s="124">
        <v>1.9030899869919435</v>
      </c>
      <c r="F29" s="88" t="s">
        <v>1786</v>
      </c>
      <c r="G29" s="88" t="b">
        <v>0</v>
      </c>
      <c r="H29" s="88" t="b">
        <v>0</v>
      </c>
      <c r="I29" s="89"/>
      <c r="J29" s="88" t="b">
        <v>0</v>
      </c>
      <c r="K29" s="88" t="b">
        <v>0</v>
      </c>
      <c r="L29" s="89"/>
      <c r="M29" s="88" t="b">
        <v>0</v>
      </c>
      <c r="N29" s="88" t="b">
        <v>0</v>
      </c>
    </row>
    <row r="30" spans="1:14" ht="15">
      <c r="A30" s="118" t="s">
        <v>2000</v>
      </c>
      <c r="B30" s="118" t="s">
        <v>1943</v>
      </c>
      <c r="C30" s="88">
        <v>2</v>
      </c>
      <c r="D30" s="124">
        <v>0.00643897891506842</v>
      </c>
      <c r="E30" s="124">
        <v>1.7269987279362624</v>
      </c>
      <c r="F30" s="88" t="s">
        <v>1786</v>
      </c>
      <c r="G30" s="88" t="b">
        <v>0</v>
      </c>
      <c r="H30" s="88" t="b">
        <v>0</v>
      </c>
      <c r="I30" s="89"/>
      <c r="J30" s="88" t="b">
        <v>0</v>
      </c>
      <c r="K30" s="88" t="b">
        <v>0</v>
      </c>
      <c r="L30" s="89"/>
      <c r="M30" s="88" t="b">
        <v>0</v>
      </c>
      <c r="N30" s="88" t="b">
        <v>0</v>
      </c>
    </row>
    <row r="31" spans="1:14" ht="15">
      <c r="A31" s="118" t="s">
        <v>1943</v>
      </c>
      <c r="B31" s="118" t="s">
        <v>1972</v>
      </c>
      <c r="C31" s="88">
        <v>2</v>
      </c>
      <c r="D31" s="124">
        <v>0.00643897891506842</v>
      </c>
      <c r="E31" s="124">
        <v>1.6020599913279623</v>
      </c>
      <c r="F31" s="88" t="s">
        <v>1786</v>
      </c>
      <c r="G31" s="88" t="b">
        <v>0</v>
      </c>
      <c r="H31" s="88" t="b">
        <v>0</v>
      </c>
      <c r="I31" s="89"/>
      <c r="J31" s="88" t="b">
        <v>0</v>
      </c>
      <c r="K31" s="88" t="b">
        <v>0</v>
      </c>
      <c r="L31" s="89"/>
      <c r="M31" s="88" t="b">
        <v>0</v>
      </c>
      <c r="N31" s="88" t="b">
        <v>0</v>
      </c>
    </row>
    <row r="32" spans="1:14" ht="15">
      <c r="A32" s="118" t="s">
        <v>2072</v>
      </c>
      <c r="B32" s="118" t="s">
        <v>2073</v>
      </c>
      <c r="C32" s="88">
        <v>2</v>
      </c>
      <c r="D32" s="124">
        <v>0.00643897891506842</v>
      </c>
      <c r="E32" s="124">
        <v>2.2041199826559246</v>
      </c>
      <c r="F32" s="88" t="s">
        <v>1786</v>
      </c>
      <c r="G32" s="88" t="b">
        <v>0</v>
      </c>
      <c r="H32" s="88" t="b">
        <v>0</v>
      </c>
      <c r="I32" s="89"/>
      <c r="J32" s="88" t="b">
        <v>0</v>
      </c>
      <c r="K32" s="88" t="b">
        <v>0</v>
      </c>
      <c r="L32" s="89"/>
      <c r="M32" s="88" t="b">
        <v>0</v>
      </c>
      <c r="N32" s="88" t="b">
        <v>0</v>
      </c>
    </row>
    <row r="33" spans="1:14" ht="15">
      <c r="A33" s="118" t="s">
        <v>2094</v>
      </c>
      <c r="B33" s="118" t="s">
        <v>2095</v>
      </c>
      <c r="C33" s="88">
        <v>2</v>
      </c>
      <c r="D33" s="124">
        <v>0.008179036693472936</v>
      </c>
      <c r="E33" s="124">
        <v>2.2041199826559246</v>
      </c>
      <c r="F33" s="88" t="s">
        <v>1786</v>
      </c>
      <c r="G33" s="88" t="b">
        <v>0</v>
      </c>
      <c r="H33" s="88" t="b">
        <v>0</v>
      </c>
      <c r="I33" s="89"/>
      <c r="J33" s="88" t="b">
        <v>0</v>
      </c>
      <c r="K33" s="88" t="b">
        <v>0</v>
      </c>
      <c r="L33" s="89"/>
      <c r="M33" s="88" t="b">
        <v>0</v>
      </c>
      <c r="N33" s="88" t="b">
        <v>0</v>
      </c>
    </row>
    <row r="34" spans="1:14" ht="15">
      <c r="A34" s="118" t="s">
        <v>1976</v>
      </c>
      <c r="B34" s="118" t="s">
        <v>1939</v>
      </c>
      <c r="C34" s="88">
        <v>2</v>
      </c>
      <c r="D34" s="124">
        <v>0.007510523378704359</v>
      </c>
      <c r="E34" s="124">
        <v>1.483508053381063</v>
      </c>
      <c r="F34" s="88" t="s">
        <v>1787</v>
      </c>
      <c r="G34" s="88" t="b">
        <v>0</v>
      </c>
      <c r="H34" s="88" t="b">
        <v>0</v>
      </c>
      <c r="I34" s="89"/>
      <c r="J34" s="88" t="b">
        <v>0</v>
      </c>
      <c r="K34" s="88" t="b">
        <v>0</v>
      </c>
      <c r="L34" s="89"/>
      <c r="M34" s="88" t="b">
        <v>0</v>
      </c>
      <c r="N34" s="88" t="b">
        <v>0</v>
      </c>
    </row>
    <row r="35" spans="1:14" ht="15">
      <c r="A35" s="118" t="s">
        <v>1939</v>
      </c>
      <c r="B35" s="118" t="s">
        <v>1945</v>
      </c>
      <c r="C35" s="88">
        <v>2</v>
      </c>
      <c r="D35" s="124">
        <v>0.007510523378704359</v>
      </c>
      <c r="E35" s="124">
        <v>1.3408405498123315</v>
      </c>
      <c r="F35" s="88" t="s">
        <v>1787</v>
      </c>
      <c r="G35" s="88" t="b">
        <v>0</v>
      </c>
      <c r="H35" s="88" t="b">
        <v>0</v>
      </c>
      <c r="I35" s="89"/>
      <c r="J35" s="88" t="b">
        <v>0</v>
      </c>
      <c r="K35" s="88" t="b">
        <v>0</v>
      </c>
      <c r="L35" s="89"/>
      <c r="M35" s="88" t="b">
        <v>0</v>
      </c>
      <c r="N35" s="88" t="b">
        <v>0</v>
      </c>
    </row>
    <row r="36" spans="1:14" ht="15">
      <c r="A36" s="118" t="s">
        <v>1956</v>
      </c>
      <c r="B36" s="118" t="s">
        <v>1946</v>
      </c>
      <c r="C36" s="88">
        <v>2</v>
      </c>
      <c r="D36" s="124">
        <v>0.007510523378704359</v>
      </c>
      <c r="E36" s="124">
        <v>1.8356905714924256</v>
      </c>
      <c r="F36" s="88" t="s">
        <v>1787</v>
      </c>
      <c r="G36" s="88" t="b">
        <v>0</v>
      </c>
      <c r="H36" s="88" t="b">
        <v>0</v>
      </c>
      <c r="I36" s="89"/>
      <c r="J36" s="88" t="b">
        <v>0</v>
      </c>
      <c r="K36" s="88" t="b">
        <v>0</v>
      </c>
      <c r="L36" s="89"/>
      <c r="M36" s="88" t="b">
        <v>0</v>
      </c>
      <c r="N36" s="88" t="b">
        <v>0</v>
      </c>
    </row>
    <row r="37" spans="1:14" ht="15">
      <c r="A37" s="118" t="s">
        <v>1944</v>
      </c>
      <c r="B37" s="118" t="s">
        <v>1940</v>
      </c>
      <c r="C37" s="88">
        <v>2</v>
      </c>
      <c r="D37" s="124">
        <v>0.012895169046477363</v>
      </c>
      <c r="E37" s="124">
        <v>0.7533276666586114</v>
      </c>
      <c r="F37" s="88" t="s">
        <v>1788</v>
      </c>
      <c r="G37" s="88" t="b">
        <v>0</v>
      </c>
      <c r="H37" s="88" t="b">
        <v>0</v>
      </c>
      <c r="I37" s="89"/>
      <c r="J37" s="88" t="b">
        <v>0</v>
      </c>
      <c r="K37" s="88" t="b">
        <v>0</v>
      </c>
      <c r="L37" s="89"/>
      <c r="M37" s="88" t="b">
        <v>0</v>
      </c>
      <c r="N37" s="88" t="b">
        <v>0</v>
      </c>
    </row>
    <row r="38" spans="1:14" ht="15">
      <c r="A38" s="118" t="s">
        <v>1944</v>
      </c>
      <c r="B38" s="118" t="s">
        <v>1961</v>
      </c>
      <c r="C38" s="88">
        <v>2</v>
      </c>
      <c r="D38" s="124">
        <v>0.02103111487523361</v>
      </c>
      <c r="E38" s="124">
        <v>1.0543576623225925</v>
      </c>
      <c r="F38" s="88" t="s">
        <v>1788</v>
      </c>
      <c r="G38" s="88" t="b">
        <v>0</v>
      </c>
      <c r="H38" s="88" t="b">
        <v>0</v>
      </c>
      <c r="I38" s="89"/>
      <c r="J38" s="88" t="b">
        <v>0</v>
      </c>
      <c r="K38" s="88" t="b">
        <v>0</v>
      </c>
      <c r="L38" s="89"/>
      <c r="M38" s="88" t="b">
        <v>0</v>
      </c>
      <c r="N38" s="88" t="b">
        <v>0</v>
      </c>
    </row>
    <row r="39" spans="1:14" ht="15">
      <c r="A39" s="118" t="s">
        <v>1940</v>
      </c>
      <c r="B39" s="118" t="s">
        <v>1959</v>
      </c>
      <c r="C39" s="88">
        <v>2</v>
      </c>
      <c r="D39" s="124">
        <v>0.012895169046477363</v>
      </c>
      <c r="E39" s="124">
        <v>1.2304489213782739</v>
      </c>
      <c r="F39" s="88" t="s">
        <v>1788</v>
      </c>
      <c r="G39" s="88" t="b">
        <v>0</v>
      </c>
      <c r="H39" s="88" t="b">
        <v>0</v>
      </c>
      <c r="I39" s="89"/>
      <c r="J39" s="88" t="b">
        <v>0</v>
      </c>
      <c r="K39" s="88" t="b">
        <v>0</v>
      </c>
      <c r="L39" s="89"/>
      <c r="M39" s="88" t="b">
        <v>0</v>
      </c>
      <c r="N39" s="88"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2117</v>
      </c>
      <c r="B1" s="13" t="s">
        <v>1804</v>
      </c>
      <c r="C1" s="13" t="s">
        <v>2118</v>
      </c>
      <c r="D1" s="13" t="s">
        <v>1807</v>
      </c>
      <c r="E1" s="13" t="s">
        <v>2119</v>
      </c>
      <c r="F1" s="13" t="s">
        <v>1809</v>
      </c>
      <c r="G1" s="13" t="s">
        <v>2120</v>
      </c>
      <c r="H1" s="13" t="s">
        <v>1811</v>
      </c>
      <c r="I1" s="13" t="s">
        <v>2121</v>
      </c>
      <c r="J1" s="13" t="s">
        <v>1812</v>
      </c>
    </row>
    <row r="2" spans="1:10" ht="15">
      <c r="A2" s="118" t="s">
        <v>1827</v>
      </c>
      <c r="B2" s="118">
        <v>109</v>
      </c>
      <c r="C2" s="118" t="s">
        <v>1943</v>
      </c>
      <c r="D2" s="118">
        <v>5</v>
      </c>
      <c r="E2" s="118" t="s">
        <v>1953</v>
      </c>
      <c r="F2" s="118">
        <v>6</v>
      </c>
      <c r="G2" s="118" t="s">
        <v>1939</v>
      </c>
      <c r="H2" s="118">
        <v>6</v>
      </c>
      <c r="I2" s="118" t="s">
        <v>1944</v>
      </c>
      <c r="J2" s="118">
        <v>6</v>
      </c>
    </row>
    <row r="3" spans="1:10" ht="15">
      <c r="A3" s="118" t="s">
        <v>1828</v>
      </c>
      <c r="B3" s="118">
        <v>13</v>
      </c>
      <c r="C3" s="118" t="s">
        <v>1939</v>
      </c>
      <c r="D3" s="118">
        <v>5</v>
      </c>
      <c r="E3" s="118" t="s">
        <v>1941</v>
      </c>
      <c r="F3" s="118">
        <v>4</v>
      </c>
      <c r="G3" s="118" t="s">
        <v>1945</v>
      </c>
      <c r="H3" s="118">
        <v>5</v>
      </c>
      <c r="I3" s="118" t="s">
        <v>1940</v>
      </c>
      <c r="J3" s="118">
        <v>4</v>
      </c>
    </row>
    <row r="4" spans="1:10" ht="15" customHeight="1">
      <c r="A4" s="118" t="s">
        <v>1938</v>
      </c>
      <c r="B4" s="118">
        <v>0</v>
      </c>
      <c r="C4" s="118" t="s">
        <v>1941</v>
      </c>
      <c r="D4" s="118">
        <v>4</v>
      </c>
      <c r="E4" s="118" t="s">
        <v>1972</v>
      </c>
      <c r="F4" s="118">
        <v>4</v>
      </c>
      <c r="G4" s="118" t="s">
        <v>1942</v>
      </c>
      <c r="H4" s="118">
        <v>5</v>
      </c>
      <c r="I4" s="118" t="s">
        <v>2063</v>
      </c>
      <c r="J4" s="118">
        <v>2</v>
      </c>
    </row>
    <row r="5" spans="1:10" ht="15">
      <c r="A5" s="118" t="s">
        <v>1830</v>
      </c>
      <c r="B5" s="118">
        <v>1449</v>
      </c>
      <c r="C5" s="118" t="s">
        <v>1948</v>
      </c>
      <c r="D5" s="118">
        <v>4</v>
      </c>
      <c r="E5" s="118" t="s">
        <v>1973</v>
      </c>
      <c r="F5" s="118">
        <v>4</v>
      </c>
      <c r="G5" s="118" t="s">
        <v>1946</v>
      </c>
      <c r="H5" s="118">
        <v>4</v>
      </c>
      <c r="I5" s="118" t="s">
        <v>1950</v>
      </c>
      <c r="J5" s="118">
        <v>2</v>
      </c>
    </row>
    <row r="6" spans="1:10" ht="15">
      <c r="A6" s="118" t="s">
        <v>1831</v>
      </c>
      <c r="B6" s="118">
        <v>1571</v>
      </c>
      <c r="C6" s="118" t="s">
        <v>1946</v>
      </c>
      <c r="D6" s="118">
        <v>4</v>
      </c>
      <c r="E6" s="118" t="s">
        <v>1949</v>
      </c>
      <c r="F6" s="118">
        <v>4</v>
      </c>
      <c r="G6" s="118" t="s">
        <v>1962</v>
      </c>
      <c r="H6" s="118">
        <v>4</v>
      </c>
      <c r="I6" s="118" t="s">
        <v>1942</v>
      </c>
      <c r="J6" s="118">
        <v>2</v>
      </c>
    </row>
    <row r="7" spans="1:10" ht="15" customHeight="1">
      <c r="A7" s="118" t="s">
        <v>1939</v>
      </c>
      <c r="B7" s="118">
        <v>15</v>
      </c>
      <c r="C7" s="118" t="s">
        <v>1987</v>
      </c>
      <c r="D7" s="118">
        <v>3</v>
      </c>
      <c r="E7" s="118" t="s">
        <v>1943</v>
      </c>
      <c r="F7" s="118">
        <v>4</v>
      </c>
      <c r="G7" s="118" t="s">
        <v>1976</v>
      </c>
      <c r="H7" s="118">
        <v>3</v>
      </c>
      <c r="I7" s="118" t="s">
        <v>1939</v>
      </c>
      <c r="J7" s="118">
        <v>2</v>
      </c>
    </row>
    <row r="8" spans="1:10" ht="15">
      <c r="A8" s="118" t="s">
        <v>1940</v>
      </c>
      <c r="B8" s="118">
        <v>11</v>
      </c>
      <c r="C8" s="118" t="s">
        <v>1949</v>
      </c>
      <c r="D8" s="118">
        <v>3</v>
      </c>
      <c r="E8" s="118" t="s">
        <v>1945</v>
      </c>
      <c r="F8" s="118">
        <v>3</v>
      </c>
      <c r="G8" s="118" t="s">
        <v>1963</v>
      </c>
      <c r="H8" s="118">
        <v>3</v>
      </c>
      <c r="I8" s="118" t="s">
        <v>2057</v>
      </c>
      <c r="J8" s="118">
        <v>2</v>
      </c>
    </row>
    <row r="9" spans="1:10" ht="15">
      <c r="A9" s="118" t="s">
        <v>1941</v>
      </c>
      <c r="B9" s="118">
        <v>11</v>
      </c>
      <c r="C9" s="118" t="s">
        <v>1942</v>
      </c>
      <c r="D9" s="118">
        <v>3</v>
      </c>
      <c r="E9" s="118" t="s">
        <v>1993</v>
      </c>
      <c r="F9" s="118">
        <v>3</v>
      </c>
      <c r="G9" s="118" t="s">
        <v>1941</v>
      </c>
      <c r="H9" s="118">
        <v>3</v>
      </c>
      <c r="I9" s="118" t="s">
        <v>1961</v>
      </c>
      <c r="J9" s="118">
        <v>2</v>
      </c>
    </row>
    <row r="10" spans="1:10" ht="15" customHeight="1">
      <c r="A10" s="118" t="s">
        <v>1942</v>
      </c>
      <c r="B10" s="118">
        <v>11</v>
      </c>
      <c r="C10" s="118" t="s">
        <v>1960</v>
      </c>
      <c r="D10" s="118">
        <v>3</v>
      </c>
      <c r="E10" s="118" t="s">
        <v>1965</v>
      </c>
      <c r="F10" s="118">
        <v>3</v>
      </c>
      <c r="G10" s="118" t="s">
        <v>1947</v>
      </c>
      <c r="H10" s="118">
        <v>3</v>
      </c>
      <c r="I10" s="118" t="s">
        <v>1959</v>
      </c>
      <c r="J10" s="118">
        <v>2</v>
      </c>
    </row>
    <row r="11" spans="1:10" ht="15">
      <c r="A11" s="118" t="s">
        <v>1943</v>
      </c>
      <c r="B11" s="118">
        <v>10</v>
      </c>
      <c r="C11" s="118" t="s">
        <v>1940</v>
      </c>
      <c r="D11" s="118">
        <v>3</v>
      </c>
      <c r="E11" s="118" t="s">
        <v>1954</v>
      </c>
      <c r="F11" s="118">
        <v>3</v>
      </c>
      <c r="G11" s="118" t="s">
        <v>1951</v>
      </c>
      <c r="H11" s="118">
        <v>3</v>
      </c>
      <c r="I11" s="118" t="s">
        <v>1998</v>
      </c>
      <c r="J11" s="118">
        <v>2</v>
      </c>
    </row>
    <row r="13" ht="15" customHeight="1"/>
    <row r="14" spans="1:10" ht="15" customHeight="1">
      <c r="A14" s="13" t="s">
        <v>2127</v>
      </c>
      <c r="B14" s="13" t="s">
        <v>1804</v>
      </c>
      <c r="C14" s="13" t="s">
        <v>2138</v>
      </c>
      <c r="D14" s="13" t="s">
        <v>1807</v>
      </c>
      <c r="E14" s="13" t="s">
        <v>2139</v>
      </c>
      <c r="F14" s="13" t="s">
        <v>1809</v>
      </c>
      <c r="G14" s="13" t="s">
        <v>2147</v>
      </c>
      <c r="H14" s="13" t="s">
        <v>1811</v>
      </c>
      <c r="I14" s="13" t="s">
        <v>2148</v>
      </c>
      <c r="J14" s="13" t="s">
        <v>1812</v>
      </c>
    </row>
    <row r="15" spans="1:10" ht="15">
      <c r="A15" s="118" t="s">
        <v>2128</v>
      </c>
      <c r="B15" s="118">
        <v>4</v>
      </c>
      <c r="C15" s="118" t="s">
        <v>2136</v>
      </c>
      <c r="D15" s="118">
        <v>2</v>
      </c>
      <c r="E15" s="118" t="s">
        <v>2130</v>
      </c>
      <c r="F15" s="118">
        <v>3</v>
      </c>
      <c r="G15" s="118" t="s">
        <v>2131</v>
      </c>
      <c r="H15" s="118">
        <v>2</v>
      </c>
      <c r="I15" s="118" t="s">
        <v>2149</v>
      </c>
      <c r="J15" s="118">
        <v>2</v>
      </c>
    </row>
    <row r="16" spans="1:10" ht="15" customHeight="1">
      <c r="A16" s="118" t="s">
        <v>2129</v>
      </c>
      <c r="B16" s="118">
        <v>3</v>
      </c>
      <c r="C16" s="118"/>
      <c r="D16" s="118"/>
      <c r="E16" s="118" t="s">
        <v>2137</v>
      </c>
      <c r="F16" s="118">
        <v>2</v>
      </c>
      <c r="G16" s="118" t="s">
        <v>2129</v>
      </c>
      <c r="H16" s="118">
        <v>2</v>
      </c>
      <c r="I16" s="118" t="s">
        <v>2128</v>
      </c>
      <c r="J16" s="118">
        <v>2</v>
      </c>
    </row>
    <row r="17" spans="1:10" ht="15">
      <c r="A17" s="118" t="s">
        <v>2130</v>
      </c>
      <c r="B17" s="118">
        <v>3</v>
      </c>
      <c r="C17" s="118"/>
      <c r="D17" s="118"/>
      <c r="E17" s="118" t="s">
        <v>2140</v>
      </c>
      <c r="F17" s="118">
        <v>2</v>
      </c>
      <c r="G17" s="118" t="s">
        <v>2133</v>
      </c>
      <c r="H17" s="118">
        <v>2</v>
      </c>
      <c r="I17" s="118" t="s">
        <v>2150</v>
      </c>
      <c r="J17" s="118">
        <v>2</v>
      </c>
    </row>
    <row r="18" spans="1:10" ht="15">
      <c r="A18" s="118" t="s">
        <v>2131</v>
      </c>
      <c r="B18" s="118">
        <v>2</v>
      </c>
      <c r="C18" s="118"/>
      <c r="D18" s="118"/>
      <c r="E18" s="118" t="s">
        <v>2141</v>
      </c>
      <c r="F18" s="118">
        <v>2</v>
      </c>
      <c r="G18" s="118"/>
      <c r="H18" s="118"/>
      <c r="I18" s="118"/>
      <c r="J18" s="118"/>
    </row>
    <row r="19" spans="1:10" ht="15" customHeight="1">
      <c r="A19" s="118" t="s">
        <v>2132</v>
      </c>
      <c r="B19" s="118">
        <v>2</v>
      </c>
      <c r="C19" s="118"/>
      <c r="D19" s="118"/>
      <c r="E19" s="118" t="s">
        <v>2142</v>
      </c>
      <c r="F19" s="118">
        <v>2</v>
      </c>
      <c r="G19" s="118"/>
      <c r="H19" s="118"/>
      <c r="I19" s="118"/>
      <c r="J19" s="118"/>
    </row>
    <row r="20" spans="1:10" ht="15">
      <c r="A20" s="118" t="s">
        <v>2133</v>
      </c>
      <c r="B20" s="118">
        <v>2</v>
      </c>
      <c r="C20" s="118"/>
      <c r="D20" s="118"/>
      <c r="E20" s="118" t="s">
        <v>2143</v>
      </c>
      <c r="F20" s="118">
        <v>2</v>
      </c>
      <c r="G20" s="118"/>
      <c r="H20" s="118"/>
      <c r="I20" s="118"/>
      <c r="J20" s="118"/>
    </row>
    <row r="21" spans="1:10" ht="15">
      <c r="A21" s="118" t="s">
        <v>2134</v>
      </c>
      <c r="B21" s="118">
        <v>2</v>
      </c>
      <c r="C21" s="118"/>
      <c r="D21" s="118"/>
      <c r="E21" s="118" t="s">
        <v>2144</v>
      </c>
      <c r="F21" s="118">
        <v>2</v>
      </c>
      <c r="G21" s="118"/>
      <c r="H21" s="118"/>
      <c r="I21" s="118"/>
      <c r="J21" s="118"/>
    </row>
    <row r="22" spans="1:10" ht="15">
      <c r="A22" s="118" t="s">
        <v>2135</v>
      </c>
      <c r="B22" s="118">
        <v>2</v>
      </c>
      <c r="C22" s="118"/>
      <c r="D22" s="118"/>
      <c r="E22" s="118" t="s">
        <v>2145</v>
      </c>
      <c r="F22" s="118">
        <v>2</v>
      </c>
      <c r="G22" s="118"/>
      <c r="H22" s="118"/>
      <c r="I22" s="118"/>
      <c r="J22" s="118"/>
    </row>
    <row r="23" spans="1:10" ht="15">
      <c r="A23" s="118" t="s">
        <v>2136</v>
      </c>
      <c r="B23" s="118">
        <v>2</v>
      </c>
      <c r="C23" s="118"/>
      <c r="D23" s="118"/>
      <c r="E23" s="118" t="s">
        <v>2146</v>
      </c>
      <c r="F23" s="118">
        <v>2</v>
      </c>
      <c r="G23" s="118"/>
      <c r="H23" s="118"/>
      <c r="I23" s="118"/>
      <c r="J23" s="118"/>
    </row>
    <row r="24" spans="1:10" ht="15">
      <c r="A24" s="118" t="s">
        <v>2137</v>
      </c>
      <c r="B24" s="118">
        <v>2</v>
      </c>
      <c r="C24" s="118"/>
      <c r="D24" s="118"/>
      <c r="E24" s="118"/>
      <c r="F24" s="118"/>
      <c r="G24" s="118"/>
      <c r="H24" s="118"/>
      <c r="I24" s="118"/>
      <c r="J24" s="118"/>
    </row>
    <row r="27" ht="15" customHeight="1"/>
  </sheetData>
  <printOptions/>
  <pageMargins left="0.7" right="0.7" top="0.75" bottom="0.75" header="0.3" footer="0.3"/>
  <pageSetup orientation="portrait" paperSize="9"/>
  <tableParts>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42"/>
  <sheetViews>
    <sheetView workbookViewId="0" topLeftCell="A1">
      <selection activeCell="M20" sqref="M20"/>
    </sheetView>
  </sheetViews>
  <sheetFormatPr defaultColWidth="9.140625" defaultRowHeight="15"/>
  <sheetData>
    <row r="25" spans="1:3" ht="15">
      <c r="A25" s="126"/>
      <c r="B25" s="127"/>
      <c r="C25" s="128"/>
    </row>
    <row r="26" spans="1:3" ht="15">
      <c r="A26" s="129"/>
      <c r="B26" s="130"/>
      <c r="C26" s="131"/>
    </row>
    <row r="27" spans="1:3" ht="15">
      <c r="A27" s="129"/>
      <c r="B27" s="130"/>
      <c r="C27" s="131"/>
    </row>
    <row r="28" spans="1:3" ht="15">
      <c r="A28" s="129"/>
      <c r="B28" s="130"/>
      <c r="C28" s="131"/>
    </row>
    <row r="29" spans="1:3" ht="15">
      <c r="A29" s="129"/>
      <c r="B29" s="130"/>
      <c r="C29" s="131"/>
    </row>
    <row r="30" spans="1:3" ht="15">
      <c r="A30" s="129"/>
      <c r="B30" s="130"/>
      <c r="C30" s="131"/>
    </row>
    <row r="31" spans="1:3" ht="15">
      <c r="A31" s="129"/>
      <c r="B31" s="130"/>
      <c r="C31" s="131"/>
    </row>
    <row r="32" spans="1:3" ht="15">
      <c r="A32" s="129"/>
      <c r="B32" s="130"/>
      <c r="C32" s="131"/>
    </row>
    <row r="33" spans="1:3" ht="15">
      <c r="A33" s="129"/>
      <c r="B33" s="130"/>
      <c r="C33" s="131"/>
    </row>
    <row r="34" spans="1:3" ht="15">
      <c r="A34" s="129"/>
      <c r="B34" s="130"/>
      <c r="C34" s="131"/>
    </row>
    <row r="35" spans="1:3" ht="15">
      <c r="A35" s="129"/>
      <c r="B35" s="130"/>
      <c r="C35" s="131"/>
    </row>
    <row r="36" spans="1:3" ht="15">
      <c r="A36" s="129"/>
      <c r="B36" s="130"/>
      <c r="C36" s="131"/>
    </row>
    <row r="37" spans="1:3" ht="15">
      <c r="A37" s="129"/>
      <c r="B37" s="130"/>
      <c r="C37" s="131"/>
    </row>
    <row r="38" spans="1:3" ht="15">
      <c r="A38" s="129"/>
      <c r="B38" s="130"/>
      <c r="C38" s="131"/>
    </row>
    <row r="39" spans="1:3" ht="15">
      <c r="A39" s="129"/>
      <c r="B39" s="130"/>
      <c r="C39" s="131"/>
    </row>
    <row r="40" spans="1:3" ht="15">
      <c r="A40" s="129"/>
      <c r="B40" s="130"/>
      <c r="C40" s="131"/>
    </row>
    <row r="41" spans="1:3" ht="15">
      <c r="A41" s="129"/>
      <c r="B41" s="130"/>
      <c r="C41" s="131"/>
    </row>
    <row r="42" spans="1:3" ht="15">
      <c r="A42" s="132"/>
      <c r="B42" s="133"/>
      <c r="C42" s="134"/>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2116</v>
      </c>
      <c r="B1" s="13" t="s">
        <v>34</v>
      </c>
    </row>
    <row r="2" spans="1:2" ht="15">
      <c r="A2" s="117" t="s">
        <v>205</v>
      </c>
      <c r="B2" s="88">
        <v>7643.288487</v>
      </c>
    </row>
    <row r="3" spans="1:2" ht="15">
      <c r="A3" s="117" t="s">
        <v>228</v>
      </c>
      <c r="B3" s="88">
        <v>288.169589</v>
      </c>
    </row>
    <row r="4" spans="1:2" ht="15">
      <c r="A4" s="117" t="s">
        <v>210</v>
      </c>
      <c r="B4" s="88">
        <v>175.92306</v>
      </c>
    </row>
    <row r="5" spans="1:2" ht="15">
      <c r="A5" s="117" t="s">
        <v>216</v>
      </c>
      <c r="B5" s="88">
        <v>85.556272</v>
      </c>
    </row>
    <row r="6" spans="1:2" ht="15">
      <c r="A6" s="117" t="s">
        <v>222</v>
      </c>
      <c r="B6" s="88">
        <v>73.407418</v>
      </c>
    </row>
    <row r="7" spans="1:2" ht="15">
      <c r="A7" s="117" t="s">
        <v>211</v>
      </c>
      <c r="B7" s="88">
        <v>68.569886</v>
      </c>
    </row>
    <row r="8" spans="1:2" ht="15">
      <c r="A8" s="117" t="s">
        <v>215</v>
      </c>
      <c r="B8" s="88">
        <v>63.86493</v>
      </c>
    </row>
    <row r="9" spans="1:2" ht="15">
      <c r="A9" s="117" t="s">
        <v>226</v>
      </c>
      <c r="B9" s="88">
        <v>58.091364</v>
      </c>
    </row>
    <row r="10" spans="1:2" ht="15">
      <c r="A10" s="117" t="s">
        <v>214</v>
      </c>
      <c r="B10" s="88">
        <v>55.231321</v>
      </c>
    </row>
    <row r="11" spans="1:2" ht="15">
      <c r="A11" s="117" t="s">
        <v>247</v>
      </c>
      <c r="B11" s="88">
        <v>53.523687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G103"/>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39.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9.57421875" style="3" customWidth="1"/>
    <col min="35" max="35" width="8.7109375" style="0" customWidth="1"/>
    <col min="36" max="36" width="10.00390625" style="0" customWidth="1"/>
    <col min="37" max="37" width="16.57421875" style="0" customWidth="1"/>
    <col min="38" max="38" width="8.421875" style="0" customWidth="1"/>
    <col min="39" max="39" width="9.8515625" style="0" customWidth="1"/>
    <col min="40" max="40" width="11.140625" style="0" customWidth="1"/>
    <col min="41" max="41" width="11.7109375" style="0" customWidth="1"/>
    <col min="42" max="42" width="6.140625" style="0" customWidth="1"/>
    <col min="43" max="43" width="10.7109375" style="0" customWidth="1"/>
    <col min="44" max="44" width="10.421875" style="0" customWidth="1"/>
    <col min="45" max="45" width="7.421875" style="0" customWidth="1"/>
    <col min="46" max="48" width="11.140625" style="0" customWidth="1"/>
    <col min="49" max="49" width="11.8515625" style="0" customWidth="1"/>
    <col min="50" max="50" width="10.421875" style="0" customWidth="1"/>
    <col min="51" max="51" width="12.421875" style="0" customWidth="1"/>
    <col min="52" max="52" width="8.421875" style="0" customWidth="1"/>
    <col min="53" max="53" width="10.57421875" style="0" customWidth="1"/>
    <col min="54" max="54" width="10.7109375" style="0" customWidth="1"/>
    <col min="55" max="55" width="13.421875" style="0" customWidth="1"/>
    <col min="56" max="56" width="10.8515625" style="0" customWidth="1"/>
    <col min="57" max="57" width="10.140625" style="0" customWidth="1"/>
    <col min="58" max="58" width="11.8515625" style="0" customWidth="1"/>
    <col min="59" max="59" width="9.7109375" style="0" customWidth="1"/>
    <col min="60" max="60" width="13.57421875" style="0" customWidth="1"/>
    <col min="61" max="61" width="8.57421875" style="0" customWidth="1"/>
    <col min="62" max="62" width="11.28125" style="0" customWidth="1"/>
    <col min="63" max="63" width="11.00390625" style="0" customWidth="1"/>
    <col min="64" max="64" width="8.57421875" style="0" customWidth="1"/>
    <col min="65" max="65" width="11.140625" style="0" customWidth="1"/>
    <col min="66" max="66" width="10.28125" style="0" customWidth="1"/>
    <col min="67" max="67" width="11.00390625" style="0" customWidth="1"/>
    <col min="68" max="68" width="8.7109375" style="0" customWidth="1"/>
    <col min="69" max="69" width="12.7109375" style="0" customWidth="1"/>
    <col min="70" max="70" width="12.00390625" style="0" customWidth="1"/>
    <col min="71" max="71" width="8.421875" style="0" customWidth="1"/>
    <col min="72" max="72" width="12.57421875" style="0" customWidth="1"/>
    <col min="73" max="73" width="11.421875" style="0" customWidth="1"/>
    <col min="74" max="74" width="15.57421875" style="0" customWidth="1"/>
    <col min="75" max="75" width="18.421875" style="0" customWidth="1"/>
    <col min="76" max="76" width="16.7109375" style="0" customWidth="1"/>
    <col min="77" max="77" width="12.421875" style="0" customWidth="1"/>
    <col min="78" max="78" width="6.8515625" style="0" customWidth="1"/>
    <col min="79" max="79" width="10.7109375" style="0" customWidth="1"/>
    <col min="80" max="80" width="11.7109375" style="0" customWidth="1"/>
    <col min="81" max="81" width="10.140625" style="0" customWidth="1"/>
    <col min="82" max="82" width="7.140625" style="0" customWidth="1"/>
    <col min="83" max="83" width="8.57421875" style="0" customWidth="1"/>
    <col min="84" max="84" width="11.00390625" style="0" customWidth="1"/>
    <col min="85" max="85" width="13.57421875" style="0" customWidth="1"/>
    <col min="86" max="86" width="9.140625" style="0" customWidth="1"/>
    <col min="87" max="87" width="9.8515625" style="0" customWidth="1"/>
    <col min="88" max="88" width="11.140625" style="0" customWidth="1"/>
    <col min="89" max="89" width="11.00390625" style="0" customWidth="1"/>
    <col min="90" max="90" width="11.140625" style="0" customWidth="1"/>
    <col min="91" max="91" width="12.8515625" style="0" customWidth="1"/>
    <col min="92" max="92" width="9.00390625" style="0" customWidth="1"/>
    <col min="93" max="93" width="8.00390625" style="0" customWidth="1"/>
    <col min="94" max="95" width="10.00390625" style="0" customWidth="1"/>
    <col min="96" max="96" width="8.7109375" style="0" customWidth="1"/>
    <col min="97" max="97" width="11.7109375" style="0" customWidth="1"/>
    <col min="98" max="98" width="11.00390625" style="0" customWidth="1"/>
    <col min="99" max="99" width="9.28125" style="0" customWidth="1"/>
    <col min="100" max="100" width="8.8515625" style="0" customWidth="1"/>
    <col min="101" max="101" width="9.421875" style="0" customWidth="1"/>
    <col min="102" max="102" width="10.28125" style="0" customWidth="1"/>
    <col min="103" max="104" width="12.8515625" style="0" customWidth="1"/>
    <col min="105" max="105" width="11.421875" style="0" customWidth="1"/>
    <col min="106" max="106" width="13.00390625" style="0" customWidth="1"/>
    <col min="107" max="107" width="9.57421875" style="0" customWidth="1"/>
    <col min="108" max="108" width="12.8515625" style="0" customWidth="1"/>
    <col min="109" max="109" width="10.140625" style="0" customWidth="1"/>
    <col min="110" max="110" width="11.421875" style="0" customWidth="1"/>
    <col min="111" max="111" width="9.00390625" style="0" customWidth="1"/>
    <col min="112" max="112" width="15.57421875" style="0" customWidth="1"/>
    <col min="113" max="113" width="12.28125" style="0" customWidth="1"/>
    <col min="114" max="114" width="13.7109375" style="0" customWidth="1"/>
    <col min="115" max="115" width="10.7109375" style="0" customWidth="1"/>
    <col min="116" max="116" width="12.8515625" style="0" customWidth="1"/>
    <col min="117" max="117" width="10.140625" style="0" customWidth="1"/>
    <col min="118" max="118" width="13.140625" style="0" customWidth="1"/>
    <col min="119" max="119" width="9.28125" style="0" customWidth="1"/>
    <col min="120" max="120" width="17.28125" style="0" customWidth="1"/>
    <col min="121" max="121" width="19.57421875" style="0" customWidth="1"/>
    <col min="122" max="122" width="17.28125" style="0" customWidth="1"/>
    <col min="123" max="123" width="19.57421875" style="0" customWidth="1"/>
    <col min="124" max="124" width="17.28125" style="0" customWidth="1"/>
    <col min="125" max="125" width="19.57421875" style="0" customWidth="1"/>
    <col min="126" max="126" width="17.28125" style="0" customWidth="1"/>
    <col min="127" max="127" width="19.57421875" style="0" customWidth="1"/>
    <col min="128" max="128" width="18.8515625" style="0" customWidth="1"/>
    <col min="129" max="129" width="19.57421875" style="0" customWidth="1"/>
    <col min="130" max="130" width="21.7109375" style="0" customWidth="1"/>
    <col min="131" max="131" width="27.00390625" style="0" customWidth="1"/>
    <col min="132" max="132" width="22.57421875" style="0" customWidth="1"/>
    <col min="133" max="133" width="28.00390625" style="0" customWidth="1"/>
    <col min="134" max="134" width="25.00390625" style="0" customWidth="1"/>
    <col min="135" max="135" width="29.57421875" style="0" customWidth="1"/>
    <col min="136" max="136" width="18.140625" style="0" customWidth="1"/>
    <col min="137" max="137" width="22.28125" style="0" customWidth="1"/>
    <col min="138" max="138" width="17.00390625" style="0" customWidth="1"/>
    <col min="139" max="139" width="20.57421875" style="0" customWidth="1"/>
    <col min="140" max="140" width="22.7109375" style="0" customWidth="1"/>
    <col min="141" max="142" width="13.8515625" style="0" customWidth="1"/>
    <col min="143" max="143" width="15.57421875" style="0" customWidth="1"/>
    <col min="144" max="144" width="17.57421875" style="0" customWidth="1"/>
    <col min="145" max="146" width="18.8515625" style="0" customWidth="1"/>
    <col min="147" max="147" width="20.57421875" style="0" customWidth="1"/>
    <col min="148" max="148" width="22.57421875" style="0" customWidth="1"/>
    <col min="149" max="149" width="19.28125" style="0" customWidth="1"/>
    <col min="150" max="150" width="21.140625" style="0" customWidth="1"/>
    <col min="151" max="152" width="23.28125" style="0" customWidth="1"/>
    <col min="153" max="153" width="19.7109375" style="0" customWidth="1"/>
    <col min="154" max="154" width="25.00390625" style="0" customWidth="1"/>
    <col min="155" max="155" width="17.140625" style="0" customWidth="1"/>
    <col min="156" max="156" width="19.28125" style="0" customWidth="1"/>
    <col min="157" max="157" width="18.8515625" style="0" customWidth="1"/>
    <col min="158" max="158" width="19.281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60" ht="30" customHeight="1">
      <c r="A2" s="11" t="s">
        <v>5</v>
      </c>
      <c r="B2" t="s">
        <v>2165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342</v>
      </c>
      <c r="BL2" s="13" t="s">
        <v>343</v>
      </c>
      <c r="BM2" s="13" t="s">
        <v>344</v>
      </c>
      <c r="BN2" s="13" t="s">
        <v>345</v>
      </c>
      <c r="BO2" s="13" t="s">
        <v>346</v>
      </c>
      <c r="BP2" s="13" t="s">
        <v>347</v>
      </c>
      <c r="BQ2" s="13" t="s">
        <v>348</v>
      </c>
      <c r="BR2" s="13" t="s">
        <v>349</v>
      </c>
      <c r="BS2" s="13" t="s">
        <v>350</v>
      </c>
      <c r="BT2" s="13" t="s">
        <v>351</v>
      </c>
      <c r="BU2" s="13" t="s">
        <v>352</v>
      </c>
      <c r="BV2" s="13" t="s">
        <v>353</v>
      </c>
      <c r="BW2" s="13" t="s">
        <v>354</v>
      </c>
      <c r="BX2" s="13" t="s">
        <v>355</v>
      </c>
      <c r="BY2" s="13" t="s">
        <v>356</v>
      </c>
      <c r="BZ2" s="13" t="s">
        <v>357</v>
      </c>
      <c r="CA2" s="13" t="s">
        <v>358</v>
      </c>
      <c r="CB2" s="13" t="s">
        <v>359</v>
      </c>
      <c r="CC2" s="13" t="s">
        <v>360</v>
      </c>
      <c r="CD2" s="13" t="s">
        <v>361</v>
      </c>
      <c r="CE2" s="13" t="s">
        <v>362</v>
      </c>
      <c r="CF2" s="13" t="s">
        <v>363</v>
      </c>
      <c r="CG2" s="13" t="s">
        <v>364</v>
      </c>
      <c r="CH2" s="13" t="s">
        <v>365</v>
      </c>
      <c r="CI2" s="13" t="s">
        <v>366</v>
      </c>
      <c r="CJ2" s="13" t="s">
        <v>367</v>
      </c>
      <c r="CK2" s="13" t="s">
        <v>368</v>
      </c>
      <c r="CL2" s="13" t="s">
        <v>369</v>
      </c>
      <c r="CM2" s="13" t="s">
        <v>370</v>
      </c>
      <c r="CN2" s="13" t="s">
        <v>371</v>
      </c>
      <c r="CO2" s="13" t="s">
        <v>372</v>
      </c>
      <c r="CP2" s="13" t="s">
        <v>373</v>
      </c>
      <c r="CQ2" s="13" t="s">
        <v>374</v>
      </c>
      <c r="CR2" s="13" t="s">
        <v>375</v>
      </c>
      <c r="CS2" s="13" t="s">
        <v>376</v>
      </c>
      <c r="CT2" s="13" t="s">
        <v>377</v>
      </c>
      <c r="CU2" s="13" t="s">
        <v>378</v>
      </c>
      <c r="CV2" s="13" t="s">
        <v>379</v>
      </c>
      <c r="CW2" s="13" t="s">
        <v>380</v>
      </c>
      <c r="CX2" s="13" t="s">
        <v>381</v>
      </c>
      <c r="CY2" s="13" t="s">
        <v>382</v>
      </c>
      <c r="CZ2" s="13" t="s">
        <v>383</v>
      </c>
      <c r="DA2" s="13" t="s">
        <v>384</v>
      </c>
      <c r="DB2" s="13" t="s">
        <v>385</v>
      </c>
      <c r="DC2" s="13" t="s">
        <v>386</v>
      </c>
      <c r="DD2" s="13" t="s">
        <v>387</v>
      </c>
      <c r="DE2" s="13" t="s">
        <v>388</v>
      </c>
      <c r="DF2" s="13" t="s">
        <v>389</v>
      </c>
      <c r="DG2" s="13" t="s">
        <v>390</v>
      </c>
      <c r="DH2" s="13" t="s">
        <v>391</v>
      </c>
      <c r="DI2" s="13" t="s">
        <v>392</v>
      </c>
      <c r="DJ2" s="13" t="s">
        <v>393</v>
      </c>
      <c r="DK2" s="13" t="s">
        <v>394</v>
      </c>
      <c r="DL2" s="13" t="s">
        <v>395</v>
      </c>
      <c r="DM2" s="13" t="s">
        <v>396</v>
      </c>
      <c r="DN2" s="13" t="s">
        <v>397</v>
      </c>
      <c r="DO2" s="13" t="s">
        <v>1793</v>
      </c>
      <c r="DP2" s="122" t="s">
        <v>1862</v>
      </c>
      <c r="DQ2" s="122" t="s">
        <v>1863</v>
      </c>
      <c r="DR2" s="122" t="s">
        <v>1864</v>
      </c>
      <c r="DS2" s="122" t="s">
        <v>1865</v>
      </c>
      <c r="DT2" s="122" t="s">
        <v>1866</v>
      </c>
      <c r="DU2" s="122" t="s">
        <v>1867</v>
      </c>
      <c r="DV2" s="122" t="s">
        <v>1868</v>
      </c>
      <c r="DW2" s="122" t="s">
        <v>1869</v>
      </c>
      <c r="DX2" s="122" t="s">
        <v>1870</v>
      </c>
      <c r="DY2" s="122" t="s">
        <v>1871</v>
      </c>
      <c r="DZ2" s="122" t="s">
        <v>1888</v>
      </c>
      <c r="EA2" s="122" t="s">
        <v>1889</v>
      </c>
      <c r="EB2" s="122" t="s">
        <v>1890</v>
      </c>
      <c r="EC2" s="122" t="s">
        <v>1891</v>
      </c>
      <c r="ED2" s="122" t="s">
        <v>1892</v>
      </c>
      <c r="EE2" s="122" t="s">
        <v>1893</v>
      </c>
      <c r="EF2" s="122" t="s">
        <v>1894</v>
      </c>
      <c r="EG2" s="122" t="s">
        <v>1895</v>
      </c>
      <c r="EH2" s="122" t="s">
        <v>1897</v>
      </c>
      <c r="EI2" s="122" t="s">
        <v>1906</v>
      </c>
      <c r="EJ2" s="122" t="s">
        <v>1907</v>
      </c>
      <c r="EK2" s="122" t="s">
        <v>1908</v>
      </c>
      <c r="EL2" s="122" t="s">
        <v>1909</v>
      </c>
      <c r="EM2" s="122" t="s">
        <v>1910</v>
      </c>
      <c r="EN2" s="122" t="s">
        <v>1911</v>
      </c>
      <c r="EO2" s="122" t="s">
        <v>1912</v>
      </c>
      <c r="EP2" s="122" t="s">
        <v>1913</v>
      </c>
      <c r="EQ2" s="122" t="s">
        <v>1914</v>
      </c>
      <c r="ER2" s="122" t="s">
        <v>1915</v>
      </c>
      <c r="ES2" s="122" t="s">
        <v>1916</v>
      </c>
      <c r="ET2" s="122" t="s">
        <v>1917</v>
      </c>
      <c r="EU2" s="122" t="s">
        <v>1918</v>
      </c>
      <c r="EV2" s="122" t="s">
        <v>1919</v>
      </c>
      <c r="EW2" s="122" t="s">
        <v>2114</v>
      </c>
      <c r="EX2" s="122" t="s">
        <v>2115</v>
      </c>
      <c r="EY2" s="122" t="s">
        <v>2155</v>
      </c>
      <c r="EZ2" s="122" t="s">
        <v>2156</v>
      </c>
      <c r="FA2" s="122" t="s">
        <v>2157</v>
      </c>
      <c r="FB2" s="122" t="s">
        <v>2158</v>
      </c>
      <c r="FC2" s="3"/>
      <c r="FD2" s="3"/>
    </row>
    <row r="3" spans="1:160" ht="41.45" customHeight="1">
      <c r="A3" s="65" t="s">
        <v>205</v>
      </c>
      <c r="C3" s="66"/>
      <c r="D3" s="66" t="s">
        <v>64</v>
      </c>
      <c r="E3" s="67">
        <v>1000</v>
      </c>
      <c r="F3" s="69">
        <v>70</v>
      </c>
      <c r="G3" s="100" t="s">
        <v>500</v>
      </c>
      <c r="H3" s="66"/>
      <c r="I3" s="70" t="s">
        <v>205</v>
      </c>
      <c r="J3" s="71"/>
      <c r="K3" s="71"/>
      <c r="L3" s="70" t="s">
        <v>205</v>
      </c>
      <c r="M3" s="74">
        <v>9999</v>
      </c>
      <c r="N3" s="75">
        <v>2033.9461669921875</v>
      </c>
      <c r="O3" s="75">
        <v>5009.5595703125</v>
      </c>
      <c r="P3" s="76"/>
      <c r="Q3" s="77"/>
      <c r="R3" s="77"/>
      <c r="S3" s="48"/>
      <c r="T3" s="48">
        <v>0</v>
      </c>
      <c r="U3" s="48">
        <v>100</v>
      </c>
      <c r="V3" s="49">
        <v>7643.288487</v>
      </c>
      <c r="W3" s="49">
        <v>0.01</v>
      </c>
      <c r="X3" s="49">
        <v>0.050937</v>
      </c>
      <c r="Y3" s="49">
        <v>13.283498</v>
      </c>
      <c r="Z3" s="49">
        <v>0.03696969696969697</v>
      </c>
      <c r="AA3" s="49">
        <v>0</v>
      </c>
      <c r="AB3" s="72">
        <v>3</v>
      </c>
      <c r="AC3" s="72"/>
      <c r="AD3" s="73"/>
      <c r="AE3" s="88" t="s">
        <v>398</v>
      </c>
      <c r="AF3" s="99" t="s">
        <v>399</v>
      </c>
      <c r="AG3" s="88"/>
      <c r="AH3" s="99" t="s">
        <v>500</v>
      </c>
      <c r="AI3" s="88" t="s">
        <v>601</v>
      </c>
      <c r="AJ3" s="88"/>
      <c r="AK3" s="88"/>
      <c r="AL3" s="88"/>
      <c r="AM3" s="88"/>
      <c r="AN3" s="88"/>
      <c r="AO3" s="88"/>
      <c r="AP3" s="88"/>
      <c r="AQ3" s="88"/>
      <c r="AR3" s="88"/>
      <c r="AS3" s="88"/>
      <c r="AT3" s="88" t="s">
        <v>715</v>
      </c>
      <c r="AU3" s="88" t="s">
        <v>765</v>
      </c>
      <c r="AV3" s="88">
        <v>28</v>
      </c>
      <c r="AW3" s="88"/>
      <c r="AX3" s="88"/>
      <c r="AY3" s="88"/>
      <c r="AZ3" s="99" t="s">
        <v>863</v>
      </c>
      <c r="BA3" s="88"/>
      <c r="BB3" s="88"/>
      <c r="BC3" s="88" t="s">
        <v>963</v>
      </c>
      <c r="BD3" s="88"/>
      <c r="BE3" s="88" t="s">
        <v>1019</v>
      </c>
      <c r="BF3" s="88" t="s">
        <v>1090</v>
      </c>
      <c r="BG3" s="88"/>
      <c r="BH3" s="88" t="s">
        <v>1091</v>
      </c>
      <c r="BI3" s="88">
        <v>491</v>
      </c>
      <c r="BJ3" s="88"/>
      <c r="BK3" s="88"/>
      <c r="BL3" s="88"/>
      <c r="BM3" s="88"/>
      <c r="BN3" s="88"/>
      <c r="BO3" s="88"/>
      <c r="BP3" s="88"/>
      <c r="BQ3" s="88" t="b">
        <v>0</v>
      </c>
      <c r="BR3" s="88"/>
      <c r="BS3" s="88"/>
      <c r="BT3" s="88"/>
      <c r="BU3" s="88" t="b">
        <v>0</v>
      </c>
      <c r="BV3" s="88" t="b">
        <v>0</v>
      </c>
      <c r="BW3" s="88"/>
      <c r="BX3" s="88" t="b">
        <v>0</v>
      </c>
      <c r="BY3" s="88" t="b">
        <v>0</v>
      </c>
      <c r="BZ3" s="99" t="s">
        <v>1206</v>
      </c>
      <c r="CA3" s="88" t="s">
        <v>1307</v>
      </c>
      <c r="CB3" s="88"/>
      <c r="CC3" s="88"/>
      <c r="CD3" s="88"/>
      <c r="CE3" s="88" t="s">
        <v>1410</v>
      </c>
      <c r="CF3" s="88"/>
      <c r="CG3" s="88"/>
      <c r="CH3" s="88"/>
      <c r="CI3" s="88" t="s">
        <v>1500</v>
      </c>
      <c r="CJ3" s="88"/>
      <c r="CK3" s="88"/>
      <c r="CL3" s="88"/>
      <c r="CM3" s="88"/>
      <c r="CN3" s="88" t="s">
        <v>1507</v>
      </c>
      <c r="CO3" s="88" t="s">
        <v>1564</v>
      </c>
      <c r="CP3" s="88"/>
      <c r="CQ3" s="88"/>
      <c r="CR3" s="88"/>
      <c r="CS3" s="88"/>
      <c r="CT3" s="88"/>
      <c r="CU3" s="88"/>
      <c r="CV3" s="88">
        <v>0</v>
      </c>
      <c r="CW3" s="88"/>
      <c r="CX3" s="88"/>
      <c r="CY3" s="88"/>
      <c r="CZ3" s="88"/>
      <c r="DA3" s="88"/>
      <c r="DB3" s="88"/>
      <c r="DC3" s="88"/>
      <c r="DD3" s="88" t="s">
        <v>1612</v>
      </c>
      <c r="DE3" s="88"/>
      <c r="DF3" s="88" t="s">
        <v>1659</v>
      </c>
      <c r="DG3" s="88"/>
      <c r="DH3" s="88">
        <v>16</v>
      </c>
      <c r="DI3" s="88" t="s">
        <v>205</v>
      </c>
      <c r="DJ3" s="88" t="s">
        <v>1684</v>
      </c>
      <c r="DK3" s="99" t="s">
        <v>1687</v>
      </c>
      <c r="DL3" s="88">
        <v>28</v>
      </c>
      <c r="DM3" s="88"/>
      <c r="DN3" s="88"/>
      <c r="DO3" s="88" t="str">
        <f>REPLACE(INDEX(GroupVertices[Group],MATCH(Vertices[[#This Row],[Vertex]],GroupVertices[Vertex],0)),1,1,"")</f>
        <v>1</v>
      </c>
      <c r="DP3" s="48"/>
      <c r="DQ3" s="48"/>
      <c r="DR3" s="48"/>
      <c r="DS3" s="48"/>
      <c r="DT3" s="48"/>
      <c r="DU3" s="48"/>
      <c r="DV3" s="123" t="s">
        <v>1837</v>
      </c>
      <c r="DW3" s="123" t="s">
        <v>1837</v>
      </c>
      <c r="DX3" s="123" t="s">
        <v>1837</v>
      </c>
      <c r="DY3" s="123" t="s">
        <v>1837</v>
      </c>
      <c r="DZ3" s="123">
        <v>0</v>
      </c>
      <c r="EA3" s="125">
        <v>0</v>
      </c>
      <c r="EB3" s="123">
        <v>0</v>
      </c>
      <c r="EC3" s="125">
        <v>0</v>
      </c>
      <c r="ED3" s="123"/>
      <c r="EE3" s="125"/>
      <c r="EF3" s="123">
        <v>15</v>
      </c>
      <c r="EG3" s="125">
        <v>100</v>
      </c>
      <c r="EH3" s="123">
        <v>15</v>
      </c>
      <c r="EI3" s="123"/>
      <c r="EJ3" s="123"/>
      <c r="EK3" s="123"/>
      <c r="EL3" s="123"/>
      <c r="EM3" s="123"/>
      <c r="EN3" s="123"/>
      <c r="EO3" s="123"/>
      <c r="EP3" s="123"/>
      <c r="EQ3" s="123"/>
      <c r="ER3" s="123"/>
      <c r="ES3" s="123" t="s">
        <v>1837</v>
      </c>
      <c r="ET3" s="123" t="s">
        <v>1837</v>
      </c>
      <c r="EU3" s="123" t="s">
        <v>1837</v>
      </c>
      <c r="EV3" s="123" t="s">
        <v>1837</v>
      </c>
      <c r="EW3" s="123">
        <v>0</v>
      </c>
      <c r="EX3" s="125">
        <v>0</v>
      </c>
      <c r="EY3" s="123" t="s">
        <v>1837</v>
      </c>
      <c r="EZ3" s="123" t="s">
        <v>1837</v>
      </c>
      <c r="FA3" s="123" t="s">
        <v>1837</v>
      </c>
      <c r="FB3" s="123" t="s">
        <v>1837</v>
      </c>
      <c r="FC3" s="3"/>
      <c r="FD3" s="3"/>
    </row>
    <row r="4" spans="1:163" ht="41.45" customHeight="1">
      <c r="A4" s="65" t="s">
        <v>228</v>
      </c>
      <c r="C4" s="66"/>
      <c r="D4" s="66" t="s">
        <v>64</v>
      </c>
      <c r="E4" s="67">
        <v>1000</v>
      </c>
      <c r="F4" s="69">
        <v>98.86893086860402</v>
      </c>
      <c r="G4" s="100" t="s">
        <v>532</v>
      </c>
      <c r="H4" s="66"/>
      <c r="I4" s="70" t="s">
        <v>228</v>
      </c>
      <c r="J4" s="71"/>
      <c r="K4" s="71"/>
      <c r="L4" s="70" t="s">
        <v>228</v>
      </c>
      <c r="M4" s="74">
        <v>377.9476391899009</v>
      </c>
      <c r="N4" s="75">
        <v>5162.41748046875</v>
      </c>
      <c r="O4" s="75">
        <v>4734.88623046875</v>
      </c>
      <c r="P4" s="76"/>
      <c r="Q4" s="77"/>
      <c r="R4" s="77"/>
      <c r="S4" s="91"/>
      <c r="T4" s="48">
        <v>19</v>
      </c>
      <c r="U4" s="48">
        <v>17</v>
      </c>
      <c r="V4" s="49">
        <v>288.169589</v>
      </c>
      <c r="W4" s="49">
        <v>0.006098</v>
      </c>
      <c r="X4" s="49">
        <v>0.032747</v>
      </c>
      <c r="Y4" s="49">
        <v>3.258186</v>
      </c>
      <c r="Z4" s="49">
        <v>0.15079365079365079</v>
      </c>
      <c r="AA4" s="49">
        <v>0</v>
      </c>
      <c r="AB4" s="72">
        <v>35</v>
      </c>
      <c r="AC4" s="72"/>
      <c r="AD4" s="73"/>
      <c r="AE4" s="88" t="s">
        <v>398</v>
      </c>
      <c r="AF4" s="99" t="s">
        <v>431</v>
      </c>
      <c r="AG4" s="88"/>
      <c r="AH4" s="99" t="s">
        <v>532</v>
      </c>
      <c r="AI4" s="88" t="s">
        <v>633</v>
      </c>
      <c r="AJ4" s="88"/>
      <c r="AK4" s="88"/>
      <c r="AL4" s="88"/>
      <c r="AM4" s="88"/>
      <c r="AN4" s="88"/>
      <c r="AO4" s="88"/>
      <c r="AP4" s="88"/>
      <c r="AQ4" s="88"/>
      <c r="AR4" s="88"/>
      <c r="AS4" s="88"/>
      <c r="AT4" s="88" t="s">
        <v>729</v>
      </c>
      <c r="AU4" s="88" t="s">
        <v>784</v>
      </c>
      <c r="AV4" s="88">
        <v>92</v>
      </c>
      <c r="AW4" s="88" t="s">
        <v>838</v>
      </c>
      <c r="AX4" s="88"/>
      <c r="AY4" s="88"/>
      <c r="AZ4" s="99" t="s">
        <v>894</v>
      </c>
      <c r="BA4" s="88"/>
      <c r="BB4" s="88"/>
      <c r="BC4" s="88" t="s">
        <v>633</v>
      </c>
      <c r="BD4" s="88"/>
      <c r="BE4" s="88" t="s">
        <v>1043</v>
      </c>
      <c r="BF4" s="88" t="s">
        <v>1090</v>
      </c>
      <c r="BG4" s="88"/>
      <c r="BH4" s="88" t="s">
        <v>1123</v>
      </c>
      <c r="BI4" s="88">
        <v>2081</v>
      </c>
      <c r="BJ4" s="88"/>
      <c r="BK4" s="88"/>
      <c r="BL4" s="88"/>
      <c r="BM4" s="88">
        <v>2004</v>
      </c>
      <c r="BN4" s="88"/>
      <c r="BO4" s="88"/>
      <c r="BP4" s="88"/>
      <c r="BQ4" s="88" t="b">
        <v>0</v>
      </c>
      <c r="BR4" s="88"/>
      <c r="BS4" s="88"/>
      <c r="BT4" s="88"/>
      <c r="BU4" s="88" t="b">
        <v>0</v>
      </c>
      <c r="BV4" s="88" t="b">
        <v>0</v>
      </c>
      <c r="BW4" s="88"/>
      <c r="BX4" s="88" t="b">
        <v>0</v>
      </c>
      <c r="BY4" s="88" t="b">
        <v>0</v>
      </c>
      <c r="BZ4" s="99" t="s">
        <v>1238</v>
      </c>
      <c r="CA4" s="88" t="s">
        <v>1328</v>
      </c>
      <c r="CB4" s="88"/>
      <c r="CC4" s="88"/>
      <c r="CD4" s="88"/>
      <c r="CE4" s="88" t="s">
        <v>1436</v>
      </c>
      <c r="CF4" s="88"/>
      <c r="CG4" s="88"/>
      <c r="CH4" s="88"/>
      <c r="CI4" s="88" t="s">
        <v>1501</v>
      </c>
      <c r="CJ4" s="88"/>
      <c r="CK4" s="88"/>
      <c r="CL4" s="88"/>
      <c r="CM4" s="88"/>
      <c r="CN4" s="88" t="s">
        <v>1528</v>
      </c>
      <c r="CO4" s="88" t="s">
        <v>1564</v>
      </c>
      <c r="CP4" s="88"/>
      <c r="CQ4" s="88"/>
      <c r="CR4" s="88"/>
      <c r="CS4" s="88"/>
      <c r="CT4" s="88"/>
      <c r="CU4" s="88"/>
      <c r="CV4" s="88">
        <v>0</v>
      </c>
      <c r="CW4" s="88"/>
      <c r="CX4" s="88"/>
      <c r="CY4" s="88"/>
      <c r="CZ4" s="88"/>
      <c r="DA4" s="88"/>
      <c r="DB4" s="88"/>
      <c r="DC4" s="88"/>
      <c r="DD4" s="88" t="s">
        <v>1627</v>
      </c>
      <c r="DE4" s="88"/>
      <c r="DF4" s="88" t="s">
        <v>344</v>
      </c>
      <c r="DG4" s="88"/>
      <c r="DH4" s="88">
        <v>39</v>
      </c>
      <c r="DI4" s="88" t="s">
        <v>228</v>
      </c>
      <c r="DJ4" s="88" t="s">
        <v>1686</v>
      </c>
      <c r="DK4" s="99" t="s">
        <v>1719</v>
      </c>
      <c r="DL4" s="88">
        <v>92</v>
      </c>
      <c r="DM4" s="88"/>
      <c r="DN4" s="88"/>
      <c r="DO4" s="88" t="str">
        <f>REPLACE(INDEX(GroupVertices[Group],MATCH(Vertices[[#This Row],[Vertex]],GroupVertices[Vertex],0)),1,1,"")</f>
        <v>2</v>
      </c>
      <c r="DP4" s="48"/>
      <c r="DQ4" s="48"/>
      <c r="DR4" s="48"/>
      <c r="DS4" s="48"/>
      <c r="DT4" s="48"/>
      <c r="DU4" s="48"/>
      <c r="DV4" s="123" t="s">
        <v>1837</v>
      </c>
      <c r="DW4" s="123" t="s">
        <v>1837</v>
      </c>
      <c r="DX4" s="123" t="s">
        <v>1837</v>
      </c>
      <c r="DY4" s="123" t="s">
        <v>1837</v>
      </c>
      <c r="DZ4" s="123">
        <v>0</v>
      </c>
      <c r="EA4" s="125">
        <v>0</v>
      </c>
      <c r="EB4" s="123">
        <v>0</v>
      </c>
      <c r="EC4" s="125">
        <v>0</v>
      </c>
      <c r="ED4" s="123"/>
      <c r="EE4" s="125"/>
      <c r="EF4" s="123">
        <v>17</v>
      </c>
      <c r="EG4" s="125">
        <v>100</v>
      </c>
      <c r="EH4" s="123">
        <v>17</v>
      </c>
      <c r="EI4" s="123"/>
      <c r="EJ4" s="123"/>
      <c r="EK4" s="123"/>
      <c r="EL4" s="123"/>
      <c r="EM4" s="123"/>
      <c r="EN4" s="123"/>
      <c r="EO4" s="123"/>
      <c r="EP4" s="123"/>
      <c r="EQ4" s="123"/>
      <c r="ER4" s="123"/>
      <c r="ES4" s="123" t="s">
        <v>1837</v>
      </c>
      <c r="ET4" s="123" t="s">
        <v>1837</v>
      </c>
      <c r="EU4" s="123" t="s">
        <v>1837</v>
      </c>
      <c r="EV4" s="123" t="s">
        <v>1837</v>
      </c>
      <c r="EW4" s="123">
        <v>0</v>
      </c>
      <c r="EX4" s="125">
        <v>0</v>
      </c>
      <c r="EY4" s="123" t="s">
        <v>1837</v>
      </c>
      <c r="EZ4" s="123" t="s">
        <v>1837</v>
      </c>
      <c r="FA4" s="123" t="s">
        <v>1837</v>
      </c>
      <c r="FB4" s="123" t="s">
        <v>1837</v>
      </c>
      <c r="FC4" s="2"/>
      <c r="FD4" s="3"/>
      <c r="FE4" s="3"/>
      <c r="FF4" s="3"/>
      <c r="FG4" s="3"/>
    </row>
    <row r="5" spans="1:163" ht="41.45" customHeight="1">
      <c r="A5" s="65" t="s">
        <v>210</v>
      </c>
      <c r="C5" s="66"/>
      <c r="D5" s="66" t="s">
        <v>64</v>
      </c>
      <c r="E5" s="67">
        <v>673.5859893182552</v>
      </c>
      <c r="F5" s="69">
        <v>99.30949985611868</v>
      </c>
      <c r="G5" s="100" t="s">
        <v>507</v>
      </c>
      <c r="H5" s="66"/>
      <c r="I5" s="70" t="s">
        <v>210</v>
      </c>
      <c r="J5" s="71"/>
      <c r="K5" s="71"/>
      <c r="L5" s="70" t="s">
        <v>210</v>
      </c>
      <c r="M5" s="74">
        <v>231.120681284184</v>
      </c>
      <c r="N5" s="75">
        <v>5115.0966796875</v>
      </c>
      <c r="O5" s="75">
        <v>5956.853515625</v>
      </c>
      <c r="P5" s="76"/>
      <c r="Q5" s="77"/>
      <c r="R5" s="77"/>
      <c r="S5" s="91"/>
      <c r="T5" s="48">
        <v>27</v>
      </c>
      <c r="U5" s="48">
        <v>5</v>
      </c>
      <c r="V5" s="49">
        <v>175.92306</v>
      </c>
      <c r="W5" s="49">
        <v>0.005952</v>
      </c>
      <c r="X5" s="49">
        <v>0.031047</v>
      </c>
      <c r="Y5" s="49">
        <v>2.793254</v>
      </c>
      <c r="Z5" s="49">
        <v>0.17540322580645162</v>
      </c>
      <c r="AA5" s="49">
        <v>0</v>
      </c>
      <c r="AB5" s="72">
        <v>10</v>
      </c>
      <c r="AC5" s="72"/>
      <c r="AD5" s="73"/>
      <c r="AE5" s="88" t="s">
        <v>398</v>
      </c>
      <c r="AF5" s="99" t="s">
        <v>406</v>
      </c>
      <c r="AG5" s="88"/>
      <c r="AH5" s="99" t="s">
        <v>507</v>
      </c>
      <c r="AI5" s="88" t="s">
        <v>608</v>
      </c>
      <c r="AJ5" s="88"/>
      <c r="AK5" s="88"/>
      <c r="AL5" s="88"/>
      <c r="AM5" s="88"/>
      <c r="AN5" s="88"/>
      <c r="AO5" s="88"/>
      <c r="AP5" s="88"/>
      <c r="AQ5" s="88"/>
      <c r="AR5" s="88"/>
      <c r="AS5" s="88"/>
      <c r="AT5" s="88" t="s">
        <v>721</v>
      </c>
      <c r="AU5" s="88" t="s">
        <v>772</v>
      </c>
      <c r="AV5" s="88">
        <v>218</v>
      </c>
      <c r="AW5" s="88" t="s">
        <v>825</v>
      </c>
      <c r="AX5" s="88"/>
      <c r="AY5" s="88"/>
      <c r="AZ5" s="99" t="s">
        <v>869</v>
      </c>
      <c r="BA5" s="88"/>
      <c r="BB5" s="88"/>
      <c r="BC5" s="88" t="s">
        <v>968</v>
      </c>
      <c r="BD5" s="88"/>
      <c r="BE5" s="88" t="s">
        <v>1025</v>
      </c>
      <c r="BF5" s="88" t="s">
        <v>1090</v>
      </c>
      <c r="BG5" s="88"/>
      <c r="BH5" s="88" t="s">
        <v>1098</v>
      </c>
      <c r="BI5" s="88">
        <v>809</v>
      </c>
      <c r="BJ5" s="88"/>
      <c r="BK5" s="88"/>
      <c r="BL5" s="88"/>
      <c r="BM5" s="88">
        <v>2000</v>
      </c>
      <c r="BN5" s="88"/>
      <c r="BO5" s="88"/>
      <c r="BP5" s="88"/>
      <c r="BQ5" s="88" t="b">
        <v>0</v>
      </c>
      <c r="BR5" s="88"/>
      <c r="BS5" s="88"/>
      <c r="BT5" s="88"/>
      <c r="BU5" s="88" t="b">
        <v>0</v>
      </c>
      <c r="BV5" s="88" t="b">
        <v>0</v>
      </c>
      <c r="BW5" s="88"/>
      <c r="BX5" s="88" t="b">
        <v>0</v>
      </c>
      <c r="BY5" s="88" t="b">
        <v>0</v>
      </c>
      <c r="BZ5" s="99" t="s">
        <v>1213</v>
      </c>
      <c r="CA5" s="88" t="s">
        <v>1313</v>
      </c>
      <c r="CB5" s="88"/>
      <c r="CC5" s="88"/>
      <c r="CD5" s="88"/>
      <c r="CE5" s="88" t="s">
        <v>1414</v>
      </c>
      <c r="CF5" s="88"/>
      <c r="CG5" s="88"/>
      <c r="CH5" s="88"/>
      <c r="CI5" s="88" t="s">
        <v>1501</v>
      </c>
      <c r="CJ5" s="88"/>
      <c r="CK5" s="88"/>
      <c r="CL5" s="88"/>
      <c r="CM5" s="88"/>
      <c r="CN5" s="88" t="s">
        <v>1512</v>
      </c>
      <c r="CO5" s="88" t="s">
        <v>1564</v>
      </c>
      <c r="CP5" s="88"/>
      <c r="CQ5" s="88"/>
      <c r="CR5" s="88"/>
      <c r="CS5" s="88"/>
      <c r="CT5" s="88" t="s">
        <v>1570</v>
      </c>
      <c r="CU5" s="88"/>
      <c r="CV5" s="88">
        <v>0</v>
      </c>
      <c r="CW5" s="88"/>
      <c r="CX5" s="88"/>
      <c r="CY5" s="88"/>
      <c r="CZ5" s="88"/>
      <c r="DA5" s="88"/>
      <c r="DB5" s="88"/>
      <c r="DC5" s="88"/>
      <c r="DD5" s="88" t="s">
        <v>1617</v>
      </c>
      <c r="DE5" s="88"/>
      <c r="DF5" s="88" t="s">
        <v>1659</v>
      </c>
      <c r="DG5" s="88"/>
      <c r="DH5" s="88">
        <v>4</v>
      </c>
      <c r="DI5" s="88" t="s">
        <v>210</v>
      </c>
      <c r="DJ5" s="88" t="s">
        <v>1684</v>
      </c>
      <c r="DK5" s="88" t="s">
        <v>1694</v>
      </c>
      <c r="DL5" s="88">
        <v>218</v>
      </c>
      <c r="DM5" s="88"/>
      <c r="DN5" s="88"/>
      <c r="DO5" s="88" t="str">
        <f>REPLACE(INDEX(GroupVertices[Group],MATCH(Vertices[[#This Row],[Vertex]],GroupVertices[Vertex],0)),1,1,"")</f>
        <v>2</v>
      </c>
      <c r="DP5" s="48"/>
      <c r="DQ5" s="48"/>
      <c r="DR5" s="48"/>
      <c r="DS5" s="48"/>
      <c r="DT5" s="48"/>
      <c r="DU5" s="48"/>
      <c r="DV5" s="123" t="s">
        <v>1837</v>
      </c>
      <c r="DW5" s="123" t="s">
        <v>1837</v>
      </c>
      <c r="DX5" s="123" t="s">
        <v>1837</v>
      </c>
      <c r="DY5" s="123" t="s">
        <v>1837</v>
      </c>
      <c r="DZ5" s="123">
        <v>2</v>
      </c>
      <c r="EA5" s="125">
        <v>5.882352941176471</v>
      </c>
      <c r="EB5" s="123">
        <v>0</v>
      </c>
      <c r="EC5" s="125">
        <v>0</v>
      </c>
      <c r="ED5" s="123"/>
      <c r="EE5" s="125"/>
      <c r="EF5" s="123">
        <v>32</v>
      </c>
      <c r="EG5" s="125">
        <v>94.11764705882354</v>
      </c>
      <c r="EH5" s="123">
        <v>34</v>
      </c>
      <c r="EI5" s="123"/>
      <c r="EJ5" s="123"/>
      <c r="EK5" s="123"/>
      <c r="EL5" s="123"/>
      <c r="EM5" s="123"/>
      <c r="EN5" s="123"/>
      <c r="EO5" s="123"/>
      <c r="EP5" s="123"/>
      <c r="EQ5" s="123"/>
      <c r="ER5" s="123"/>
      <c r="ES5" s="123" t="s">
        <v>1837</v>
      </c>
      <c r="ET5" s="123" t="s">
        <v>1837</v>
      </c>
      <c r="EU5" s="123" t="s">
        <v>1837</v>
      </c>
      <c r="EV5" s="123" t="s">
        <v>1837</v>
      </c>
      <c r="EW5" s="123">
        <v>0</v>
      </c>
      <c r="EX5" s="125">
        <v>0</v>
      </c>
      <c r="EY5" s="123" t="s">
        <v>1837</v>
      </c>
      <c r="EZ5" s="123" t="s">
        <v>1837</v>
      </c>
      <c r="FA5" s="123" t="s">
        <v>1837</v>
      </c>
      <c r="FB5" s="123" t="s">
        <v>1837</v>
      </c>
      <c r="FC5" s="2"/>
      <c r="FD5" s="3"/>
      <c r="FE5" s="3"/>
      <c r="FF5" s="3"/>
      <c r="FG5" s="3"/>
    </row>
    <row r="6" spans="1:163" ht="41.45" customHeight="1">
      <c r="A6" s="65" t="s">
        <v>216</v>
      </c>
      <c r="C6" s="66"/>
      <c r="D6" s="66" t="s">
        <v>64</v>
      </c>
      <c r="E6" s="67">
        <v>410.7984807307339</v>
      </c>
      <c r="F6" s="69">
        <v>99.66419059487738</v>
      </c>
      <c r="G6" s="100" t="s">
        <v>513</v>
      </c>
      <c r="H6" s="66"/>
      <c r="I6" s="70" t="s">
        <v>216</v>
      </c>
      <c r="J6" s="71"/>
      <c r="K6" s="71"/>
      <c r="L6" s="70" t="s">
        <v>216</v>
      </c>
      <c r="M6" s="74">
        <v>112.91408108053008</v>
      </c>
      <c r="N6" s="75">
        <v>8712.5</v>
      </c>
      <c r="O6" s="75">
        <v>6569.3603515625</v>
      </c>
      <c r="P6" s="76"/>
      <c r="Q6" s="77"/>
      <c r="R6" s="77"/>
      <c r="S6" s="91"/>
      <c r="T6" s="48">
        <v>8</v>
      </c>
      <c r="U6" s="48">
        <v>14</v>
      </c>
      <c r="V6" s="49">
        <v>85.556272</v>
      </c>
      <c r="W6" s="49">
        <v>0.005618</v>
      </c>
      <c r="X6" s="49">
        <v>0.019461</v>
      </c>
      <c r="Y6" s="49">
        <v>2.112435</v>
      </c>
      <c r="Z6" s="49">
        <v>0.19913419913419914</v>
      </c>
      <c r="AA6" s="49">
        <v>0</v>
      </c>
      <c r="AB6" s="72">
        <v>16</v>
      </c>
      <c r="AC6" s="72"/>
      <c r="AD6" s="73"/>
      <c r="AE6" s="88" t="s">
        <v>398</v>
      </c>
      <c r="AF6" s="99" t="s">
        <v>412</v>
      </c>
      <c r="AG6" s="88"/>
      <c r="AH6" s="99" t="s">
        <v>513</v>
      </c>
      <c r="AI6" s="88" t="s">
        <v>614</v>
      </c>
      <c r="AJ6" s="88"/>
      <c r="AK6" s="88"/>
      <c r="AL6" s="88"/>
      <c r="AM6" s="88"/>
      <c r="AN6" s="88"/>
      <c r="AO6" s="88"/>
      <c r="AP6" s="88"/>
      <c r="AQ6" s="88"/>
      <c r="AR6" s="88"/>
      <c r="AS6" s="88"/>
      <c r="AT6" s="88" t="s">
        <v>722</v>
      </c>
      <c r="AU6" s="88" t="s">
        <v>722</v>
      </c>
      <c r="AV6" s="88">
        <v>0</v>
      </c>
      <c r="AW6" s="88"/>
      <c r="AX6" s="88"/>
      <c r="AY6" s="88"/>
      <c r="AZ6" s="99" t="s">
        <v>875</v>
      </c>
      <c r="BA6" s="88"/>
      <c r="BB6" s="88"/>
      <c r="BC6" s="88" t="s">
        <v>972</v>
      </c>
      <c r="BD6" s="88"/>
      <c r="BE6" s="88"/>
      <c r="BF6" s="88" t="s">
        <v>1090</v>
      </c>
      <c r="BG6" s="88"/>
      <c r="BH6" s="88" t="s">
        <v>1104</v>
      </c>
      <c r="BI6" s="88">
        <v>4412</v>
      </c>
      <c r="BJ6" s="88"/>
      <c r="BK6" s="88"/>
      <c r="BL6" s="88"/>
      <c r="BM6" s="88" t="s">
        <v>1184</v>
      </c>
      <c r="BN6" s="88"/>
      <c r="BO6" s="88"/>
      <c r="BP6" s="88"/>
      <c r="BQ6" s="88" t="b">
        <v>0</v>
      </c>
      <c r="BR6" s="88"/>
      <c r="BS6" s="88"/>
      <c r="BT6" s="88"/>
      <c r="BU6" s="88" t="b">
        <v>0</v>
      </c>
      <c r="BV6" s="88" t="b">
        <v>0</v>
      </c>
      <c r="BW6" s="88"/>
      <c r="BX6" s="88" t="b">
        <v>0</v>
      </c>
      <c r="BY6" s="88" t="b">
        <v>1</v>
      </c>
      <c r="BZ6" s="99" t="s">
        <v>1219</v>
      </c>
      <c r="CA6" s="88"/>
      <c r="CB6" s="88"/>
      <c r="CC6" s="88"/>
      <c r="CD6" s="88"/>
      <c r="CE6" s="88" t="s">
        <v>1419</v>
      </c>
      <c r="CF6" s="88"/>
      <c r="CG6" s="88"/>
      <c r="CH6" s="88"/>
      <c r="CI6" s="88" t="s">
        <v>1501</v>
      </c>
      <c r="CJ6" s="88"/>
      <c r="CK6" s="88"/>
      <c r="CL6" s="88"/>
      <c r="CM6" s="88"/>
      <c r="CN6" s="88" t="s">
        <v>1517</v>
      </c>
      <c r="CO6" s="88"/>
      <c r="CP6" s="88"/>
      <c r="CQ6" s="88"/>
      <c r="CR6" s="88"/>
      <c r="CS6" s="88"/>
      <c r="CT6" s="88" t="s">
        <v>1573</v>
      </c>
      <c r="CU6" s="88"/>
      <c r="CV6" s="88"/>
      <c r="CW6" s="88"/>
      <c r="CX6" s="88"/>
      <c r="CY6" s="88"/>
      <c r="CZ6" s="88"/>
      <c r="DA6" s="88"/>
      <c r="DB6" s="88"/>
      <c r="DC6" s="88"/>
      <c r="DD6" s="88"/>
      <c r="DE6" s="88"/>
      <c r="DF6" s="88" t="s">
        <v>1659</v>
      </c>
      <c r="DG6" s="88"/>
      <c r="DH6" s="88">
        <v>26</v>
      </c>
      <c r="DI6" s="88" t="s">
        <v>216</v>
      </c>
      <c r="DJ6" s="88" t="s">
        <v>1685</v>
      </c>
      <c r="DK6" s="99" t="s">
        <v>1700</v>
      </c>
      <c r="DL6" s="88">
        <v>0</v>
      </c>
      <c r="DM6" s="88"/>
      <c r="DN6" s="88"/>
      <c r="DO6" s="88" t="str">
        <f>REPLACE(INDEX(GroupVertices[Group],MATCH(Vertices[[#This Row],[Vertex]],GroupVertices[Vertex],0)),1,1,"")</f>
        <v>3</v>
      </c>
      <c r="DP6" s="48"/>
      <c r="DQ6" s="48"/>
      <c r="DR6" s="48"/>
      <c r="DS6" s="48"/>
      <c r="DT6" s="48"/>
      <c r="DU6" s="48"/>
      <c r="DV6" s="123" t="s">
        <v>1837</v>
      </c>
      <c r="DW6" s="123" t="s">
        <v>1837</v>
      </c>
      <c r="DX6" s="123" t="s">
        <v>1837</v>
      </c>
      <c r="DY6" s="123" t="s">
        <v>1837</v>
      </c>
      <c r="DZ6" s="123">
        <v>1</v>
      </c>
      <c r="EA6" s="125">
        <v>5.2631578947368425</v>
      </c>
      <c r="EB6" s="123">
        <v>0</v>
      </c>
      <c r="EC6" s="125">
        <v>0</v>
      </c>
      <c r="ED6" s="123"/>
      <c r="EE6" s="125"/>
      <c r="EF6" s="123">
        <v>18</v>
      </c>
      <c r="EG6" s="125">
        <v>94.73684210526316</v>
      </c>
      <c r="EH6" s="123">
        <v>19</v>
      </c>
      <c r="EI6" s="123"/>
      <c r="EJ6" s="123"/>
      <c r="EK6" s="123"/>
      <c r="EL6" s="123"/>
      <c r="EM6" s="123"/>
      <c r="EN6" s="123"/>
      <c r="EO6" s="123"/>
      <c r="EP6" s="123"/>
      <c r="EQ6" s="123"/>
      <c r="ER6" s="123"/>
      <c r="ES6" s="123" t="s">
        <v>1837</v>
      </c>
      <c r="ET6" s="123" t="s">
        <v>1837</v>
      </c>
      <c r="EU6" s="123" t="s">
        <v>1837</v>
      </c>
      <c r="EV6" s="123" t="s">
        <v>1837</v>
      </c>
      <c r="EW6" s="123">
        <v>0</v>
      </c>
      <c r="EX6" s="125">
        <v>0</v>
      </c>
      <c r="EY6" s="123" t="s">
        <v>1837</v>
      </c>
      <c r="EZ6" s="123" t="s">
        <v>1837</v>
      </c>
      <c r="FA6" s="123" t="s">
        <v>1837</v>
      </c>
      <c r="FB6" s="123" t="s">
        <v>1837</v>
      </c>
      <c r="FC6" s="2"/>
      <c r="FD6" s="3"/>
      <c r="FE6" s="3"/>
      <c r="FF6" s="3"/>
      <c r="FG6" s="3"/>
    </row>
    <row r="7" spans="1:163" ht="41.45" customHeight="1">
      <c r="A7" s="65" t="s">
        <v>222</v>
      </c>
      <c r="C7" s="66"/>
      <c r="D7" s="66" t="s">
        <v>64</v>
      </c>
      <c r="E7" s="67">
        <v>375.4694937709059</v>
      </c>
      <c r="F7" s="69">
        <v>99.71187499415394</v>
      </c>
      <c r="G7" s="100" t="s">
        <v>519</v>
      </c>
      <c r="H7" s="66"/>
      <c r="I7" s="70" t="s">
        <v>222</v>
      </c>
      <c r="J7" s="71"/>
      <c r="K7" s="71"/>
      <c r="L7" s="70" t="s">
        <v>222</v>
      </c>
      <c r="M7" s="74">
        <v>97.02246028163036</v>
      </c>
      <c r="N7" s="75">
        <v>8167.7666015625</v>
      </c>
      <c r="O7" s="75">
        <v>6447.8720703125</v>
      </c>
      <c r="P7" s="76"/>
      <c r="Q7" s="77"/>
      <c r="R7" s="77"/>
      <c r="S7" s="91"/>
      <c r="T7" s="48">
        <v>4</v>
      </c>
      <c r="U7" s="48">
        <v>16</v>
      </c>
      <c r="V7" s="49">
        <v>73.407418</v>
      </c>
      <c r="W7" s="49">
        <v>0.005556</v>
      </c>
      <c r="X7" s="49">
        <v>0.018025</v>
      </c>
      <c r="Y7" s="49">
        <v>1.951867</v>
      </c>
      <c r="Z7" s="49">
        <v>0.18421052631578946</v>
      </c>
      <c r="AA7" s="49">
        <v>0</v>
      </c>
      <c r="AB7" s="72">
        <v>22</v>
      </c>
      <c r="AC7" s="72"/>
      <c r="AD7" s="73"/>
      <c r="AE7" s="88" t="s">
        <v>398</v>
      </c>
      <c r="AF7" s="99" t="s">
        <v>418</v>
      </c>
      <c r="AG7" s="88"/>
      <c r="AH7" s="99" t="s">
        <v>519</v>
      </c>
      <c r="AI7" s="88" t="s">
        <v>620</v>
      </c>
      <c r="AJ7" s="88"/>
      <c r="AK7" s="88"/>
      <c r="AL7" s="88"/>
      <c r="AM7" s="88"/>
      <c r="AN7" s="88"/>
      <c r="AO7" s="88"/>
      <c r="AP7" s="88"/>
      <c r="AQ7" s="102">
        <v>10969</v>
      </c>
      <c r="AR7" s="88"/>
      <c r="AS7" s="88"/>
      <c r="AT7" s="88" t="s">
        <v>722</v>
      </c>
      <c r="AU7" s="88" t="s">
        <v>722</v>
      </c>
      <c r="AV7" s="88">
        <v>2310</v>
      </c>
      <c r="AW7" s="88" t="s">
        <v>830</v>
      </c>
      <c r="AX7" s="88"/>
      <c r="AY7" s="88"/>
      <c r="AZ7" s="99" t="s">
        <v>881</v>
      </c>
      <c r="BA7" s="88"/>
      <c r="BB7" s="88"/>
      <c r="BC7" s="88" t="s">
        <v>830</v>
      </c>
      <c r="BD7" s="88"/>
      <c r="BE7" s="88" t="s">
        <v>1036</v>
      </c>
      <c r="BF7" s="88" t="s">
        <v>1090</v>
      </c>
      <c r="BG7" s="88"/>
      <c r="BH7" s="88" t="s">
        <v>1110</v>
      </c>
      <c r="BI7" s="88">
        <v>770015</v>
      </c>
      <c r="BJ7" s="88"/>
      <c r="BK7" s="88"/>
      <c r="BL7" s="88"/>
      <c r="BM7" s="88">
        <v>1930</v>
      </c>
      <c r="BN7" s="88"/>
      <c r="BO7" s="88"/>
      <c r="BP7" s="88"/>
      <c r="BQ7" s="88" t="b">
        <v>0</v>
      </c>
      <c r="BR7" s="88"/>
      <c r="BS7" s="88"/>
      <c r="BT7" s="88"/>
      <c r="BU7" s="88" t="b">
        <v>0</v>
      </c>
      <c r="BV7" s="88" t="b">
        <v>0</v>
      </c>
      <c r="BW7" s="88"/>
      <c r="BX7" s="88" t="b">
        <v>0</v>
      </c>
      <c r="BY7" s="88" t="b">
        <v>1</v>
      </c>
      <c r="BZ7" s="99" t="s">
        <v>1225</v>
      </c>
      <c r="CA7" s="88" t="s">
        <v>1323</v>
      </c>
      <c r="CB7" s="88"/>
      <c r="CC7" s="88" t="s">
        <v>1375</v>
      </c>
      <c r="CD7" s="88"/>
      <c r="CE7" s="88" t="s">
        <v>1423</v>
      </c>
      <c r="CF7" s="88"/>
      <c r="CG7" s="88"/>
      <c r="CH7" s="88"/>
      <c r="CI7" s="88" t="s">
        <v>1501</v>
      </c>
      <c r="CJ7" s="88"/>
      <c r="CK7" s="88"/>
      <c r="CL7" s="88"/>
      <c r="CM7" s="88"/>
      <c r="CN7" s="88" t="s">
        <v>1522</v>
      </c>
      <c r="CO7" s="88" t="s">
        <v>1564</v>
      </c>
      <c r="CP7" s="88"/>
      <c r="CQ7" s="88"/>
      <c r="CR7" s="88"/>
      <c r="CS7" s="88"/>
      <c r="CT7" s="88" t="s">
        <v>1576</v>
      </c>
      <c r="CU7" s="88"/>
      <c r="CV7" s="88"/>
      <c r="CW7" s="88"/>
      <c r="CX7" s="88"/>
      <c r="CY7" s="88"/>
      <c r="CZ7" s="88"/>
      <c r="DA7" s="88"/>
      <c r="DB7" s="88"/>
      <c r="DC7" s="88"/>
      <c r="DD7" s="88"/>
      <c r="DE7" s="88"/>
      <c r="DF7" s="88" t="s">
        <v>1664</v>
      </c>
      <c r="DG7" s="88"/>
      <c r="DH7" s="88">
        <v>5296</v>
      </c>
      <c r="DI7" s="88" t="s">
        <v>222</v>
      </c>
      <c r="DJ7" s="88" t="s">
        <v>1685</v>
      </c>
      <c r="DK7" s="99" t="s">
        <v>1706</v>
      </c>
      <c r="DL7" s="88">
        <v>0</v>
      </c>
      <c r="DM7" s="88"/>
      <c r="DN7" s="88"/>
      <c r="DO7" s="88" t="str">
        <f>REPLACE(INDEX(GroupVertices[Group],MATCH(Vertices[[#This Row],[Vertex]],GroupVertices[Vertex],0)),1,1,"")</f>
        <v>3</v>
      </c>
      <c r="DP7" s="48"/>
      <c r="DQ7" s="48"/>
      <c r="DR7" s="48"/>
      <c r="DS7" s="48"/>
      <c r="DT7" s="48"/>
      <c r="DU7" s="48"/>
      <c r="DV7" s="123" t="s">
        <v>1837</v>
      </c>
      <c r="DW7" s="123" t="s">
        <v>1837</v>
      </c>
      <c r="DX7" s="123" t="s">
        <v>1837</v>
      </c>
      <c r="DY7" s="123" t="s">
        <v>1837</v>
      </c>
      <c r="DZ7" s="123">
        <v>2</v>
      </c>
      <c r="EA7" s="125">
        <v>33.333333333333336</v>
      </c>
      <c r="EB7" s="123">
        <v>1</v>
      </c>
      <c r="EC7" s="125">
        <v>16.666666666666668</v>
      </c>
      <c r="ED7" s="123"/>
      <c r="EE7" s="125"/>
      <c r="EF7" s="123">
        <v>3</v>
      </c>
      <c r="EG7" s="125">
        <v>50</v>
      </c>
      <c r="EH7" s="123">
        <v>6</v>
      </c>
      <c r="EI7" s="123"/>
      <c r="EJ7" s="123"/>
      <c r="EK7" s="123"/>
      <c r="EL7" s="123"/>
      <c r="EM7" s="123"/>
      <c r="EN7" s="123"/>
      <c r="EO7" s="123"/>
      <c r="EP7" s="123"/>
      <c r="EQ7" s="123"/>
      <c r="ER7" s="123"/>
      <c r="ES7" s="123" t="s">
        <v>1837</v>
      </c>
      <c r="ET7" s="123" t="s">
        <v>1837</v>
      </c>
      <c r="EU7" s="123" t="s">
        <v>1837</v>
      </c>
      <c r="EV7" s="123" t="s">
        <v>1837</v>
      </c>
      <c r="EW7" s="123">
        <v>0</v>
      </c>
      <c r="EX7" s="125">
        <v>0</v>
      </c>
      <c r="EY7" s="123" t="s">
        <v>1837</v>
      </c>
      <c r="EZ7" s="123" t="s">
        <v>1837</v>
      </c>
      <c r="FA7" s="123" t="s">
        <v>1837</v>
      </c>
      <c r="FB7" s="123" t="s">
        <v>1837</v>
      </c>
      <c r="FC7" s="2"/>
      <c r="FD7" s="3"/>
      <c r="FE7" s="3"/>
      <c r="FF7" s="3"/>
      <c r="FG7" s="3"/>
    </row>
    <row r="8" spans="1:163" ht="41.45" customHeight="1">
      <c r="A8" s="65" t="s">
        <v>211</v>
      </c>
      <c r="C8" s="66"/>
      <c r="D8" s="66" t="s">
        <v>64</v>
      </c>
      <c r="E8" s="67">
        <v>361.4019031203185</v>
      </c>
      <c r="F8" s="69">
        <v>99.73086236591766</v>
      </c>
      <c r="G8" s="100" t="s">
        <v>508</v>
      </c>
      <c r="H8" s="66"/>
      <c r="I8" s="70" t="s">
        <v>211</v>
      </c>
      <c r="J8" s="71"/>
      <c r="K8" s="71"/>
      <c r="L8" s="70" t="s">
        <v>211</v>
      </c>
      <c r="M8" s="74">
        <v>90.6946021851759</v>
      </c>
      <c r="N8" s="75">
        <v>8438.5234375</v>
      </c>
      <c r="O8" s="75">
        <v>5128.40625</v>
      </c>
      <c r="P8" s="76"/>
      <c r="Q8" s="77"/>
      <c r="R8" s="77"/>
      <c r="S8" s="91"/>
      <c r="T8" s="48">
        <v>16</v>
      </c>
      <c r="U8" s="48">
        <v>7</v>
      </c>
      <c r="V8" s="49">
        <v>68.569886</v>
      </c>
      <c r="W8" s="49">
        <v>0.00565</v>
      </c>
      <c r="X8" s="49">
        <v>0.021371</v>
      </c>
      <c r="Y8" s="49">
        <v>2.13241</v>
      </c>
      <c r="Z8" s="49">
        <v>0.21739130434782608</v>
      </c>
      <c r="AA8" s="49">
        <v>0</v>
      </c>
      <c r="AB8" s="72">
        <v>11</v>
      </c>
      <c r="AC8" s="72"/>
      <c r="AD8" s="73"/>
      <c r="AE8" s="88" t="s">
        <v>398</v>
      </c>
      <c r="AF8" s="99" t="s">
        <v>407</v>
      </c>
      <c r="AG8" s="88"/>
      <c r="AH8" s="99" t="s">
        <v>508</v>
      </c>
      <c r="AI8" s="88" t="s">
        <v>609</v>
      </c>
      <c r="AJ8" s="88"/>
      <c r="AK8" s="88"/>
      <c r="AL8" s="88"/>
      <c r="AM8" s="88"/>
      <c r="AN8" s="88"/>
      <c r="AO8" s="88"/>
      <c r="AP8" s="88"/>
      <c r="AQ8" s="88"/>
      <c r="AR8" s="88"/>
      <c r="AS8" s="88"/>
      <c r="AT8" s="88" t="s">
        <v>394</v>
      </c>
      <c r="AU8" s="88" t="s">
        <v>773</v>
      </c>
      <c r="AV8" s="88">
        <v>1</v>
      </c>
      <c r="AW8" s="88"/>
      <c r="AX8" s="88"/>
      <c r="AY8" s="88"/>
      <c r="AZ8" s="99" t="s">
        <v>870</v>
      </c>
      <c r="BA8" s="88"/>
      <c r="BB8" s="88"/>
      <c r="BC8" s="88" t="s">
        <v>969</v>
      </c>
      <c r="BD8" s="88"/>
      <c r="BE8" s="88" t="s">
        <v>1026</v>
      </c>
      <c r="BF8" s="88" t="s">
        <v>1090</v>
      </c>
      <c r="BG8" s="88"/>
      <c r="BH8" s="88" t="s">
        <v>1099</v>
      </c>
      <c r="BI8" s="88">
        <v>12231432</v>
      </c>
      <c r="BJ8" s="88"/>
      <c r="BK8" s="88"/>
      <c r="BL8" s="88"/>
      <c r="BM8" s="88">
        <v>2004</v>
      </c>
      <c r="BN8" s="88"/>
      <c r="BO8" s="88"/>
      <c r="BP8" s="88"/>
      <c r="BQ8" s="88" t="b">
        <v>0</v>
      </c>
      <c r="BR8" s="88"/>
      <c r="BS8" s="88"/>
      <c r="BT8" s="88"/>
      <c r="BU8" s="88" t="b">
        <v>1</v>
      </c>
      <c r="BV8" s="88" t="b">
        <v>0</v>
      </c>
      <c r="BW8" s="88"/>
      <c r="BX8" s="88" t="b">
        <v>0</v>
      </c>
      <c r="BY8" s="88" t="b">
        <v>1</v>
      </c>
      <c r="BZ8" s="99" t="s">
        <v>1214</v>
      </c>
      <c r="CA8" s="88" t="s">
        <v>1314</v>
      </c>
      <c r="CB8" s="88"/>
      <c r="CC8" s="88" t="s">
        <v>1372</v>
      </c>
      <c r="CD8" s="88"/>
      <c r="CE8" s="88" t="s">
        <v>1415</v>
      </c>
      <c r="CF8" s="88"/>
      <c r="CG8" s="88"/>
      <c r="CH8" s="88"/>
      <c r="CI8" s="88" t="s">
        <v>1501</v>
      </c>
      <c r="CJ8" s="88"/>
      <c r="CK8" s="88"/>
      <c r="CL8" s="88"/>
      <c r="CM8" s="88"/>
      <c r="CN8" s="88"/>
      <c r="CO8" s="88"/>
      <c r="CP8" s="88"/>
      <c r="CQ8" s="88"/>
      <c r="CR8" s="88"/>
      <c r="CS8" s="88"/>
      <c r="CT8" s="88"/>
      <c r="CU8" s="88"/>
      <c r="CV8" s="88"/>
      <c r="CW8" s="88"/>
      <c r="CX8" s="88"/>
      <c r="CY8" s="88"/>
      <c r="CZ8" s="88"/>
      <c r="DA8" s="88"/>
      <c r="DB8" s="88"/>
      <c r="DC8" s="88"/>
      <c r="DD8" s="88" t="s">
        <v>1618</v>
      </c>
      <c r="DE8" s="88"/>
      <c r="DF8" s="88" t="s">
        <v>344</v>
      </c>
      <c r="DG8" s="88"/>
      <c r="DH8" s="88">
        <v>11454</v>
      </c>
      <c r="DI8" s="88" t="s">
        <v>211</v>
      </c>
      <c r="DJ8" s="88" t="s">
        <v>1685</v>
      </c>
      <c r="DK8" s="88" t="s">
        <v>1695</v>
      </c>
      <c r="DL8" s="88">
        <v>0</v>
      </c>
      <c r="DM8" s="88"/>
      <c r="DN8" s="88"/>
      <c r="DO8" s="88" t="str">
        <f>REPLACE(INDEX(GroupVertices[Group],MATCH(Vertices[[#This Row],[Vertex]],GroupVertices[Vertex],0)),1,1,"")</f>
        <v>3</v>
      </c>
      <c r="DP8" s="48"/>
      <c r="DQ8" s="48"/>
      <c r="DR8" s="48"/>
      <c r="DS8" s="48"/>
      <c r="DT8" s="48"/>
      <c r="DU8" s="48"/>
      <c r="DV8" s="123" t="s">
        <v>1837</v>
      </c>
      <c r="DW8" s="123" t="s">
        <v>1837</v>
      </c>
      <c r="DX8" s="123" t="s">
        <v>1837</v>
      </c>
      <c r="DY8" s="123" t="s">
        <v>1837</v>
      </c>
      <c r="DZ8" s="123">
        <v>2</v>
      </c>
      <c r="EA8" s="125">
        <v>11.11111111111111</v>
      </c>
      <c r="EB8" s="123">
        <v>0</v>
      </c>
      <c r="EC8" s="125">
        <v>0</v>
      </c>
      <c r="ED8" s="123"/>
      <c r="EE8" s="125"/>
      <c r="EF8" s="123">
        <v>16</v>
      </c>
      <c r="EG8" s="125">
        <v>88.88888888888889</v>
      </c>
      <c r="EH8" s="123">
        <v>18</v>
      </c>
      <c r="EI8" s="123"/>
      <c r="EJ8" s="123"/>
      <c r="EK8" s="123"/>
      <c r="EL8" s="123"/>
      <c r="EM8" s="123"/>
      <c r="EN8" s="123"/>
      <c r="EO8" s="123"/>
      <c r="EP8" s="123"/>
      <c r="EQ8" s="123"/>
      <c r="ER8" s="123"/>
      <c r="ES8" s="123" t="s">
        <v>1837</v>
      </c>
      <c r="ET8" s="123" t="s">
        <v>1837</v>
      </c>
      <c r="EU8" s="123" t="s">
        <v>1837</v>
      </c>
      <c r="EV8" s="123" t="s">
        <v>1837</v>
      </c>
      <c r="EW8" s="123">
        <v>0</v>
      </c>
      <c r="EX8" s="125">
        <v>0</v>
      </c>
      <c r="EY8" s="123" t="s">
        <v>1837</v>
      </c>
      <c r="EZ8" s="123" t="s">
        <v>1837</v>
      </c>
      <c r="FA8" s="123" t="s">
        <v>1837</v>
      </c>
      <c r="FB8" s="123" t="s">
        <v>1837</v>
      </c>
      <c r="FC8" s="2"/>
      <c r="FD8" s="3"/>
      <c r="FE8" s="3"/>
      <c r="FF8" s="3"/>
      <c r="FG8" s="3"/>
    </row>
    <row r="9" spans="1:163" ht="41.45" customHeight="1">
      <c r="A9" s="65" t="s">
        <v>215</v>
      </c>
      <c r="C9" s="66"/>
      <c r="D9" s="66" t="s">
        <v>64</v>
      </c>
      <c r="E9" s="67">
        <v>347.71984478209464</v>
      </c>
      <c r="F9" s="69">
        <v>99.74932937527365</v>
      </c>
      <c r="G9" s="100" t="s">
        <v>512</v>
      </c>
      <c r="H9" s="66"/>
      <c r="I9" s="70" t="s">
        <v>215</v>
      </c>
      <c r="J9" s="71"/>
      <c r="K9" s="71"/>
      <c r="L9" s="70" t="s">
        <v>215</v>
      </c>
      <c r="M9" s="74">
        <v>84.5401635338012</v>
      </c>
      <c r="N9" s="75">
        <v>7770.54248046875</v>
      </c>
      <c r="O9" s="75">
        <v>5983.09326171875</v>
      </c>
      <c r="P9" s="76"/>
      <c r="Q9" s="77"/>
      <c r="R9" s="77"/>
      <c r="S9" s="91"/>
      <c r="T9" s="48">
        <v>11</v>
      </c>
      <c r="U9" s="48">
        <v>11</v>
      </c>
      <c r="V9" s="49">
        <v>63.86493</v>
      </c>
      <c r="W9" s="49">
        <v>0.005618</v>
      </c>
      <c r="X9" s="49">
        <v>0.021945</v>
      </c>
      <c r="Y9" s="49">
        <v>2.035125</v>
      </c>
      <c r="Z9" s="49">
        <v>0.22727272727272727</v>
      </c>
      <c r="AA9" s="49">
        <v>0</v>
      </c>
      <c r="AB9" s="72">
        <v>15</v>
      </c>
      <c r="AC9" s="72"/>
      <c r="AD9" s="73"/>
      <c r="AE9" s="88" t="s">
        <v>398</v>
      </c>
      <c r="AF9" s="99" t="s">
        <v>411</v>
      </c>
      <c r="AG9" s="88"/>
      <c r="AH9" s="99" t="s">
        <v>512</v>
      </c>
      <c r="AI9" s="88" t="s">
        <v>613</v>
      </c>
      <c r="AJ9" s="88"/>
      <c r="AK9" s="88"/>
      <c r="AL9" s="88"/>
      <c r="AM9" s="88" t="s">
        <v>703</v>
      </c>
      <c r="AN9" s="88"/>
      <c r="AO9" s="88"/>
      <c r="AP9" s="88"/>
      <c r="AQ9" s="88"/>
      <c r="AR9" s="88"/>
      <c r="AS9" s="88"/>
      <c r="AT9" s="88" t="s">
        <v>717</v>
      </c>
      <c r="AU9" s="88" t="s">
        <v>775</v>
      </c>
      <c r="AV9" s="88">
        <v>19</v>
      </c>
      <c r="AW9" s="88" t="s">
        <v>827</v>
      </c>
      <c r="AX9" s="88"/>
      <c r="AY9" s="88"/>
      <c r="AZ9" s="99" t="s">
        <v>874</v>
      </c>
      <c r="BA9" s="88"/>
      <c r="BB9" s="88"/>
      <c r="BC9" s="88" t="s">
        <v>971</v>
      </c>
      <c r="BD9" s="88"/>
      <c r="BE9" s="88" t="s">
        <v>1030</v>
      </c>
      <c r="BF9" s="88" t="s">
        <v>1090</v>
      </c>
      <c r="BG9" s="88"/>
      <c r="BH9" s="88" t="s">
        <v>1103</v>
      </c>
      <c r="BI9" s="88">
        <v>2313</v>
      </c>
      <c r="BJ9" s="88"/>
      <c r="BK9" s="88"/>
      <c r="BL9" s="88"/>
      <c r="BM9" s="88">
        <v>2004</v>
      </c>
      <c r="BN9" s="88" t="s">
        <v>1191</v>
      </c>
      <c r="BO9" s="88"/>
      <c r="BP9" s="88"/>
      <c r="BQ9" s="88" t="b">
        <v>0</v>
      </c>
      <c r="BR9" s="88"/>
      <c r="BS9" s="88"/>
      <c r="BT9" s="88"/>
      <c r="BU9" s="88" t="b">
        <v>0</v>
      </c>
      <c r="BV9" s="88" t="b">
        <v>0</v>
      </c>
      <c r="BW9" s="88"/>
      <c r="BX9" s="88" t="b">
        <v>0</v>
      </c>
      <c r="BY9" s="88" t="b">
        <v>0</v>
      </c>
      <c r="BZ9" s="99" t="s">
        <v>1218</v>
      </c>
      <c r="CA9" s="88" t="s">
        <v>1318</v>
      </c>
      <c r="CB9" s="88"/>
      <c r="CC9" s="88" t="s">
        <v>1374</v>
      </c>
      <c r="CD9" s="88"/>
      <c r="CE9" s="88" t="s">
        <v>1418</v>
      </c>
      <c r="CF9" s="88"/>
      <c r="CG9" s="88"/>
      <c r="CH9" s="88"/>
      <c r="CI9" s="88" t="s">
        <v>1501</v>
      </c>
      <c r="CJ9" s="88"/>
      <c r="CK9" s="88"/>
      <c r="CL9" s="88"/>
      <c r="CM9" s="88"/>
      <c r="CN9" s="88" t="s">
        <v>1516</v>
      </c>
      <c r="CO9" s="88" t="s">
        <v>1564</v>
      </c>
      <c r="CP9" s="88"/>
      <c r="CQ9" s="88"/>
      <c r="CR9" s="88" t="s">
        <v>1565</v>
      </c>
      <c r="CS9" s="88"/>
      <c r="CT9" s="88" t="s">
        <v>1572</v>
      </c>
      <c r="CU9" s="88"/>
      <c r="CV9" s="88">
        <v>0</v>
      </c>
      <c r="CW9" s="88"/>
      <c r="CX9" s="88"/>
      <c r="CY9" s="88"/>
      <c r="CZ9" s="88"/>
      <c r="DA9" s="88"/>
      <c r="DB9" s="88"/>
      <c r="DC9" s="88"/>
      <c r="DD9" s="88" t="s">
        <v>1620</v>
      </c>
      <c r="DE9" s="88"/>
      <c r="DF9" s="88" t="s">
        <v>1659</v>
      </c>
      <c r="DG9" s="88"/>
      <c r="DH9" s="88">
        <v>0</v>
      </c>
      <c r="DI9" s="88" t="s">
        <v>215</v>
      </c>
      <c r="DJ9" s="88" t="s">
        <v>1686</v>
      </c>
      <c r="DK9" s="99" t="s">
        <v>1699</v>
      </c>
      <c r="DL9" s="88">
        <v>19</v>
      </c>
      <c r="DM9" s="88"/>
      <c r="DN9" s="88"/>
      <c r="DO9" s="88" t="str">
        <f>REPLACE(INDEX(GroupVertices[Group],MATCH(Vertices[[#This Row],[Vertex]],GroupVertices[Vertex],0)),1,1,"")</f>
        <v>3</v>
      </c>
      <c r="DP9" s="48"/>
      <c r="DQ9" s="48"/>
      <c r="DR9" s="48"/>
      <c r="DS9" s="48"/>
      <c r="DT9" s="48"/>
      <c r="DU9" s="48"/>
      <c r="DV9" s="123" t="s">
        <v>1837</v>
      </c>
      <c r="DW9" s="123" t="s">
        <v>1837</v>
      </c>
      <c r="DX9" s="123" t="s">
        <v>1837</v>
      </c>
      <c r="DY9" s="123" t="s">
        <v>1837</v>
      </c>
      <c r="DZ9" s="123">
        <v>1</v>
      </c>
      <c r="EA9" s="125">
        <v>10</v>
      </c>
      <c r="EB9" s="123">
        <v>0</v>
      </c>
      <c r="EC9" s="125">
        <v>0</v>
      </c>
      <c r="ED9" s="123"/>
      <c r="EE9" s="125"/>
      <c r="EF9" s="123">
        <v>9</v>
      </c>
      <c r="EG9" s="125">
        <v>90</v>
      </c>
      <c r="EH9" s="123">
        <v>10</v>
      </c>
      <c r="EI9" s="123"/>
      <c r="EJ9" s="123"/>
      <c r="EK9" s="123"/>
      <c r="EL9" s="123"/>
      <c r="EM9" s="123"/>
      <c r="EN9" s="123"/>
      <c r="EO9" s="123"/>
      <c r="EP9" s="123"/>
      <c r="EQ9" s="123"/>
      <c r="ER9" s="123"/>
      <c r="ES9" s="123" t="s">
        <v>1837</v>
      </c>
      <c r="ET9" s="123" t="s">
        <v>1837</v>
      </c>
      <c r="EU9" s="123" t="s">
        <v>1837</v>
      </c>
      <c r="EV9" s="123" t="s">
        <v>1837</v>
      </c>
      <c r="EW9" s="123">
        <v>0</v>
      </c>
      <c r="EX9" s="125">
        <v>0</v>
      </c>
      <c r="EY9" s="123" t="s">
        <v>1837</v>
      </c>
      <c r="EZ9" s="123" t="s">
        <v>1837</v>
      </c>
      <c r="FA9" s="123" t="s">
        <v>1837</v>
      </c>
      <c r="FB9" s="123" t="s">
        <v>1837</v>
      </c>
      <c r="FC9" s="2"/>
      <c r="FD9" s="3"/>
      <c r="FE9" s="3"/>
      <c r="FF9" s="3"/>
      <c r="FG9" s="3"/>
    </row>
    <row r="10" spans="1:163" ht="41.45" customHeight="1">
      <c r="A10" s="65" t="s">
        <v>226</v>
      </c>
      <c r="C10" s="66"/>
      <c r="D10" s="66" t="s">
        <v>64</v>
      </c>
      <c r="E10" s="67">
        <v>330.93025805023444</v>
      </c>
      <c r="F10" s="69">
        <v>99.77199069183845</v>
      </c>
      <c r="G10" s="100" t="s">
        <v>527</v>
      </c>
      <c r="H10" s="66"/>
      <c r="I10" s="70" t="s">
        <v>226</v>
      </c>
      <c r="J10" s="71"/>
      <c r="K10" s="71"/>
      <c r="L10" s="70" t="s">
        <v>226</v>
      </c>
      <c r="M10" s="74">
        <v>76.98790209997212</v>
      </c>
      <c r="N10" s="75">
        <v>9103.3955078125</v>
      </c>
      <c r="O10" s="75">
        <v>6268.8173828125</v>
      </c>
      <c r="P10" s="76"/>
      <c r="Q10" s="77"/>
      <c r="R10" s="77"/>
      <c r="S10" s="91"/>
      <c r="T10" s="48">
        <v>12</v>
      </c>
      <c r="U10" s="48">
        <v>8</v>
      </c>
      <c r="V10" s="49">
        <v>58.091364</v>
      </c>
      <c r="W10" s="49">
        <v>0.005556</v>
      </c>
      <c r="X10" s="49">
        <v>0.021092</v>
      </c>
      <c r="Y10" s="49">
        <v>1.854189</v>
      </c>
      <c r="Z10" s="49">
        <v>0.2236842105263158</v>
      </c>
      <c r="AA10" s="49">
        <v>0</v>
      </c>
      <c r="AB10" s="72">
        <v>30</v>
      </c>
      <c r="AC10" s="72"/>
      <c r="AD10" s="73"/>
      <c r="AE10" s="88" t="s">
        <v>398</v>
      </c>
      <c r="AF10" s="99" t="s">
        <v>426</v>
      </c>
      <c r="AG10" s="88"/>
      <c r="AH10" s="99" t="s">
        <v>527</v>
      </c>
      <c r="AI10" s="88" t="s">
        <v>628</v>
      </c>
      <c r="AJ10" s="88"/>
      <c r="AK10" s="88"/>
      <c r="AL10" s="88"/>
      <c r="AM10" s="88" t="s">
        <v>706</v>
      </c>
      <c r="AN10" s="88"/>
      <c r="AO10" s="88"/>
      <c r="AP10" s="88"/>
      <c r="AQ10" s="88"/>
      <c r="AR10" s="88"/>
      <c r="AS10" s="88"/>
      <c r="AT10" s="88" t="s">
        <v>729</v>
      </c>
      <c r="AU10" s="88" t="s">
        <v>783</v>
      </c>
      <c r="AV10" s="88">
        <v>312</v>
      </c>
      <c r="AW10" s="88" t="s">
        <v>835</v>
      </c>
      <c r="AX10" s="88"/>
      <c r="AY10" s="88"/>
      <c r="AZ10" s="99" t="s">
        <v>889</v>
      </c>
      <c r="BA10" s="88"/>
      <c r="BB10" s="88"/>
      <c r="BC10" s="88" t="s">
        <v>980</v>
      </c>
      <c r="BD10" s="88"/>
      <c r="BE10" s="88" t="s">
        <v>1041</v>
      </c>
      <c r="BF10" s="88" t="s">
        <v>1090</v>
      </c>
      <c r="BG10" s="88"/>
      <c r="BH10" s="88" t="s">
        <v>1118</v>
      </c>
      <c r="BI10" s="88">
        <v>2162</v>
      </c>
      <c r="BJ10" s="88"/>
      <c r="BK10" s="88"/>
      <c r="BL10" s="88"/>
      <c r="BM10" s="88">
        <v>1996</v>
      </c>
      <c r="BN10" s="88"/>
      <c r="BO10" s="88"/>
      <c r="BP10" s="88"/>
      <c r="BQ10" s="88" t="b">
        <v>0</v>
      </c>
      <c r="BR10" s="88"/>
      <c r="BS10" s="88"/>
      <c r="BT10" s="88"/>
      <c r="BU10" s="88" t="b">
        <v>0</v>
      </c>
      <c r="BV10" s="88" t="b">
        <v>0</v>
      </c>
      <c r="BW10" s="88"/>
      <c r="BX10" s="88" t="b">
        <v>0</v>
      </c>
      <c r="BY10" s="88" t="b">
        <v>0</v>
      </c>
      <c r="BZ10" s="99" t="s">
        <v>1233</v>
      </c>
      <c r="CA10" s="88" t="s">
        <v>1326</v>
      </c>
      <c r="CB10" s="88"/>
      <c r="CC10" s="88"/>
      <c r="CD10" s="88"/>
      <c r="CE10" s="88" t="s">
        <v>1431</v>
      </c>
      <c r="CF10" s="88"/>
      <c r="CG10" s="88"/>
      <c r="CH10" s="88"/>
      <c r="CI10" s="88" t="s">
        <v>1501</v>
      </c>
      <c r="CJ10" s="88"/>
      <c r="CK10" s="88"/>
      <c r="CL10" s="88"/>
      <c r="CM10" s="88"/>
      <c r="CN10" s="88" t="s">
        <v>1526</v>
      </c>
      <c r="CO10" s="88" t="s">
        <v>1564</v>
      </c>
      <c r="CP10" s="88"/>
      <c r="CQ10" s="88"/>
      <c r="CR10" s="88"/>
      <c r="CS10" s="88"/>
      <c r="CT10" s="88" t="s">
        <v>1580</v>
      </c>
      <c r="CU10" s="88"/>
      <c r="CV10" s="88"/>
      <c r="CW10" s="88"/>
      <c r="CX10" s="88"/>
      <c r="CY10" s="88"/>
      <c r="CZ10" s="88"/>
      <c r="DA10" s="88"/>
      <c r="DB10" s="88"/>
      <c r="DC10" s="88"/>
      <c r="DD10" s="88"/>
      <c r="DE10" s="88"/>
      <c r="DF10" s="88" t="s">
        <v>344</v>
      </c>
      <c r="DG10" s="88"/>
      <c r="DH10" s="88">
        <v>74</v>
      </c>
      <c r="DI10" s="88" t="s">
        <v>226</v>
      </c>
      <c r="DJ10" s="88" t="s">
        <v>1684</v>
      </c>
      <c r="DK10" s="99" t="s">
        <v>1714</v>
      </c>
      <c r="DL10" s="88">
        <v>0</v>
      </c>
      <c r="DM10" s="88"/>
      <c r="DN10" s="88"/>
      <c r="DO10" s="88" t="str">
        <f>REPLACE(INDEX(GroupVertices[Group],MATCH(Vertices[[#This Row],[Vertex]],GroupVertices[Vertex],0)),1,1,"")</f>
        <v>3</v>
      </c>
      <c r="DP10" s="48"/>
      <c r="DQ10" s="48"/>
      <c r="DR10" s="48"/>
      <c r="DS10" s="48"/>
      <c r="DT10" s="48"/>
      <c r="DU10" s="48"/>
      <c r="DV10" s="123" t="s">
        <v>1837</v>
      </c>
      <c r="DW10" s="123" t="s">
        <v>1837</v>
      </c>
      <c r="DX10" s="123" t="s">
        <v>1837</v>
      </c>
      <c r="DY10" s="123" t="s">
        <v>1837</v>
      </c>
      <c r="DZ10" s="123">
        <v>1</v>
      </c>
      <c r="EA10" s="125">
        <v>25</v>
      </c>
      <c r="EB10" s="123">
        <v>0</v>
      </c>
      <c r="EC10" s="125">
        <v>0</v>
      </c>
      <c r="ED10" s="123"/>
      <c r="EE10" s="125"/>
      <c r="EF10" s="123">
        <v>3</v>
      </c>
      <c r="EG10" s="125">
        <v>75</v>
      </c>
      <c r="EH10" s="123">
        <v>4</v>
      </c>
      <c r="EI10" s="123"/>
      <c r="EJ10" s="123"/>
      <c r="EK10" s="123"/>
      <c r="EL10" s="123"/>
      <c r="EM10" s="123"/>
      <c r="EN10" s="123"/>
      <c r="EO10" s="123"/>
      <c r="EP10" s="123"/>
      <c r="EQ10" s="123"/>
      <c r="ER10" s="123"/>
      <c r="ES10" s="123" t="s">
        <v>1837</v>
      </c>
      <c r="ET10" s="123" t="s">
        <v>1837</v>
      </c>
      <c r="EU10" s="123" t="s">
        <v>1837</v>
      </c>
      <c r="EV10" s="123" t="s">
        <v>1837</v>
      </c>
      <c r="EW10" s="123">
        <v>0</v>
      </c>
      <c r="EX10" s="125">
        <v>0</v>
      </c>
      <c r="EY10" s="123" t="s">
        <v>1837</v>
      </c>
      <c r="EZ10" s="123" t="s">
        <v>1837</v>
      </c>
      <c r="FA10" s="123" t="s">
        <v>1837</v>
      </c>
      <c r="FB10" s="123" t="s">
        <v>1837</v>
      </c>
      <c r="FC10" s="2"/>
      <c r="FD10" s="3"/>
      <c r="FE10" s="3"/>
      <c r="FF10" s="3"/>
      <c r="FG10" s="3"/>
    </row>
    <row r="11" spans="1:163" ht="41.45" customHeight="1">
      <c r="A11" s="65" t="s">
        <v>214</v>
      </c>
      <c r="C11" s="66"/>
      <c r="D11" s="66" t="s">
        <v>64</v>
      </c>
      <c r="E11" s="67">
        <v>322.6132248673888</v>
      </c>
      <c r="F11" s="69">
        <v>99.78321639529658</v>
      </c>
      <c r="G11" s="100" t="s">
        <v>511</v>
      </c>
      <c r="H11" s="66"/>
      <c r="I11" s="70" t="s">
        <v>214</v>
      </c>
      <c r="J11" s="71"/>
      <c r="K11" s="71"/>
      <c r="L11" s="70" t="s">
        <v>214</v>
      </c>
      <c r="M11" s="74">
        <v>73.24674932749271</v>
      </c>
      <c r="N11" s="75">
        <v>6278.0751953125</v>
      </c>
      <c r="O11" s="75">
        <v>4265.6484375</v>
      </c>
      <c r="P11" s="76"/>
      <c r="Q11" s="77"/>
      <c r="R11" s="77"/>
      <c r="S11" s="91"/>
      <c r="T11" s="48">
        <v>11</v>
      </c>
      <c r="U11" s="48">
        <v>11</v>
      </c>
      <c r="V11" s="49">
        <v>55.231321</v>
      </c>
      <c r="W11" s="49">
        <v>0.005618</v>
      </c>
      <c r="X11" s="49">
        <v>0.025012</v>
      </c>
      <c r="Y11" s="49">
        <v>1.921654</v>
      </c>
      <c r="Z11" s="49">
        <v>0.25757575757575757</v>
      </c>
      <c r="AA11" s="49">
        <v>0</v>
      </c>
      <c r="AB11" s="72">
        <v>14</v>
      </c>
      <c r="AC11" s="72"/>
      <c r="AD11" s="73"/>
      <c r="AE11" s="88" t="s">
        <v>398</v>
      </c>
      <c r="AF11" s="99" t="s">
        <v>410</v>
      </c>
      <c r="AG11" s="88"/>
      <c r="AH11" s="99" t="s">
        <v>511</v>
      </c>
      <c r="AI11" s="88" t="s">
        <v>612</v>
      </c>
      <c r="AJ11" s="88"/>
      <c r="AK11" s="88"/>
      <c r="AL11" s="88"/>
      <c r="AM11" s="88" t="s">
        <v>702</v>
      </c>
      <c r="AN11" s="88"/>
      <c r="AO11" s="88"/>
      <c r="AP11" s="88"/>
      <c r="AQ11" s="88"/>
      <c r="AR11" s="88"/>
      <c r="AS11" s="88"/>
      <c r="AT11" s="88" t="s">
        <v>718</v>
      </c>
      <c r="AU11" s="88" t="s">
        <v>718</v>
      </c>
      <c r="AV11" s="88">
        <v>113</v>
      </c>
      <c r="AW11" s="88"/>
      <c r="AX11" s="88"/>
      <c r="AY11" s="88"/>
      <c r="AZ11" s="99" t="s">
        <v>873</v>
      </c>
      <c r="BA11" s="88"/>
      <c r="BB11" s="88"/>
      <c r="BC11" s="88" t="s">
        <v>970</v>
      </c>
      <c r="BD11" s="88"/>
      <c r="BE11" s="88" t="s">
        <v>1029</v>
      </c>
      <c r="BF11" s="88" t="s">
        <v>1090</v>
      </c>
      <c r="BG11" s="88"/>
      <c r="BH11" s="88" t="s">
        <v>1102</v>
      </c>
      <c r="BI11" s="88">
        <v>973</v>
      </c>
      <c r="BJ11" s="88"/>
      <c r="BK11" s="88"/>
      <c r="BL11" s="88"/>
      <c r="BM11" s="88" t="s">
        <v>1183</v>
      </c>
      <c r="BN11" s="88"/>
      <c r="BO11" s="88"/>
      <c r="BP11" s="88"/>
      <c r="BQ11" s="88" t="b">
        <v>0</v>
      </c>
      <c r="BR11" s="88"/>
      <c r="BS11" s="88"/>
      <c r="BT11" s="88"/>
      <c r="BU11" s="88" t="b">
        <v>0</v>
      </c>
      <c r="BV11" s="88" t="b">
        <v>0</v>
      </c>
      <c r="BW11" s="88"/>
      <c r="BX11" s="88" t="b">
        <v>0</v>
      </c>
      <c r="BY11" s="88" t="b">
        <v>0</v>
      </c>
      <c r="BZ11" s="99" t="s">
        <v>1217</v>
      </c>
      <c r="CA11" s="88" t="s">
        <v>1317</v>
      </c>
      <c r="CB11" s="88"/>
      <c r="CC11" s="88" t="s">
        <v>1373</v>
      </c>
      <c r="CD11" s="88"/>
      <c r="CE11" s="88" t="s">
        <v>1417</v>
      </c>
      <c r="CF11" s="88"/>
      <c r="CG11" s="88"/>
      <c r="CH11" s="88"/>
      <c r="CI11" s="88"/>
      <c r="CJ11" s="88"/>
      <c r="CK11" s="88"/>
      <c r="CL11" s="88"/>
      <c r="CM11" s="88"/>
      <c r="CN11" s="88" t="s">
        <v>1515</v>
      </c>
      <c r="CO11" s="88" t="s">
        <v>1564</v>
      </c>
      <c r="CP11" s="88"/>
      <c r="CQ11" s="88"/>
      <c r="CR11" s="88"/>
      <c r="CS11" s="88"/>
      <c r="CT11" s="88" t="s">
        <v>1571</v>
      </c>
      <c r="CU11" s="88"/>
      <c r="CV11" s="88">
        <v>0</v>
      </c>
      <c r="CW11" s="88"/>
      <c r="CX11" s="88"/>
      <c r="CY11" s="88"/>
      <c r="CZ11" s="88"/>
      <c r="DA11" s="88"/>
      <c r="DB11" s="88"/>
      <c r="DC11" s="88"/>
      <c r="DD11" s="88"/>
      <c r="DE11" s="88"/>
      <c r="DF11" s="88" t="s">
        <v>1659</v>
      </c>
      <c r="DG11" s="88"/>
      <c r="DH11" s="88">
        <v>2</v>
      </c>
      <c r="DI11" s="88" t="s">
        <v>214</v>
      </c>
      <c r="DJ11" s="88" t="s">
        <v>1686</v>
      </c>
      <c r="DK11" s="88" t="s">
        <v>1698</v>
      </c>
      <c r="DL11" s="88">
        <v>0</v>
      </c>
      <c r="DM11" s="88"/>
      <c r="DN11" s="88"/>
      <c r="DO11" s="88" t="str">
        <f>REPLACE(INDEX(GroupVertices[Group],MATCH(Vertices[[#This Row],[Vertex]],GroupVertices[Vertex],0)),1,1,"")</f>
        <v>2</v>
      </c>
      <c r="DP11" s="48"/>
      <c r="DQ11" s="48"/>
      <c r="DR11" s="48"/>
      <c r="DS11" s="48"/>
      <c r="DT11" s="48"/>
      <c r="DU11" s="48"/>
      <c r="DV11" s="123" t="s">
        <v>1837</v>
      </c>
      <c r="DW11" s="123" t="s">
        <v>1837</v>
      </c>
      <c r="DX11" s="123" t="s">
        <v>1837</v>
      </c>
      <c r="DY11" s="123" t="s">
        <v>1837</v>
      </c>
      <c r="DZ11" s="123">
        <v>1</v>
      </c>
      <c r="EA11" s="125">
        <v>4.3478260869565215</v>
      </c>
      <c r="EB11" s="123">
        <v>1</v>
      </c>
      <c r="EC11" s="125">
        <v>4.3478260869565215</v>
      </c>
      <c r="ED11" s="123"/>
      <c r="EE11" s="125"/>
      <c r="EF11" s="123">
        <v>21</v>
      </c>
      <c r="EG11" s="125">
        <v>91.30434782608695</v>
      </c>
      <c r="EH11" s="123">
        <v>23</v>
      </c>
      <c r="EI11" s="123"/>
      <c r="EJ11" s="123"/>
      <c r="EK11" s="123"/>
      <c r="EL11" s="123"/>
      <c r="EM11" s="123"/>
      <c r="EN11" s="123"/>
      <c r="EO11" s="123"/>
      <c r="EP11" s="123"/>
      <c r="EQ11" s="123"/>
      <c r="ER11" s="123"/>
      <c r="ES11" s="123" t="s">
        <v>1837</v>
      </c>
      <c r="ET11" s="123" t="s">
        <v>1837</v>
      </c>
      <c r="EU11" s="123" t="s">
        <v>1837</v>
      </c>
      <c r="EV11" s="123" t="s">
        <v>1837</v>
      </c>
      <c r="EW11" s="123">
        <v>0</v>
      </c>
      <c r="EX11" s="125">
        <v>0</v>
      </c>
      <c r="EY11" s="123" t="s">
        <v>1837</v>
      </c>
      <c r="EZ11" s="123" t="s">
        <v>1837</v>
      </c>
      <c r="FA11" s="123" t="s">
        <v>1837</v>
      </c>
      <c r="FB11" s="123" t="s">
        <v>1837</v>
      </c>
      <c r="FC11" s="2"/>
      <c r="FD11" s="3"/>
      <c r="FE11" s="3"/>
      <c r="FF11" s="3"/>
      <c r="FG11" s="3"/>
    </row>
    <row r="12" spans="1:163" ht="41.45" customHeight="1">
      <c r="A12" s="65" t="s">
        <v>247</v>
      </c>
      <c r="C12" s="66"/>
      <c r="D12" s="66" t="s">
        <v>64</v>
      </c>
      <c r="E12" s="67">
        <v>317.647408394645</v>
      </c>
      <c r="F12" s="69">
        <v>99.78991887945469</v>
      </c>
      <c r="G12" s="100" t="s">
        <v>560</v>
      </c>
      <c r="H12" s="66"/>
      <c r="I12" s="70" t="s">
        <v>247</v>
      </c>
      <c r="J12" s="71"/>
      <c r="K12" s="71"/>
      <c r="L12" s="70" t="s">
        <v>247</v>
      </c>
      <c r="M12" s="74">
        <v>71.01303477373247</v>
      </c>
      <c r="N12" s="75">
        <v>5676.8623046875</v>
      </c>
      <c r="O12" s="75">
        <v>3163.5478515625</v>
      </c>
      <c r="P12" s="76"/>
      <c r="Q12" s="77"/>
      <c r="R12" s="77"/>
      <c r="S12" s="91"/>
      <c r="T12" s="48">
        <v>18</v>
      </c>
      <c r="U12" s="48">
        <v>2</v>
      </c>
      <c r="V12" s="49">
        <v>53.523687</v>
      </c>
      <c r="W12" s="49">
        <v>0.005556</v>
      </c>
      <c r="X12" s="49">
        <v>0.019852</v>
      </c>
      <c r="Y12" s="49">
        <v>1.863648</v>
      </c>
      <c r="Z12" s="49">
        <v>0.25526315789473686</v>
      </c>
      <c r="AA12" s="49">
        <v>0</v>
      </c>
      <c r="AB12" s="72">
        <v>63</v>
      </c>
      <c r="AC12" s="72"/>
      <c r="AD12" s="73"/>
      <c r="AE12" s="88" t="s">
        <v>398</v>
      </c>
      <c r="AF12" s="99" t="s">
        <v>459</v>
      </c>
      <c r="AG12" s="88"/>
      <c r="AH12" s="99" t="s">
        <v>560</v>
      </c>
      <c r="AI12" s="88" t="s">
        <v>660</v>
      </c>
      <c r="AJ12" s="88"/>
      <c r="AK12" s="88"/>
      <c r="AL12" s="88" t="s">
        <v>698</v>
      </c>
      <c r="AM12" s="88"/>
      <c r="AN12" s="88"/>
      <c r="AO12" s="88"/>
      <c r="AP12" s="88"/>
      <c r="AQ12" s="88"/>
      <c r="AR12" s="88"/>
      <c r="AS12" s="88"/>
      <c r="AT12" s="88" t="s">
        <v>744</v>
      </c>
      <c r="AU12" s="88" t="s">
        <v>803</v>
      </c>
      <c r="AV12" s="88">
        <v>14245</v>
      </c>
      <c r="AW12" s="88"/>
      <c r="AX12" s="88"/>
      <c r="AY12" s="88"/>
      <c r="AZ12" s="99" t="s">
        <v>922</v>
      </c>
      <c r="BA12" s="88"/>
      <c r="BB12" s="88"/>
      <c r="BC12" s="88" t="s">
        <v>999</v>
      </c>
      <c r="BD12" s="88"/>
      <c r="BE12" s="88" t="s">
        <v>1063</v>
      </c>
      <c r="BF12" s="88" t="s">
        <v>1090</v>
      </c>
      <c r="BG12" s="88"/>
      <c r="BH12" s="88" t="s">
        <v>1149</v>
      </c>
      <c r="BI12" s="88">
        <v>9574</v>
      </c>
      <c r="BJ12" s="88"/>
      <c r="BK12" s="88"/>
      <c r="BL12" s="88"/>
      <c r="BM12" s="88"/>
      <c r="BN12" s="88"/>
      <c r="BO12" s="88" t="s">
        <v>1203</v>
      </c>
      <c r="BP12" s="88"/>
      <c r="BQ12" s="88" t="b">
        <v>0</v>
      </c>
      <c r="BR12" s="88"/>
      <c r="BS12" s="88"/>
      <c r="BT12" s="88"/>
      <c r="BU12" s="88" t="b">
        <v>0</v>
      </c>
      <c r="BV12" s="88" t="b">
        <v>0</v>
      </c>
      <c r="BW12" s="88"/>
      <c r="BX12" s="88" t="b">
        <v>0</v>
      </c>
      <c r="BY12" s="88" t="b">
        <v>0</v>
      </c>
      <c r="BZ12" s="99" t="s">
        <v>1266</v>
      </c>
      <c r="CA12" s="88" t="s">
        <v>1344</v>
      </c>
      <c r="CB12" s="88"/>
      <c r="CC12" s="88"/>
      <c r="CD12" s="88"/>
      <c r="CE12" s="88" t="s">
        <v>1460</v>
      </c>
      <c r="CF12" s="88"/>
      <c r="CG12" s="88"/>
      <c r="CH12" s="88"/>
      <c r="CI12" s="88" t="s">
        <v>1503</v>
      </c>
      <c r="CJ12" s="88" t="s">
        <v>1504</v>
      </c>
      <c r="CK12" s="88"/>
      <c r="CL12" s="88"/>
      <c r="CM12" s="88"/>
      <c r="CN12" s="88" t="s">
        <v>1542</v>
      </c>
      <c r="CO12" s="88" t="s">
        <v>1564</v>
      </c>
      <c r="CP12" s="88"/>
      <c r="CQ12" s="88"/>
      <c r="CR12" s="88" t="s">
        <v>1565</v>
      </c>
      <c r="CS12" s="88"/>
      <c r="CT12" s="88"/>
      <c r="CU12" s="88"/>
      <c r="CV12" s="88"/>
      <c r="CW12" s="88"/>
      <c r="CX12" s="88"/>
      <c r="CY12" s="88"/>
      <c r="CZ12" s="88" t="s">
        <v>1609</v>
      </c>
      <c r="DA12" s="88"/>
      <c r="DB12" s="88"/>
      <c r="DC12" s="88"/>
      <c r="DD12" s="88" t="s">
        <v>1638</v>
      </c>
      <c r="DE12" s="88"/>
      <c r="DF12" s="88" t="s">
        <v>1663</v>
      </c>
      <c r="DG12" s="88"/>
      <c r="DH12" s="88">
        <v>87</v>
      </c>
      <c r="DI12" s="88" t="s">
        <v>247</v>
      </c>
      <c r="DJ12" s="88" t="s">
        <v>1686</v>
      </c>
      <c r="DK12" s="99" t="s">
        <v>1745</v>
      </c>
      <c r="DL12" s="88">
        <v>14245</v>
      </c>
      <c r="DM12" s="88"/>
      <c r="DN12" s="88"/>
      <c r="DO12" s="88" t="str">
        <f>REPLACE(INDEX(GroupVertices[Group],MATCH(Vertices[[#This Row],[Vertex]],GroupVertices[Vertex],0)),1,1,"")</f>
        <v>2</v>
      </c>
      <c r="DP12" s="48"/>
      <c r="DQ12" s="48"/>
      <c r="DR12" s="48"/>
      <c r="DS12" s="48"/>
      <c r="DT12" s="48"/>
      <c r="DU12" s="48"/>
      <c r="DV12" s="123" t="s">
        <v>1837</v>
      </c>
      <c r="DW12" s="123" t="s">
        <v>1837</v>
      </c>
      <c r="DX12" s="123" t="s">
        <v>1837</v>
      </c>
      <c r="DY12" s="123" t="s">
        <v>1837</v>
      </c>
      <c r="DZ12" s="123">
        <v>3</v>
      </c>
      <c r="EA12" s="125">
        <v>14.285714285714286</v>
      </c>
      <c r="EB12" s="123">
        <v>0</v>
      </c>
      <c r="EC12" s="125">
        <v>0</v>
      </c>
      <c r="ED12" s="123"/>
      <c r="EE12" s="125"/>
      <c r="EF12" s="123">
        <v>18</v>
      </c>
      <c r="EG12" s="125">
        <v>85.71428571428571</v>
      </c>
      <c r="EH12" s="123">
        <v>21</v>
      </c>
      <c r="EI12" s="123"/>
      <c r="EJ12" s="123"/>
      <c r="EK12" s="123"/>
      <c r="EL12" s="123"/>
      <c r="EM12" s="123"/>
      <c r="EN12" s="123"/>
      <c r="EO12" s="123"/>
      <c r="EP12" s="123"/>
      <c r="EQ12" s="123"/>
      <c r="ER12" s="123"/>
      <c r="ES12" s="123" t="s">
        <v>1837</v>
      </c>
      <c r="ET12" s="123" t="s">
        <v>1837</v>
      </c>
      <c r="EU12" s="123" t="s">
        <v>1837</v>
      </c>
      <c r="EV12" s="123" t="s">
        <v>1837</v>
      </c>
      <c r="EW12" s="123">
        <v>0</v>
      </c>
      <c r="EX12" s="125">
        <v>0</v>
      </c>
      <c r="EY12" s="123" t="s">
        <v>1837</v>
      </c>
      <c r="EZ12" s="123" t="s">
        <v>1837</v>
      </c>
      <c r="FA12" s="123" t="s">
        <v>1837</v>
      </c>
      <c r="FB12" s="123" t="s">
        <v>1837</v>
      </c>
      <c r="FC12" s="2"/>
      <c r="FD12" s="3"/>
      <c r="FE12" s="3"/>
      <c r="FF12" s="3"/>
      <c r="FG12" s="3"/>
    </row>
    <row r="13" spans="1:163" ht="41.45" customHeight="1">
      <c r="A13" s="65" t="s">
        <v>241</v>
      </c>
      <c r="C13" s="66"/>
      <c r="D13" s="66" t="s">
        <v>64</v>
      </c>
      <c r="E13" s="67">
        <v>315.99202379401663</v>
      </c>
      <c r="F13" s="69">
        <v>99.79215319260787</v>
      </c>
      <c r="G13" s="100" t="s">
        <v>548</v>
      </c>
      <c r="H13" s="66"/>
      <c r="I13" s="70" t="s">
        <v>241</v>
      </c>
      <c r="J13" s="71"/>
      <c r="K13" s="71"/>
      <c r="L13" s="70" t="s">
        <v>241</v>
      </c>
      <c r="M13" s="74">
        <v>70.268412676885</v>
      </c>
      <c r="N13" s="75">
        <v>5472.0361328125</v>
      </c>
      <c r="O13" s="75">
        <v>6362.59912109375</v>
      </c>
      <c r="P13" s="76"/>
      <c r="Q13" s="77"/>
      <c r="R13" s="77"/>
      <c r="S13" s="91"/>
      <c r="T13" s="48">
        <v>18</v>
      </c>
      <c r="U13" s="48">
        <v>6</v>
      </c>
      <c r="V13" s="49">
        <v>52.954437</v>
      </c>
      <c r="W13" s="49">
        <v>0.005682</v>
      </c>
      <c r="X13" s="49">
        <v>0.024221</v>
      </c>
      <c r="Y13" s="49">
        <v>2.112046</v>
      </c>
      <c r="Z13" s="49">
        <v>0.2608695652173913</v>
      </c>
      <c r="AA13" s="49">
        <v>0</v>
      </c>
      <c r="AB13" s="72">
        <v>51</v>
      </c>
      <c r="AC13" s="72"/>
      <c r="AD13" s="73"/>
      <c r="AE13" s="88" t="s">
        <v>398</v>
      </c>
      <c r="AF13" s="99" t="s">
        <v>447</v>
      </c>
      <c r="AG13" s="88"/>
      <c r="AH13" s="99" t="s">
        <v>548</v>
      </c>
      <c r="AI13" s="88" t="s">
        <v>649</v>
      </c>
      <c r="AJ13" s="88"/>
      <c r="AK13" s="88"/>
      <c r="AL13" s="88"/>
      <c r="AM13" s="88" t="s">
        <v>708</v>
      </c>
      <c r="AN13" s="88"/>
      <c r="AO13" s="88"/>
      <c r="AP13" s="88"/>
      <c r="AQ13" s="88"/>
      <c r="AR13" s="88"/>
      <c r="AS13" s="88"/>
      <c r="AT13" s="88" t="s">
        <v>733</v>
      </c>
      <c r="AU13" s="88" t="s">
        <v>795</v>
      </c>
      <c r="AV13" s="88">
        <v>23213</v>
      </c>
      <c r="AW13" s="88" t="s">
        <v>846</v>
      </c>
      <c r="AX13" s="88"/>
      <c r="AY13" s="88"/>
      <c r="AZ13" s="99" t="s">
        <v>910</v>
      </c>
      <c r="BA13" s="88"/>
      <c r="BB13" s="88"/>
      <c r="BC13" s="88" t="s">
        <v>990</v>
      </c>
      <c r="BD13" s="88"/>
      <c r="BE13" s="88" t="s">
        <v>1053</v>
      </c>
      <c r="BF13" s="88" t="s">
        <v>1090</v>
      </c>
      <c r="BG13" s="88"/>
      <c r="BH13" s="88" t="s">
        <v>1138</v>
      </c>
      <c r="BI13" s="88">
        <v>12338</v>
      </c>
      <c r="BJ13" s="88"/>
      <c r="BK13" s="88"/>
      <c r="BL13" s="88"/>
      <c r="BM13" s="88">
        <v>1958</v>
      </c>
      <c r="BN13" s="88"/>
      <c r="BO13" s="88"/>
      <c r="BP13" s="88"/>
      <c r="BQ13" s="88" t="b">
        <v>0</v>
      </c>
      <c r="BR13" s="88"/>
      <c r="BS13" s="88"/>
      <c r="BT13" s="88"/>
      <c r="BU13" s="88" t="b">
        <v>0</v>
      </c>
      <c r="BV13" s="88" t="b">
        <v>0</v>
      </c>
      <c r="BW13" s="88"/>
      <c r="BX13" s="88" t="b">
        <v>0</v>
      </c>
      <c r="BY13" s="88" t="b">
        <v>0</v>
      </c>
      <c r="BZ13" s="99" t="s">
        <v>1254</v>
      </c>
      <c r="CA13" s="88" t="s">
        <v>1336</v>
      </c>
      <c r="CB13" s="88"/>
      <c r="CC13" s="88" t="s">
        <v>1390</v>
      </c>
      <c r="CD13" s="88"/>
      <c r="CE13" s="88" t="s">
        <v>1449</v>
      </c>
      <c r="CF13" s="88"/>
      <c r="CG13" s="88"/>
      <c r="CH13" s="88"/>
      <c r="CI13" s="88" t="s">
        <v>1502</v>
      </c>
      <c r="CJ13" s="88"/>
      <c r="CK13" s="88"/>
      <c r="CL13" s="88"/>
      <c r="CM13" s="88"/>
      <c r="CN13" s="88" t="s">
        <v>1534</v>
      </c>
      <c r="CO13" s="88" t="s">
        <v>1564</v>
      </c>
      <c r="CP13" s="88"/>
      <c r="CQ13" s="88"/>
      <c r="CR13" s="88" t="s">
        <v>1565</v>
      </c>
      <c r="CS13" s="88"/>
      <c r="CT13" s="88"/>
      <c r="CU13" s="88"/>
      <c r="CV13" s="88">
        <v>0</v>
      </c>
      <c r="CW13" s="88"/>
      <c r="CX13" s="88"/>
      <c r="CY13" s="88"/>
      <c r="CZ13" s="88"/>
      <c r="DA13" s="88"/>
      <c r="DB13" s="88"/>
      <c r="DC13" s="88"/>
      <c r="DD13" s="88" t="s">
        <v>1632</v>
      </c>
      <c r="DE13" s="88"/>
      <c r="DF13" s="88" t="s">
        <v>1659</v>
      </c>
      <c r="DG13" s="88"/>
      <c r="DH13" s="88">
        <v>214</v>
      </c>
      <c r="DI13" s="88" t="s">
        <v>241</v>
      </c>
      <c r="DJ13" s="88" t="s">
        <v>1686</v>
      </c>
      <c r="DK13" s="88" t="s">
        <v>1733</v>
      </c>
      <c r="DL13" s="88">
        <v>23213</v>
      </c>
      <c r="DM13" s="88"/>
      <c r="DN13" s="88"/>
      <c r="DO13" s="88" t="str">
        <f>REPLACE(INDEX(GroupVertices[Group],MATCH(Vertices[[#This Row],[Vertex]],GroupVertices[Vertex],0)),1,1,"")</f>
        <v>2</v>
      </c>
      <c r="DP13" s="48"/>
      <c r="DQ13" s="48"/>
      <c r="DR13" s="48"/>
      <c r="DS13" s="48"/>
      <c r="DT13" s="48"/>
      <c r="DU13" s="48"/>
      <c r="DV13" s="123" t="s">
        <v>1837</v>
      </c>
      <c r="DW13" s="123" t="s">
        <v>1837</v>
      </c>
      <c r="DX13" s="123" t="s">
        <v>1837</v>
      </c>
      <c r="DY13" s="123" t="s">
        <v>1837</v>
      </c>
      <c r="DZ13" s="123">
        <v>0</v>
      </c>
      <c r="EA13" s="125">
        <v>0</v>
      </c>
      <c r="EB13" s="123">
        <v>0</v>
      </c>
      <c r="EC13" s="125">
        <v>0</v>
      </c>
      <c r="ED13" s="123"/>
      <c r="EE13" s="125"/>
      <c r="EF13" s="123">
        <v>4</v>
      </c>
      <c r="EG13" s="125">
        <v>100</v>
      </c>
      <c r="EH13" s="123">
        <v>4</v>
      </c>
      <c r="EI13" s="123"/>
      <c r="EJ13" s="123"/>
      <c r="EK13" s="123"/>
      <c r="EL13" s="123"/>
      <c r="EM13" s="123"/>
      <c r="EN13" s="123"/>
      <c r="EO13" s="123"/>
      <c r="EP13" s="123"/>
      <c r="EQ13" s="123"/>
      <c r="ER13" s="123"/>
      <c r="ES13" s="123" t="s">
        <v>1837</v>
      </c>
      <c r="ET13" s="123" t="s">
        <v>1837</v>
      </c>
      <c r="EU13" s="123" t="s">
        <v>1837</v>
      </c>
      <c r="EV13" s="123" t="s">
        <v>1837</v>
      </c>
      <c r="EW13" s="123">
        <v>0</v>
      </c>
      <c r="EX13" s="125">
        <v>0</v>
      </c>
      <c r="EY13" s="123" t="s">
        <v>1837</v>
      </c>
      <c r="EZ13" s="123" t="s">
        <v>1837</v>
      </c>
      <c r="FA13" s="123" t="s">
        <v>1837</v>
      </c>
      <c r="FB13" s="123" t="s">
        <v>1837</v>
      </c>
      <c r="FC13" s="2"/>
      <c r="FD13" s="3"/>
      <c r="FE13" s="3"/>
      <c r="FF13" s="3"/>
      <c r="FG13" s="3"/>
    </row>
    <row r="14" spans="1:163" ht="41.45" customHeight="1">
      <c r="A14" s="65" t="s">
        <v>268</v>
      </c>
      <c r="C14" s="66"/>
      <c r="D14" s="66" t="s">
        <v>64</v>
      </c>
      <c r="E14" s="67">
        <v>310.4399089176617</v>
      </c>
      <c r="F14" s="69">
        <v>99.79964701808592</v>
      </c>
      <c r="G14" s="100" t="s">
        <v>503</v>
      </c>
      <c r="H14" s="66"/>
      <c r="I14" s="70" t="s">
        <v>268</v>
      </c>
      <c r="J14" s="71"/>
      <c r="K14" s="71"/>
      <c r="L14" s="70" t="s">
        <v>268</v>
      </c>
      <c r="M14" s="74">
        <v>67.7709704392321</v>
      </c>
      <c r="N14" s="75">
        <v>8335.587890625</v>
      </c>
      <c r="O14" s="75">
        <v>4354.09912109375</v>
      </c>
      <c r="P14" s="76"/>
      <c r="Q14" s="77"/>
      <c r="R14" s="77"/>
      <c r="S14" s="91"/>
      <c r="T14" s="48">
        <v>21</v>
      </c>
      <c r="U14" s="48">
        <v>0</v>
      </c>
      <c r="V14" s="49">
        <v>51.045188</v>
      </c>
      <c r="W14" s="49">
        <v>0.005587</v>
      </c>
      <c r="X14" s="49">
        <v>0.019515</v>
      </c>
      <c r="Y14" s="49">
        <v>1.961655</v>
      </c>
      <c r="Z14" s="49">
        <v>0.24047619047619048</v>
      </c>
      <c r="AA14" s="49">
        <v>0</v>
      </c>
      <c r="AB14" s="72">
        <v>6</v>
      </c>
      <c r="AC14" s="72"/>
      <c r="AD14" s="73"/>
      <c r="AE14" s="88" t="s">
        <v>398</v>
      </c>
      <c r="AF14" s="99" t="s">
        <v>402</v>
      </c>
      <c r="AG14" s="88"/>
      <c r="AH14" s="99" t="s">
        <v>503</v>
      </c>
      <c r="AI14" s="88" t="s">
        <v>604</v>
      </c>
      <c r="AJ14" s="88"/>
      <c r="AK14" s="88"/>
      <c r="AL14" s="88"/>
      <c r="AM14" s="88"/>
      <c r="AN14" s="88"/>
      <c r="AO14" s="88"/>
      <c r="AP14" s="88"/>
      <c r="AQ14" s="88"/>
      <c r="AR14" s="88"/>
      <c r="AS14" s="88"/>
      <c r="AT14" s="88" t="s">
        <v>718</v>
      </c>
      <c r="AU14" s="88" t="s">
        <v>768</v>
      </c>
      <c r="AV14" s="88">
        <v>598</v>
      </c>
      <c r="AW14" s="88" t="s">
        <v>823</v>
      </c>
      <c r="AX14" s="88"/>
      <c r="AY14" s="88"/>
      <c r="AZ14" s="99" t="s">
        <v>866</v>
      </c>
      <c r="BA14" s="88"/>
      <c r="BB14" s="88"/>
      <c r="BC14" s="88"/>
      <c r="BD14" s="88"/>
      <c r="BE14" s="88" t="s">
        <v>1022</v>
      </c>
      <c r="BF14" s="88" t="s">
        <v>1090</v>
      </c>
      <c r="BG14" s="88"/>
      <c r="BH14" s="88" t="s">
        <v>1094</v>
      </c>
      <c r="BI14" s="88">
        <v>53400</v>
      </c>
      <c r="BJ14" s="88"/>
      <c r="BK14" s="88"/>
      <c r="BL14" s="88"/>
      <c r="BM14" s="88">
        <v>1974</v>
      </c>
      <c r="BN14" s="88"/>
      <c r="BO14" s="88"/>
      <c r="BP14" s="88"/>
      <c r="BQ14" s="88" t="b">
        <v>0</v>
      </c>
      <c r="BR14" s="88"/>
      <c r="BS14" s="88"/>
      <c r="BT14" s="88"/>
      <c r="BU14" s="88" t="b">
        <v>0</v>
      </c>
      <c r="BV14" s="88" t="b">
        <v>0</v>
      </c>
      <c r="BW14" s="88"/>
      <c r="BX14" s="88" t="b">
        <v>0</v>
      </c>
      <c r="BY14" s="88" t="b">
        <v>0</v>
      </c>
      <c r="BZ14" s="99" t="s">
        <v>1209</v>
      </c>
      <c r="CA14" s="88" t="s">
        <v>1310</v>
      </c>
      <c r="CB14" s="88"/>
      <c r="CC14" s="88"/>
      <c r="CD14" s="88"/>
      <c r="CE14" s="88" t="s">
        <v>268</v>
      </c>
      <c r="CF14" s="88"/>
      <c r="CG14" s="88"/>
      <c r="CH14" s="88"/>
      <c r="CI14" s="88" t="s">
        <v>1501</v>
      </c>
      <c r="CJ14" s="88"/>
      <c r="CK14" s="88"/>
      <c r="CL14" s="88"/>
      <c r="CM14" s="88"/>
      <c r="CN14" s="88" t="s">
        <v>1509</v>
      </c>
      <c r="CO14" s="88" t="s">
        <v>1564</v>
      </c>
      <c r="CP14" s="88"/>
      <c r="CQ14" s="88"/>
      <c r="CR14" s="88"/>
      <c r="CS14" s="88"/>
      <c r="CT14" s="88"/>
      <c r="CU14" s="88"/>
      <c r="CV14" s="88">
        <v>0</v>
      </c>
      <c r="CW14" s="88"/>
      <c r="CX14" s="88"/>
      <c r="CY14" s="88"/>
      <c r="CZ14" s="88"/>
      <c r="DA14" s="88"/>
      <c r="DB14" s="88"/>
      <c r="DC14" s="88"/>
      <c r="DD14" s="88" t="s">
        <v>1615</v>
      </c>
      <c r="DE14" s="88"/>
      <c r="DF14" s="88" t="s">
        <v>1659</v>
      </c>
      <c r="DG14" s="88"/>
      <c r="DH14" s="88">
        <v>215</v>
      </c>
      <c r="DI14" s="88" t="s">
        <v>268</v>
      </c>
      <c r="DJ14" s="88" t="s">
        <v>1686</v>
      </c>
      <c r="DK14" s="88" t="s">
        <v>1690</v>
      </c>
      <c r="DL14" s="88">
        <v>598</v>
      </c>
      <c r="DM14" s="88"/>
      <c r="DN14" s="88"/>
      <c r="DO14" s="88" t="str">
        <f>REPLACE(INDEX(GroupVertices[Group],MATCH(Vertices[[#This Row],[Vertex]],GroupVertices[Vertex],0)),1,1,"")</f>
        <v>3</v>
      </c>
      <c r="DP14" s="48"/>
      <c r="DQ14" s="48"/>
      <c r="DR14" s="48"/>
      <c r="DS14" s="48"/>
      <c r="DT14" s="48"/>
      <c r="DU14" s="48"/>
      <c r="DV14" s="48"/>
      <c r="DW14" s="48"/>
      <c r="DX14" s="48"/>
      <c r="DY14" s="48"/>
      <c r="DZ14" s="48">
        <v>0</v>
      </c>
      <c r="EA14" s="49">
        <v>0</v>
      </c>
      <c r="EB14" s="48">
        <v>0</v>
      </c>
      <c r="EC14" s="49">
        <v>0</v>
      </c>
      <c r="ED14" s="48"/>
      <c r="EE14" s="49"/>
      <c r="EF14" s="48">
        <v>4</v>
      </c>
      <c r="EG14" s="49">
        <v>100</v>
      </c>
      <c r="EH14" s="48">
        <v>4</v>
      </c>
      <c r="EI14" s="48"/>
      <c r="EJ14" s="48"/>
      <c r="EK14" s="48"/>
      <c r="EL14" s="48"/>
      <c r="EM14" s="48"/>
      <c r="EN14" s="48"/>
      <c r="EO14" s="48"/>
      <c r="EP14" s="48"/>
      <c r="EQ14" s="48"/>
      <c r="ER14" s="48"/>
      <c r="ES14" s="48"/>
      <c r="ET14" s="48"/>
      <c r="EU14" s="48"/>
      <c r="EV14" s="48"/>
      <c r="EW14" s="48">
        <v>0</v>
      </c>
      <c r="EX14" s="49">
        <v>0</v>
      </c>
      <c r="EY14" s="48"/>
      <c r="EZ14" s="48"/>
      <c r="FA14" s="48"/>
      <c r="FB14" s="48"/>
      <c r="FC14" s="2"/>
      <c r="FD14" s="3"/>
      <c r="FE14" s="3"/>
      <c r="FF14" s="3"/>
      <c r="FG14" s="3"/>
    </row>
    <row r="15" spans="1:163" ht="41.45" customHeight="1">
      <c r="A15" s="65" t="s">
        <v>219</v>
      </c>
      <c r="C15" s="66"/>
      <c r="D15" s="66" t="s">
        <v>64</v>
      </c>
      <c r="E15" s="67">
        <v>306.38772515999256</v>
      </c>
      <c r="F15" s="69">
        <v>99.80511634978406</v>
      </c>
      <c r="G15" s="100" t="s">
        <v>516</v>
      </c>
      <c r="H15" s="66"/>
      <c r="I15" s="70" t="s">
        <v>219</v>
      </c>
      <c r="J15" s="71"/>
      <c r="K15" s="71"/>
      <c r="L15" s="70" t="s">
        <v>219</v>
      </c>
      <c r="M15" s="74">
        <v>65.94822449529767</v>
      </c>
      <c r="N15" s="75">
        <v>7956.388671875</v>
      </c>
      <c r="O15" s="75">
        <v>5241.646484375</v>
      </c>
      <c r="P15" s="76"/>
      <c r="Q15" s="77"/>
      <c r="R15" s="77"/>
      <c r="S15" s="91"/>
      <c r="T15" s="48">
        <v>8</v>
      </c>
      <c r="U15" s="48">
        <v>12</v>
      </c>
      <c r="V15" s="49">
        <v>49.651732</v>
      </c>
      <c r="W15" s="49">
        <v>0.005556</v>
      </c>
      <c r="X15" s="49">
        <v>0.018367</v>
      </c>
      <c r="Y15" s="49">
        <v>1.876463</v>
      </c>
      <c r="Z15" s="49">
        <v>0.23157894736842105</v>
      </c>
      <c r="AA15" s="49">
        <v>0</v>
      </c>
      <c r="AB15" s="72">
        <v>19</v>
      </c>
      <c r="AC15" s="72"/>
      <c r="AD15" s="73"/>
      <c r="AE15" s="88" t="s">
        <v>398</v>
      </c>
      <c r="AF15" s="99" t="s">
        <v>415</v>
      </c>
      <c r="AG15" s="88"/>
      <c r="AH15" s="99" t="s">
        <v>516</v>
      </c>
      <c r="AI15" s="88" t="s">
        <v>617</v>
      </c>
      <c r="AJ15" s="88"/>
      <c r="AK15" s="88"/>
      <c r="AL15" s="88"/>
      <c r="AM15" s="88"/>
      <c r="AN15" s="88"/>
      <c r="AO15" s="88"/>
      <c r="AP15" s="88"/>
      <c r="AQ15" s="88"/>
      <c r="AR15" s="88"/>
      <c r="AS15" s="88"/>
      <c r="AT15" s="88" t="s">
        <v>724</v>
      </c>
      <c r="AU15" s="88" t="s">
        <v>777</v>
      </c>
      <c r="AV15" s="88">
        <v>60</v>
      </c>
      <c r="AW15" s="88"/>
      <c r="AX15" s="88"/>
      <c r="AY15" s="88"/>
      <c r="AZ15" s="99" t="s">
        <v>878</v>
      </c>
      <c r="BA15" s="88"/>
      <c r="BB15" s="88"/>
      <c r="BC15" s="88" t="s">
        <v>974</v>
      </c>
      <c r="BD15" s="88"/>
      <c r="BE15" s="88" t="s">
        <v>1033</v>
      </c>
      <c r="BF15" s="88" t="s">
        <v>1090</v>
      </c>
      <c r="BG15" s="88"/>
      <c r="BH15" s="88" t="s">
        <v>1107</v>
      </c>
      <c r="BI15" s="88">
        <v>3315</v>
      </c>
      <c r="BJ15" s="88"/>
      <c r="BK15" s="88"/>
      <c r="BL15" s="88"/>
      <c r="BM15" s="88"/>
      <c r="BN15" s="88"/>
      <c r="BO15" s="88"/>
      <c r="BP15" s="88"/>
      <c r="BQ15" s="88" t="b">
        <v>0</v>
      </c>
      <c r="BR15" s="88"/>
      <c r="BS15" s="88"/>
      <c r="BT15" s="88"/>
      <c r="BU15" s="88" t="b">
        <v>0</v>
      </c>
      <c r="BV15" s="88" t="b">
        <v>0</v>
      </c>
      <c r="BW15" s="88"/>
      <c r="BX15" s="88" t="b">
        <v>0</v>
      </c>
      <c r="BY15" s="88" t="b">
        <v>0</v>
      </c>
      <c r="BZ15" s="99" t="s">
        <v>1222</v>
      </c>
      <c r="CA15" s="88" t="s">
        <v>1320</v>
      </c>
      <c r="CB15" s="88"/>
      <c r="CC15" s="88"/>
      <c r="CD15" s="88"/>
      <c r="CE15" s="88" t="s">
        <v>1421</v>
      </c>
      <c r="CF15" s="88"/>
      <c r="CG15" s="88"/>
      <c r="CH15" s="88"/>
      <c r="CI15" s="88" t="s">
        <v>1500</v>
      </c>
      <c r="CJ15" s="88"/>
      <c r="CK15" s="88"/>
      <c r="CL15" s="88"/>
      <c r="CM15" s="88"/>
      <c r="CN15" s="88" t="s">
        <v>1519</v>
      </c>
      <c r="CO15" s="88" t="s">
        <v>1564</v>
      </c>
      <c r="CP15" s="88"/>
      <c r="CQ15" s="88"/>
      <c r="CR15" s="88"/>
      <c r="CS15" s="88"/>
      <c r="CT15" s="88"/>
      <c r="CU15" s="88" t="s">
        <v>1603</v>
      </c>
      <c r="CV15" s="88">
        <v>0</v>
      </c>
      <c r="CW15" s="88"/>
      <c r="CX15" s="88"/>
      <c r="CY15" s="88"/>
      <c r="CZ15" s="88"/>
      <c r="DA15" s="88"/>
      <c r="DB15" s="88"/>
      <c r="DC15" s="88"/>
      <c r="DD15" s="88" t="s">
        <v>1622</v>
      </c>
      <c r="DE15" s="88"/>
      <c r="DF15" s="88" t="s">
        <v>1663</v>
      </c>
      <c r="DG15" s="88"/>
      <c r="DH15" s="88">
        <v>2</v>
      </c>
      <c r="DI15" s="88" t="s">
        <v>219</v>
      </c>
      <c r="DJ15" s="88" t="s">
        <v>1686</v>
      </c>
      <c r="DK15" s="99" t="s">
        <v>1703</v>
      </c>
      <c r="DL15" s="88">
        <v>60</v>
      </c>
      <c r="DM15" s="88"/>
      <c r="DN15" s="88"/>
      <c r="DO15" s="88" t="str">
        <f>REPLACE(INDEX(GroupVertices[Group],MATCH(Vertices[[#This Row],[Vertex]],GroupVertices[Vertex],0)),1,1,"")</f>
        <v>3</v>
      </c>
      <c r="DP15" s="48"/>
      <c r="DQ15" s="48"/>
      <c r="DR15" s="48"/>
      <c r="DS15" s="48"/>
      <c r="DT15" s="48"/>
      <c r="DU15" s="48"/>
      <c r="DV15" s="123" t="s">
        <v>1837</v>
      </c>
      <c r="DW15" s="123" t="s">
        <v>1837</v>
      </c>
      <c r="DX15" s="123" t="s">
        <v>1837</v>
      </c>
      <c r="DY15" s="123" t="s">
        <v>1837</v>
      </c>
      <c r="DZ15" s="123">
        <v>1</v>
      </c>
      <c r="EA15" s="125">
        <v>5.555555555555555</v>
      </c>
      <c r="EB15" s="123">
        <v>1</v>
      </c>
      <c r="EC15" s="125">
        <v>5.555555555555555</v>
      </c>
      <c r="ED15" s="123"/>
      <c r="EE15" s="125"/>
      <c r="EF15" s="123">
        <v>16</v>
      </c>
      <c r="EG15" s="125">
        <v>88.88888888888889</v>
      </c>
      <c r="EH15" s="123">
        <v>18</v>
      </c>
      <c r="EI15" s="123"/>
      <c r="EJ15" s="123"/>
      <c r="EK15" s="123"/>
      <c r="EL15" s="123"/>
      <c r="EM15" s="123"/>
      <c r="EN15" s="123"/>
      <c r="EO15" s="123"/>
      <c r="EP15" s="123"/>
      <c r="EQ15" s="123"/>
      <c r="ER15" s="123"/>
      <c r="ES15" s="123" t="s">
        <v>1837</v>
      </c>
      <c r="ET15" s="123" t="s">
        <v>1837</v>
      </c>
      <c r="EU15" s="123" t="s">
        <v>1837</v>
      </c>
      <c r="EV15" s="123" t="s">
        <v>1837</v>
      </c>
      <c r="EW15" s="123">
        <v>0</v>
      </c>
      <c r="EX15" s="125">
        <v>0</v>
      </c>
      <c r="EY15" s="123" t="s">
        <v>1837</v>
      </c>
      <c r="EZ15" s="123" t="s">
        <v>1837</v>
      </c>
      <c r="FA15" s="123" t="s">
        <v>1837</v>
      </c>
      <c r="FB15" s="123" t="s">
        <v>1837</v>
      </c>
      <c r="FC15" s="2"/>
      <c r="FD15" s="3"/>
      <c r="FE15" s="3"/>
      <c r="FF15" s="3"/>
      <c r="FG15" s="3"/>
    </row>
    <row r="16" spans="1:163" ht="41.45" customHeight="1">
      <c r="A16" s="65" t="s">
        <v>250</v>
      </c>
      <c r="C16" s="66"/>
      <c r="D16" s="66" t="s">
        <v>64</v>
      </c>
      <c r="E16" s="67">
        <v>280.4519909281614</v>
      </c>
      <c r="F16" s="69">
        <v>99.84012244571451</v>
      </c>
      <c r="G16" s="100" t="s">
        <v>563</v>
      </c>
      <c r="H16" s="66"/>
      <c r="I16" s="70" t="s">
        <v>250</v>
      </c>
      <c r="J16" s="71"/>
      <c r="K16" s="71"/>
      <c r="L16" s="70" t="s">
        <v>250</v>
      </c>
      <c r="M16" s="74">
        <v>54.28185959154417</v>
      </c>
      <c r="N16" s="75">
        <v>5689.65234375</v>
      </c>
      <c r="O16" s="75">
        <v>5259.0751953125</v>
      </c>
      <c r="P16" s="76"/>
      <c r="Q16" s="77"/>
      <c r="R16" s="77"/>
      <c r="S16" s="91"/>
      <c r="T16" s="48">
        <v>8</v>
      </c>
      <c r="U16" s="48">
        <v>14</v>
      </c>
      <c r="V16" s="49">
        <v>40.733009</v>
      </c>
      <c r="W16" s="49">
        <v>0.005618</v>
      </c>
      <c r="X16" s="49">
        <v>0.023122</v>
      </c>
      <c r="Y16" s="49">
        <v>1.939422</v>
      </c>
      <c r="Z16" s="49">
        <v>0.2748917748917749</v>
      </c>
      <c r="AA16" s="49">
        <v>0</v>
      </c>
      <c r="AB16" s="72">
        <v>66</v>
      </c>
      <c r="AC16" s="72"/>
      <c r="AD16" s="73"/>
      <c r="AE16" s="88" t="s">
        <v>398</v>
      </c>
      <c r="AF16" s="99" t="s">
        <v>462</v>
      </c>
      <c r="AG16" s="88"/>
      <c r="AH16" s="99" t="s">
        <v>563</v>
      </c>
      <c r="AI16" s="88" t="s">
        <v>663</v>
      </c>
      <c r="AJ16" s="88"/>
      <c r="AK16" s="88"/>
      <c r="AL16" s="88" t="s">
        <v>698</v>
      </c>
      <c r="AM16" s="88"/>
      <c r="AN16" s="88"/>
      <c r="AO16" s="88"/>
      <c r="AP16" s="88"/>
      <c r="AQ16" s="88"/>
      <c r="AR16" s="88"/>
      <c r="AS16" s="88"/>
      <c r="AT16" s="88" t="s">
        <v>747</v>
      </c>
      <c r="AU16" s="88" t="s">
        <v>805</v>
      </c>
      <c r="AV16" s="88">
        <v>11228</v>
      </c>
      <c r="AW16" s="88"/>
      <c r="AX16" s="88"/>
      <c r="AY16" s="88"/>
      <c r="AZ16" s="99" t="s">
        <v>925</v>
      </c>
      <c r="BA16" s="88"/>
      <c r="BB16" s="88"/>
      <c r="BC16" s="88" t="s">
        <v>1001</v>
      </c>
      <c r="BD16" s="88"/>
      <c r="BE16" s="88" t="s">
        <v>1066</v>
      </c>
      <c r="BF16" s="88" t="s">
        <v>1090</v>
      </c>
      <c r="BG16" s="88"/>
      <c r="BH16" s="88" t="s">
        <v>1152</v>
      </c>
      <c r="BI16" s="88">
        <v>2905</v>
      </c>
      <c r="BJ16" s="88"/>
      <c r="BK16" s="88"/>
      <c r="BL16" s="88"/>
      <c r="BM16" s="88"/>
      <c r="BN16" s="88"/>
      <c r="BO16" s="88" t="s">
        <v>1204</v>
      </c>
      <c r="BP16" s="88"/>
      <c r="BQ16" s="88" t="b">
        <v>0</v>
      </c>
      <c r="BR16" s="88"/>
      <c r="BS16" s="88"/>
      <c r="BT16" s="88"/>
      <c r="BU16" s="88" t="b">
        <v>0</v>
      </c>
      <c r="BV16" s="88" t="b">
        <v>0</v>
      </c>
      <c r="BW16" s="88"/>
      <c r="BX16" s="88" t="b">
        <v>0</v>
      </c>
      <c r="BY16" s="88" t="b">
        <v>0</v>
      </c>
      <c r="BZ16" s="99" t="s">
        <v>1269</v>
      </c>
      <c r="CA16" s="88" t="s">
        <v>1347</v>
      </c>
      <c r="CB16" s="88"/>
      <c r="CC16" s="88"/>
      <c r="CD16" s="88"/>
      <c r="CE16" s="88" t="s">
        <v>1463</v>
      </c>
      <c r="CF16" s="88"/>
      <c r="CG16" s="88"/>
      <c r="CH16" s="88"/>
      <c r="CI16" s="88" t="s">
        <v>1503</v>
      </c>
      <c r="CJ16" s="88" t="s">
        <v>1504</v>
      </c>
      <c r="CK16" s="88"/>
      <c r="CL16" s="88"/>
      <c r="CM16" s="88"/>
      <c r="CN16" s="88" t="s">
        <v>1545</v>
      </c>
      <c r="CO16" s="88" t="s">
        <v>1564</v>
      </c>
      <c r="CP16" s="88"/>
      <c r="CQ16" s="88"/>
      <c r="CR16" s="88" t="s">
        <v>1565</v>
      </c>
      <c r="CS16" s="88"/>
      <c r="CT16" s="88"/>
      <c r="CU16" s="88"/>
      <c r="CV16" s="88">
        <v>0</v>
      </c>
      <c r="CW16" s="88"/>
      <c r="CX16" s="88"/>
      <c r="CY16" s="88"/>
      <c r="CZ16" s="88" t="s">
        <v>1610</v>
      </c>
      <c r="DA16" s="88"/>
      <c r="DB16" s="88"/>
      <c r="DC16" s="88"/>
      <c r="DD16" s="88" t="s">
        <v>1640</v>
      </c>
      <c r="DE16" s="88"/>
      <c r="DF16" s="88" t="s">
        <v>344</v>
      </c>
      <c r="DG16" s="88"/>
      <c r="DH16" s="88">
        <v>78</v>
      </c>
      <c r="DI16" s="88" t="s">
        <v>250</v>
      </c>
      <c r="DJ16" s="88" t="s">
        <v>1686</v>
      </c>
      <c r="DK16" s="99" t="s">
        <v>1748</v>
      </c>
      <c r="DL16" s="88">
        <v>11228</v>
      </c>
      <c r="DM16" s="88"/>
      <c r="DN16" s="88"/>
      <c r="DO16" s="88" t="str">
        <f>REPLACE(INDEX(GroupVertices[Group],MATCH(Vertices[[#This Row],[Vertex]],GroupVertices[Vertex],0)),1,1,"")</f>
        <v>2</v>
      </c>
      <c r="DP16" s="48"/>
      <c r="DQ16" s="48"/>
      <c r="DR16" s="48"/>
      <c r="DS16" s="48"/>
      <c r="DT16" s="48"/>
      <c r="DU16" s="48"/>
      <c r="DV16" s="123" t="s">
        <v>1837</v>
      </c>
      <c r="DW16" s="123" t="s">
        <v>1837</v>
      </c>
      <c r="DX16" s="123" t="s">
        <v>1837</v>
      </c>
      <c r="DY16" s="123" t="s">
        <v>1837</v>
      </c>
      <c r="DZ16" s="123">
        <v>3</v>
      </c>
      <c r="EA16" s="125">
        <v>15.789473684210526</v>
      </c>
      <c r="EB16" s="123">
        <v>0</v>
      </c>
      <c r="EC16" s="125">
        <v>0</v>
      </c>
      <c r="ED16" s="123"/>
      <c r="EE16" s="125"/>
      <c r="EF16" s="123">
        <v>16</v>
      </c>
      <c r="EG16" s="125">
        <v>84.21052631578948</v>
      </c>
      <c r="EH16" s="123">
        <v>19</v>
      </c>
      <c r="EI16" s="123"/>
      <c r="EJ16" s="123"/>
      <c r="EK16" s="123"/>
      <c r="EL16" s="123"/>
      <c r="EM16" s="123"/>
      <c r="EN16" s="123"/>
      <c r="EO16" s="123"/>
      <c r="EP16" s="123"/>
      <c r="EQ16" s="123"/>
      <c r="ER16" s="123"/>
      <c r="ES16" s="123" t="s">
        <v>1837</v>
      </c>
      <c r="ET16" s="123" t="s">
        <v>1837</v>
      </c>
      <c r="EU16" s="123" t="s">
        <v>1837</v>
      </c>
      <c r="EV16" s="123" t="s">
        <v>1837</v>
      </c>
      <c r="EW16" s="123">
        <v>0</v>
      </c>
      <c r="EX16" s="125">
        <v>0</v>
      </c>
      <c r="EY16" s="123" t="s">
        <v>1837</v>
      </c>
      <c r="EZ16" s="123" t="s">
        <v>1837</v>
      </c>
      <c r="FA16" s="123" t="s">
        <v>1837</v>
      </c>
      <c r="FB16" s="123" t="s">
        <v>1837</v>
      </c>
      <c r="FC16" s="2"/>
      <c r="FD16" s="3"/>
      <c r="FE16" s="3"/>
      <c r="FF16" s="3"/>
      <c r="FG16" s="3"/>
    </row>
    <row r="17" spans="1:163" ht="41.45" customHeight="1">
      <c r="A17" s="65" t="s">
        <v>212</v>
      </c>
      <c r="C17" s="66"/>
      <c r="D17" s="66" t="s">
        <v>64</v>
      </c>
      <c r="E17" s="67">
        <v>277.3299312093616</v>
      </c>
      <c r="F17" s="69">
        <v>99.8443363662089</v>
      </c>
      <c r="G17" s="100" t="s">
        <v>509</v>
      </c>
      <c r="H17" s="66"/>
      <c r="I17" s="70" t="s">
        <v>212</v>
      </c>
      <c r="J17" s="71"/>
      <c r="K17" s="71"/>
      <c r="L17" s="70" t="s">
        <v>212</v>
      </c>
      <c r="M17" s="74">
        <v>52.87750035477629</v>
      </c>
      <c r="N17" s="75">
        <v>9309.0068359375</v>
      </c>
      <c r="O17" s="75">
        <v>5085.587890625</v>
      </c>
      <c r="P17" s="76"/>
      <c r="Q17" s="77"/>
      <c r="R17" s="77"/>
      <c r="S17" s="91"/>
      <c r="T17" s="48">
        <v>10</v>
      </c>
      <c r="U17" s="48">
        <v>7</v>
      </c>
      <c r="V17" s="49">
        <v>39.659402</v>
      </c>
      <c r="W17" s="49">
        <v>0.005464</v>
      </c>
      <c r="X17" s="49">
        <v>0.015935</v>
      </c>
      <c r="Y17" s="49">
        <v>1.673499</v>
      </c>
      <c r="Z17" s="49">
        <v>0.22058823529411764</v>
      </c>
      <c r="AA17" s="49">
        <v>0</v>
      </c>
      <c r="AB17" s="72">
        <v>12</v>
      </c>
      <c r="AC17" s="72"/>
      <c r="AD17" s="73"/>
      <c r="AE17" s="88" t="s">
        <v>398</v>
      </c>
      <c r="AF17" s="99" t="s">
        <v>408</v>
      </c>
      <c r="AG17" s="88"/>
      <c r="AH17" s="99" t="s">
        <v>509</v>
      </c>
      <c r="AI17" s="88" t="s">
        <v>610</v>
      </c>
      <c r="AJ17" s="88"/>
      <c r="AK17" s="88"/>
      <c r="AL17" s="88"/>
      <c r="AM17" s="88"/>
      <c r="AN17" s="88"/>
      <c r="AO17" s="88"/>
      <c r="AP17" s="88"/>
      <c r="AQ17" s="88"/>
      <c r="AR17" s="88"/>
      <c r="AS17" s="88"/>
      <c r="AT17" s="88" t="s">
        <v>717</v>
      </c>
      <c r="AU17" s="88" t="s">
        <v>717</v>
      </c>
      <c r="AV17" s="88">
        <v>219</v>
      </c>
      <c r="AW17" s="88"/>
      <c r="AX17" s="88"/>
      <c r="AY17" s="88"/>
      <c r="AZ17" s="99" t="s">
        <v>871</v>
      </c>
      <c r="BA17" s="88"/>
      <c r="BB17" s="88"/>
      <c r="BC17" s="88"/>
      <c r="BD17" s="88"/>
      <c r="BE17" s="88" t="s">
        <v>1027</v>
      </c>
      <c r="BF17" s="88" t="s">
        <v>1090</v>
      </c>
      <c r="BG17" s="88"/>
      <c r="BH17" s="88" t="s">
        <v>1100</v>
      </c>
      <c r="BI17" s="88">
        <v>366</v>
      </c>
      <c r="BJ17" s="88"/>
      <c r="BK17" s="88"/>
      <c r="BL17" s="88"/>
      <c r="BM17" s="88">
        <v>1992</v>
      </c>
      <c r="BN17" s="88"/>
      <c r="BO17" s="88"/>
      <c r="BP17" s="88"/>
      <c r="BQ17" s="88" t="b">
        <v>0</v>
      </c>
      <c r="BR17" s="88"/>
      <c r="BS17" s="88"/>
      <c r="BT17" s="88"/>
      <c r="BU17" s="88" t="b">
        <v>0</v>
      </c>
      <c r="BV17" s="88" t="b">
        <v>0</v>
      </c>
      <c r="BW17" s="88"/>
      <c r="BX17" s="88" t="b">
        <v>0</v>
      </c>
      <c r="BY17" s="88" t="b">
        <v>0</v>
      </c>
      <c r="BZ17" s="99" t="s">
        <v>1215</v>
      </c>
      <c r="CA17" s="88" t="s">
        <v>1315</v>
      </c>
      <c r="CB17" s="88"/>
      <c r="CC17" s="88"/>
      <c r="CD17" s="88"/>
      <c r="CE17" s="88" t="s">
        <v>212</v>
      </c>
      <c r="CF17" s="88"/>
      <c r="CG17" s="88"/>
      <c r="CH17" s="88"/>
      <c r="CI17" s="88" t="s">
        <v>1501</v>
      </c>
      <c r="CJ17" s="88"/>
      <c r="CK17" s="88"/>
      <c r="CL17" s="88"/>
      <c r="CM17" s="88"/>
      <c r="CN17" s="88" t="s">
        <v>1513</v>
      </c>
      <c r="CO17" s="88" t="s">
        <v>1564</v>
      </c>
      <c r="CP17" s="88"/>
      <c r="CQ17" s="88"/>
      <c r="CR17" s="88" t="s">
        <v>1565</v>
      </c>
      <c r="CS17" s="88"/>
      <c r="CT17" s="88"/>
      <c r="CU17" s="88"/>
      <c r="CV17" s="88">
        <v>0</v>
      </c>
      <c r="CW17" s="88"/>
      <c r="CX17" s="88"/>
      <c r="CY17" s="88"/>
      <c r="CZ17" s="88"/>
      <c r="DA17" s="88"/>
      <c r="DB17" s="88"/>
      <c r="DC17" s="88"/>
      <c r="DD17" s="88" t="s">
        <v>1619</v>
      </c>
      <c r="DE17" s="88"/>
      <c r="DF17" s="88" t="s">
        <v>344</v>
      </c>
      <c r="DG17" s="88"/>
      <c r="DH17" s="88">
        <v>0</v>
      </c>
      <c r="DI17" s="88" t="s">
        <v>212</v>
      </c>
      <c r="DJ17" s="88" t="s">
        <v>1686</v>
      </c>
      <c r="DK17" s="99" t="s">
        <v>1696</v>
      </c>
      <c r="DL17" s="88">
        <v>219</v>
      </c>
      <c r="DM17" s="88"/>
      <c r="DN17" s="88"/>
      <c r="DO17" s="88" t="str">
        <f>REPLACE(INDEX(GroupVertices[Group],MATCH(Vertices[[#This Row],[Vertex]],GroupVertices[Vertex],0)),1,1,"")</f>
        <v>3</v>
      </c>
      <c r="DP17" s="48"/>
      <c r="DQ17" s="48"/>
      <c r="DR17" s="48"/>
      <c r="DS17" s="48"/>
      <c r="DT17" s="48"/>
      <c r="DU17" s="48"/>
      <c r="DV17" s="123" t="s">
        <v>1837</v>
      </c>
      <c r="DW17" s="123" t="s">
        <v>1837</v>
      </c>
      <c r="DX17" s="123" t="s">
        <v>1837</v>
      </c>
      <c r="DY17" s="123" t="s">
        <v>1837</v>
      </c>
      <c r="DZ17" s="123">
        <v>0</v>
      </c>
      <c r="EA17" s="125">
        <v>0</v>
      </c>
      <c r="EB17" s="123">
        <v>0</v>
      </c>
      <c r="EC17" s="125">
        <v>0</v>
      </c>
      <c r="ED17" s="123"/>
      <c r="EE17" s="125"/>
      <c r="EF17" s="123">
        <v>9</v>
      </c>
      <c r="EG17" s="125">
        <v>100</v>
      </c>
      <c r="EH17" s="123">
        <v>9</v>
      </c>
      <c r="EI17" s="123"/>
      <c r="EJ17" s="123"/>
      <c r="EK17" s="123"/>
      <c r="EL17" s="123"/>
      <c r="EM17" s="123"/>
      <c r="EN17" s="123"/>
      <c r="EO17" s="123"/>
      <c r="EP17" s="123"/>
      <c r="EQ17" s="123"/>
      <c r="ER17" s="123"/>
      <c r="ES17" s="123" t="s">
        <v>1837</v>
      </c>
      <c r="ET17" s="123" t="s">
        <v>1837</v>
      </c>
      <c r="EU17" s="123" t="s">
        <v>1837</v>
      </c>
      <c r="EV17" s="123" t="s">
        <v>1837</v>
      </c>
      <c r="EW17" s="123">
        <v>0</v>
      </c>
      <c r="EX17" s="125">
        <v>0</v>
      </c>
      <c r="EY17" s="123" t="s">
        <v>1837</v>
      </c>
      <c r="EZ17" s="123" t="s">
        <v>1837</v>
      </c>
      <c r="FA17" s="123" t="s">
        <v>1837</v>
      </c>
      <c r="FB17" s="123" t="s">
        <v>1837</v>
      </c>
      <c r="FC17" s="2"/>
      <c r="FD17" s="3"/>
      <c r="FE17" s="3"/>
      <c r="FF17" s="3"/>
      <c r="FG17" s="3"/>
    </row>
    <row r="18" spans="1:163" ht="41.45" customHeight="1">
      <c r="A18" s="65" t="s">
        <v>253</v>
      </c>
      <c r="C18" s="66"/>
      <c r="D18" s="66" t="s">
        <v>64</v>
      </c>
      <c r="E18" s="67">
        <v>261.8405185843535</v>
      </c>
      <c r="F18" s="69">
        <v>99.86524280592681</v>
      </c>
      <c r="G18" s="100" t="s">
        <v>566</v>
      </c>
      <c r="H18" s="66"/>
      <c r="I18" s="70" t="s">
        <v>253</v>
      </c>
      <c r="J18" s="71"/>
      <c r="K18" s="71"/>
      <c r="L18" s="70" t="s">
        <v>253</v>
      </c>
      <c r="M18" s="74">
        <v>45.91008087812347</v>
      </c>
      <c r="N18" s="75">
        <v>5991.27294921875</v>
      </c>
      <c r="O18" s="75">
        <v>3257.693603515625</v>
      </c>
      <c r="P18" s="76"/>
      <c r="Q18" s="77"/>
      <c r="R18" s="77"/>
      <c r="S18" s="91"/>
      <c r="T18" s="48">
        <v>7</v>
      </c>
      <c r="U18" s="48">
        <v>11</v>
      </c>
      <c r="V18" s="49">
        <v>34.332937</v>
      </c>
      <c r="W18" s="49">
        <v>0.005495</v>
      </c>
      <c r="X18" s="49">
        <v>0.020528</v>
      </c>
      <c r="Y18" s="49">
        <v>1.659302</v>
      </c>
      <c r="Z18" s="49">
        <v>0.28431372549019607</v>
      </c>
      <c r="AA18" s="49">
        <v>0</v>
      </c>
      <c r="AB18" s="72">
        <v>69</v>
      </c>
      <c r="AC18" s="72"/>
      <c r="AD18" s="73"/>
      <c r="AE18" s="88" t="s">
        <v>398</v>
      </c>
      <c r="AF18" s="99" t="s">
        <v>465</v>
      </c>
      <c r="AG18" s="88"/>
      <c r="AH18" s="99" t="s">
        <v>566</v>
      </c>
      <c r="AI18" s="88" t="s">
        <v>666</v>
      </c>
      <c r="AJ18" s="88"/>
      <c r="AK18" s="88"/>
      <c r="AL18" s="88"/>
      <c r="AM18" s="88" t="s">
        <v>711</v>
      </c>
      <c r="AN18" s="88"/>
      <c r="AO18" s="88"/>
      <c r="AP18" s="88"/>
      <c r="AQ18" s="88"/>
      <c r="AR18" s="88"/>
      <c r="AS18" s="88"/>
      <c r="AT18" s="88" t="s">
        <v>726</v>
      </c>
      <c r="AU18" s="88" t="s">
        <v>807</v>
      </c>
      <c r="AV18" s="88">
        <v>28</v>
      </c>
      <c r="AW18" s="88" t="s">
        <v>852</v>
      </c>
      <c r="AX18" s="88"/>
      <c r="AY18" s="88"/>
      <c r="AZ18" s="99" t="s">
        <v>928</v>
      </c>
      <c r="BA18" s="88"/>
      <c r="BB18" s="88"/>
      <c r="BC18" s="88" t="s">
        <v>1003</v>
      </c>
      <c r="BD18" s="88"/>
      <c r="BE18" s="88" t="s">
        <v>1069</v>
      </c>
      <c r="BF18" s="88" t="s">
        <v>1090</v>
      </c>
      <c r="BG18" s="88"/>
      <c r="BH18" s="88" t="s">
        <v>1155</v>
      </c>
      <c r="BI18" s="88">
        <v>2899</v>
      </c>
      <c r="BJ18" s="88"/>
      <c r="BK18" s="88"/>
      <c r="BL18" s="88"/>
      <c r="BM18" s="88" t="s">
        <v>1187</v>
      </c>
      <c r="BN18" s="88"/>
      <c r="BO18" s="88"/>
      <c r="BP18" s="88"/>
      <c r="BQ18" s="88" t="b">
        <v>0</v>
      </c>
      <c r="BR18" s="88"/>
      <c r="BS18" s="88"/>
      <c r="BT18" s="88"/>
      <c r="BU18" s="88" t="b">
        <v>0</v>
      </c>
      <c r="BV18" s="88" t="b">
        <v>0</v>
      </c>
      <c r="BW18" s="88"/>
      <c r="BX18" s="88" t="b">
        <v>0</v>
      </c>
      <c r="BY18" s="88" t="b">
        <v>0</v>
      </c>
      <c r="BZ18" s="99" t="s">
        <v>1272</v>
      </c>
      <c r="CA18" s="88" t="s">
        <v>1350</v>
      </c>
      <c r="CB18" s="88"/>
      <c r="CC18" s="88" t="s">
        <v>1395</v>
      </c>
      <c r="CD18" s="88"/>
      <c r="CE18" s="88" t="s">
        <v>1466</v>
      </c>
      <c r="CF18" s="88"/>
      <c r="CG18" s="88"/>
      <c r="CH18" s="88"/>
      <c r="CI18" s="88" t="s">
        <v>1501</v>
      </c>
      <c r="CJ18" s="88"/>
      <c r="CK18" s="88"/>
      <c r="CL18" s="88"/>
      <c r="CM18" s="88"/>
      <c r="CN18" s="88" t="s">
        <v>1548</v>
      </c>
      <c r="CO18" s="88" t="s">
        <v>1564</v>
      </c>
      <c r="CP18" s="88"/>
      <c r="CQ18" s="88"/>
      <c r="CR18" s="88"/>
      <c r="CS18" s="88"/>
      <c r="CT18" s="88" t="s">
        <v>1594</v>
      </c>
      <c r="CU18" s="88"/>
      <c r="CV18" s="88">
        <v>0</v>
      </c>
      <c r="CW18" s="88"/>
      <c r="CX18" s="88"/>
      <c r="CY18" s="88"/>
      <c r="CZ18" s="88"/>
      <c r="DA18" s="88"/>
      <c r="DB18" s="88"/>
      <c r="DC18" s="88"/>
      <c r="DD18" s="88" t="s">
        <v>1643</v>
      </c>
      <c r="DE18" s="88"/>
      <c r="DF18" s="88" t="s">
        <v>1668</v>
      </c>
      <c r="DG18" s="88"/>
      <c r="DH18" s="88">
        <v>50</v>
      </c>
      <c r="DI18" s="88" t="s">
        <v>253</v>
      </c>
      <c r="DJ18" s="88" t="s">
        <v>1684</v>
      </c>
      <c r="DK18" s="88" t="s">
        <v>1751</v>
      </c>
      <c r="DL18" s="88">
        <v>28</v>
      </c>
      <c r="DM18" s="88"/>
      <c r="DN18" s="88"/>
      <c r="DO18" s="88" t="str">
        <f>REPLACE(INDEX(GroupVertices[Group],MATCH(Vertices[[#This Row],[Vertex]],GroupVertices[Vertex],0)),1,1,"")</f>
        <v>2</v>
      </c>
      <c r="DP18" s="48"/>
      <c r="DQ18" s="48"/>
      <c r="DR18" s="48"/>
      <c r="DS18" s="48"/>
      <c r="DT18" s="48"/>
      <c r="DU18" s="48"/>
      <c r="DV18" s="123" t="s">
        <v>1837</v>
      </c>
      <c r="DW18" s="123" t="s">
        <v>1837</v>
      </c>
      <c r="DX18" s="123" t="s">
        <v>1837</v>
      </c>
      <c r="DY18" s="123" t="s">
        <v>1837</v>
      </c>
      <c r="DZ18" s="123">
        <v>0</v>
      </c>
      <c r="EA18" s="125">
        <v>0</v>
      </c>
      <c r="EB18" s="123">
        <v>1</v>
      </c>
      <c r="EC18" s="125">
        <v>4.166666666666667</v>
      </c>
      <c r="ED18" s="123"/>
      <c r="EE18" s="125"/>
      <c r="EF18" s="123">
        <v>23</v>
      </c>
      <c r="EG18" s="125">
        <v>95.83333333333333</v>
      </c>
      <c r="EH18" s="123">
        <v>24</v>
      </c>
      <c r="EI18" s="123"/>
      <c r="EJ18" s="123"/>
      <c r="EK18" s="123"/>
      <c r="EL18" s="123"/>
      <c r="EM18" s="123"/>
      <c r="EN18" s="123"/>
      <c r="EO18" s="123"/>
      <c r="EP18" s="123"/>
      <c r="EQ18" s="123"/>
      <c r="ER18" s="123"/>
      <c r="ES18" s="123" t="s">
        <v>1837</v>
      </c>
      <c r="ET18" s="123" t="s">
        <v>1837</v>
      </c>
      <c r="EU18" s="123" t="s">
        <v>1837</v>
      </c>
      <c r="EV18" s="123" t="s">
        <v>1837</v>
      </c>
      <c r="EW18" s="123">
        <v>0</v>
      </c>
      <c r="EX18" s="125">
        <v>0</v>
      </c>
      <c r="EY18" s="123" t="s">
        <v>1837</v>
      </c>
      <c r="EZ18" s="123" t="s">
        <v>1837</v>
      </c>
      <c r="FA18" s="123" t="s">
        <v>1837</v>
      </c>
      <c r="FB18" s="123" t="s">
        <v>1837</v>
      </c>
      <c r="FC18" s="2"/>
      <c r="FD18" s="3"/>
      <c r="FE18" s="3"/>
      <c r="FF18" s="3"/>
      <c r="FG18" s="3"/>
    </row>
    <row r="19" spans="1:163" ht="41.45" customHeight="1">
      <c r="A19" s="65" t="s">
        <v>208</v>
      </c>
      <c r="C19" s="66"/>
      <c r="D19" s="66" t="s">
        <v>64</v>
      </c>
      <c r="E19" s="67">
        <v>253.49102910369908</v>
      </c>
      <c r="F19" s="69">
        <v>99.87651231644529</v>
      </c>
      <c r="G19" s="100" t="s">
        <v>505</v>
      </c>
      <c r="H19" s="66"/>
      <c r="I19" s="70" t="s">
        <v>208</v>
      </c>
      <c r="J19" s="71"/>
      <c r="K19" s="71"/>
      <c r="L19" s="70" t="s">
        <v>208</v>
      </c>
      <c r="M19" s="74">
        <v>42.154328672665734</v>
      </c>
      <c r="N19" s="75">
        <v>8663.173828125</v>
      </c>
      <c r="O19" s="75">
        <v>3594.369140625</v>
      </c>
      <c r="P19" s="76"/>
      <c r="Q19" s="77"/>
      <c r="R19" s="77"/>
      <c r="S19" s="91"/>
      <c r="T19" s="48">
        <v>11</v>
      </c>
      <c r="U19" s="48">
        <v>2</v>
      </c>
      <c r="V19" s="49">
        <v>31.461733</v>
      </c>
      <c r="W19" s="49">
        <v>0.005348</v>
      </c>
      <c r="X19" s="49">
        <v>0.012017</v>
      </c>
      <c r="Y19" s="49">
        <v>1.377356</v>
      </c>
      <c r="Z19" s="49">
        <v>0.19230769230769232</v>
      </c>
      <c r="AA19" s="49">
        <v>0</v>
      </c>
      <c r="AB19" s="72">
        <v>8</v>
      </c>
      <c r="AC19" s="72"/>
      <c r="AD19" s="73"/>
      <c r="AE19" s="88" t="s">
        <v>398</v>
      </c>
      <c r="AF19" s="99" t="s">
        <v>404</v>
      </c>
      <c r="AG19" s="88"/>
      <c r="AH19" s="99" t="s">
        <v>505</v>
      </c>
      <c r="AI19" s="88" t="s">
        <v>606</v>
      </c>
      <c r="AJ19" s="88"/>
      <c r="AK19" s="88"/>
      <c r="AL19" s="88"/>
      <c r="AM19" s="99" t="s">
        <v>700</v>
      </c>
      <c r="AN19" s="88"/>
      <c r="AO19" s="88"/>
      <c r="AP19" s="88"/>
      <c r="AQ19" s="88"/>
      <c r="AR19" s="88"/>
      <c r="AS19" s="88"/>
      <c r="AT19" s="88" t="s">
        <v>719</v>
      </c>
      <c r="AU19" s="88" t="s">
        <v>770</v>
      </c>
      <c r="AV19" s="88">
        <v>5025</v>
      </c>
      <c r="AW19" s="88" t="s">
        <v>824</v>
      </c>
      <c r="AX19" s="88"/>
      <c r="AY19" s="88"/>
      <c r="AZ19" s="99" t="s">
        <v>868</v>
      </c>
      <c r="BA19" s="88"/>
      <c r="BB19" s="88"/>
      <c r="BC19" s="88" t="s">
        <v>966</v>
      </c>
      <c r="BD19" s="88"/>
      <c r="BE19" s="88" t="s">
        <v>1023</v>
      </c>
      <c r="BF19" s="88" t="s">
        <v>1090</v>
      </c>
      <c r="BG19" s="88"/>
      <c r="BH19" s="88" t="s">
        <v>1096</v>
      </c>
      <c r="BI19" s="88">
        <v>738770</v>
      </c>
      <c r="BJ19" s="88"/>
      <c r="BK19" s="88"/>
      <c r="BL19" s="88"/>
      <c r="BM19" s="88">
        <v>1999</v>
      </c>
      <c r="BN19" s="88"/>
      <c r="BO19" s="88"/>
      <c r="BP19" s="88"/>
      <c r="BQ19" s="88" t="b">
        <v>0</v>
      </c>
      <c r="BR19" s="88"/>
      <c r="BS19" s="88"/>
      <c r="BT19" s="88"/>
      <c r="BU19" s="88" t="b">
        <v>0</v>
      </c>
      <c r="BV19" s="88" t="b">
        <v>0</v>
      </c>
      <c r="BW19" s="88"/>
      <c r="BX19" s="88" t="b">
        <v>0</v>
      </c>
      <c r="BY19" s="88" t="b">
        <v>1</v>
      </c>
      <c r="BZ19" s="99" t="s">
        <v>1211</v>
      </c>
      <c r="CA19" s="88" t="s">
        <v>1311</v>
      </c>
      <c r="CB19" s="88"/>
      <c r="CC19" s="88" t="s">
        <v>1370</v>
      </c>
      <c r="CD19" s="88"/>
      <c r="CE19" s="88" t="s">
        <v>1412</v>
      </c>
      <c r="CF19" s="88"/>
      <c r="CG19" s="88"/>
      <c r="CH19" s="88"/>
      <c r="CI19" s="88" t="s">
        <v>1501</v>
      </c>
      <c r="CJ19" s="88"/>
      <c r="CK19" s="88"/>
      <c r="CL19" s="88"/>
      <c r="CM19" s="88"/>
      <c r="CN19" s="88" t="s">
        <v>1510</v>
      </c>
      <c r="CO19" s="88"/>
      <c r="CP19" s="88"/>
      <c r="CQ19" s="88"/>
      <c r="CR19" s="88"/>
      <c r="CS19" s="88"/>
      <c r="CT19" s="88" t="s">
        <v>1569</v>
      </c>
      <c r="CU19" s="88"/>
      <c r="CV19" s="88"/>
      <c r="CW19" s="88"/>
      <c r="CX19" s="88"/>
      <c r="CY19" s="88"/>
      <c r="CZ19" s="88"/>
      <c r="DA19" s="88"/>
      <c r="DB19" s="88"/>
      <c r="DC19" s="88"/>
      <c r="DD19" s="88"/>
      <c r="DE19" s="88"/>
      <c r="DF19" s="88" t="s">
        <v>344</v>
      </c>
      <c r="DG19" s="88"/>
      <c r="DH19" s="88">
        <v>4068</v>
      </c>
      <c r="DI19" s="88" t="s">
        <v>208</v>
      </c>
      <c r="DJ19" s="88" t="s">
        <v>1685</v>
      </c>
      <c r="DK19" s="99" t="s">
        <v>1692</v>
      </c>
      <c r="DL19" s="88">
        <v>0</v>
      </c>
      <c r="DM19" s="88"/>
      <c r="DN19" s="88"/>
      <c r="DO19" s="88" t="str">
        <f>REPLACE(INDEX(GroupVertices[Group],MATCH(Vertices[[#This Row],[Vertex]],GroupVertices[Vertex],0)),1,1,"")</f>
        <v>3</v>
      </c>
      <c r="DP19" s="48"/>
      <c r="DQ19" s="48"/>
      <c r="DR19" s="48"/>
      <c r="DS19" s="48"/>
      <c r="DT19" s="48"/>
      <c r="DU19" s="48"/>
      <c r="DV19" s="123" t="s">
        <v>1837</v>
      </c>
      <c r="DW19" s="123" t="s">
        <v>1837</v>
      </c>
      <c r="DX19" s="123" t="s">
        <v>1837</v>
      </c>
      <c r="DY19" s="123" t="s">
        <v>1837</v>
      </c>
      <c r="DZ19" s="123">
        <v>2</v>
      </c>
      <c r="EA19" s="125">
        <v>11.764705882352942</v>
      </c>
      <c r="EB19" s="123">
        <v>0</v>
      </c>
      <c r="EC19" s="125">
        <v>0</v>
      </c>
      <c r="ED19" s="123"/>
      <c r="EE19" s="125"/>
      <c r="EF19" s="123">
        <v>15</v>
      </c>
      <c r="EG19" s="125">
        <v>88.23529411764706</v>
      </c>
      <c r="EH19" s="123">
        <v>17</v>
      </c>
      <c r="EI19" s="123"/>
      <c r="EJ19" s="123"/>
      <c r="EK19" s="123"/>
      <c r="EL19" s="123"/>
      <c r="EM19" s="123"/>
      <c r="EN19" s="123"/>
      <c r="EO19" s="123"/>
      <c r="EP19" s="123"/>
      <c r="EQ19" s="123"/>
      <c r="ER19" s="123"/>
      <c r="ES19" s="123" t="s">
        <v>1837</v>
      </c>
      <c r="ET19" s="123" t="s">
        <v>1837</v>
      </c>
      <c r="EU19" s="123" t="s">
        <v>1837</v>
      </c>
      <c r="EV19" s="123" t="s">
        <v>1837</v>
      </c>
      <c r="EW19" s="123">
        <v>0</v>
      </c>
      <c r="EX19" s="125">
        <v>0</v>
      </c>
      <c r="EY19" s="123" t="s">
        <v>1837</v>
      </c>
      <c r="EZ19" s="123" t="s">
        <v>1837</v>
      </c>
      <c r="FA19" s="123" t="s">
        <v>1837</v>
      </c>
      <c r="FB19" s="123" t="s">
        <v>1837</v>
      </c>
      <c r="FC19" s="2"/>
      <c r="FD19" s="3"/>
      <c r="FE19" s="3"/>
      <c r="FF19" s="3"/>
      <c r="FG19" s="3"/>
    </row>
    <row r="20" spans="1:163" ht="41.45" customHeight="1">
      <c r="A20" s="65" t="s">
        <v>209</v>
      </c>
      <c r="C20" s="66"/>
      <c r="D20" s="66" t="s">
        <v>64</v>
      </c>
      <c r="E20" s="67">
        <v>246.4243121990225</v>
      </c>
      <c r="F20" s="69">
        <v>99.88605043738944</v>
      </c>
      <c r="G20" s="100" t="s">
        <v>506</v>
      </c>
      <c r="H20" s="66"/>
      <c r="I20" s="70" t="s">
        <v>209</v>
      </c>
      <c r="J20" s="71"/>
      <c r="K20" s="71"/>
      <c r="L20" s="70" t="s">
        <v>209</v>
      </c>
      <c r="M20" s="74">
        <v>38.975590899346884</v>
      </c>
      <c r="N20" s="75">
        <v>7860.1875</v>
      </c>
      <c r="O20" s="75">
        <v>6952.462890625</v>
      </c>
      <c r="P20" s="76"/>
      <c r="Q20" s="77"/>
      <c r="R20" s="77"/>
      <c r="S20" s="91"/>
      <c r="T20" s="48">
        <v>15</v>
      </c>
      <c r="U20" s="48">
        <v>1</v>
      </c>
      <c r="V20" s="49">
        <v>29.031646</v>
      </c>
      <c r="W20" s="49">
        <v>0.005435</v>
      </c>
      <c r="X20" s="49">
        <v>0.01633</v>
      </c>
      <c r="Y20" s="49">
        <v>1.548809</v>
      </c>
      <c r="Z20" s="49">
        <v>0.2625</v>
      </c>
      <c r="AA20" s="49">
        <v>0</v>
      </c>
      <c r="AB20" s="72">
        <v>9</v>
      </c>
      <c r="AC20" s="72"/>
      <c r="AD20" s="73"/>
      <c r="AE20" s="88" t="s">
        <v>398</v>
      </c>
      <c r="AF20" s="99" t="s">
        <v>405</v>
      </c>
      <c r="AG20" s="88"/>
      <c r="AH20" s="99" t="s">
        <v>506</v>
      </c>
      <c r="AI20" s="88" t="s">
        <v>607</v>
      </c>
      <c r="AJ20" s="88"/>
      <c r="AK20" s="88"/>
      <c r="AL20" s="88"/>
      <c r="AM20" s="88" t="s">
        <v>701</v>
      </c>
      <c r="AN20" s="88"/>
      <c r="AO20" s="88"/>
      <c r="AP20" s="88"/>
      <c r="AQ20" s="88"/>
      <c r="AR20" s="88"/>
      <c r="AS20" s="88"/>
      <c r="AT20" s="88" t="s">
        <v>720</v>
      </c>
      <c r="AU20" s="88" t="s">
        <v>771</v>
      </c>
      <c r="AV20" s="88">
        <v>7636</v>
      </c>
      <c r="AW20" s="88"/>
      <c r="AX20" s="88"/>
      <c r="AY20" s="88"/>
      <c r="AZ20" s="88"/>
      <c r="BA20" s="88"/>
      <c r="BB20" s="88"/>
      <c r="BC20" s="88" t="s">
        <v>967</v>
      </c>
      <c r="BD20" s="88"/>
      <c r="BE20" s="88" t="s">
        <v>1024</v>
      </c>
      <c r="BF20" s="88" t="s">
        <v>1090</v>
      </c>
      <c r="BG20" s="88"/>
      <c r="BH20" s="88" t="s">
        <v>1097</v>
      </c>
      <c r="BI20" s="88">
        <v>1879425</v>
      </c>
      <c r="BJ20" s="88"/>
      <c r="BK20" s="88"/>
      <c r="BL20" s="88"/>
      <c r="BM20" s="88">
        <v>2006</v>
      </c>
      <c r="BN20" s="88"/>
      <c r="BO20" s="88"/>
      <c r="BP20" s="88"/>
      <c r="BQ20" s="88" t="b">
        <v>0</v>
      </c>
      <c r="BR20" s="88"/>
      <c r="BS20" s="88"/>
      <c r="BT20" s="88"/>
      <c r="BU20" s="88" t="b">
        <v>1</v>
      </c>
      <c r="BV20" s="88" t="b">
        <v>0</v>
      </c>
      <c r="BW20" s="88"/>
      <c r="BX20" s="88" t="b">
        <v>0</v>
      </c>
      <c r="BY20" s="88" t="b">
        <v>1</v>
      </c>
      <c r="BZ20" s="99" t="s">
        <v>1212</v>
      </c>
      <c r="CA20" s="88" t="s">
        <v>1312</v>
      </c>
      <c r="CB20" s="88"/>
      <c r="CC20" s="88" t="s">
        <v>1371</v>
      </c>
      <c r="CD20" s="88"/>
      <c r="CE20" s="88" t="s">
        <v>1413</v>
      </c>
      <c r="CF20" s="88"/>
      <c r="CG20" s="88"/>
      <c r="CH20" s="88"/>
      <c r="CI20" s="88" t="s">
        <v>1501</v>
      </c>
      <c r="CJ20" s="88"/>
      <c r="CK20" s="88"/>
      <c r="CL20" s="88"/>
      <c r="CM20" s="88"/>
      <c r="CN20" s="88" t="s">
        <v>1511</v>
      </c>
      <c r="CO20" s="88" t="s">
        <v>1564</v>
      </c>
      <c r="CP20" s="88"/>
      <c r="CQ20" s="88"/>
      <c r="CR20" s="88"/>
      <c r="CS20" s="88"/>
      <c r="CT20" s="88"/>
      <c r="CU20" s="88"/>
      <c r="CV20" s="88"/>
      <c r="CW20" s="88"/>
      <c r="CX20" s="88"/>
      <c r="CY20" s="88"/>
      <c r="CZ20" s="88"/>
      <c r="DA20" s="88"/>
      <c r="DB20" s="88"/>
      <c r="DC20" s="88"/>
      <c r="DD20" s="88" t="s">
        <v>1616</v>
      </c>
      <c r="DE20" s="88"/>
      <c r="DF20" s="88" t="s">
        <v>1659</v>
      </c>
      <c r="DG20" s="88"/>
      <c r="DH20" s="88">
        <v>6060</v>
      </c>
      <c r="DI20" s="88" t="s">
        <v>209</v>
      </c>
      <c r="DJ20" s="88" t="s">
        <v>1685</v>
      </c>
      <c r="DK20" s="99" t="s">
        <v>1693</v>
      </c>
      <c r="DL20" s="88">
        <v>0</v>
      </c>
      <c r="DM20" s="88"/>
      <c r="DN20" s="88"/>
      <c r="DO20" s="88" t="str">
        <f>REPLACE(INDEX(GroupVertices[Group],MATCH(Vertices[[#This Row],[Vertex]],GroupVertices[Vertex],0)),1,1,"")</f>
        <v>3</v>
      </c>
      <c r="DP20" s="48"/>
      <c r="DQ20" s="48"/>
      <c r="DR20" s="48"/>
      <c r="DS20" s="48"/>
      <c r="DT20" s="48"/>
      <c r="DU20" s="48"/>
      <c r="DV20" s="123" t="s">
        <v>1837</v>
      </c>
      <c r="DW20" s="123" t="s">
        <v>1837</v>
      </c>
      <c r="DX20" s="123" t="s">
        <v>1837</v>
      </c>
      <c r="DY20" s="123" t="s">
        <v>1837</v>
      </c>
      <c r="DZ20" s="123">
        <v>2</v>
      </c>
      <c r="EA20" s="125">
        <v>8.695652173913043</v>
      </c>
      <c r="EB20" s="123">
        <v>0</v>
      </c>
      <c r="EC20" s="125">
        <v>0</v>
      </c>
      <c r="ED20" s="123"/>
      <c r="EE20" s="125"/>
      <c r="EF20" s="123">
        <v>21</v>
      </c>
      <c r="EG20" s="125">
        <v>91.30434782608695</v>
      </c>
      <c r="EH20" s="123">
        <v>23</v>
      </c>
      <c r="EI20" s="123"/>
      <c r="EJ20" s="123"/>
      <c r="EK20" s="123"/>
      <c r="EL20" s="123"/>
      <c r="EM20" s="123"/>
      <c r="EN20" s="123"/>
      <c r="EO20" s="123"/>
      <c r="EP20" s="123"/>
      <c r="EQ20" s="123"/>
      <c r="ER20" s="123"/>
      <c r="ES20" s="123" t="s">
        <v>1837</v>
      </c>
      <c r="ET20" s="123" t="s">
        <v>1837</v>
      </c>
      <c r="EU20" s="123" t="s">
        <v>1837</v>
      </c>
      <c r="EV20" s="123" t="s">
        <v>1837</v>
      </c>
      <c r="EW20" s="123">
        <v>0</v>
      </c>
      <c r="EX20" s="125">
        <v>0</v>
      </c>
      <c r="EY20" s="123" t="s">
        <v>1837</v>
      </c>
      <c r="EZ20" s="123" t="s">
        <v>1837</v>
      </c>
      <c r="FA20" s="123" t="s">
        <v>1837</v>
      </c>
      <c r="FB20" s="123" t="s">
        <v>1837</v>
      </c>
      <c r="FC20" s="2"/>
      <c r="FD20" s="3"/>
      <c r="FE20" s="3"/>
      <c r="FF20" s="3"/>
      <c r="FG20" s="3"/>
    </row>
    <row r="21" spans="1:163" ht="41.45" customHeight="1">
      <c r="A21" s="65" t="s">
        <v>234</v>
      </c>
      <c r="C21" s="66"/>
      <c r="D21" s="66" t="s">
        <v>64</v>
      </c>
      <c r="E21" s="67">
        <v>245.4066541560012</v>
      </c>
      <c r="F21" s="69">
        <v>99.8874239953832</v>
      </c>
      <c r="G21" s="100" t="s">
        <v>538</v>
      </c>
      <c r="H21" s="66"/>
      <c r="I21" s="70" t="s">
        <v>234</v>
      </c>
      <c r="J21" s="71"/>
      <c r="K21" s="71"/>
      <c r="L21" s="70" t="s">
        <v>234</v>
      </c>
      <c r="M21" s="74">
        <v>38.5178298052902</v>
      </c>
      <c r="N21" s="75">
        <v>5500.84765625</v>
      </c>
      <c r="O21" s="75">
        <v>8697.359375</v>
      </c>
      <c r="P21" s="76"/>
      <c r="Q21" s="77"/>
      <c r="R21" s="77"/>
      <c r="S21" s="91"/>
      <c r="T21" s="48">
        <v>7</v>
      </c>
      <c r="U21" s="48">
        <v>8</v>
      </c>
      <c r="V21" s="49">
        <v>28.681696</v>
      </c>
      <c r="W21" s="49">
        <v>0.005405</v>
      </c>
      <c r="X21" s="49">
        <v>0.016209</v>
      </c>
      <c r="Y21" s="49">
        <v>1.397963</v>
      </c>
      <c r="Z21" s="49">
        <v>0.24285714285714285</v>
      </c>
      <c r="AA21" s="49">
        <v>0</v>
      </c>
      <c r="AB21" s="72">
        <v>41</v>
      </c>
      <c r="AC21" s="72"/>
      <c r="AD21" s="73"/>
      <c r="AE21" s="88" t="s">
        <v>398</v>
      </c>
      <c r="AF21" s="99" t="s">
        <v>437</v>
      </c>
      <c r="AG21" s="88"/>
      <c r="AH21" s="99" t="s">
        <v>538</v>
      </c>
      <c r="AI21" s="88" t="s">
        <v>639</v>
      </c>
      <c r="AJ21" s="88"/>
      <c r="AK21" s="88"/>
      <c r="AL21" s="88"/>
      <c r="AM21" s="88"/>
      <c r="AN21" s="88"/>
      <c r="AO21" s="88"/>
      <c r="AP21" s="88"/>
      <c r="AQ21" s="88"/>
      <c r="AR21" s="88"/>
      <c r="AS21" s="88"/>
      <c r="AT21" s="88" t="s">
        <v>733</v>
      </c>
      <c r="AU21" s="88" t="s">
        <v>789</v>
      </c>
      <c r="AV21" s="88">
        <v>88</v>
      </c>
      <c r="AW21" s="88"/>
      <c r="AX21" s="88"/>
      <c r="AY21" s="88"/>
      <c r="AZ21" s="99" t="s">
        <v>900</v>
      </c>
      <c r="BA21" s="88"/>
      <c r="BB21" s="88"/>
      <c r="BC21" s="88" t="s">
        <v>986</v>
      </c>
      <c r="BD21" s="88"/>
      <c r="BE21" s="88" t="s">
        <v>1048</v>
      </c>
      <c r="BF21" s="88" t="s">
        <v>1090</v>
      </c>
      <c r="BG21" s="88"/>
      <c r="BH21" s="88" t="s">
        <v>1129</v>
      </c>
      <c r="BI21" s="88">
        <v>882</v>
      </c>
      <c r="BJ21" s="88"/>
      <c r="BK21" s="88"/>
      <c r="BL21" s="88"/>
      <c r="BM21" s="88"/>
      <c r="BN21" s="88"/>
      <c r="BO21" s="88"/>
      <c r="BP21" s="88"/>
      <c r="BQ21" s="88" t="b">
        <v>0</v>
      </c>
      <c r="BR21" s="88"/>
      <c r="BS21" s="88"/>
      <c r="BT21" s="88"/>
      <c r="BU21" s="88" t="b">
        <v>0</v>
      </c>
      <c r="BV21" s="88" t="b">
        <v>0</v>
      </c>
      <c r="BW21" s="88"/>
      <c r="BX21" s="88" t="b">
        <v>0</v>
      </c>
      <c r="BY21" s="88" t="b">
        <v>0</v>
      </c>
      <c r="BZ21" s="99" t="s">
        <v>1244</v>
      </c>
      <c r="CA21" s="88" t="s">
        <v>1331</v>
      </c>
      <c r="CB21" s="88"/>
      <c r="CC21" s="88"/>
      <c r="CD21" s="88"/>
      <c r="CE21" s="88" t="s">
        <v>1442</v>
      </c>
      <c r="CF21" s="88"/>
      <c r="CG21" s="88"/>
      <c r="CH21" s="88"/>
      <c r="CI21" s="88" t="s">
        <v>1501</v>
      </c>
      <c r="CJ21" s="88"/>
      <c r="CK21" s="88"/>
      <c r="CL21" s="88"/>
      <c r="CM21" s="88"/>
      <c r="CN21" s="88"/>
      <c r="CO21" s="88" t="s">
        <v>1564</v>
      </c>
      <c r="CP21" s="88"/>
      <c r="CQ21" s="88"/>
      <c r="CR21" s="88" t="s">
        <v>1567</v>
      </c>
      <c r="CS21" s="88"/>
      <c r="CT21" s="88"/>
      <c r="CU21" s="88"/>
      <c r="CV21" s="88">
        <v>0</v>
      </c>
      <c r="CW21" s="88"/>
      <c r="CX21" s="88"/>
      <c r="CY21" s="88"/>
      <c r="CZ21" s="88"/>
      <c r="DA21" s="88"/>
      <c r="DB21" s="88"/>
      <c r="DC21" s="88"/>
      <c r="DD21" s="88" t="s">
        <v>1629</v>
      </c>
      <c r="DE21" s="88"/>
      <c r="DF21" s="88" t="s">
        <v>1659</v>
      </c>
      <c r="DG21" s="88"/>
      <c r="DH21" s="88">
        <v>14</v>
      </c>
      <c r="DI21" s="88" t="s">
        <v>234</v>
      </c>
      <c r="DJ21" s="88" t="s">
        <v>1686</v>
      </c>
      <c r="DK21" s="99" t="s">
        <v>1724</v>
      </c>
      <c r="DL21" s="88">
        <v>88</v>
      </c>
      <c r="DM21" s="88"/>
      <c r="DN21" s="88"/>
      <c r="DO21" s="88" t="str">
        <f>REPLACE(INDEX(GroupVertices[Group],MATCH(Vertices[[#This Row],[Vertex]],GroupVertices[Vertex],0)),1,1,"")</f>
        <v>2</v>
      </c>
      <c r="DP21" s="48"/>
      <c r="DQ21" s="48"/>
      <c r="DR21" s="48"/>
      <c r="DS21" s="48"/>
      <c r="DT21" s="48"/>
      <c r="DU21" s="48"/>
      <c r="DV21" s="123" t="s">
        <v>1837</v>
      </c>
      <c r="DW21" s="123" t="s">
        <v>1837</v>
      </c>
      <c r="DX21" s="123" t="s">
        <v>1837</v>
      </c>
      <c r="DY21" s="123" t="s">
        <v>1837</v>
      </c>
      <c r="DZ21" s="123">
        <v>1</v>
      </c>
      <c r="EA21" s="125">
        <v>5.882352941176471</v>
      </c>
      <c r="EB21" s="123">
        <v>0</v>
      </c>
      <c r="EC21" s="125">
        <v>0</v>
      </c>
      <c r="ED21" s="123"/>
      <c r="EE21" s="125"/>
      <c r="EF21" s="123">
        <v>16</v>
      </c>
      <c r="EG21" s="125">
        <v>94.11764705882354</v>
      </c>
      <c r="EH21" s="123">
        <v>17</v>
      </c>
      <c r="EI21" s="123"/>
      <c r="EJ21" s="123"/>
      <c r="EK21" s="123"/>
      <c r="EL21" s="123"/>
      <c r="EM21" s="123"/>
      <c r="EN21" s="123"/>
      <c r="EO21" s="123"/>
      <c r="EP21" s="123"/>
      <c r="EQ21" s="123"/>
      <c r="ER21" s="123"/>
      <c r="ES21" s="123" t="s">
        <v>1837</v>
      </c>
      <c r="ET21" s="123" t="s">
        <v>1837</v>
      </c>
      <c r="EU21" s="123" t="s">
        <v>1837</v>
      </c>
      <c r="EV21" s="123" t="s">
        <v>1837</v>
      </c>
      <c r="EW21" s="123">
        <v>0</v>
      </c>
      <c r="EX21" s="125">
        <v>0</v>
      </c>
      <c r="EY21" s="123" t="s">
        <v>1837</v>
      </c>
      <c r="EZ21" s="123" t="s">
        <v>1837</v>
      </c>
      <c r="FA21" s="123" t="s">
        <v>1837</v>
      </c>
      <c r="FB21" s="123" t="s">
        <v>1837</v>
      </c>
      <c r="FC21" s="2"/>
      <c r="FD21" s="3"/>
      <c r="FE21" s="3"/>
      <c r="FF21" s="3"/>
      <c r="FG21" s="3"/>
    </row>
    <row r="22" spans="1:163" ht="41.45" customHeight="1">
      <c r="A22" s="65" t="s">
        <v>245</v>
      </c>
      <c r="C22" s="66"/>
      <c r="D22" s="66" t="s">
        <v>64</v>
      </c>
      <c r="E22" s="67">
        <v>234.2675050211492</v>
      </c>
      <c r="F22" s="69">
        <v>99.90245877788493</v>
      </c>
      <c r="G22" s="100" t="s">
        <v>552</v>
      </c>
      <c r="H22" s="66"/>
      <c r="I22" s="70" t="s">
        <v>245</v>
      </c>
      <c r="J22" s="71"/>
      <c r="K22" s="71"/>
      <c r="L22" s="70" t="s">
        <v>245</v>
      </c>
      <c r="M22" s="74">
        <v>33.50723795688127</v>
      </c>
      <c r="N22" s="75">
        <v>4869.99267578125</v>
      </c>
      <c r="O22" s="75">
        <v>3665.115966796875</v>
      </c>
      <c r="P22" s="76"/>
      <c r="Q22" s="77"/>
      <c r="R22" s="77"/>
      <c r="S22" s="91"/>
      <c r="T22" s="48">
        <v>2</v>
      </c>
      <c r="U22" s="48">
        <v>14</v>
      </c>
      <c r="V22" s="49">
        <v>24.85119</v>
      </c>
      <c r="W22" s="49">
        <v>0.005435</v>
      </c>
      <c r="X22" s="49">
        <v>0.016275</v>
      </c>
      <c r="Y22" s="49">
        <v>1.501488</v>
      </c>
      <c r="Z22" s="49">
        <v>0.2916666666666667</v>
      </c>
      <c r="AA22" s="49">
        <v>0</v>
      </c>
      <c r="AB22" s="72">
        <v>55</v>
      </c>
      <c r="AC22" s="72"/>
      <c r="AD22" s="73"/>
      <c r="AE22" s="88" t="s">
        <v>398</v>
      </c>
      <c r="AF22" s="99" t="s">
        <v>451</v>
      </c>
      <c r="AG22" s="88"/>
      <c r="AH22" s="99" t="s">
        <v>552</v>
      </c>
      <c r="AI22" s="88" t="s">
        <v>652</v>
      </c>
      <c r="AJ22" s="88"/>
      <c r="AK22" s="88"/>
      <c r="AL22" s="88"/>
      <c r="AM22" s="88"/>
      <c r="AN22" s="88"/>
      <c r="AO22" s="88"/>
      <c r="AP22" s="88"/>
      <c r="AQ22" s="88"/>
      <c r="AR22" s="88"/>
      <c r="AS22" s="88"/>
      <c r="AT22" s="88" t="s">
        <v>733</v>
      </c>
      <c r="AU22" s="88" t="s">
        <v>733</v>
      </c>
      <c r="AV22" s="88">
        <v>1</v>
      </c>
      <c r="AW22" s="88"/>
      <c r="AX22" s="88"/>
      <c r="AY22" s="88"/>
      <c r="AZ22" s="99" t="s">
        <v>914</v>
      </c>
      <c r="BA22" s="88"/>
      <c r="BB22" s="88"/>
      <c r="BC22" s="88" t="s">
        <v>994</v>
      </c>
      <c r="BD22" s="88"/>
      <c r="BE22" s="88" t="s">
        <v>1056</v>
      </c>
      <c r="BF22" s="88" t="s">
        <v>1090</v>
      </c>
      <c r="BG22" s="88"/>
      <c r="BH22" s="88" t="s">
        <v>1142</v>
      </c>
      <c r="BI22" s="88">
        <v>9</v>
      </c>
      <c r="BJ22" s="88"/>
      <c r="BK22" s="88"/>
      <c r="BL22" s="88"/>
      <c r="BM22" s="88">
        <v>2017</v>
      </c>
      <c r="BN22" s="88"/>
      <c r="BO22" s="88"/>
      <c r="BP22" s="88"/>
      <c r="BQ22" s="88" t="b">
        <v>0</v>
      </c>
      <c r="BR22" s="88"/>
      <c r="BS22" s="88"/>
      <c r="BT22" s="88"/>
      <c r="BU22" s="88" t="b">
        <v>0</v>
      </c>
      <c r="BV22" s="88" t="b">
        <v>0</v>
      </c>
      <c r="BW22" s="88"/>
      <c r="BX22" s="88" t="b">
        <v>0</v>
      </c>
      <c r="BY22" s="88" t="b">
        <v>0</v>
      </c>
      <c r="BZ22" s="99" t="s">
        <v>1258</v>
      </c>
      <c r="CA22" s="88" t="s">
        <v>1339</v>
      </c>
      <c r="CB22" s="88"/>
      <c r="CC22" s="88"/>
      <c r="CD22" s="88"/>
      <c r="CE22" s="88" t="s">
        <v>1453</v>
      </c>
      <c r="CF22" s="88"/>
      <c r="CG22" s="88"/>
      <c r="CH22" s="88"/>
      <c r="CI22" s="88"/>
      <c r="CJ22" s="88"/>
      <c r="CK22" s="88"/>
      <c r="CL22" s="88"/>
      <c r="CM22" s="88"/>
      <c r="CN22" s="88"/>
      <c r="CO22" s="88"/>
      <c r="CP22" s="88"/>
      <c r="CQ22" s="88"/>
      <c r="CR22" s="88" t="s">
        <v>1567</v>
      </c>
      <c r="CS22" s="88"/>
      <c r="CT22" s="88"/>
      <c r="CU22" s="88"/>
      <c r="CV22" s="88">
        <v>0</v>
      </c>
      <c r="CW22" s="88"/>
      <c r="CX22" s="88"/>
      <c r="CY22" s="88"/>
      <c r="CZ22" s="88"/>
      <c r="DA22" s="88"/>
      <c r="DB22" s="88"/>
      <c r="DC22" s="88"/>
      <c r="DD22" s="88" t="s">
        <v>1634</v>
      </c>
      <c r="DE22" s="88"/>
      <c r="DF22" s="88" t="s">
        <v>1659</v>
      </c>
      <c r="DG22" s="88"/>
      <c r="DH22" s="88">
        <v>0</v>
      </c>
      <c r="DI22" s="88" t="s">
        <v>245</v>
      </c>
      <c r="DJ22" s="88" t="s">
        <v>1686</v>
      </c>
      <c r="DK22" s="88" t="s">
        <v>1737</v>
      </c>
      <c r="DL22" s="88">
        <v>0</v>
      </c>
      <c r="DM22" s="88"/>
      <c r="DN22" s="88"/>
      <c r="DO22" s="88" t="str">
        <f>REPLACE(INDEX(GroupVertices[Group],MATCH(Vertices[[#This Row],[Vertex]],GroupVertices[Vertex],0)),1,1,"")</f>
        <v>2</v>
      </c>
      <c r="DP22" s="48"/>
      <c r="DQ22" s="48"/>
      <c r="DR22" s="48"/>
      <c r="DS22" s="48"/>
      <c r="DT22" s="48"/>
      <c r="DU22" s="48"/>
      <c r="DV22" s="123" t="s">
        <v>1837</v>
      </c>
      <c r="DW22" s="123" t="s">
        <v>1837</v>
      </c>
      <c r="DX22" s="123" t="s">
        <v>1837</v>
      </c>
      <c r="DY22" s="123" t="s">
        <v>1837</v>
      </c>
      <c r="DZ22" s="123">
        <v>0</v>
      </c>
      <c r="EA22" s="125">
        <v>0</v>
      </c>
      <c r="EB22" s="123">
        <v>0</v>
      </c>
      <c r="EC22" s="125">
        <v>0</v>
      </c>
      <c r="ED22" s="123"/>
      <c r="EE22" s="125"/>
      <c r="EF22" s="123">
        <v>7</v>
      </c>
      <c r="EG22" s="125">
        <v>100</v>
      </c>
      <c r="EH22" s="123">
        <v>7</v>
      </c>
      <c r="EI22" s="123"/>
      <c r="EJ22" s="123"/>
      <c r="EK22" s="123"/>
      <c r="EL22" s="123"/>
      <c r="EM22" s="123"/>
      <c r="EN22" s="123"/>
      <c r="EO22" s="123"/>
      <c r="EP22" s="123"/>
      <c r="EQ22" s="123"/>
      <c r="ER22" s="123"/>
      <c r="ES22" s="123" t="s">
        <v>1837</v>
      </c>
      <c r="ET22" s="123" t="s">
        <v>1837</v>
      </c>
      <c r="EU22" s="123" t="s">
        <v>1837</v>
      </c>
      <c r="EV22" s="123" t="s">
        <v>1837</v>
      </c>
      <c r="EW22" s="123">
        <v>0</v>
      </c>
      <c r="EX22" s="125">
        <v>0</v>
      </c>
      <c r="EY22" s="123" t="s">
        <v>1837</v>
      </c>
      <c r="EZ22" s="123" t="s">
        <v>1837</v>
      </c>
      <c r="FA22" s="123" t="s">
        <v>1837</v>
      </c>
      <c r="FB22" s="123" t="s">
        <v>1837</v>
      </c>
      <c r="FC22" s="2"/>
      <c r="FD22" s="3"/>
      <c r="FE22" s="3"/>
      <c r="FF22" s="3"/>
      <c r="FG22" s="3"/>
    </row>
    <row r="23" spans="1:163" ht="41.45" customHeight="1">
      <c r="A23" s="65" t="s">
        <v>242</v>
      </c>
      <c r="C23" s="66"/>
      <c r="D23" s="66" t="s">
        <v>64</v>
      </c>
      <c r="E23" s="67">
        <v>232.47423422601335</v>
      </c>
      <c r="F23" s="69">
        <v>99.90487919941312</v>
      </c>
      <c r="G23" s="100" t="s">
        <v>549</v>
      </c>
      <c r="H23" s="66"/>
      <c r="I23" s="70" t="s">
        <v>242</v>
      </c>
      <c r="J23" s="71"/>
      <c r="K23" s="71"/>
      <c r="L23" s="70" t="s">
        <v>242</v>
      </c>
      <c r="M23" s="74">
        <v>32.70059214225758</v>
      </c>
      <c r="N23" s="75">
        <v>5096.095703125</v>
      </c>
      <c r="O23" s="75">
        <v>6940.72900390625</v>
      </c>
      <c r="P23" s="76"/>
      <c r="Q23" s="77"/>
      <c r="R23" s="77"/>
      <c r="S23" s="91"/>
      <c r="T23" s="48">
        <v>7</v>
      </c>
      <c r="U23" s="48">
        <v>11</v>
      </c>
      <c r="V23" s="49">
        <v>24.234524</v>
      </c>
      <c r="W23" s="49">
        <v>0.005495</v>
      </c>
      <c r="X23" s="49">
        <v>0.019253</v>
      </c>
      <c r="Y23" s="49">
        <v>1.642159</v>
      </c>
      <c r="Z23" s="49">
        <v>0.3104575163398693</v>
      </c>
      <c r="AA23" s="49">
        <v>0</v>
      </c>
      <c r="AB23" s="72">
        <v>52</v>
      </c>
      <c r="AC23" s="72"/>
      <c r="AD23" s="73"/>
      <c r="AE23" s="88" t="s">
        <v>398</v>
      </c>
      <c r="AF23" s="99" t="s">
        <v>448</v>
      </c>
      <c r="AG23" s="88"/>
      <c r="AH23" s="99" t="s">
        <v>549</v>
      </c>
      <c r="AI23" s="88"/>
      <c r="AJ23" s="88"/>
      <c r="AK23" s="88"/>
      <c r="AL23" s="88" t="s">
        <v>698</v>
      </c>
      <c r="AM23" s="88"/>
      <c r="AN23" s="88"/>
      <c r="AO23" s="88"/>
      <c r="AP23" s="88"/>
      <c r="AQ23" s="88"/>
      <c r="AR23" s="88"/>
      <c r="AS23" s="88"/>
      <c r="AT23" s="88" t="s">
        <v>738</v>
      </c>
      <c r="AU23" s="88" t="s">
        <v>796</v>
      </c>
      <c r="AV23" s="88">
        <v>4354</v>
      </c>
      <c r="AW23" s="88"/>
      <c r="AX23" s="88"/>
      <c r="AY23" s="88"/>
      <c r="AZ23" s="99" t="s">
        <v>911</v>
      </c>
      <c r="BA23" s="88"/>
      <c r="BB23" s="88"/>
      <c r="BC23" s="88" t="s">
        <v>991</v>
      </c>
      <c r="BD23" s="88"/>
      <c r="BE23" s="88" t="s">
        <v>1054</v>
      </c>
      <c r="BF23" s="88" t="s">
        <v>1090</v>
      </c>
      <c r="BG23" s="88"/>
      <c r="BH23" s="88" t="s">
        <v>1139</v>
      </c>
      <c r="BI23" s="88">
        <v>1679</v>
      </c>
      <c r="BJ23" s="88"/>
      <c r="BK23" s="88"/>
      <c r="BL23" s="88"/>
      <c r="BM23" s="88"/>
      <c r="BN23" s="88"/>
      <c r="BO23" s="88" t="s">
        <v>1202</v>
      </c>
      <c r="BP23" s="88"/>
      <c r="BQ23" s="88" t="b">
        <v>0</v>
      </c>
      <c r="BR23" s="88"/>
      <c r="BS23" s="88"/>
      <c r="BT23" s="88"/>
      <c r="BU23" s="88" t="b">
        <v>0</v>
      </c>
      <c r="BV23" s="88" t="b">
        <v>0</v>
      </c>
      <c r="BW23" s="88"/>
      <c r="BX23" s="88" t="b">
        <v>0</v>
      </c>
      <c r="BY23" s="88" t="b">
        <v>0</v>
      </c>
      <c r="BZ23" s="99" t="s">
        <v>1255</v>
      </c>
      <c r="CA23" s="88" t="s">
        <v>1337</v>
      </c>
      <c r="CB23" s="88"/>
      <c r="CC23" s="88"/>
      <c r="CD23" s="88"/>
      <c r="CE23" s="88" t="s">
        <v>1450</v>
      </c>
      <c r="CF23" s="88"/>
      <c r="CG23" s="88"/>
      <c r="CH23" s="88"/>
      <c r="CI23" s="88" t="s">
        <v>1503</v>
      </c>
      <c r="CJ23" s="88"/>
      <c r="CK23" s="88"/>
      <c r="CL23" s="88"/>
      <c r="CM23" s="88"/>
      <c r="CN23" s="88" t="s">
        <v>1535</v>
      </c>
      <c r="CO23" s="88" t="s">
        <v>1564</v>
      </c>
      <c r="CP23" s="88"/>
      <c r="CQ23" s="88"/>
      <c r="CR23" s="88" t="s">
        <v>1565</v>
      </c>
      <c r="CS23" s="88"/>
      <c r="CT23" s="88"/>
      <c r="CU23" s="88"/>
      <c r="CV23" s="88">
        <v>0</v>
      </c>
      <c r="CW23" s="88"/>
      <c r="CX23" s="88"/>
      <c r="CY23" s="88"/>
      <c r="CZ23" s="88" t="s">
        <v>1607</v>
      </c>
      <c r="DA23" s="88"/>
      <c r="DB23" s="88"/>
      <c r="DC23" s="88"/>
      <c r="DD23" s="88" t="s">
        <v>1633</v>
      </c>
      <c r="DE23" s="88"/>
      <c r="DF23" s="88" t="s">
        <v>1663</v>
      </c>
      <c r="DG23" s="88"/>
      <c r="DH23" s="88">
        <v>11</v>
      </c>
      <c r="DI23" s="88" t="s">
        <v>242</v>
      </c>
      <c r="DJ23" s="88" t="s">
        <v>1686</v>
      </c>
      <c r="DK23" s="88" t="s">
        <v>1734</v>
      </c>
      <c r="DL23" s="88">
        <v>4354</v>
      </c>
      <c r="DM23" s="88"/>
      <c r="DN23" s="88"/>
      <c r="DO23" s="88" t="str">
        <f>REPLACE(INDEX(GroupVertices[Group],MATCH(Vertices[[#This Row],[Vertex]],GroupVertices[Vertex],0)),1,1,"")</f>
        <v>2</v>
      </c>
      <c r="DP23" s="48"/>
      <c r="DQ23" s="48"/>
      <c r="DR23" s="48"/>
      <c r="DS23" s="48"/>
      <c r="DT23" s="48"/>
      <c r="DU23" s="48"/>
      <c r="DV23" s="123" t="s">
        <v>1837</v>
      </c>
      <c r="DW23" s="123" t="s">
        <v>1837</v>
      </c>
      <c r="DX23" s="123" t="s">
        <v>1837</v>
      </c>
      <c r="DY23" s="123" t="s">
        <v>1837</v>
      </c>
      <c r="DZ23" s="123"/>
      <c r="EA23" s="125"/>
      <c r="EB23" s="123"/>
      <c r="EC23" s="125"/>
      <c r="ED23" s="123"/>
      <c r="EE23" s="125"/>
      <c r="EF23" s="123"/>
      <c r="EG23" s="125"/>
      <c r="EH23" s="123"/>
      <c r="EI23" s="123"/>
      <c r="EJ23" s="123"/>
      <c r="EK23" s="123"/>
      <c r="EL23" s="123"/>
      <c r="EM23" s="123"/>
      <c r="EN23" s="123"/>
      <c r="EO23" s="123"/>
      <c r="EP23" s="123"/>
      <c r="EQ23" s="123"/>
      <c r="ER23" s="123"/>
      <c r="ES23" s="123" t="s">
        <v>1837</v>
      </c>
      <c r="ET23" s="123" t="s">
        <v>1837</v>
      </c>
      <c r="EU23" s="123" t="s">
        <v>1837</v>
      </c>
      <c r="EV23" s="123" t="s">
        <v>1837</v>
      </c>
      <c r="EW23" s="123"/>
      <c r="EX23" s="125"/>
      <c r="EY23" s="123" t="s">
        <v>1837</v>
      </c>
      <c r="EZ23" s="123" t="s">
        <v>1837</v>
      </c>
      <c r="FA23" s="123" t="s">
        <v>1837</v>
      </c>
      <c r="FB23" s="123" t="s">
        <v>1837</v>
      </c>
      <c r="FC23" s="2"/>
      <c r="FD23" s="3"/>
      <c r="FE23" s="3"/>
      <c r="FF23" s="3"/>
      <c r="FG23" s="3"/>
    </row>
    <row r="24" spans="1:163" ht="41.45" customHeight="1">
      <c r="A24" s="65" t="s">
        <v>224</v>
      </c>
      <c r="C24" s="66"/>
      <c r="D24" s="66" t="s">
        <v>64</v>
      </c>
      <c r="E24" s="67">
        <v>225.36144862947353</v>
      </c>
      <c r="F24" s="69">
        <v>99.91447950039937</v>
      </c>
      <c r="G24" s="100" t="s">
        <v>521</v>
      </c>
      <c r="H24" s="66"/>
      <c r="I24" s="70" t="s">
        <v>224</v>
      </c>
      <c r="J24" s="71"/>
      <c r="K24" s="71"/>
      <c r="L24" s="70" t="s">
        <v>224</v>
      </c>
      <c r="M24" s="74">
        <v>29.501131833570685</v>
      </c>
      <c r="N24" s="75">
        <v>7631.57470703125</v>
      </c>
      <c r="O24" s="75">
        <v>3983.5458984375</v>
      </c>
      <c r="P24" s="76"/>
      <c r="Q24" s="77"/>
      <c r="R24" s="77"/>
      <c r="S24" s="91"/>
      <c r="T24" s="48">
        <v>2</v>
      </c>
      <c r="U24" s="48">
        <v>12</v>
      </c>
      <c r="V24" s="49">
        <v>21.788595</v>
      </c>
      <c r="W24" s="49">
        <v>0.005376</v>
      </c>
      <c r="X24" s="49">
        <v>0.015091</v>
      </c>
      <c r="Y24" s="49">
        <v>1.357464</v>
      </c>
      <c r="Z24" s="49">
        <v>0.2692307692307692</v>
      </c>
      <c r="AA24" s="49">
        <v>0</v>
      </c>
      <c r="AB24" s="72">
        <v>24</v>
      </c>
      <c r="AC24" s="72"/>
      <c r="AD24" s="73"/>
      <c r="AE24" s="88" t="s">
        <v>398</v>
      </c>
      <c r="AF24" s="99" t="s">
        <v>420</v>
      </c>
      <c r="AG24" s="88"/>
      <c r="AH24" s="99" t="s">
        <v>521</v>
      </c>
      <c r="AI24" s="88" t="s">
        <v>622</v>
      </c>
      <c r="AJ24" s="88"/>
      <c r="AK24" s="88"/>
      <c r="AL24" s="88"/>
      <c r="AM24" s="88"/>
      <c r="AN24" s="88"/>
      <c r="AO24" s="88"/>
      <c r="AP24" s="88"/>
      <c r="AQ24" s="88"/>
      <c r="AR24" s="88"/>
      <c r="AS24" s="88"/>
      <c r="AT24" s="88" t="s">
        <v>722</v>
      </c>
      <c r="AU24" s="88" t="s">
        <v>722</v>
      </c>
      <c r="AV24" s="88">
        <v>1608</v>
      </c>
      <c r="AW24" s="88" t="s">
        <v>831</v>
      </c>
      <c r="AX24" s="88"/>
      <c r="AY24" s="88"/>
      <c r="AZ24" s="99" t="s">
        <v>883</v>
      </c>
      <c r="BA24" s="88"/>
      <c r="BB24" s="88"/>
      <c r="BC24" s="88" t="s">
        <v>977</v>
      </c>
      <c r="BD24" s="88"/>
      <c r="BE24" s="88" t="s">
        <v>1037</v>
      </c>
      <c r="BF24" s="88" t="s">
        <v>1090</v>
      </c>
      <c r="BG24" s="88"/>
      <c r="BH24" s="88" t="s">
        <v>1112</v>
      </c>
      <c r="BI24" s="88">
        <v>1249201</v>
      </c>
      <c r="BJ24" s="88"/>
      <c r="BK24" s="88"/>
      <c r="BL24" s="88"/>
      <c r="BM24" s="103">
        <v>35004</v>
      </c>
      <c r="BN24" s="88"/>
      <c r="BO24" s="88"/>
      <c r="BP24" s="88"/>
      <c r="BQ24" s="88" t="b">
        <v>0</v>
      </c>
      <c r="BR24" s="88"/>
      <c r="BS24" s="88"/>
      <c r="BT24" s="88"/>
      <c r="BU24" s="88" t="b">
        <v>1</v>
      </c>
      <c r="BV24" s="88" t="b">
        <v>0</v>
      </c>
      <c r="BW24" s="88"/>
      <c r="BX24" s="88" t="b">
        <v>0</v>
      </c>
      <c r="BY24" s="88" t="b">
        <v>1</v>
      </c>
      <c r="BZ24" s="99" t="s">
        <v>1227</v>
      </c>
      <c r="CA24" s="88" t="s">
        <v>1323</v>
      </c>
      <c r="CB24" s="88"/>
      <c r="CC24" s="88" t="s">
        <v>1376</v>
      </c>
      <c r="CD24" s="88"/>
      <c r="CE24" s="88" t="s">
        <v>1425</v>
      </c>
      <c r="CF24" s="88"/>
      <c r="CG24" s="88"/>
      <c r="CH24" s="88"/>
      <c r="CI24" s="88" t="s">
        <v>1501</v>
      </c>
      <c r="CJ24" s="88"/>
      <c r="CK24" s="88"/>
      <c r="CL24" s="88"/>
      <c r="CM24" s="88"/>
      <c r="CN24" s="88" t="s">
        <v>1523</v>
      </c>
      <c r="CO24" s="88" t="s">
        <v>1564</v>
      </c>
      <c r="CP24" s="88"/>
      <c r="CQ24" s="88"/>
      <c r="CR24" s="88"/>
      <c r="CS24" s="88"/>
      <c r="CT24" s="88" t="s">
        <v>1577</v>
      </c>
      <c r="CU24" s="88"/>
      <c r="CV24" s="88">
        <v>0</v>
      </c>
      <c r="CW24" s="88"/>
      <c r="CX24" s="88"/>
      <c r="CY24" s="88"/>
      <c r="CZ24" s="88"/>
      <c r="DA24" s="88"/>
      <c r="DB24" s="88"/>
      <c r="DC24" s="88"/>
      <c r="DD24" s="88"/>
      <c r="DE24" s="88"/>
      <c r="DF24" s="88" t="s">
        <v>1659</v>
      </c>
      <c r="DG24" s="88"/>
      <c r="DH24" s="88">
        <v>32864</v>
      </c>
      <c r="DI24" s="88" t="s">
        <v>224</v>
      </c>
      <c r="DJ24" s="88" t="s">
        <v>1685</v>
      </c>
      <c r="DK24" s="99" t="s">
        <v>1708</v>
      </c>
      <c r="DL24" s="88">
        <v>0</v>
      </c>
      <c r="DM24" s="88"/>
      <c r="DN24" s="88"/>
      <c r="DO24" s="88" t="str">
        <f>REPLACE(INDEX(GroupVertices[Group],MATCH(Vertices[[#This Row],[Vertex]],GroupVertices[Vertex],0)),1,1,"")</f>
        <v>3</v>
      </c>
      <c r="DP24" s="48"/>
      <c r="DQ24" s="48"/>
      <c r="DR24" s="48"/>
      <c r="DS24" s="48"/>
      <c r="DT24" s="48"/>
      <c r="DU24" s="48"/>
      <c r="DV24" s="123" t="s">
        <v>1837</v>
      </c>
      <c r="DW24" s="123" t="s">
        <v>1837</v>
      </c>
      <c r="DX24" s="123" t="s">
        <v>1837</v>
      </c>
      <c r="DY24" s="123" t="s">
        <v>1837</v>
      </c>
      <c r="DZ24" s="123">
        <v>3</v>
      </c>
      <c r="EA24" s="125">
        <v>60</v>
      </c>
      <c r="EB24" s="123">
        <v>0</v>
      </c>
      <c r="EC24" s="125">
        <v>0</v>
      </c>
      <c r="ED24" s="123"/>
      <c r="EE24" s="125"/>
      <c r="EF24" s="123">
        <v>2</v>
      </c>
      <c r="EG24" s="125">
        <v>40</v>
      </c>
      <c r="EH24" s="123">
        <v>5</v>
      </c>
      <c r="EI24" s="123"/>
      <c r="EJ24" s="123"/>
      <c r="EK24" s="123"/>
      <c r="EL24" s="123"/>
      <c r="EM24" s="123"/>
      <c r="EN24" s="123"/>
      <c r="EO24" s="123"/>
      <c r="EP24" s="123"/>
      <c r="EQ24" s="123"/>
      <c r="ER24" s="123"/>
      <c r="ES24" s="123" t="s">
        <v>1837</v>
      </c>
      <c r="ET24" s="123" t="s">
        <v>1837</v>
      </c>
      <c r="EU24" s="123" t="s">
        <v>1837</v>
      </c>
      <c r="EV24" s="123" t="s">
        <v>1837</v>
      </c>
      <c r="EW24" s="123">
        <v>0</v>
      </c>
      <c r="EX24" s="125">
        <v>0</v>
      </c>
      <c r="EY24" s="123" t="s">
        <v>1837</v>
      </c>
      <c r="EZ24" s="123" t="s">
        <v>1837</v>
      </c>
      <c r="FA24" s="123" t="s">
        <v>1837</v>
      </c>
      <c r="FB24" s="123" t="s">
        <v>1837</v>
      </c>
      <c r="FC24" s="2"/>
      <c r="FD24" s="3"/>
      <c r="FE24" s="3"/>
      <c r="FF24" s="3"/>
      <c r="FG24" s="3"/>
    </row>
    <row r="25" spans="1:163" ht="41.45" customHeight="1">
      <c r="A25" s="65" t="s">
        <v>246</v>
      </c>
      <c r="C25" s="66"/>
      <c r="D25" s="66" t="s">
        <v>64</v>
      </c>
      <c r="E25" s="67">
        <v>220.4985204528296</v>
      </c>
      <c r="F25" s="69">
        <v>99.92104311370342</v>
      </c>
      <c r="G25" s="100" t="s">
        <v>558</v>
      </c>
      <c r="H25" s="66"/>
      <c r="I25" s="70" t="s">
        <v>246</v>
      </c>
      <c r="J25" s="71"/>
      <c r="K25" s="71"/>
      <c r="L25" s="70" t="s">
        <v>246</v>
      </c>
      <c r="M25" s="74">
        <v>27.313698306439445</v>
      </c>
      <c r="N25" s="75">
        <v>5829.04296875</v>
      </c>
      <c r="O25" s="75">
        <v>6474.3857421875</v>
      </c>
      <c r="P25" s="76"/>
      <c r="Q25" s="77"/>
      <c r="R25" s="77"/>
      <c r="S25" s="91"/>
      <c r="T25" s="48">
        <v>16</v>
      </c>
      <c r="U25" s="48">
        <v>1</v>
      </c>
      <c r="V25" s="49">
        <v>20.116342</v>
      </c>
      <c r="W25" s="49">
        <v>0.005464</v>
      </c>
      <c r="X25" s="49">
        <v>0.019138</v>
      </c>
      <c r="Y25" s="49">
        <v>1.553024</v>
      </c>
      <c r="Z25" s="49">
        <v>0.33088235294117646</v>
      </c>
      <c r="AA25" s="49">
        <v>0</v>
      </c>
      <c r="AB25" s="72">
        <v>61</v>
      </c>
      <c r="AC25" s="72"/>
      <c r="AD25" s="73"/>
      <c r="AE25" s="88" t="s">
        <v>398</v>
      </c>
      <c r="AF25" s="99" t="s">
        <v>457</v>
      </c>
      <c r="AG25" s="88"/>
      <c r="AH25" s="99" t="s">
        <v>558</v>
      </c>
      <c r="AI25" s="88" t="s">
        <v>658</v>
      </c>
      <c r="AJ25" s="88"/>
      <c r="AK25" s="88"/>
      <c r="AL25" s="88" t="s">
        <v>698</v>
      </c>
      <c r="AM25" s="88"/>
      <c r="AN25" s="88"/>
      <c r="AO25" s="88"/>
      <c r="AP25" s="88"/>
      <c r="AQ25" s="88"/>
      <c r="AR25" s="88"/>
      <c r="AS25" s="88"/>
      <c r="AT25" s="88" t="s">
        <v>738</v>
      </c>
      <c r="AU25" s="88" t="s">
        <v>801</v>
      </c>
      <c r="AV25" s="88">
        <v>13475</v>
      </c>
      <c r="AW25" s="88"/>
      <c r="AX25" s="88"/>
      <c r="AY25" s="88"/>
      <c r="AZ25" s="99" t="s">
        <v>920</v>
      </c>
      <c r="BA25" s="88"/>
      <c r="BB25" s="88"/>
      <c r="BC25" s="88" t="s">
        <v>997</v>
      </c>
      <c r="BD25" s="88"/>
      <c r="BE25" s="88" t="s">
        <v>1061</v>
      </c>
      <c r="BF25" s="88" t="s">
        <v>1090</v>
      </c>
      <c r="BG25" s="88"/>
      <c r="BH25" s="88" t="s">
        <v>1147</v>
      </c>
      <c r="BI25" s="88">
        <v>3136</v>
      </c>
      <c r="BJ25" s="88"/>
      <c r="BK25" s="88"/>
      <c r="BL25" s="88"/>
      <c r="BM25" s="88"/>
      <c r="BN25" s="88"/>
      <c r="BO25" s="88"/>
      <c r="BP25" s="88"/>
      <c r="BQ25" s="88" t="b">
        <v>0</v>
      </c>
      <c r="BR25" s="88"/>
      <c r="BS25" s="88"/>
      <c r="BT25" s="88"/>
      <c r="BU25" s="88" t="b">
        <v>0</v>
      </c>
      <c r="BV25" s="88" t="b">
        <v>0</v>
      </c>
      <c r="BW25" s="88"/>
      <c r="BX25" s="88" t="b">
        <v>0</v>
      </c>
      <c r="BY25" s="88" t="b">
        <v>0</v>
      </c>
      <c r="BZ25" s="99" t="s">
        <v>1264</v>
      </c>
      <c r="CA25" s="88" t="s">
        <v>1342</v>
      </c>
      <c r="CB25" s="88"/>
      <c r="CC25" s="88"/>
      <c r="CD25" s="88"/>
      <c r="CE25" s="88" t="s">
        <v>1458</v>
      </c>
      <c r="CF25" s="88"/>
      <c r="CG25" s="88"/>
      <c r="CH25" s="88"/>
      <c r="CI25" s="88" t="s">
        <v>1503</v>
      </c>
      <c r="CJ25" s="88"/>
      <c r="CK25" s="88"/>
      <c r="CL25" s="88"/>
      <c r="CM25" s="88"/>
      <c r="CN25" s="88" t="s">
        <v>1540</v>
      </c>
      <c r="CO25" s="88" t="s">
        <v>1564</v>
      </c>
      <c r="CP25" s="88"/>
      <c r="CQ25" s="88"/>
      <c r="CR25" s="88" t="s">
        <v>1565</v>
      </c>
      <c r="CS25" s="88"/>
      <c r="CT25" s="88"/>
      <c r="CU25" s="88"/>
      <c r="CV25" s="88">
        <v>0</v>
      </c>
      <c r="CW25" s="88"/>
      <c r="CX25" s="88"/>
      <c r="CY25" s="88"/>
      <c r="CZ25" s="88" t="s">
        <v>1608</v>
      </c>
      <c r="DA25" s="88"/>
      <c r="DB25" s="88"/>
      <c r="DC25" s="88"/>
      <c r="DD25" s="88" t="s">
        <v>1636</v>
      </c>
      <c r="DE25" s="88"/>
      <c r="DF25" s="88" t="s">
        <v>1663</v>
      </c>
      <c r="DG25" s="88"/>
      <c r="DH25" s="88">
        <v>86</v>
      </c>
      <c r="DI25" s="88" t="s">
        <v>246</v>
      </c>
      <c r="DJ25" s="88" t="s">
        <v>1686</v>
      </c>
      <c r="DK25" s="99" t="s">
        <v>1743</v>
      </c>
      <c r="DL25" s="88">
        <v>13475</v>
      </c>
      <c r="DM25" s="88"/>
      <c r="DN25" s="88"/>
      <c r="DO25" s="88" t="str">
        <f>REPLACE(INDEX(GroupVertices[Group],MATCH(Vertices[[#This Row],[Vertex]],GroupVertices[Vertex],0)),1,1,"")</f>
        <v>2</v>
      </c>
      <c r="DP25" s="48"/>
      <c r="DQ25" s="48"/>
      <c r="DR25" s="48"/>
      <c r="DS25" s="48"/>
      <c r="DT25" s="48"/>
      <c r="DU25" s="48"/>
      <c r="DV25" s="123" t="s">
        <v>1837</v>
      </c>
      <c r="DW25" s="123" t="s">
        <v>1837</v>
      </c>
      <c r="DX25" s="123" t="s">
        <v>1837</v>
      </c>
      <c r="DY25" s="123" t="s">
        <v>1837</v>
      </c>
      <c r="DZ25" s="123">
        <v>2</v>
      </c>
      <c r="EA25" s="125">
        <v>7.6923076923076925</v>
      </c>
      <c r="EB25" s="123">
        <v>0</v>
      </c>
      <c r="EC25" s="125">
        <v>0</v>
      </c>
      <c r="ED25" s="123"/>
      <c r="EE25" s="125"/>
      <c r="EF25" s="123">
        <v>24</v>
      </c>
      <c r="EG25" s="125">
        <v>92.3076923076923</v>
      </c>
      <c r="EH25" s="123">
        <v>26</v>
      </c>
      <c r="EI25" s="123"/>
      <c r="EJ25" s="123"/>
      <c r="EK25" s="123"/>
      <c r="EL25" s="123"/>
      <c r="EM25" s="123"/>
      <c r="EN25" s="123"/>
      <c r="EO25" s="123"/>
      <c r="EP25" s="123"/>
      <c r="EQ25" s="123"/>
      <c r="ER25" s="123"/>
      <c r="ES25" s="123" t="s">
        <v>1837</v>
      </c>
      <c r="ET25" s="123" t="s">
        <v>1837</v>
      </c>
      <c r="EU25" s="123" t="s">
        <v>1837</v>
      </c>
      <c r="EV25" s="123" t="s">
        <v>1837</v>
      </c>
      <c r="EW25" s="123">
        <v>0</v>
      </c>
      <c r="EX25" s="125">
        <v>0</v>
      </c>
      <c r="EY25" s="123" t="s">
        <v>1837</v>
      </c>
      <c r="EZ25" s="123" t="s">
        <v>1837</v>
      </c>
      <c r="FA25" s="123" t="s">
        <v>1837</v>
      </c>
      <c r="FB25" s="123" t="s">
        <v>1837</v>
      </c>
      <c r="FC25" s="2"/>
      <c r="FD25" s="3"/>
      <c r="FE25" s="3"/>
      <c r="FF25" s="3"/>
      <c r="FG25" s="3"/>
    </row>
    <row r="26" spans="1:163" ht="41.45" customHeight="1">
      <c r="A26" s="65" t="s">
        <v>221</v>
      </c>
      <c r="C26" s="66"/>
      <c r="D26" s="66" t="s">
        <v>64</v>
      </c>
      <c r="E26" s="67">
        <v>211.62729038698112</v>
      </c>
      <c r="F26" s="69">
        <v>99.93301683027262</v>
      </c>
      <c r="G26" s="100" t="s">
        <v>518</v>
      </c>
      <c r="H26" s="66"/>
      <c r="I26" s="70" t="s">
        <v>221</v>
      </c>
      <c r="J26" s="71"/>
      <c r="K26" s="71"/>
      <c r="L26" s="70" t="s">
        <v>221</v>
      </c>
      <c r="M26" s="74">
        <v>23.323257697809307</v>
      </c>
      <c r="N26" s="75">
        <v>8655.6357421875</v>
      </c>
      <c r="O26" s="75">
        <v>5033.140625</v>
      </c>
      <c r="P26" s="76"/>
      <c r="Q26" s="77"/>
      <c r="R26" s="77"/>
      <c r="S26" s="91"/>
      <c r="T26" s="48">
        <v>3</v>
      </c>
      <c r="U26" s="48">
        <v>14</v>
      </c>
      <c r="V26" s="49">
        <v>17.065723</v>
      </c>
      <c r="W26" s="49">
        <v>0.005464</v>
      </c>
      <c r="X26" s="49">
        <v>0.019132</v>
      </c>
      <c r="Y26" s="49">
        <v>1.566562</v>
      </c>
      <c r="Z26" s="49">
        <v>0.3125</v>
      </c>
      <c r="AA26" s="49">
        <v>0</v>
      </c>
      <c r="AB26" s="72">
        <v>21</v>
      </c>
      <c r="AC26" s="72"/>
      <c r="AD26" s="73"/>
      <c r="AE26" s="88" t="s">
        <v>398</v>
      </c>
      <c r="AF26" s="99" t="s">
        <v>417</v>
      </c>
      <c r="AG26" s="88"/>
      <c r="AH26" s="99" t="s">
        <v>518</v>
      </c>
      <c r="AI26" s="88" t="s">
        <v>619</v>
      </c>
      <c r="AJ26" s="88"/>
      <c r="AK26" s="88"/>
      <c r="AL26" s="88"/>
      <c r="AM26" s="88"/>
      <c r="AN26" s="88"/>
      <c r="AO26" s="88"/>
      <c r="AP26" s="88"/>
      <c r="AQ26" s="88"/>
      <c r="AR26" s="88"/>
      <c r="AS26" s="88"/>
      <c r="AT26" s="88" t="s">
        <v>725</v>
      </c>
      <c r="AU26" s="88" t="s">
        <v>779</v>
      </c>
      <c r="AV26" s="88">
        <v>21</v>
      </c>
      <c r="AW26" s="88" t="s">
        <v>829</v>
      </c>
      <c r="AX26" s="88"/>
      <c r="AY26" s="88"/>
      <c r="AZ26" s="99" t="s">
        <v>880</v>
      </c>
      <c r="BA26" s="88"/>
      <c r="BB26" s="88"/>
      <c r="BC26" s="88" t="s">
        <v>975</v>
      </c>
      <c r="BD26" s="88"/>
      <c r="BE26" s="88" t="s">
        <v>1035</v>
      </c>
      <c r="BF26" s="88" t="s">
        <v>1090</v>
      </c>
      <c r="BG26" s="88"/>
      <c r="BH26" s="88" t="s">
        <v>1109</v>
      </c>
      <c r="BI26" s="88">
        <v>363</v>
      </c>
      <c r="BJ26" s="88"/>
      <c r="BK26" s="88"/>
      <c r="BL26" s="88"/>
      <c r="BM26" s="88">
        <v>1992</v>
      </c>
      <c r="BN26" s="88"/>
      <c r="BO26" s="88"/>
      <c r="BP26" s="88"/>
      <c r="BQ26" s="88" t="b">
        <v>0</v>
      </c>
      <c r="BR26" s="88"/>
      <c r="BS26" s="88"/>
      <c r="BT26" s="88"/>
      <c r="BU26" s="88" t="b">
        <v>0</v>
      </c>
      <c r="BV26" s="88" t="b">
        <v>0</v>
      </c>
      <c r="BW26" s="88"/>
      <c r="BX26" s="88" t="b">
        <v>0</v>
      </c>
      <c r="BY26" s="88" t="b">
        <v>0</v>
      </c>
      <c r="BZ26" s="99" t="s">
        <v>1224</v>
      </c>
      <c r="CA26" s="88" t="s">
        <v>1322</v>
      </c>
      <c r="CB26" s="88"/>
      <c r="CC26" s="88"/>
      <c r="CD26" s="88"/>
      <c r="CE26" s="88" t="s">
        <v>221</v>
      </c>
      <c r="CF26" s="88"/>
      <c r="CG26" s="88"/>
      <c r="CH26" s="88"/>
      <c r="CI26" s="88" t="s">
        <v>1501</v>
      </c>
      <c r="CJ26" s="88"/>
      <c r="CK26" s="88"/>
      <c r="CL26" s="88"/>
      <c r="CM26" s="88"/>
      <c r="CN26" s="88" t="s">
        <v>1521</v>
      </c>
      <c r="CO26" s="88" t="s">
        <v>1564</v>
      </c>
      <c r="CP26" s="88"/>
      <c r="CQ26" s="88"/>
      <c r="CR26" s="88" t="s">
        <v>1565</v>
      </c>
      <c r="CS26" s="88"/>
      <c r="CT26" s="88" t="s">
        <v>1575</v>
      </c>
      <c r="CU26" s="88"/>
      <c r="CV26" s="88">
        <v>0</v>
      </c>
      <c r="CW26" s="88"/>
      <c r="CX26" s="88"/>
      <c r="CY26" s="88"/>
      <c r="CZ26" s="88"/>
      <c r="DA26" s="88"/>
      <c r="DB26" s="88"/>
      <c r="DC26" s="88"/>
      <c r="DD26" s="88" t="s">
        <v>1624</v>
      </c>
      <c r="DE26" s="88"/>
      <c r="DF26" s="88" t="s">
        <v>1659</v>
      </c>
      <c r="DG26" s="88"/>
      <c r="DH26" s="88">
        <v>0</v>
      </c>
      <c r="DI26" s="88" t="s">
        <v>221</v>
      </c>
      <c r="DJ26" s="88" t="s">
        <v>1686</v>
      </c>
      <c r="DK26" s="99" t="s">
        <v>1705</v>
      </c>
      <c r="DL26" s="88">
        <v>21</v>
      </c>
      <c r="DM26" s="88"/>
      <c r="DN26" s="88"/>
      <c r="DO26" s="88" t="str">
        <f>REPLACE(INDEX(GroupVertices[Group],MATCH(Vertices[[#This Row],[Vertex]],GroupVertices[Vertex],0)),1,1,"")</f>
        <v>3</v>
      </c>
      <c r="DP26" s="48"/>
      <c r="DQ26" s="48"/>
      <c r="DR26" s="48"/>
      <c r="DS26" s="48"/>
      <c r="DT26" s="48"/>
      <c r="DU26" s="48"/>
      <c r="DV26" s="123" t="s">
        <v>1837</v>
      </c>
      <c r="DW26" s="123" t="s">
        <v>1837</v>
      </c>
      <c r="DX26" s="123" t="s">
        <v>1837</v>
      </c>
      <c r="DY26" s="123" t="s">
        <v>1837</v>
      </c>
      <c r="DZ26" s="123">
        <v>1</v>
      </c>
      <c r="EA26" s="125">
        <v>12.5</v>
      </c>
      <c r="EB26" s="123">
        <v>0</v>
      </c>
      <c r="EC26" s="125">
        <v>0</v>
      </c>
      <c r="ED26" s="123"/>
      <c r="EE26" s="125"/>
      <c r="EF26" s="123">
        <v>7</v>
      </c>
      <c r="EG26" s="125">
        <v>87.5</v>
      </c>
      <c r="EH26" s="123">
        <v>8</v>
      </c>
      <c r="EI26" s="123"/>
      <c r="EJ26" s="123"/>
      <c r="EK26" s="123"/>
      <c r="EL26" s="123"/>
      <c r="EM26" s="123"/>
      <c r="EN26" s="123"/>
      <c r="EO26" s="123"/>
      <c r="EP26" s="123"/>
      <c r="EQ26" s="123"/>
      <c r="ER26" s="123"/>
      <c r="ES26" s="123" t="s">
        <v>1837</v>
      </c>
      <c r="ET26" s="123" t="s">
        <v>1837</v>
      </c>
      <c r="EU26" s="123" t="s">
        <v>1837</v>
      </c>
      <c r="EV26" s="123" t="s">
        <v>1837</v>
      </c>
      <c r="EW26" s="123">
        <v>0</v>
      </c>
      <c r="EX26" s="125">
        <v>0</v>
      </c>
      <c r="EY26" s="123" t="s">
        <v>1837</v>
      </c>
      <c r="EZ26" s="123" t="s">
        <v>1837</v>
      </c>
      <c r="FA26" s="123" t="s">
        <v>1837</v>
      </c>
      <c r="FB26" s="123" t="s">
        <v>1837</v>
      </c>
      <c r="FC26" s="2"/>
      <c r="FD26" s="3"/>
      <c r="FE26" s="3"/>
      <c r="FF26" s="3"/>
      <c r="FG26" s="3"/>
    </row>
    <row r="27" spans="1:163" ht="41.45" customHeight="1">
      <c r="A27" s="65" t="s">
        <v>257</v>
      </c>
      <c r="C27" s="66"/>
      <c r="D27" s="66" t="s">
        <v>64</v>
      </c>
      <c r="E27" s="67">
        <v>204.7491084841711</v>
      </c>
      <c r="F27" s="69">
        <v>99.94230048090556</v>
      </c>
      <c r="G27" s="100" t="s">
        <v>573</v>
      </c>
      <c r="H27" s="66"/>
      <c r="I27" s="70" t="s">
        <v>257</v>
      </c>
      <c r="J27" s="71"/>
      <c r="K27" s="71"/>
      <c r="L27" s="70" t="s">
        <v>257</v>
      </c>
      <c r="M27" s="74">
        <v>20.229326396875017</v>
      </c>
      <c r="N27" s="75">
        <v>5291.28955078125</v>
      </c>
      <c r="O27" s="75">
        <v>2659.368896484375</v>
      </c>
      <c r="P27" s="76"/>
      <c r="Q27" s="77"/>
      <c r="R27" s="77"/>
      <c r="S27" s="91"/>
      <c r="T27" s="48">
        <v>12</v>
      </c>
      <c r="U27" s="48">
        <v>2</v>
      </c>
      <c r="V27" s="49">
        <v>14.700469</v>
      </c>
      <c r="W27" s="49">
        <v>0.005376</v>
      </c>
      <c r="X27" s="49">
        <v>0.015911</v>
      </c>
      <c r="Y27" s="49">
        <v>1.315403</v>
      </c>
      <c r="Z27" s="49">
        <v>0.31868131868131866</v>
      </c>
      <c r="AA27" s="49">
        <v>0</v>
      </c>
      <c r="AB27" s="72">
        <v>76</v>
      </c>
      <c r="AC27" s="72"/>
      <c r="AD27" s="73"/>
      <c r="AE27" s="88" t="s">
        <v>398</v>
      </c>
      <c r="AF27" s="99" t="s">
        <v>472</v>
      </c>
      <c r="AG27" s="88"/>
      <c r="AH27" s="99" t="s">
        <v>573</v>
      </c>
      <c r="AI27" s="88" t="s">
        <v>672</v>
      </c>
      <c r="AJ27" s="88"/>
      <c r="AK27" s="88"/>
      <c r="AL27" s="88"/>
      <c r="AM27" s="88"/>
      <c r="AN27" s="88"/>
      <c r="AO27" s="88"/>
      <c r="AP27" s="88"/>
      <c r="AQ27" s="88"/>
      <c r="AR27" s="88"/>
      <c r="AS27" s="88"/>
      <c r="AT27" s="88" t="s">
        <v>726</v>
      </c>
      <c r="AU27" s="88" t="s">
        <v>809</v>
      </c>
      <c r="AV27" s="88">
        <v>44</v>
      </c>
      <c r="AW27" s="88"/>
      <c r="AX27" s="88"/>
      <c r="AY27" s="88"/>
      <c r="AZ27" s="99" t="s">
        <v>935</v>
      </c>
      <c r="BA27" s="88"/>
      <c r="BB27" s="88"/>
      <c r="BC27" s="88"/>
      <c r="BD27" s="88"/>
      <c r="BE27" s="88" t="s">
        <v>1074</v>
      </c>
      <c r="BF27" s="88" t="s">
        <v>1090</v>
      </c>
      <c r="BG27" s="88"/>
      <c r="BH27" s="88" t="s">
        <v>1162</v>
      </c>
      <c r="BI27" s="88">
        <v>1041</v>
      </c>
      <c r="BJ27" s="88"/>
      <c r="BK27" s="88"/>
      <c r="BL27" s="88"/>
      <c r="BM27" s="88">
        <v>1983</v>
      </c>
      <c r="BN27" s="88"/>
      <c r="BO27" s="88"/>
      <c r="BP27" s="88"/>
      <c r="BQ27" s="88" t="b">
        <v>0</v>
      </c>
      <c r="BR27" s="88"/>
      <c r="BS27" s="88"/>
      <c r="BT27" s="88"/>
      <c r="BU27" s="88" t="b">
        <v>0</v>
      </c>
      <c r="BV27" s="88" t="b">
        <v>0</v>
      </c>
      <c r="BW27" s="88"/>
      <c r="BX27" s="88" t="b">
        <v>0</v>
      </c>
      <c r="BY27" s="88" t="b">
        <v>0</v>
      </c>
      <c r="BZ27" s="99" t="s">
        <v>1279</v>
      </c>
      <c r="CA27" s="88" t="s">
        <v>1353</v>
      </c>
      <c r="CB27" s="88"/>
      <c r="CC27" s="88" t="s">
        <v>1399</v>
      </c>
      <c r="CD27" s="88"/>
      <c r="CE27" s="88" t="s">
        <v>1473</v>
      </c>
      <c r="CF27" s="88"/>
      <c r="CG27" s="88"/>
      <c r="CH27" s="88"/>
      <c r="CI27" s="88" t="s">
        <v>1501</v>
      </c>
      <c r="CJ27" s="88"/>
      <c r="CK27" s="88"/>
      <c r="CL27" s="88"/>
      <c r="CM27" s="88"/>
      <c r="CN27" s="88" t="s">
        <v>1552</v>
      </c>
      <c r="CO27" s="88" t="s">
        <v>1564</v>
      </c>
      <c r="CP27" s="88"/>
      <c r="CQ27" s="88"/>
      <c r="CR27" s="88" t="s">
        <v>1567</v>
      </c>
      <c r="CS27" s="88"/>
      <c r="CT27" s="88"/>
      <c r="CU27" s="88"/>
      <c r="CV27" s="88">
        <v>0</v>
      </c>
      <c r="CW27" s="88"/>
      <c r="CX27" s="88"/>
      <c r="CY27" s="88"/>
      <c r="CZ27" s="88"/>
      <c r="DA27" s="88"/>
      <c r="DB27" s="88"/>
      <c r="DC27" s="88"/>
      <c r="DD27" s="88" t="s">
        <v>1646</v>
      </c>
      <c r="DE27" s="88"/>
      <c r="DF27" s="88" t="s">
        <v>1679</v>
      </c>
      <c r="DG27" s="88"/>
      <c r="DH27" s="88">
        <v>50</v>
      </c>
      <c r="DI27" s="88" t="s">
        <v>257</v>
      </c>
      <c r="DJ27" s="88" t="s">
        <v>1686</v>
      </c>
      <c r="DK27" s="99" t="s">
        <v>1757</v>
      </c>
      <c r="DL27" s="88">
        <v>44</v>
      </c>
      <c r="DM27" s="88"/>
      <c r="DN27" s="88"/>
      <c r="DO27" s="88" t="str">
        <f>REPLACE(INDEX(GroupVertices[Group],MATCH(Vertices[[#This Row],[Vertex]],GroupVertices[Vertex],0)),1,1,"")</f>
        <v>2</v>
      </c>
      <c r="DP27" s="48"/>
      <c r="DQ27" s="48"/>
      <c r="DR27" s="48"/>
      <c r="DS27" s="48"/>
      <c r="DT27" s="48"/>
      <c r="DU27" s="48"/>
      <c r="DV27" s="123" t="s">
        <v>1837</v>
      </c>
      <c r="DW27" s="123" t="s">
        <v>1837</v>
      </c>
      <c r="DX27" s="123" t="s">
        <v>1837</v>
      </c>
      <c r="DY27" s="123" t="s">
        <v>1837</v>
      </c>
      <c r="DZ27" s="123">
        <v>1</v>
      </c>
      <c r="EA27" s="125">
        <v>4.761904761904762</v>
      </c>
      <c r="EB27" s="123">
        <v>0</v>
      </c>
      <c r="EC27" s="125">
        <v>0</v>
      </c>
      <c r="ED27" s="123"/>
      <c r="EE27" s="125"/>
      <c r="EF27" s="123">
        <v>20</v>
      </c>
      <c r="EG27" s="125">
        <v>95.23809523809524</v>
      </c>
      <c r="EH27" s="123">
        <v>21</v>
      </c>
      <c r="EI27" s="123"/>
      <c r="EJ27" s="123"/>
      <c r="EK27" s="123"/>
      <c r="EL27" s="123"/>
      <c r="EM27" s="123"/>
      <c r="EN27" s="123"/>
      <c r="EO27" s="123"/>
      <c r="EP27" s="123"/>
      <c r="EQ27" s="123"/>
      <c r="ER27" s="123"/>
      <c r="ES27" s="123" t="s">
        <v>1837</v>
      </c>
      <c r="ET27" s="123" t="s">
        <v>1837</v>
      </c>
      <c r="EU27" s="123" t="s">
        <v>1837</v>
      </c>
      <c r="EV27" s="123" t="s">
        <v>1837</v>
      </c>
      <c r="EW27" s="123">
        <v>0</v>
      </c>
      <c r="EX27" s="125">
        <v>0</v>
      </c>
      <c r="EY27" s="123" t="s">
        <v>1837</v>
      </c>
      <c r="EZ27" s="123" t="s">
        <v>1837</v>
      </c>
      <c r="FA27" s="123" t="s">
        <v>1837</v>
      </c>
      <c r="FB27" s="123" t="s">
        <v>1837</v>
      </c>
      <c r="FC27" s="2"/>
      <c r="FD27" s="3"/>
      <c r="FE27" s="3"/>
      <c r="FF27" s="3"/>
      <c r="FG27" s="3"/>
    </row>
    <row r="28" spans="1:163" ht="41.45" customHeight="1">
      <c r="A28" s="65" t="s">
        <v>220</v>
      </c>
      <c r="C28" s="66"/>
      <c r="D28" s="66" t="s">
        <v>64</v>
      </c>
      <c r="E28" s="67">
        <v>202.27144920555793</v>
      </c>
      <c r="F28" s="69">
        <v>99.94564463833773</v>
      </c>
      <c r="G28" s="100" t="s">
        <v>517</v>
      </c>
      <c r="H28" s="66"/>
      <c r="I28" s="70" t="s">
        <v>220</v>
      </c>
      <c r="J28" s="71"/>
      <c r="K28" s="71"/>
      <c r="L28" s="70" t="s">
        <v>220</v>
      </c>
      <c r="M28" s="74">
        <v>19.114830196648054</v>
      </c>
      <c r="N28" s="75">
        <v>9091.3955078125</v>
      </c>
      <c r="O28" s="75">
        <v>5422.3134765625</v>
      </c>
      <c r="P28" s="76"/>
      <c r="Q28" s="77"/>
      <c r="R28" s="77"/>
      <c r="S28" s="91"/>
      <c r="T28" s="48">
        <v>1</v>
      </c>
      <c r="U28" s="48">
        <v>14</v>
      </c>
      <c r="V28" s="49">
        <v>13.848457</v>
      </c>
      <c r="W28" s="49">
        <v>0.005405</v>
      </c>
      <c r="X28" s="49">
        <v>0.017061</v>
      </c>
      <c r="Y28" s="49">
        <v>1.399012</v>
      </c>
      <c r="Z28" s="49">
        <v>0.3</v>
      </c>
      <c r="AA28" s="49">
        <v>0</v>
      </c>
      <c r="AB28" s="72">
        <v>20</v>
      </c>
      <c r="AC28" s="72"/>
      <c r="AD28" s="73"/>
      <c r="AE28" s="88" t="s">
        <v>398</v>
      </c>
      <c r="AF28" s="99" t="s">
        <v>416</v>
      </c>
      <c r="AG28" s="88"/>
      <c r="AH28" s="99" t="s">
        <v>517</v>
      </c>
      <c r="AI28" s="88" t="s">
        <v>618</v>
      </c>
      <c r="AJ28" s="88"/>
      <c r="AK28" s="88"/>
      <c r="AL28" s="88"/>
      <c r="AM28" s="88" t="s">
        <v>704</v>
      </c>
      <c r="AN28" s="88"/>
      <c r="AO28" s="88"/>
      <c r="AP28" s="88"/>
      <c r="AQ28" s="88"/>
      <c r="AR28" s="88"/>
      <c r="AS28" s="88"/>
      <c r="AT28" s="88" t="s">
        <v>717</v>
      </c>
      <c r="AU28" s="88" t="s">
        <v>778</v>
      </c>
      <c r="AV28" s="88">
        <v>332</v>
      </c>
      <c r="AW28" s="88" t="s">
        <v>828</v>
      </c>
      <c r="AX28" s="88"/>
      <c r="AY28" s="88"/>
      <c r="AZ28" s="99" t="s">
        <v>879</v>
      </c>
      <c r="BA28" s="88"/>
      <c r="BB28" s="88"/>
      <c r="BC28" s="88"/>
      <c r="BD28" s="88"/>
      <c r="BE28" s="88" t="s">
        <v>1034</v>
      </c>
      <c r="BF28" s="88" t="s">
        <v>1090</v>
      </c>
      <c r="BG28" s="88"/>
      <c r="BH28" s="88" t="s">
        <v>1108</v>
      </c>
      <c r="BI28" s="88">
        <v>2790</v>
      </c>
      <c r="BJ28" s="88"/>
      <c r="BK28" s="88"/>
      <c r="BL28" s="88"/>
      <c r="BM28" s="88">
        <v>1995</v>
      </c>
      <c r="BN28" s="88"/>
      <c r="BO28" s="88"/>
      <c r="BP28" s="88"/>
      <c r="BQ28" s="88" t="b">
        <v>0</v>
      </c>
      <c r="BR28" s="88"/>
      <c r="BS28" s="88"/>
      <c r="BT28" s="88"/>
      <c r="BU28" s="88" t="b">
        <v>0</v>
      </c>
      <c r="BV28" s="88" t="b">
        <v>0</v>
      </c>
      <c r="BW28" s="88"/>
      <c r="BX28" s="88" t="b">
        <v>0</v>
      </c>
      <c r="BY28" s="88" t="b">
        <v>0</v>
      </c>
      <c r="BZ28" s="99" t="s">
        <v>1223</v>
      </c>
      <c r="CA28" s="88" t="s">
        <v>1321</v>
      </c>
      <c r="CB28" s="88"/>
      <c r="CC28" s="88"/>
      <c r="CD28" s="88"/>
      <c r="CE28" s="88" t="s">
        <v>1422</v>
      </c>
      <c r="CF28" s="88"/>
      <c r="CG28" s="88"/>
      <c r="CH28" s="88"/>
      <c r="CI28" s="88" t="s">
        <v>1502</v>
      </c>
      <c r="CJ28" s="88"/>
      <c r="CK28" s="88"/>
      <c r="CL28" s="88"/>
      <c r="CM28" s="88"/>
      <c r="CN28" s="88" t="s">
        <v>1520</v>
      </c>
      <c r="CO28" s="88" t="s">
        <v>1564</v>
      </c>
      <c r="CP28" s="88"/>
      <c r="CQ28" s="88"/>
      <c r="CR28" s="88" t="s">
        <v>1565</v>
      </c>
      <c r="CS28" s="88"/>
      <c r="CT28" s="88" t="s">
        <v>1574</v>
      </c>
      <c r="CU28" s="88" t="s">
        <v>1604</v>
      </c>
      <c r="CV28" s="88">
        <v>0</v>
      </c>
      <c r="CW28" s="88"/>
      <c r="CX28" s="88"/>
      <c r="CY28" s="88"/>
      <c r="CZ28" s="88"/>
      <c r="DA28" s="88"/>
      <c r="DB28" s="88"/>
      <c r="DC28" s="88"/>
      <c r="DD28" s="88" t="s">
        <v>1623</v>
      </c>
      <c r="DE28" s="88"/>
      <c r="DF28" s="88" t="s">
        <v>1663</v>
      </c>
      <c r="DG28" s="88"/>
      <c r="DH28" s="88">
        <v>6</v>
      </c>
      <c r="DI28" s="88" t="s">
        <v>220</v>
      </c>
      <c r="DJ28" s="88" t="s">
        <v>1686</v>
      </c>
      <c r="DK28" s="99" t="s">
        <v>1704</v>
      </c>
      <c r="DL28" s="88">
        <v>332</v>
      </c>
      <c r="DM28" s="88"/>
      <c r="DN28" s="88"/>
      <c r="DO28" s="88" t="str">
        <f>REPLACE(INDEX(GroupVertices[Group],MATCH(Vertices[[#This Row],[Vertex]],GroupVertices[Vertex],0)),1,1,"")</f>
        <v>3</v>
      </c>
      <c r="DP28" s="48"/>
      <c r="DQ28" s="48"/>
      <c r="DR28" s="48"/>
      <c r="DS28" s="48"/>
      <c r="DT28" s="48"/>
      <c r="DU28" s="48"/>
      <c r="DV28" s="123" t="s">
        <v>1837</v>
      </c>
      <c r="DW28" s="123" t="s">
        <v>1837</v>
      </c>
      <c r="DX28" s="123" t="s">
        <v>1837</v>
      </c>
      <c r="DY28" s="123" t="s">
        <v>1837</v>
      </c>
      <c r="DZ28" s="123">
        <v>4</v>
      </c>
      <c r="EA28" s="125">
        <v>20</v>
      </c>
      <c r="EB28" s="123">
        <v>0</v>
      </c>
      <c r="EC28" s="125">
        <v>0</v>
      </c>
      <c r="ED28" s="123"/>
      <c r="EE28" s="125"/>
      <c r="EF28" s="123">
        <v>16</v>
      </c>
      <c r="EG28" s="125">
        <v>80</v>
      </c>
      <c r="EH28" s="123">
        <v>20</v>
      </c>
      <c r="EI28" s="123"/>
      <c r="EJ28" s="123"/>
      <c r="EK28" s="123"/>
      <c r="EL28" s="123"/>
      <c r="EM28" s="123"/>
      <c r="EN28" s="123"/>
      <c r="EO28" s="123"/>
      <c r="EP28" s="123"/>
      <c r="EQ28" s="123"/>
      <c r="ER28" s="123"/>
      <c r="ES28" s="123" t="s">
        <v>1837</v>
      </c>
      <c r="ET28" s="123" t="s">
        <v>1837</v>
      </c>
      <c r="EU28" s="123" t="s">
        <v>1837</v>
      </c>
      <c r="EV28" s="123" t="s">
        <v>1837</v>
      </c>
      <c r="EW28" s="123">
        <v>0</v>
      </c>
      <c r="EX28" s="125">
        <v>0</v>
      </c>
      <c r="EY28" s="123" t="s">
        <v>1837</v>
      </c>
      <c r="EZ28" s="123" t="s">
        <v>1837</v>
      </c>
      <c r="FA28" s="123" t="s">
        <v>1837</v>
      </c>
      <c r="FB28" s="123" t="s">
        <v>1837</v>
      </c>
      <c r="FC28" s="2"/>
      <c r="FD28" s="3"/>
      <c r="FE28" s="3"/>
      <c r="FF28" s="3"/>
      <c r="FG28" s="3"/>
    </row>
    <row r="29" spans="1:163" ht="41.45" customHeight="1">
      <c r="A29" s="65" t="s">
        <v>237</v>
      </c>
      <c r="C29" s="66"/>
      <c r="D29" s="66" t="s">
        <v>64</v>
      </c>
      <c r="E29" s="67">
        <v>201.26526616935973</v>
      </c>
      <c r="F29" s="69">
        <v>99.94700270823364</v>
      </c>
      <c r="G29" s="100" t="s">
        <v>541</v>
      </c>
      <c r="H29" s="66"/>
      <c r="I29" s="70" t="s">
        <v>237</v>
      </c>
      <c r="J29" s="71"/>
      <c r="K29" s="71"/>
      <c r="L29" s="70" t="s">
        <v>237</v>
      </c>
      <c r="M29" s="74">
        <v>18.662230769335604</v>
      </c>
      <c r="N29" s="75">
        <v>414.345458984375</v>
      </c>
      <c r="O29" s="75">
        <v>2617.17041015625</v>
      </c>
      <c r="P29" s="76"/>
      <c r="Q29" s="77"/>
      <c r="R29" s="77"/>
      <c r="S29" s="91"/>
      <c r="T29" s="48">
        <v>1</v>
      </c>
      <c r="U29" s="48">
        <v>10</v>
      </c>
      <c r="V29" s="49">
        <v>13.502453</v>
      </c>
      <c r="W29" s="49">
        <v>0.005291</v>
      </c>
      <c r="X29" s="49">
        <v>0.011425</v>
      </c>
      <c r="Y29" s="49">
        <v>1.14498</v>
      </c>
      <c r="Z29" s="49">
        <v>0.2909090909090909</v>
      </c>
      <c r="AA29" s="49">
        <v>0</v>
      </c>
      <c r="AB29" s="72">
        <v>44</v>
      </c>
      <c r="AC29" s="72"/>
      <c r="AD29" s="73"/>
      <c r="AE29" s="88" t="s">
        <v>398</v>
      </c>
      <c r="AF29" s="99" t="s">
        <v>440</v>
      </c>
      <c r="AG29" s="88"/>
      <c r="AH29" s="99" t="s">
        <v>541</v>
      </c>
      <c r="AI29" s="88" t="s">
        <v>642</v>
      </c>
      <c r="AJ29" s="88"/>
      <c r="AK29" s="88"/>
      <c r="AL29" s="88"/>
      <c r="AM29" s="88"/>
      <c r="AN29" s="88"/>
      <c r="AO29" s="88"/>
      <c r="AP29" s="88"/>
      <c r="AQ29" s="88"/>
      <c r="AR29" s="88"/>
      <c r="AS29" s="88"/>
      <c r="AT29" s="88" t="s">
        <v>728</v>
      </c>
      <c r="AU29" s="88" t="s">
        <v>791</v>
      </c>
      <c r="AV29" s="88">
        <v>0</v>
      </c>
      <c r="AW29" s="88" t="s">
        <v>842</v>
      </c>
      <c r="AX29" s="88"/>
      <c r="AY29" s="88"/>
      <c r="AZ29" s="99" t="s">
        <v>903</v>
      </c>
      <c r="BA29" s="88"/>
      <c r="BB29" s="88"/>
      <c r="BC29" s="88" t="s">
        <v>987</v>
      </c>
      <c r="BD29" s="88"/>
      <c r="BE29" s="88"/>
      <c r="BF29" s="88" t="s">
        <v>1090</v>
      </c>
      <c r="BG29" s="88"/>
      <c r="BH29" s="88" t="s">
        <v>1132</v>
      </c>
      <c r="BI29" s="88">
        <v>195506</v>
      </c>
      <c r="BJ29" s="88"/>
      <c r="BK29" s="88"/>
      <c r="BL29" s="88"/>
      <c r="BM29" s="88">
        <v>2006</v>
      </c>
      <c r="BN29" s="88"/>
      <c r="BO29" s="88"/>
      <c r="BP29" s="88"/>
      <c r="BQ29" s="88" t="b">
        <v>0</v>
      </c>
      <c r="BR29" s="88"/>
      <c r="BS29" s="88"/>
      <c r="BT29" s="88"/>
      <c r="BU29" s="88" t="b">
        <v>0</v>
      </c>
      <c r="BV29" s="88" t="b">
        <v>0</v>
      </c>
      <c r="BW29" s="88"/>
      <c r="BX29" s="88" t="b">
        <v>0</v>
      </c>
      <c r="BY29" s="88" t="b">
        <v>1</v>
      </c>
      <c r="BZ29" s="99" t="s">
        <v>1247</v>
      </c>
      <c r="CA29" s="88"/>
      <c r="CB29" s="88"/>
      <c r="CC29" s="88" t="s">
        <v>1386</v>
      </c>
      <c r="CD29" s="88"/>
      <c r="CE29" s="88" t="s">
        <v>1443</v>
      </c>
      <c r="CF29" s="88"/>
      <c r="CG29" s="88"/>
      <c r="CH29" s="88"/>
      <c r="CI29" s="88" t="s">
        <v>1501</v>
      </c>
      <c r="CJ29" s="88"/>
      <c r="CK29" s="88"/>
      <c r="CL29" s="88"/>
      <c r="CM29" s="88"/>
      <c r="CN29" s="88"/>
      <c r="CO29" s="88"/>
      <c r="CP29" s="88"/>
      <c r="CQ29" s="88"/>
      <c r="CR29" s="88"/>
      <c r="CS29" s="88"/>
      <c r="CT29" s="88" t="s">
        <v>1587</v>
      </c>
      <c r="CU29" s="88"/>
      <c r="CV29" s="88">
        <v>0</v>
      </c>
      <c r="CW29" s="88"/>
      <c r="CX29" s="88"/>
      <c r="CY29" s="88"/>
      <c r="CZ29" s="88"/>
      <c r="DA29" s="88"/>
      <c r="DB29" s="88"/>
      <c r="DC29" s="88"/>
      <c r="DD29" s="88"/>
      <c r="DE29" s="88"/>
      <c r="DF29" s="88" t="s">
        <v>1659</v>
      </c>
      <c r="DG29" s="88"/>
      <c r="DH29" s="88">
        <v>939</v>
      </c>
      <c r="DI29" s="88" t="s">
        <v>237</v>
      </c>
      <c r="DJ29" s="88" t="s">
        <v>1685</v>
      </c>
      <c r="DK29" s="99" t="s">
        <v>1727</v>
      </c>
      <c r="DL29" s="88">
        <v>0</v>
      </c>
      <c r="DM29" s="88"/>
      <c r="DN29" s="88"/>
      <c r="DO29" s="88" t="str">
        <f>REPLACE(INDEX(GroupVertices[Group],MATCH(Vertices[[#This Row],[Vertex]],GroupVertices[Vertex],0)),1,1,"")</f>
        <v>1</v>
      </c>
      <c r="DP29" s="48"/>
      <c r="DQ29" s="48"/>
      <c r="DR29" s="48"/>
      <c r="DS29" s="48"/>
      <c r="DT29" s="48"/>
      <c r="DU29" s="48"/>
      <c r="DV29" s="123" t="s">
        <v>1837</v>
      </c>
      <c r="DW29" s="123" t="s">
        <v>1837</v>
      </c>
      <c r="DX29" s="123" t="s">
        <v>1837</v>
      </c>
      <c r="DY29" s="123" t="s">
        <v>1837</v>
      </c>
      <c r="DZ29" s="123">
        <v>0</v>
      </c>
      <c r="EA29" s="125">
        <v>0</v>
      </c>
      <c r="EB29" s="123">
        <v>0</v>
      </c>
      <c r="EC29" s="125">
        <v>0</v>
      </c>
      <c r="ED29" s="123"/>
      <c r="EE29" s="125"/>
      <c r="EF29" s="123">
        <v>19</v>
      </c>
      <c r="EG29" s="125">
        <v>100</v>
      </c>
      <c r="EH29" s="123">
        <v>19</v>
      </c>
      <c r="EI29" s="123"/>
      <c r="EJ29" s="123"/>
      <c r="EK29" s="123"/>
      <c r="EL29" s="123"/>
      <c r="EM29" s="123"/>
      <c r="EN29" s="123"/>
      <c r="EO29" s="123"/>
      <c r="EP29" s="123"/>
      <c r="EQ29" s="123"/>
      <c r="ER29" s="123"/>
      <c r="ES29" s="123" t="s">
        <v>1837</v>
      </c>
      <c r="ET29" s="123" t="s">
        <v>1837</v>
      </c>
      <c r="EU29" s="123" t="s">
        <v>1837</v>
      </c>
      <c r="EV29" s="123" t="s">
        <v>1837</v>
      </c>
      <c r="EW29" s="123">
        <v>0</v>
      </c>
      <c r="EX29" s="125">
        <v>0</v>
      </c>
      <c r="EY29" s="123" t="s">
        <v>1837</v>
      </c>
      <c r="EZ29" s="123" t="s">
        <v>1837</v>
      </c>
      <c r="FA29" s="123" t="s">
        <v>1837</v>
      </c>
      <c r="FB29" s="123" t="s">
        <v>1837</v>
      </c>
      <c r="FC29" s="2"/>
      <c r="FD29" s="3"/>
      <c r="FE29" s="3"/>
      <c r="FF29" s="3"/>
      <c r="FG29" s="3"/>
    </row>
    <row r="30" spans="1:163" ht="41.45" customHeight="1">
      <c r="A30" s="65" t="s">
        <v>248</v>
      </c>
      <c r="C30" s="66"/>
      <c r="D30" s="66" t="s">
        <v>64</v>
      </c>
      <c r="E30" s="67">
        <v>197.96584983851298</v>
      </c>
      <c r="F30" s="69">
        <v>99.95145601129265</v>
      </c>
      <c r="G30" s="100" t="s">
        <v>561</v>
      </c>
      <c r="H30" s="66"/>
      <c r="I30" s="70" t="s">
        <v>248</v>
      </c>
      <c r="J30" s="71"/>
      <c r="K30" s="71"/>
      <c r="L30" s="70" t="s">
        <v>248</v>
      </c>
      <c r="M30" s="74">
        <v>17.178093303205188</v>
      </c>
      <c r="N30" s="75">
        <v>5908.53076171875</v>
      </c>
      <c r="O30" s="75">
        <v>4717.34814453125</v>
      </c>
      <c r="P30" s="76"/>
      <c r="Q30" s="77"/>
      <c r="R30" s="77"/>
      <c r="S30" s="91"/>
      <c r="T30" s="48">
        <v>11</v>
      </c>
      <c r="U30" s="48">
        <v>5</v>
      </c>
      <c r="V30" s="49">
        <v>12.367857</v>
      </c>
      <c r="W30" s="49">
        <v>0.005435</v>
      </c>
      <c r="X30" s="49">
        <v>0.018419</v>
      </c>
      <c r="Y30" s="49">
        <v>1.453799</v>
      </c>
      <c r="Z30" s="49">
        <v>0.35833333333333334</v>
      </c>
      <c r="AA30" s="49">
        <v>0</v>
      </c>
      <c r="AB30" s="72">
        <v>64</v>
      </c>
      <c r="AC30" s="72"/>
      <c r="AD30" s="73"/>
      <c r="AE30" s="88" t="s">
        <v>398</v>
      </c>
      <c r="AF30" s="99" t="s">
        <v>460</v>
      </c>
      <c r="AG30" s="88"/>
      <c r="AH30" s="99" t="s">
        <v>561</v>
      </c>
      <c r="AI30" s="88" t="s">
        <v>661</v>
      </c>
      <c r="AJ30" s="88"/>
      <c r="AK30" s="88"/>
      <c r="AL30" s="88"/>
      <c r="AM30" s="88"/>
      <c r="AN30" s="88"/>
      <c r="AO30" s="88"/>
      <c r="AP30" s="88"/>
      <c r="AQ30" s="88"/>
      <c r="AR30" s="88"/>
      <c r="AS30" s="88"/>
      <c r="AT30" s="88" t="s">
        <v>745</v>
      </c>
      <c r="AU30" s="88" t="s">
        <v>745</v>
      </c>
      <c r="AV30" s="88">
        <v>6</v>
      </c>
      <c r="AW30" s="88"/>
      <c r="AX30" s="88"/>
      <c r="AY30" s="88"/>
      <c r="AZ30" s="99" t="s">
        <v>923</v>
      </c>
      <c r="BA30" s="88"/>
      <c r="BB30" s="88"/>
      <c r="BC30" s="88"/>
      <c r="BD30" s="88"/>
      <c r="BE30" s="88" t="s">
        <v>1064</v>
      </c>
      <c r="BF30" s="88" t="s">
        <v>1090</v>
      </c>
      <c r="BG30" s="88"/>
      <c r="BH30" s="88" t="s">
        <v>1150</v>
      </c>
      <c r="BI30" s="88">
        <v>7053</v>
      </c>
      <c r="BJ30" s="88"/>
      <c r="BK30" s="88"/>
      <c r="BL30" s="88"/>
      <c r="BM30" s="88"/>
      <c r="BN30" s="88"/>
      <c r="BO30" s="88"/>
      <c r="BP30" s="88"/>
      <c r="BQ30" s="88" t="b">
        <v>0</v>
      </c>
      <c r="BR30" s="88"/>
      <c r="BS30" s="88"/>
      <c r="BT30" s="88"/>
      <c r="BU30" s="88" t="b">
        <v>0</v>
      </c>
      <c r="BV30" s="88" t="b">
        <v>0</v>
      </c>
      <c r="BW30" s="88"/>
      <c r="BX30" s="88" t="b">
        <v>0</v>
      </c>
      <c r="BY30" s="88" t="b">
        <v>0</v>
      </c>
      <c r="BZ30" s="99" t="s">
        <v>1267</v>
      </c>
      <c r="CA30" s="88" t="s">
        <v>1345</v>
      </c>
      <c r="CB30" s="88"/>
      <c r="CC30" s="88"/>
      <c r="CD30" s="88"/>
      <c r="CE30" s="88" t="s">
        <v>1461</v>
      </c>
      <c r="CF30" s="88"/>
      <c r="CG30" s="88"/>
      <c r="CH30" s="88"/>
      <c r="CI30" s="88" t="s">
        <v>1501</v>
      </c>
      <c r="CJ30" s="88"/>
      <c r="CK30" s="88"/>
      <c r="CL30" s="88"/>
      <c r="CM30" s="88"/>
      <c r="CN30" s="88" t="s">
        <v>1543</v>
      </c>
      <c r="CO30" s="88"/>
      <c r="CP30" s="88"/>
      <c r="CQ30" s="88"/>
      <c r="CR30" s="88"/>
      <c r="CS30" s="88"/>
      <c r="CT30" s="88"/>
      <c r="CU30" s="88"/>
      <c r="CV30" s="88"/>
      <c r="CW30" s="88"/>
      <c r="CX30" s="88"/>
      <c r="CY30" s="88"/>
      <c r="CZ30" s="88"/>
      <c r="DA30" s="88"/>
      <c r="DB30" s="88"/>
      <c r="DC30" s="88"/>
      <c r="DD30" s="88" t="s">
        <v>1639</v>
      </c>
      <c r="DE30" s="88"/>
      <c r="DF30" s="88" t="s">
        <v>1659</v>
      </c>
      <c r="DG30" s="88"/>
      <c r="DH30" s="88">
        <v>164</v>
      </c>
      <c r="DI30" s="88" t="s">
        <v>248</v>
      </c>
      <c r="DJ30" s="88" t="s">
        <v>1686</v>
      </c>
      <c r="DK30" s="88" t="s">
        <v>1746</v>
      </c>
      <c r="DL30" s="88">
        <v>0</v>
      </c>
      <c r="DM30" s="88"/>
      <c r="DN30" s="88"/>
      <c r="DO30" s="88" t="str">
        <f>REPLACE(INDEX(GroupVertices[Group],MATCH(Vertices[[#This Row],[Vertex]],GroupVertices[Vertex],0)),1,1,"")</f>
        <v>2</v>
      </c>
      <c r="DP30" s="48"/>
      <c r="DQ30" s="48"/>
      <c r="DR30" s="48"/>
      <c r="DS30" s="48"/>
      <c r="DT30" s="48"/>
      <c r="DU30" s="48"/>
      <c r="DV30" s="123" t="s">
        <v>1837</v>
      </c>
      <c r="DW30" s="123" t="s">
        <v>1837</v>
      </c>
      <c r="DX30" s="123" t="s">
        <v>1837</v>
      </c>
      <c r="DY30" s="123" t="s">
        <v>1837</v>
      </c>
      <c r="DZ30" s="123">
        <v>3</v>
      </c>
      <c r="EA30" s="125">
        <v>9.375</v>
      </c>
      <c r="EB30" s="123">
        <v>0</v>
      </c>
      <c r="EC30" s="125">
        <v>0</v>
      </c>
      <c r="ED30" s="123"/>
      <c r="EE30" s="125"/>
      <c r="EF30" s="123">
        <v>29</v>
      </c>
      <c r="EG30" s="125">
        <v>90.625</v>
      </c>
      <c r="EH30" s="123">
        <v>32</v>
      </c>
      <c r="EI30" s="123"/>
      <c r="EJ30" s="123"/>
      <c r="EK30" s="123"/>
      <c r="EL30" s="123"/>
      <c r="EM30" s="123"/>
      <c r="EN30" s="123"/>
      <c r="EO30" s="123"/>
      <c r="EP30" s="123"/>
      <c r="EQ30" s="123"/>
      <c r="ER30" s="123"/>
      <c r="ES30" s="123" t="s">
        <v>1837</v>
      </c>
      <c r="ET30" s="123" t="s">
        <v>1837</v>
      </c>
      <c r="EU30" s="123" t="s">
        <v>1837</v>
      </c>
      <c r="EV30" s="123" t="s">
        <v>1837</v>
      </c>
      <c r="EW30" s="123">
        <v>0</v>
      </c>
      <c r="EX30" s="125">
        <v>0</v>
      </c>
      <c r="EY30" s="123" t="s">
        <v>1837</v>
      </c>
      <c r="EZ30" s="123" t="s">
        <v>1837</v>
      </c>
      <c r="FA30" s="123" t="s">
        <v>1837</v>
      </c>
      <c r="FB30" s="123" t="s">
        <v>1837</v>
      </c>
      <c r="FC30" s="2"/>
      <c r="FD30" s="3"/>
      <c r="FE30" s="3"/>
      <c r="FF30" s="3"/>
      <c r="FG30" s="3"/>
    </row>
    <row r="31" spans="1:163" ht="41.45" customHeight="1">
      <c r="A31" s="65" t="s">
        <v>281</v>
      </c>
      <c r="C31" s="66"/>
      <c r="D31" s="66" t="s">
        <v>64</v>
      </c>
      <c r="E31" s="67">
        <v>192.19202829206242</v>
      </c>
      <c r="F31" s="69">
        <v>99.95924907969524</v>
      </c>
      <c r="G31" s="100" t="s">
        <v>555</v>
      </c>
      <c r="H31" s="66"/>
      <c r="I31" s="70" t="s">
        <v>281</v>
      </c>
      <c r="J31" s="71"/>
      <c r="K31" s="71"/>
      <c r="L31" s="70" t="s">
        <v>281</v>
      </c>
      <c r="M31" s="74">
        <v>14.580923373565188</v>
      </c>
      <c r="N31" s="75">
        <v>8464.46875</v>
      </c>
      <c r="O31" s="75">
        <v>7953.60302734375</v>
      </c>
      <c r="P31" s="76"/>
      <c r="Q31" s="77"/>
      <c r="R31" s="77"/>
      <c r="S31" s="91"/>
      <c r="T31" s="48">
        <v>9</v>
      </c>
      <c r="U31" s="48">
        <v>0</v>
      </c>
      <c r="V31" s="49">
        <v>10.382368</v>
      </c>
      <c r="W31" s="49">
        <v>0.005236</v>
      </c>
      <c r="X31" s="49">
        <v>0.010721</v>
      </c>
      <c r="Y31" s="49">
        <v>0.957677</v>
      </c>
      <c r="Z31" s="49">
        <v>0.25</v>
      </c>
      <c r="AA31" s="49">
        <v>0</v>
      </c>
      <c r="AB31" s="72">
        <v>58</v>
      </c>
      <c r="AC31" s="72"/>
      <c r="AD31" s="73"/>
      <c r="AE31" s="88" t="s">
        <v>398</v>
      </c>
      <c r="AF31" s="99" t="s">
        <v>454</v>
      </c>
      <c r="AG31" s="88"/>
      <c r="AH31" s="99" t="s">
        <v>555</v>
      </c>
      <c r="AI31" s="88" t="s">
        <v>655</v>
      </c>
      <c r="AJ31" s="88"/>
      <c r="AK31" s="88"/>
      <c r="AL31" s="88"/>
      <c r="AM31" s="88" t="s">
        <v>710</v>
      </c>
      <c r="AN31" s="88"/>
      <c r="AO31" s="88"/>
      <c r="AP31" s="88"/>
      <c r="AQ31" s="102">
        <v>40630</v>
      </c>
      <c r="AR31" s="88"/>
      <c r="AS31" s="88"/>
      <c r="AT31" s="88" t="s">
        <v>722</v>
      </c>
      <c r="AU31" s="88" t="s">
        <v>800</v>
      </c>
      <c r="AV31" s="88">
        <v>2</v>
      </c>
      <c r="AW31" s="88"/>
      <c r="AX31" s="88"/>
      <c r="AY31" s="88"/>
      <c r="AZ31" s="99" t="s">
        <v>917</v>
      </c>
      <c r="BA31" s="88"/>
      <c r="BB31" s="88"/>
      <c r="BC31" s="88" t="s">
        <v>995</v>
      </c>
      <c r="BD31" s="88"/>
      <c r="BE31" s="88" t="s">
        <v>1059</v>
      </c>
      <c r="BF31" s="88" t="s">
        <v>1090</v>
      </c>
      <c r="BG31" s="88"/>
      <c r="BH31" s="88" t="s">
        <v>1144</v>
      </c>
      <c r="BI31" s="88">
        <v>103033</v>
      </c>
      <c r="BJ31" s="88"/>
      <c r="BK31" s="88"/>
      <c r="BL31" s="88"/>
      <c r="BM31" s="88"/>
      <c r="BN31" s="88"/>
      <c r="BO31" s="88"/>
      <c r="BP31" s="88"/>
      <c r="BQ31" s="88" t="b">
        <v>0</v>
      </c>
      <c r="BR31" s="88"/>
      <c r="BS31" s="88"/>
      <c r="BT31" s="88"/>
      <c r="BU31" s="88" t="b">
        <v>0</v>
      </c>
      <c r="BV31" s="88" t="b">
        <v>0</v>
      </c>
      <c r="BW31" s="88"/>
      <c r="BX31" s="88" t="b">
        <v>0</v>
      </c>
      <c r="BY31" s="88" t="b">
        <v>0</v>
      </c>
      <c r="BZ31" s="99" t="s">
        <v>1261</v>
      </c>
      <c r="CA31" s="88"/>
      <c r="CB31" s="88"/>
      <c r="CC31" s="88"/>
      <c r="CD31" s="88"/>
      <c r="CE31" s="88" t="s">
        <v>1456</v>
      </c>
      <c r="CF31" s="88"/>
      <c r="CG31" s="88"/>
      <c r="CH31" s="88"/>
      <c r="CI31" s="88" t="s">
        <v>1501</v>
      </c>
      <c r="CJ31" s="88"/>
      <c r="CK31" s="88"/>
      <c r="CL31" s="88"/>
      <c r="CM31" s="88"/>
      <c r="CN31" s="88"/>
      <c r="CO31" s="88" t="s">
        <v>1564</v>
      </c>
      <c r="CP31" s="88"/>
      <c r="CQ31" s="88"/>
      <c r="CR31" s="88"/>
      <c r="CS31" s="88"/>
      <c r="CT31" s="88"/>
      <c r="CU31" s="88"/>
      <c r="CV31" s="88">
        <v>0</v>
      </c>
      <c r="CW31" s="88"/>
      <c r="CX31" s="88"/>
      <c r="CY31" s="88"/>
      <c r="CZ31" s="88"/>
      <c r="DA31" s="88"/>
      <c r="DB31" s="88"/>
      <c r="DC31" s="88"/>
      <c r="DD31" s="88"/>
      <c r="DE31" s="88"/>
      <c r="DF31" s="88" t="s">
        <v>1671</v>
      </c>
      <c r="DG31" s="88"/>
      <c r="DH31" s="88">
        <v>50</v>
      </c>
      <c r="DI31" s="88" t="s">
        <v>281</v>
      </c>
      <c r="DJ31" s="88" t="s">
        <v>1686</v>
      </c>
      <c r="DK31" s="88" t="s">
        <v>1740</v>
      </c>
      <c r="DL31" s="88">
        <v>0</v>
      </c>
      <c r="DM31" s="88"/>
      <c r="DN31" s="88"/>
      <c r="DO31" s="88" t="str">
        <f>REPLACE(INDEX(GroupVertices[Group],MATCH(Vertices[[#This Row],[Vertex]],GroupVertices[Vertex],0)),1,1,"")</f>
        <v>3</v>
      </c>
      <c r="DP31" s="48"/>
      <c r="DQ31" s="48"/>
      <c r="DR31" s="48"/>
      <c r="DS31" s="48"/>
      <c r="DT31" s="48"/>
      <c r="DU31" s="48"/>
      <c r="DV31" s="48"/>
      <c r="DW31" s="48"/>
      <c r="DX31" s="48"/>
      <c r="DY31" s="48"/>
      <c r="DZ31" s="48">
        <v>1</v>
      </c>
      <c r="EA31" s="49">
        <v>4.545454545454546</v>
      </c>
      <c r="EB31" s="48">
        <v>0</v>
      </c>
      <c r="EC31" s="49">
        <v>0</v>
      </c>
      <c r="ED31" s="48"/>
      <c r="EE31" s="49"/>
      <c r="EF31" s="48">
        <v>21</v>
      </c>
      <c r="EG31" s="49">
        <v>95.45454545454545</v>
      </c>
      <c r="EH31" s="48">
        <v>22</v>
      </c>
      <c r="EI31" s="48"/>
      <c r="EJ31" s="48"/>
      <c r="EK31" s="48"/>
      <c r="EL31" s="48"/>
      <c r="EM31" s="48"/>
      <c r="EN31" s="48"/>
      <c r="EO31" s="48"/>
      <c r="EP31" s="48"/>
      <c r="EQ31" s="48"/>
      <c r="ER31" s="48"/>
      <c r="ES31" s="48"/>
      <c r="ET31" s="48"/>
      <c r="EU31" s="48"/>
      <c r="EV31" s="48"/>
      <c r="EW31" s="48">
        <v>0</v>
      </c>
      <c r="EX31" s="49">
        <v>0</v>
      </c>
      <c r="EY31" s="48"/>
      <c r="EZ31" s="48"/>
      <c r="FA31" s="48"/>
      <c r="FB31" s="48"/>
      <c r="FC31" s="2"/>
      <c r="FD31" s="3"/>
      <c r="FE31" s="3"/>
      <c r="FF31" s="3"/>
      <c r="FG31" s="3"/>
    </row>
    <row r="32" spans="1:163" ht="41.45" customHeight="1">
      <c r="A32" s="65" t="s">
        <v>252</v>
      </c>
      <c r="C32" s="66"/>
      <c r="D32" s="66" t="s">
        <v>64</v>
      </c>
      <c r="E32" s="67">
        <v>188.55621629109518</v>
      </c>
      <c r="F32" s="69">
        <v>99.96415642423206</v>
      </c>
      <c r="G32" s="100" t="s">
        <v>565</v>
      </c>
      <c r="H32" s="66"/>
      <c r="I32" s="70" t="s">
        <v>252</v>
      </c>
      <c r="J32" s="71"/>
      <c r="K32" s="71"/>
      <c r="L32" s="70" t="s">
        <v>252</v>
      </c>
      <c r="M32" s="74">
        <v>12.945469017595121</v>
      </c>
      <c r="N32" s="75">
        <v>6118.88427734375</v>
      </c>
      <c r="O32" s="75">
        <v>6938.31591796875</v>
      </c>
      <c r="P32" s="76"/>
      <c r="Q32" s="77"/>
      <c r="R32" s="77"/>
      <c r="S32" s="91"/>
      <c r="T32" s="48">
        <v>1</v>
      </c>
      <c r="U32" s="48">
        <v>13</v>
      </c>
      <c r="V32" s="49">
        <v>9.132093</v>
      </c>
      <c r="W32" s="49">
        <v>0.005376</v>
      </c>
      <c r="X32" s="49">
        <v>0.017137</v>
      </c>
      <c r="Y32" s="49">
        <v>1.279444</v>
      </c>
      <c r="Z32" s="49">
        <v>0.35714285714285715</v>
      </c>
      <c r="AA32" s="49">
        <v>0</v>
      </c>
      <c r="AB32" s="72">
        <v>68</v>
      </c>
      <c r="AC32" s="72"/>
      <c r="AD32" s="73"/>
      <c r="AE32" s="88" t="s">
        <v>398</v>
      </c>
      <c r="AF32" s="99" t="s">
        <v>464</v>
      </c>
      <c r="AG32" s="88"/>
      <c r="AH32" s="99" t="s">
        <v>565</v>
      </c>
      <c r="AI32" s="88" t="s">
        <v>665</v>
      </c>
      <c r="AJ32" s="88"/>
      <c r="AK32" s="88"/>
      <c r="AL32" s="88"/>
      <c r="AM32" s="88"/>
      <c r="AN32" s="88"/>
      <c r="AO32" s="88"/>
      <c r="AP32" s="88"/>
      <c r="AQ32" s="88"/>
      <c r="AR32" s="88"/>
      <c r="AS32" s="88"/>
      <c r="AT32" s="88" t="s">
        <v>733</v>
      </c>
      <c r="AU32" s="88" t="s">
        <v>806</v>
      </c>
      <c r="AV32" s="88">
        <v>2560</v>
      </c>
      <c r="AW32" s="88" t="s">
        <v>851</v>
      </c>
      <c r="AX32" s="88"/>
      <c r="AY32" s="88"/>
      <c r="AZ32" s="99" t="s">
        <v>927</v>
      </c>
      <c r="BA32" s="88"/>
      <c r="BB32" s="88"/>
      <c r="BC32" s="88" t="s">
        <v>1002</v>
      </c>
      <c r="BD32" s="88"/>
      <c r="BE32" s="88" t="s">
        <v>1068</v>
      </c>
      <c r="BF32" s="88" t="s">
        <v>1090</v>
      </c>
      <c r="BG32" s="88"/>
      <c r="BH32" s="88" t="s">
        <v>1154</v>
      </c>
      <c r="BI32" s="88">
        <v>28499</v>
      </c>
      <c r="BJ32" s="88"/>
      <c r="BK32" s="88"/>
      <c r="BL32" s="88"/>
      <c r="BM32" s="88">
        <v>1872</v>
      </c>
      <c r="BN32" s="88" t="s">
        <v>1196</v>
      </c>
      <c r="BO32" s="88"/>
      <c r="BP32" s="88"/>
      <c r="BQ32" s="88" t="b">
        <v>0</v>
      </c>
      <c r="BR32" s="88"/>
      <c r="BS32" s="88"/>
      <c r="BT32" s="88"/>
      <c r="BU32" s="88" t="b">
        <v>0</v>
      </c>
      <c r="BV32" s="88" t="b">
        <v>0</v>
      </c>
      <c r="BW32" s="88"/>
      <c r="BX32" s="88" t="b">
        <v>0</v>
      </c>
      <c r="BY32" s="88" t="b">
        <v>0</v>
      </c>
      <c r="BZ32" s="99" t="s">
        <v>1271</v>
      </c>
      <c r="CA32" s="88" t="s">
        <v>1349</v>
      </c>
      <c r="CB32" s="88"/>
      <c r="CC32" s="88" t="s">
        <v>1394</v>
      </c>
      <c r="CD32" s="88"/>
      <c r="CE32" s="88" t="s">
        <v>1465</v>
      </c>
      <c r="CF32" s="88"/>
      <c r="CG32" s="88"/>
      <c r="CH32" s="88"/>
      <c r="CI32" s="88" t="s">
        <v>1501</v>
      </c>
      <c r="CJ32" s="88"/>
      <c r="CK32" s="88"/>
      <c r="CL32" s="88"/>
      <c r="CM32" s="88"/>
      <c r="CN32" s="88" t="s">
        <v>1547</v>
      </c>
      <c r="CO32" s="88" t="s">
        <v>1564</v>
      </c>
      <c r="CP32" s="88"/>
      <c r="CQ32" s="88"/>
      <c r="CR32" s="88" t="s">
        <v>1567</v>
      </c>
      <c r="CS32" s="88"/>
      <c r="CT32" s="88" t="s">
        <v>1593</v>
      </c>
      <c r="CU32" s="88"/>
      <c r="CV32" s="88"/>
      <c r="CW32" s="88"/>
      <c r="CX32" s="88"/>
      <c r="CY32" s="88"/>
      <c r="CZ32" s="88"/>
      <c r="DA32" s="88"/>
      <c r="DB32" s="88"/>
      <c r="DC32" s="88"/>
      <c r="DD32" s="88" t="s">
        <v>1642</v>
      </c>
      <c r="DE32" s="88"/>
      <c r="DF32" s="88" t="s">
        <v>344</v>
      </c>
      <c r="DG32" s="88"/>
      <c r="DH32" s="88">
        <v>1166</v>
      </c>
      <c r="DI32" s="88" t="s">
        <v>252</v>
      </c>
      <c r="DJ32" s="88" t="s">
        <v>1684</v>
      </c>
      <c r="DK32" s="88" t="s">
        <v>1750</v>
      </c>
      <c r="DL32" s="88">
        <v>2560</v>
      </c>
      <c r="DM32" s="88"/>
      <c r="DN32" s="88"/>
      <c r="DO32" s="88" t="str">
        <f>REPLACE(INDEX(GroupVertices[Group],MATCH(Vertices[[#This Row],[Vertex]],GroupVertices[Vertex],0)),1,1,"")</f>
        <v>2</v>
      </c>
      <c r="DP32" s="48"/>
      <c r="DQ32" s="48"/>
      <c r="DR32" s="48"/>
      <c r="DS32" s="48"/>
      <c r="DT32" s="48"/>
      <c r="DU32" s="48"/>
      <c r="DV32" s="123" t="s">
        <v>1837</v>
      </c>
      <c r="DW32" s="123" t="s">
        <v>1837</v>
      </c>
      <c r="DX32" s="123" t="s">
        <v>1837</v>
      </c>
      <c r="DY32" s="123" t="s">
        <v>1837</v>
      </c>
      <c r="DZ32" s="123">
        <v>1</v>
      </c>
      <c r="EA32" s="125">
        <v>5.882352941176471</v>
      </c>
      <c r="EB32" s="123">
        <v>0</v>
      </c>
      <c r="EC32" s="125">
        <v>0</v>
      </c>
      <c r="ED32" s="123"/>
      <c r="EE32" s="125"/>
      <c r="EF32" s="123">
        <v>16</v>
      </c>
      <c r="EG32" s="125">
        <v>94.11764705882354</v>
      </c>
      <c r="EH32" s="123">
        <v>17</v>
      </c>
      <c r="EI32" s="123"/>
      <c r="EJ32" s="123"/>
      <c r="EK32" s="123"/>
      <c r="EL32" s="123"/>
      <c r="EM32" s="123"/>
      <c r="EN32" s="123"/>
      <c r="EO32" s="123"/>
      <c r="EP32" s="123"/>
      <c r="EQ32" s="123"/>
      <c r="ER32" s="123"/>
      <c r="ES32" s="123" t="s">
        <v>1837</v>
      </c>
      <c r="ET32" s="123" t="s">
        <v>1837</v>
      </c>
      <c r="EU32" s="123" t="s">
        <v>1837</v>
      </c>
      <c r="EV32" s="123" t="s">
        <v>1837</v>
      </c>
      <c r="EW32" s="123">
        <v>0</v>
      </c>
      <c r="EX32" s="125">
        <v>0</v>
      </c>
      <c r="EY32" s="123" t="s">
        <v>1837</v>
      </c>
      <c r="EZ32" s="123" t="s">
        <v>1837</v>
      </c>
      <c r="FA32" s="123" t="s">
        <v>1837</v>
      </c>
      <c r="FB32" s="123" t="s">
        <v>1837</v>
      </c>
      <c r="FC32" s="2"/>
      <c r="FD32" s="3"/>
      <c r="FE32" s="3"/>
      <c r="FF32" s="3"/>
      <c r="FG32" s="3"/>
    </row>
    <row r="33" spans="1:163" ht="41.45" customHeight="1">
      <c r="A33" s="65" t="s">
        <v>232</v>
      </c>
      <c r="C33" s="66"/>
      <c r="D33" s="66" t="s">
        <v>64</v>
      </c>
      <c r="E33" s="67">
        <v>180.95745572236632</v>
      </c>
      <c r="F33" s="69">
        <v>99.9744126575449</v>
      </c>
      <c r="G33" s="100" t="s">
        <v>536</v>
      </c>
      <c r="H33" s="66"/>
      <c r="I33" s="70" t="s">
        <v>232</v>
      </c>
      <c r="J33" s="71"/>
      <c r="K33" s="71"/>
      <c r="L33" s="70" t="s">
        <v>232</v>
      </c>
      <c r="M33" s="74">
        <v>9.527408328870003</v>
      </c>
      <c r="N33" s="75">
        <v>7243.1796875</v>
      </c>
      <c r="O33" s="75">
        <v>1049.6741943359375</v>
      </c>
      <c r="P33" s="76"/>
      <c r="Q33" s="77"/>
      <c r="R33" s="77"/>
      <c r="S33" s="91"/>
      <c r="T33" s="48">
        <v>1</v>
      </c>
      <c r="U33" s="48">
        <v>7</v>
      </c>
      <c r="V33" s="49">
        <v>6.519048</v>
      </c>
      <c r="W33" s="49">
        <v>0.005208</v>
      </c>
      <c r="X33" s="49">
        <v>0.006013</v>
      </c>
      <c r="Y33" s="49">
        <v>0.935757</v>
      </c>
      <c r="Z33" s="49">
        <v>0.30357142857142855</v>
      </c>
      <c r="AA33" s="49">
        <v>0</v>
      </c>
      <c r="AB33" s="72">
        <v>39</v>
      </c>
      <c r="AC33" s="72"/>
      <c r="AD33" s="73"/>
      <c r="AE33" s="88" t="s">
        <v>398</v>
      </c>
      <c r="AF33" s="99" t="s">
        <v>435</v>
      </c>
      <c r="AG33" s="88"/>
      <c r="AH33" s="99" t="s">
        <v>536</v>
      </c>
      <c r="AI33" s="88" t="s">
        <v>637</v>
      </c>
      <c r="AJ33" s="88"/>
      <c r="AK33" s="88"/>
      <c r="AL33" s="88"/>
      <c r="AM33" s="88"/>
      <c r="AN33" s="88"/>
      <c r="AO33" s="88"/>
      <c r="AP33" s="88"/>
      <c r="AQ33" s="88"/>
      <c r="AR33" s="88"/>
      <c r="AS33" s="88"/>
      <c r="AT33" s="88" t="s">
        <v>722</v>
      </c>
      <c r="AU33" s="88" t="s">
        <v>787</v>
      </c>
      <c r="AV33" s="88">
        <v>10</v>
      </c>
      <c r="AW33" s="88"/>
      <c r="AX33" s="88"/>
      <c r="AY33" s="88"/>
      <c r="AZ33" s="99" t="s">
        <v>898</v>
      </c>
      <c r="BA33" s="88"/>
      <c r="BB33" s="88"/>
      <c r="BC33" s="88" t="s">
        <v>984</v>
      </c>
      <c r="BD33" s="88"/>
      <c r="BE33" s="88" t="s">
        <v>1046</v>
      </c>
      <c r="BF33" s="88" t="s">
        <v>1090</v>
      </c>
      <c r="BG33" s="88"/>
      <c r="BH33" s="88" t="s">
        <v>1127</v>
      </c>
      <c r="BI33" s="88">
        <v>359018</v>
      </c>
      <c r="BJ33" s="88"/>
      <c r="BK33" s="88"/>
      <c r="BL33" s="88"/>
      <c r="BM33" s="88"/>
      <c r="BN33" s="88"/>
      <c r="BO33" s="88"/>
      <c r="BP33" s="88"/>
      <c r="BQ33" s="88" t="b">
        <v>0</v>
      </c>
      <c r="BR33" s="88"/>
      <c r="BS33" s="88"/>
      <c r="BT33" s="88"/>
      <c r="BU33" s="88" t="b">
        <v>0</v>
      </c>
      <c r="BV33" s="88" t="b">
        <v>0</v>
      </c>
      <c r="BW33" s="88"/>
      <c r="BX33" s="88" t="b">
        <v>0</v>
      </c>
      <c r="BY33" s="88" t="b">
        <v>0</v>
      </c>
      <c r="BZ33" s="99" t="s">
        <v>1242</v>
      </c>
      <c r="CA33" s="88" t="s">
        <v>1330</v>
      </c>
      <c r="CB33" s="88"/>
      <c r="CC33" s="88" t="s">
        <v>1384</v>
      </c>
      <c r="CD33" s="88"/>
      <c r="CE33" s="88" t="s">
        <v>1440</v>
      </c>
      <c r="CF33" s="88"/>
      <c r="CG33" s="88"/>
      <c r="CH33" s="88"/>
      <c r="CI33" s="88" t="s">
        <v>1501</v>
      </c>
      <c r="CJ33" s="88"/>
      <c r="CK33" s="88"/>
      <c r="CL33" s="88"/>
      <c r="CM33" s="88"/>
      <c r="CN33" s="88" t="s">
        <v>1531</v>
      </c>
      <c r="CO33" s="88" t="s">
        <v>1564</v>
      </c>
      <c r="CP33" s="88"/>
      <c r="CQ33" s="88"/>
      <c r="CR33" s="88" t="s">
        <v>1567</v>
      </c>
      <c r="CS33" s="88"/>
      <c r="CT33" s="88" t="s">
        <v>1585</v>
      </c>
      <c r="CU33" s="88"/>
      <c r="CV33" s="88"/>
      <c r="CW33" s="88"/>
      <c r="CX33" s="88"/>
      <c r="CY33" s="88"/>
      <c r="CZ33" s="88"/>
      <c r="DA33" s="88"/>
      <c r="DB33" s="88"/>
      <c r="DC33" s="88"/>
      <c r="DD33" s="88"/>
      <c r="DE33" s="88"/>
      <c r="DF33" s="88" t="s">
        <v>1668</v>
      </c>
      <c r="DG33" s="88"/>
      <c r="DH33" s="88">
        <v>6074</v>
      </c>
      <c r="DI33" s="88" t="s">
        <v>232</v>
      </c>
      <c r="DJ33" s="88" t="s">
        <v>1684</v>
      </c>
      <c r="DK33" s="99" t="s">
        <v>1722</v>
      </c>
      <c r="DL33" s="88">
        <v>0</v>
      </c>
      <c r="DM33" s="88"/>
      <c r="DN33" s="88"/>
      <c r="DO33" s="88" t="str">
        <f>REPLACE(INDEX(GroupVertices[Group],MATCH(Vertices[[#This Row],[Vertex]],GroupVertices[Vertex],0)),1,1,"")</f>
        <v>4</v>
      </c>
      <c r="DP33" s="48"/>
      <c r="DQ33" s="48"/>
      <c r="DR33" s="48"/>
      <c r="DS33" s="48"/>
      <c r="DT33" s="48"/>
      <c r="DU33" s="48"/>
      <c r="DV33" s="123" t="s">
        <v>1837</v>
      </c>
      <c r="DW33" s="123" t="s">
        <v>1837</v>
      </c>
      <c r="DX33" s="123" t="s">
        <v>1837</v>
      </c>
      <c r="DY33" s="123" t="s">
        <v>1837</v>
      </c>
      <c r="DZ33" s="123">
        <v>4</v>
      </c>
      <c r="EA33" s="125">
        <v>25</v>
      </c>
      <c r="EB33" s="123">
        <v>0</v>
      </c>
      <c r="EC33" s="125">
        <v>0</v>
      </c>
      <c r="ED33" s="123"/>
      <c r="EE33" s="125"/>
      <c r="EF33" s="123">
        <v>12</v>
      </c>
      <c r="EG33" s="125">
        <v>75</v>
      </c>
      <c r="EH33" s="123">
        <v>16</v>
      </c>
      <c r="EI33" s="123"/>
      <c r="EJ33" s="123"/>
      <c r="EK33" s="123"/>
      <c r="EL33" s="123"/>
      <c r="EM33" s="123"/>
      <c r="EN33" s="123"/>
      <c r="EO33" s="123"/>
      <c r="EP33" s="123"/>
      <c r="EQ33" s="123"/>
      <c r="ER33" s="123"/>
      <c r="ES33" s="123" t="s">
        <v>1837</v>
      </c>
      <c r="ET33" s="123" t="s">
        <v>1837</v>
      </c>
      <c r="EU33" s="123" t="s">
        <v>1837</v>
      </c>
      <c r="EV33" s="123" t="s">
        <v>1837</v>
      </c>
      <c r="EW33" s="123">
        <v>0</v>
      </c>
      <c r="EX33" s="125">
        <v>0</v>
      </c>
      <c r="EY33" s="123" t="s">
        <v>1837</v>
      </c>
      <c r="EZ33" s="123" t="s">
        <v>1837</v>
      </c>
      <c r="FA33" s="123" t="s">
        <v>1837</v>
      </c>
      <c r="FB33" s="123" t="s">
        <v>1837</v>
      </c>
      <c r="FC33" s="2"/>
      <c r="FD33" s="3"/>
      <c r="FE33" s="3"/>
      <c r="FF33" s="3"/>
      <c r="FG33" s="3"/>
    </row>
    <row r="34" spans="1:163" ht="41.45" customHeight="1">
      <c r="A34" s="65" t="s">
        <v>227</v>
      </c>
      <c r="C34" s="66"/>
      <c r="D34" s="66" t="s">
        <v>64</v>
      </c>
      <c r="E34" s="67">
        <v>180.27891815468425</v>
      </c>
      <c r="F34" s="69">
        <v>99.9753284963245</v>
      </c>
      <c r="G34" s="100" t="s">
        <v>531</v>
      </c>
      <c r="H34" s="66"/>
      <c r="I34" s="70" t="s">
        <v>227</v>
      </c>
      <c r="J34" s="71"/>
      <c r="K34" s="71"/>
      <c r="L34" s="70" t="s">
        <v>227</v>
      </c>
      <c r="M34" s="74">
        <v>9.222189791591468</v>
      </c>
      <c r="N34" s="75">
        <v>9839.357421875</v>
      </c>
      <c r="O34" s="75">
        <v>1283.617431640625</v>
      </c>
      <c r="P34" s="76"/>
      <c r="Q34" s="77"/>
      <c r="R34" s="77"/>
      <c r="S34" s="91"/>
      <c r="T34" s="48">
        <v>6</v>
      </c>
      <c r="U34" s="48">
        <v>1</v>
      </c>
      <c r="V34" s="49">
        <v>6.285714</v>
      </c>
      <c r="W34" s="49">
        <v>0.005181</v>
      </c>
      <c r="X34" s="49">
        <v>0.006276</v>
      </c>
      <c r="Y34" s="49">
        <v>0.81803</v>
      </c>
      <c r="Z34" s="49">
        <v>0.2619047619047619</v>
      </c>
      <c r="AA34" s="49">
        <v>0</v>
      </c>
      <c r="AB34" s="72">
        <v>34</v>
      </c>
      <c r="AC34" s="72"/>
      <c r="AD34" s="73"/>
      <c r="AE34" s="88" t="s">
        <v>398</v>
      </c>
      <c r="AF34" s="99" t="s">
        <v>430</v>
      </c>
      <c r="AG34" s="88"/>
      <c r="AH34" s="99" t="s">
        <v>531</v>
      </c>
      <c r="AI34" s="88" t="s">
        <v>632</v>
      </c>
      <c r="AJ34" s="88"/>
      <c r="AK34" s="88"/>
      <c r="AL34" s="88"/>
      <c r="AM34" s="88"/>
      <c r="AN34" s="88"/>
      <c r="AO34" s="88"/>
      <c r="AP34" s="88"/>
      <c r="AQ34" s="88"/>
      <c r="AR34" s="88"/>
      <c r="AS34" s="88"/>
      <c r="AT34" s="88" t="s">
        <v>731</v>
      </c>
      <c r="AU34" s="88" t="s">
        <v>731</v>
      </c>
      <c r="AV34" s="88">
        <v>0</v>
      </c>
      <c r="AW34" s="88" t="s">
        <v>837</v>
      </c>
      <c r="AX34" s="88"/>
      <c r="AY34" s="88"/>
      <c r="AZ34" s="99" t="s">
        <v>893</v>
      </c>
      <c r="BA34" s="88"/>
      <c r="BB34" s="88"/>
      <c r="BC34" s="88"/>
      <c r="BD34" s="88"/>
      <c r="BE34" s="88"/>
      <c r="BF34" s="88" t="s">
        <v>1090</v>
      </c>
      <c r="BG34" s="88"/>
      <c r="BH34" s="88" t="s">
        <v>1122</v>
      </c>
      <c r="BI34" s="88">
        <v>7857581</v>
      </c>
      <c r="BJ34" s="88"/>
      <c r="BK34" s="88"/>
      <c r="BL34" s="88"/>
      <c r="BM34" s="88">
        <v>1990</v>
      </c>
      <c r="BN34" s="88"/>
      <c r="BO34" s="88"/>
      <c r="BP34" s="88"/>
      <c r="BQ34" s="88" t="b">
        <v>0</v>
      </c>
      <c r="BR34" s="88"/>
      <c r="BS34" s="88"/>
      <c r="BT34" s="88"/>
      <c r="BU34" s="88" t="b">
        <v>0</v>
      </c>
      <c r="BV34" s="88" t="b">
        <v>0</v>
      </c>
      <c r="BW34" s="88"/>
      <c r="BX34" s="88" t="b">
        <v>0</v>
      </c>
      <c r="BY34" s="88" t="b">
        <v>1</v>
      </c>
      <c r="BZ34" s="99" t="s">
        <v>1237</v>
      </c>
      <c r="CA34" s="88"/>
      <c r="CB34" s="88"/>
      <c r="CC34" s="88"/>
      <c r="CD34" s="88"/>
      <c r="CE34" s="88" t="s">
        <v>1435</v>
      </c>
      <c r="CF34" s="88"/>
      <c r="CG34" s="88"/>
      <c r="CH34" s="88"/>
      <c r="CI34" s="88" t="s">
        <v>1501</v>
      </c>
      <c r="CJ34" s="88"/>
      <c r="CK34" s="88"/>
      <c r="CL34" s="88"/>
      <c r="CM34" s="88"/>
      <c r="CN34" s="88"/>
      <c r="CO34" s="88"/>
      <c r="CP34" s="88"/>
      <c r="CQ34" s="88"/>
      <c r="CR34" s="88"/>
      <c r="CS34" s="88"/>
      <c r="CT34" s="88" t="s">
        <v>1582</v>
      </c>
      <c r="CU34" s="88"/>
      <c r="CV34" s="88"/>
      <c r="CW34" s="88"/>
      <c r="CX34" s="88"/>
      <c r="CY34" s="88"/>
      <c r="CZ34" s="88"/>
      <c r="DA34" s="88"/>
      <c r="DB34" s="88"/>
      <c r="DC34" s="88"/>
      <c r="DD34" s="88"/>
      <c r="DE34" s="88"/>
      <c r="DF34" s="88" t="s">
        <v>1667</v>
      </c>
      <c r="DG34" s="88"/>
      <c r="DH34" s="88">
        <v>10580</v>
      </c>
      <c r="DI34" s="88" t="s">
        <v>227</v>
      </c>
      <c r="DJ34" s="88" t="s">
        <v>1685</v>
      </c>
      <c r="DK34" s="99" t="s">
        <v>1718</v>
      </c>
      <c r="DL34" s="88">
        <v>0</v>
      </c>
      <c r="DM34" s="88"/>
      <c r="DN34" s="88"/>
      <c r="DO34" s="88" t="str">
        <f>REPLACE(INDEX(GroupVertices[Group],MATCH(Vertices[[#This Row],[Vertex]],GroupVertices[Vertex],0)),1,1,"")</f>
        <v>4</v>
      </c>
      <c r="DP34" s="48"/>
      <c r="DQ34" s="48"/>
      <c r="DR34" s="48"/>
      <c r="DS34" s="48"/>
      <c r="DT34" s="48"/>
      <c r="DU34" s="48"/>
      <c r="DV34" s="123" t="s">
        <v>1837</v>
      </c>
      <c r="DW34" s="123" t="s">
        <v>1837</v>
      </c>
      <c r="DX34" s="123" t="s">
        <v>1837</v>
      </c>
      <c r="DY34" s="123" t="s">
        <v>1837</v>
      </c>
      <c r="DZ34" s="123">
        <v>0</v>
      </c>
      <c r="EA34" s="125">
        <v>0</v>
      </c>
      <c r="EB34" s="123">
        <v>0</v>
      </c>
      <c r="EC34" s="125">
        <v>0</v>
      </c>
      <c r="ED34" s="123"/>
      <c r="EE34" s="125"/>
      <c r="EF34" s="123">
        <v>14</v>
      </c>
      <c r="EG34" s="125">
        <v>100</v>
      </c>
      <c r="EH34" s="123">
        <v>14</v>
      </c>
      <c r="EI34" s="123"/>
      <c r="EJ34" s="123"/>
      <c r="EK34" s="123"/>
      <c r="EL34" s="123"/>
      <c r="EM34" s="123"/>
      <c r="EN34" s="123"/>
      <c r="EO34" s="123"/>
      <c r="EP34" s="123"/>
      <c r="EQ34" s="123"/>
      <c r="ER34" s="123"/>
      <c r="ES34" s="123" t="s">
        <v>1837</v>
      </c>
      <c r="ET34" s="123" t="s">
        <v>1837</v>
      </c>
      <c r="EU34" s="123" t="s">
        <v>1837</v>
      </c>
      <c r="EV34" s="123" t="s">
        <v>1837</v>
      </c>
      <c r="EW34" s="123">
        <v>0</v>
      </c>
      <c r="EX34" s="125">
        <v>0</v>
      </c>
      <c r="EY34" s="123" t="s">
        <v>1837</v>
      </c>
      <c r="EZ34" s="123" t="s">
        <v>1837</v>
      </c>
      <c r="FA34" s="123" t="s">
        <v>1837</v>
      </c>
      <c r="FB34" s="123" t="s">
        <v>1837</v>
      </c>
      <c r="FC34" s="2"/>
      <c r="FD34" s="3"/>
      <c r="FE34" s="3"/>
      <c r="FF34" s="3"/>
      <c r="FG34" s="3"/>
    </row>
    <row r="35" spans="1:163" ht="41.45" customHeight="1">
      <c r="A35" s="65" t="s">
        <v>239</v>
      </c>
      <c r="C35" s="66"/>
      <c r="D35" s="66" t="s">
        <v>64</v>
      </c>
      <c r="E35" s="67">
        <v>178.4787233881227</v>
      </c>
      <c r="F35" s="69">
        <v>99.97775826330654</v>
      </c>
      <c r="G35" s="100" t="s">
        <v>544</v>
      </c>
      <c r="H35" s="66"/>
      <c r="I35" s="70" t="s">
        <v>239</v>
      </c>
      <c r="J35" s="71"/>
      <c r="K35" s="71"/>
      <c r="L35" s="70" t="s">
        <v>239</v>
      </c>
      <c r="M35" s="74">
        <v>8.412429448706742</v>
      </c>
      <c r="N35" s="75">
        <v>6784.845703125</v>
      </c>
      <c r="O35" s="75">
        <v>1758.986328125</v>
      </c>
      <c r="P35" s="76"/>
      <c r="Q35" s="77"/>
      <c r="R35" s="77"/>
      <c r="S35" s="91"/>
      <c r="T35" s="48">
        <v>6</v>
      </c>
      <c r="U35" s="48">
        <v>1</v>
      </c>
      <c r="V35" s="49">
        <v>5.666667</v>
      </c>
      <c r="W35" s="49">
        <v>0.005181</v>
      </c>
      <c r="X35" s="49">
        <v>0.006406</v>
      </c>
      <c r="Y35" s="49">
        <v>0.812047</v>
      </c>
      <c r="Z35" s="49">
        <v>0.2857142857142857</v>
      </c>
      <c r="AA35" s="49">
        <v>0</v>
      </c>
      <c r="AB35" s="72">
        <v>47</v>
      </c>
      <c r="AC35" s="72"/>
      <c r="AD35" s="73"/>
      <c r="AE35" s="88" t="s">
        <v>398</v>
      </c>
      <c r="AF35" s="99" t="s">
        <v>443</v>
      </c>
      <c r="AG35" s="88"/>
      <c r="AH35" s="99" t="s">
        <v>544</v>
      </c>
      <c r="AI35" s="88" t="s">
        <v>645</v>
      </c>
      <c r="AJ35" s="88"/>
      <c r="AK35" s="88"/>
      <c r="AL35" s="88"/>
      <c r="AM35" s="88"/>
      <c r="AN35" s="88"/>
      <c r="AO35" s="88"/>
      <c r="AP35" s="88"/>
      <c r="AQ35" s="102">
        <v>36182</v>
      </c>
      <c r="AR35" s="88"/>
      <c r="AS35" s="88"/>
      <c r="AT35" s="88" t="s">
        <v>729</v>
      </c>
      <c r="AU35" s="88" t="s">
        <v>793</v>
      </c>
      <c r="AV35" s="88">
        <v>18</v>
      </c>
      <c r="AW35" s="88" t="s">
        <v>844</v>
      </c>
      <c r="AX35" s="88"/>
      <c r="AY35" s="88"/>
      <c r="AZ35" s="99" t="s">
        <v>906</v>
      </c>
      <c r="BA35" s="88"/>
      <c r="BB35" s="88"/>
      <c r="BC35" s="88"/>
      <c r="BD35" s="88"/>
      <c r="BE35" s="88" t="s">
        <v>1051</v>
      </c>
      <c r="BF35" s="88" t="s">
        <v>1090</v>
      </c>
      <c r="BG35" s="88"/>
      <c r="BH35" s="88" t="s">
        <v>1135</v>
      </c>
      <c r="BI35" s="88">
        <v>38955</v>
      </c>
      <c r="BJ35" s="88"/>
      <c r="BK35" s="88"/>
      <c r="BL35" s="88"/>
      <c r="BM35" s="88">
        <v>1998</v>
      </c>
      <c r="BN35" s="88"/>
      <c r="BO35" s="88"/>
      <c r="BP35" s="88"/>
      <c r="BQ35" s="88" t="b">
        <v>0</v>
      </c>
      <c r="BR35" s="88"/>
      <c r="BS35" s="88"/>
      <c r="BT35" s="88"/>
      <c r="BU35" s="88" t="b">
        <v>0</v>
      </c>
      <c r="BV35" s="88" t="b">
        <v>0</v>
      </c>
      <c r="BW35" s="88"/>
      <c r="BX35" s="88" t="b">
        <v>0</v>
      </c>
      <c r="BY35" s="88" t="b">
        <v>0</v>
      </c>
      <c r="BZ35" s="99" t="s">
        <v>1250</v>
      </c>
      <c r="CA35" s="88" t="s">
        <v>1334</v>
      </c>
      <c r="CB35" s="88"/>
      <c r="CC35" s="88" t="s">
        <v>1387</v>
      </c>
      <c r="CD35" s="88"/>
      <c r="CE35" s="88" t="s">
        <v>1445</v>
      </c>
      <c r="CF35" s="88"/>
      <c r="CG35" s="88"/>
      <c r="CH35" s="88"/>
      <c r="CI35" s="88" t="s">
        <v>1501</v>
      </c>
      <c r="CJ35" s="88"/>
      <c r="CK35" s="88"/>
      <c r="CL35" s="88"/>
      <c r="CM35" s="88"/>
      <c r="CN35" s="88"/>
      <c r="CO35" s="88" t="s">
        <v>1564</v>
      </c>
      <c r="CP35" s="88"/>
      <c r="CQ35" s="88"/>
      <c r="CR35" s="88" t="s">
        <v>1567</v>
      </c>
      <c r="CS35" s="88"/>
      <c r="CT35" s="88" t="s">
        <v>1588</v>
      </c>
      <c r="CU35" s="88"/>
      <c r="CV35" s="88">
        <v>0</v>
      </c>
      <c r="CW35" s="88"/>
      <c r="CX35" s="88"/>
      <c r="CY35" s="88"/>
      <c r="CZ35" s="88"/>
      <c r="DA35" s="88"/>
      <c r="DB35" s="88"/>
      <c r="DC35" s="88"/>
      <c r="DD35" s="88" t="s">
        <v>1631</v>
      </c>
      <c r="DE35" s="88"/>
      <c r="DF35" s="88" t="s">
        <v>1669</v>
      </c>
      <c r="DG35" s="88"/>
      <c r="DH35" s="88">
        <v>38</v>
      </c>
      <c r="DI35" s="88" t="s">
        <v>239</v>
      </c>
      <c r="DJ35" s="88" t="s">
        <v>1686</v>
      </c>
      <c r="DK35" s="99" t="s">
        <v>1729</v>
      </c>
      <c r="DL35" s="88">
        <v>18</v>
      </c>
      <c r="DM35" s="88"/>
      <c r="DN35" s="88"/>
      <c r="DO35" s="88" t="str">
        <f>REPLACE(INDEX(GroupVertices[Group],MATCH(Vertices[[#This Row],[Vertex]],GroupVertices[Vertex],0)),1,1,"")</f>
        <v>4</v>
      </c>
      <c r="DP35" s="48"/>
      <c r="DQ35" s="48"/>
      <c r="DR35" s="48"/>
      <c r="DS35" s="48"/>
      <c r="DT35" s="48"/>
      <c r="DU35" s="48"/>
      <c r="DV35" s="123" t="s">
        <v>1837</v>
      </c>
      <c r="DW35" s="123" t="s">
        <v>1837</v>
      </c>
      <c r="DX35" s="123" t="s">
        <v>1837</v>
      </c>
      <c r="DY35" s="123" t="s">
        <v>1837</v>
      </c>
      <c r="DZ35" s="123">
        <v>1</v>
      </c>
      <c r="EA35" s="125">
        <v>3.125</v>
      </c>
      <c r="EB35" s="123">
        <v>0</v>
      </c>
      <c r="EC35" s="125">
        <v>0</v>
      </c>
      <c r="ED35" s="123"/>
      <c r="EE35" s="125"/>
      <c r="EF35" s="123">
        <v>31</v>
      </c>
      <c r="EG35" s="125">
        <v>96.875</v>
      </c>
      <c r="EH35" s="123">
        <v>32</v>
      </c>
      <c r="EI35" s="123"/>
      <c r="EJ35" s="123"/>
      <c r="EK35" s="123"/>
      <c r="EL35" s="123"/>
      <c r="EM35" s="123"/>
      <c r="EN35" s="123"/>
      <c r="EO35" s="123"/>
      <c r="EP35" s="123"/>
      <c r="EQ35" s="123"/>
      <c r="ER35" s="123"/>
      <c r="ES35" s="123" t="s">
        <v>1837</v>
      </c>
      <c r="ET35" s="123" t="s">
        <v>1837</v>
      </c>
      <c r="EU35" s="123" t="s">
        <v>1837</v>
      </c>
      <c r="EV35" s="123" t="s">
        <v>1837</v>
      </c>
      <c r="EW35" s="123">
        <v>0</v>
      </c>
      <c r="EX35" s="125">
        <v>0</v>
      </c>
      <c r="EY35" s="123" t="s">
        <v>1837</v>
      </c>
      <c r="EZ35" s="123" t="s">
        <v>1837</v>
      </c>
      <c r="FA35" s="123" t="s">
        <v>1837</v>
      </c>
      <c r="FB35" s="123" t="s">
        <v>1837</v>
      </c>
      <c r="FC35" s="2"/>
      <c r="FD35" s="3"/>
      <c r="FE35" s="3"/>
      <c r="FF35" s="3"/>
      <c r="FG35" s="3"/>
    </row>
    <row r="36" spans="1:163" ht="41.45" customHeight="1">
      <c r="A36" s="65" t="s">
        <v>213</v>
      </c>
      <c r="C36" s="66"/>
      <c r="D36" s="66" t="s">
        <v>64</v>
      </c>
      <c r="E36" s="67">
        <v>176.56550009515405</v>
      </c>
      <c r="F36" s="69">
        <v>99.98034058765994</v>
      </c>
      <c r="G36" s="100" t="s">
        <v>510</v>
      </c>
      <c r="H36" s="66"/>
      <c r="I36" s="70" t="s">
        <v>213</v>
      </c>
      <c r="J36" s="71"/>
      <c r="K36" s="71"/>
      <c r="L36" s="70" t="s">
        <v>213</v>
      </c>
      <c r="M36" s="74">
        <v>7.551826819198798</v>
      </c>
      <c r="N36" s="75">
        <v>9396.7724609375</v>
      </c>
      <c r="O36" s="75">
        <v>3876.21826171875</v>
      </c>
      <c r="P36" s="76"/>
      <c r="Q36" s="77"/>
      <c r="R36" s="77"/>
      <c r="S36" s="91"/>
      <c r="T36" s="48">
        <v>7</v>
      </c>
      <c r="U36" s="48">
        <v>4</v>
      </c>
      <c r="V36" s="49">
        <v>5.008752</v>
      </c>
      <c r="W36" s="49">
        <v>0.005291</v>
      </c>
      <c r="X36" s="49">
        <v>0.012856</v>
      </c>
      <c r="Y36" s="49">
        <v>1.07895</v>
      </c>
      <c r="Z36" s="49">
        <v>0.37272727272727274</v>
      </c>
      <c r="AA36" s="49">
        <v>0</v>
      </c>
      <c r="AB36" s="72">
        <v>13</v>
      </c>
      <c r="AC36" s="72"/>
      <c r="AD36" s="73"/>
      <c r="AE36" s="88" t="s">
        <v>398</v>
      </c>
      <c r="AF36" s="99" t="s">
        <v>409</v>
      </c>
      <c r="AG36" s="88"/>
      <c r="AH36" s="99" t="s">
        <v>510</v>
      </c>
      <c r="AI36" s="88" t="s">
        <v>611</v>
      </c>
      <c r="AJ36" s="88"/>
      <c r="AK36" s="88"/>
      <c r="AL36" s="88"/>
      <c r="AM36" s="88"/>
      <c r="AN36" s="88"/>
      <c r="AO36" s="88"/>
      <c r="AP36" s="88"/>
      <c r="AQ36" s="88"/>
      <c r="AR36" s="88"/>
      <c r="AS36" s="88"/>
      <c r="AT36" s="88" t="s">
        <v>717</v>
      </c>
      <c r="AU36" s="88" t="s">
        <v>774</v>
      </c>
      <c r="AV36" s="88">
        <v>199</v>
      </c>
      <c r="AW36" s="88" t="s">
        <v>826</v>
      </c>
      <c r="AX36" s="88"/>
      <c r="AY36" s="88"/>
      <c r="AZ36" s="99" t="s">
        <v>872</v>
      </c>
      <c r="BA36" s="88"/>
      <c r="BB36" s="88"/>
      <c r="BC36" s="88"/>
      <c r="BD36" s="88"/>
      <c r="BE36" s="88" t="s">
        <v>1028</v>
      </c>
      <c r="BF36" s="88" t="s">
        <v>1090</v>
      </c>
      <c r="BG36" s="88"/>
      <c r="BH36" s="88" t="s">
        <v>1101</v>
      </c>
      <c r="BI36" s="88">
        <v>1701</v>
      </c>
      <c r="BJ36" s="88"/>
      <c r="BK36" s="88"/>
      <c r="BL36" s="88"/>
      <c r="BM36" s="88"/>
      <c r="BN36" s="88"/>
      <c r="BO36" s="88"/>
      <c r="BP36" s="88"/>
      <c r="BQ36" s="88" t="b">
        <v>0</v>
      </c>
      <c r="BR36" s="88"/>
      <c r="BS36" s="88"/>
      <c r="BT36" s="88"/>
      <c r="BU36" s="88" t="b">
        <v>0</v>
      </c>
      <c r="BV36" s="88" t="b">
        <v>0</v>
      </c>
      <c r="BW36" s="88"/>
      <c r="BX36" s="88" t="b">
        <v>0</v>
      </c>
      <c r="BY36" s="88" t="b">
        <v>0</v>
      </c>
      <c r="BZ36" s="99" t="s">
        <v>1216</v>
      </c>
      <c r="CA36" s="88" t="s">
        <v>1316</v>
      </c>
      <c r="CB36" s="88"/>
      <c r="CC36" s="88"/>
      <c r="CD36" s="88"/>
      <c r="CE36" s="88" t="s">
        <v>1416</v>
      </c>
      <c r="CF36" s="88"/>
      <c r="CG36" s="88"/>
      <c r="CH36" s="88"/>
      <c r="CI36" s="88" t="s">
        <v>1501</v>
      </c>
      <c r="CJ36" s="88"/>
      <c r="CK36" s="88"/>
      <c r="CL36" s="88"/>
      <c r="CM36" s="88"/>
      <c r="CN36" s="88" t="s">
        <v>1514</v>
      </c>
      <c r="CO36" s="88" t="s">
        <v>1564</v>
      </c>
      <c r="CP36" s="88"/>
      <c r="CQ36" s="88"/>
      <c r="CR36" s="88" t="s">
        <v>1566</v>
      </c>
      <c r="CS36" s="88"/>
      <c r="CT36" s="88"/>
      <c r="CU36" s="88"/>
      <c r="CV36" s="88">
        <v>0</v>
      </c>
      <c r="CW36" s="88"/>
      <c r="CX36" s="88"/>
      <c r="CY36" s="88"/>
      <c r="CZ36" s="88"/>
      <c r="DA36" s="88"/>
      <c r="DB36" s="88"/>
      <c r="DC36" s="88"/>
      <c r="DD36" s="88"/>
      <c r="DE36" s="88"/>
      <c r="DF36" s="88" t="s">
        <v>1659</v>
      </c>
      <c r="DG36" s="88"/>
      <c r="DH36" s="88">
        <v>8</v>
      </c>
      <c r="DI36" s="88" t="s">
        <v>213</v>
      </c>
      <c r="DJ36" s="88" t="s">
        <v>1686</v>
      </c>
      <c r="DK36" s="99" t="s">
        <v>1697</v>
      </c>
      <c r="DL36" s="88">
        <v>0</v>
      </c>
      <c r="DM36" s="88"/>
      <c r="DN36" s="88"/>
      <c r="DO36" s="88" t="str">
        <f>REPLACE(INDEX(GroupVertices[Group],MATCH(Vertices[[#This Row],[Vertex]],GroupVertices[Vertex],0)),1,1,"")</f>
        <v>3</v>
      </c>
      <c r="DP36" s="48"/>
      <c r="DQ36" s="48"/>
      <c r="DR36" s="48"/>
      <c r="DS36" s="48"/>
      <c r="DT36" s="48"/>
      <c r="DU36" s="48"/>
      <c r="DV36" s="123" t="s">
        <v>1837</v>
      </c>
      <c r="DW36" s="123" t="s">
        <v>1837</v>
      </c>
      <c r="DX36" s="123" t="s">
        <v>1837</v>
      </c>
      <c r="DY36" s="123" t="s">
        <v>1837</v>
      </c>
      <c r="DZ36" s="123">
        <v>2</v>
      </c>
      <c r="EA36" s="125">
        <v>14.285714285714286</v>
      </c>
      <c r="EB36" s="123">
        <v>0</v>
      </c>
      <c r="EC36" s="125">
        <v>0</v>
      </c>
      <c r="ED36" s="123"/>
      <c r="EE36" s="125"/>
      <c r="EF36" s="123">
        <v>12</v>
      </c>
      <c r="EG36" s="125">
        <v>85.71428571428571</v>
      </c>
      <c r="EH36" s="123">
        <v>14</v>
      </c>
      <c r="EI36" s="123"/>
      <c r="EJ36" s="123"/>
      <c r="EK36" s="123"/>
      <c r="EL36" s="123"/>
      <c r="EM36" s="123"/>
      <c r="EN36" s="123"/>
      <c r="EO36" s="123"/>
      <c r="EP36" s="123"/>
      <c r="EQ36" s="123"/>
      <c r="ER36" s="123"/>
      <c r="ES36" s="123" t="s">
        <v>1837</v>
      </c>
      <c r="ET36" s="123" t="s">
        <v>1837</v>
      </c>
      <c r="EU36" s="123" t="s">
        <v>1837</v>
      </c>
      <c r="EV36" s="123" t="s">
        <v>1837</v>
      </c>
      <c r="EW36" s="123">
        <v>0</v>
      </c>
      <c r="EX36" s="125">
        <v>0</v>
      </c>
      <c r="EY36" s="123" t="s">
        <v>1837</v>
      </c>
      <c r="EZ36" s="123" t="s">
        <v>1837</v>
      </c>
      <c r="FA36" s="123" t="s">
        <v>1837</v>
      </c>
      <c r="FB36" s="123" t="s">
        <v>1837</v>
      </c>
      <c r="FC36" s="2"/>
      <c r="FD36" s="3"/>
      <c r="FE36" s="3"/>
      <c r="FF36" s="3"/>
      <c r="FG36" s="3"/>
    </row>
    <row r="37" spans="1:163" ht="41.45" customHeight="1">
      <c r="A37" s="65" t="s">
        <v>251</v>
      </c>
      <c r="C37" s="66"/>
      <c r="D37" s="66" t="s">
        <v>64</v>
      </c>
      <c r="E37" s="67">
        <v>175.71265060172607</v>
      </c>
      <c r="F37" s="69">
        <v>99.98149169951643</v>
      </c>
      <c r="G37" s="100" t="s">
        <v>564</v>
      </c>
      <c r="H37" s="66"/>
      <c r="I37" s="70" t="s">
        <v>251</v>
      </c>
      <c r="J37" s="71"/>
      <c r="K37" s="71"/>
      <c r="L37" s="70" t="s">
        <v>251</v>
      </c>
      <c r="M37" s="74">
        <v>7.168199607824119</v>
      </c>
      <c r="N37" s="75">
        <v>6233.79736328125</v>
      </c>
      <c r="O37" s="75">
        <v>5606.77490234375</v>
      </c>
      <c r="P37" s="76"/>
      <c r="Q37" s="77"/>
      <c r="R37" s="77"/>
      <c r="S37" s="91"/>
      <c r="T37" s="48">
        <v>1</v>
      </c>
      <c r="U37" s="48">
        <v>13</v>
      </c>
      <c r="V37" s="49">
        <v>4.715476</v>
      </c>
      <c r="W37" s="49">
        <v>0.005376</v>
      </c>
      <c r="X37" s="49">
        <v>0.017496</v>
      </c>
      <c r="Y37" s="49">
        <v>1.271382</v>
      </c>
      <c r="Z37" s="49">
        <v>0.4010989010989011</v>
      </c>
      <c r="AA37" s="49">
        <v>0</v>
      </c>
      <c r="AB37" s="72">
        <v>67</v>
      </c>
      <c r="AC37" s="72"/>
      <c r="AD37" s="73"/>
      <c r="AE37" s="88" t="s">
        <v>398</v>
      </c>
      <c r="AF37" s="99" t="s">
        <v>463</v>
      </c>
      <c r="AG37" s="88"/>
      <c r="AH37" s="99" t="s">
        <v>564</v>
      </c>
      <c r="AI37" s="88" t="s">
        <v>664</v>
      </c>
      <c r="AJ37" s="88"/>
      <c r="AK37" s="88"/>
      <c r="AL37" s="88"/>
      <c r="AM37" s="88"/>
      <c r="AN37" s="88"/>
      <c r="AO37" s="88"/>
      <c r="AP37" s="88"/>
      <c r="AQ37" s="88"/>
      <c r="AR37" s="88"/>
      <c r="AS37" s="88"/>
      <c r="AT37" s="88" t="s">
        <v>748</v>
      </c>
      <c r="AU37" s="88" t="s">
        <v>748</v>
      </c>
      <c r="AV37" s="88">
        <v>7</v>
      </c>
      <c r="AW37" s="88"/>
      <c r="AX37" s="88"/>
      <c r="AY37" s="88"/>
      <c r="AZ37" s="99" t="s">
        <v>926</v>
      </c>
      <c r="BA37" s="88"/>
      <c r="BB37" s="88"/>
      <c r="BC37" s="88"/>
      <c r="BD37" s="88"/>
      <c r="BE37" s="88" t="s">
        <v>1067</v>
      </c>
      <c r="BF37" s="88" t="s">
        <v>1090</v>
      </c>
      <c r="BG37" s="88"/>
      <c r="BH37" s="88" t="s">
        <v>1153</v>
      </c>
      <c r="BI37" s="88">
        <v>422</v>
      </c>
      <c r="BJ37" s="88"/>
      <c r="BK37" s="88"/>
      <c r="BL37" s="88"/>
      <c r="BM37" s="88"/>
      <c r="BN37" s="88"/>
      <c r="BO37" s="88"/>
      <c r="BP37" s="88"/>
      <c r="BQ37" s="88" t="b">
        <v>0</v>
      </c>
      <c r="BR37" s="88"/>
      <c r="BS37" s="88"/>
      <c r="BT37" s="88"/>
      <c r="BU37" s="88" t="b">
        <v>0</v>
      </c>
      <c r="BV37" s="88" t="b">
        <v>0</v>
      </c>
      <c r="BW37" s="88"/>
      <c r="BX37" s="88" t="b">
        <v>0</v>
      </c>
      <c r="BY37" s="88" t="b">
        <v>0</v>
      </c>
      <c r="BZ37" s="99" t="s">
        <v>1270</v>
      </c>
      <c r="CA37" s="88" t="s">
        <v>1348</v>
      </c>
      <c r="CB37" s="88"/>
      <c r="CC37" s="88"/>
      <c r="CD37" s="88"/>
      <c r="CE37" s="88" t="s">
        <v>1464</v>
      </c>
      <c r="CF37" s="88"/>
      <c r="CG37" s="88"/>
      <c r="CH37" s="88"/>
      <c r="CI37" s="88" t="s">
        <v>1500</v>
      </c>
      <c r="CJ37" s="88"/>
      <c r="CK37" s="88"/>
      <c r="CL37" s="88"/>
      <c r="CM37" s="88"/>
      <c r="CN37" s="88" t="s">
        <v>1546</v>
      </c>
      <c r="CO37" s="88" t="s">
        <v>1564</v>
      </c>
      <c r="CP37" s="88"/>
      <c r="CQ37" s="88"/>
      <c r="CR37" s="88" t="s">
        <v>1567</v>
      </c>
      <c r="CS37" s="88"/>
      <c r="CT37" s="88"/>
      <c r="CU37" s="88"/>
      <c r="CV37" s="88">
        <v>0</v>
      </c>
      <c r="CW37" s="88"/>
      <c r="CX37" s="88"/>
      <c r="CY37" s="88"/>
      <c r="CZ37" s="88"/>
      <c r="DA37" s="88"/>
      <c r="DB37" s="88"/>
      <c r="DC37" s="88"/>
      <c r="DD37" s="88" t="s">
        <v>1641</v>
      </c>
      <c r="DE37" s="88"/>
      <c r="DF37" s="88" t="s">
        <v>1659</v>
      </c>
      <c r="DG37" s="88"/>
      <c r="DH37" s="88">
        <v>0</v>
      </c>
      <c r="DI37" s="88"/>
      <c r="DJ37" s="88" t="s">
        <v>1686</v>
      </c>
      <c r="DK37" s="88" t="s">
        <v>1749</v>
      </c>
      <c r="DL37" s="88">
        <v>7</v>
      </c>
      <c r="DM37" s="88"/>
      <c r="DN37" s="88"/>
      <c r="DO37" s="88" t="str">
        <f>REPLACE(INDEX(GroupVertices[Group],MATCH(Vertices[[#This Row],[Vertex]],GroupVertices[Vertex],0)),1,1,"")</f>
        <v>2</v>
      </c>
      <c r="DP37" s="48"/>
      <c r="DQ37" s="48"/>
      <c r="DR37" s="48"/>
      <c r="DS37" s="48"/>
      <c r="DT37" s="48"/>
      <c r="DU37" s="48"/>
      <c r="DV37" s="123" t="s">
        <v>1837</v>
      </c>
      <c r="DW37" s="123" t="s">
        <v>1837</v>
      </c>
      <c r="DX37" s="123" t="s">
        <v>1837</v>
      </c>
      <c r="DY37" s="123" t="s">
        <v>1837</v>
      </c>
      <c r="DZ37" s="123">
        <v>0</v>
      </c>
      <c r="EA37" s="125">
        <v>0</v>
      </c>
      <c r="EB37" s="123">
        <v>0</v>
      </c>
      <c r="EC37" s="125">
        <v>0</v>
      </c>
      <c r="ED37" s="123"/>
      <c r="EE37" s="125"/>
      <c r="EF37" s="123">
        <v>17</v>
      </c>
      <c r="EG37" s="125">
        <v>100</v>
      </c>
      <c r="EH37" s="123">
        <v>17</v>
      </c>
      <c r="EI37" s="123"/>
      <c r="EJ37" s="123"/>
      <c r="EK37" s="123"/>
      <c r="EL37" s="123"/>
      <c r="EM37" s="123"/>
      <c r="EN37" s="123"/>
      <c r="EO37" s="123"/>
      <c r="EP37" s="123"/>
      <c r="EQ37" s="123"/>
      <c r="ER37" s="123"/>
      <c r="ES37" s="123" t="s">
        <v>1837</v>
      </c>
      <c r="ET37" s="123" t="s">
        <v>1837</v>
      </c>
      <c r="EU37" s="123" t="s">
        <v>1837</v>
      </c>
      <c r="EV37" s="123" t="s">
        <v>1837</v>
      </c>
      <c r="EW37" s="123">
        <v>0</v>
      </c>
      <c r="EX37" s="125">
        <v>0</v>
      </c>
      <c r="EY37" s="123" t="s">
        <v>1837</v>
      </c>
      <c r="EZ37" s="123" t="s">
        <v>1837</v>
      </c>
      <c r="FA37" s="123" t="s">
        <v>1837</v>
      </c>
      <c r="FB37" s="123" t="s">
        <v>1837</v>
      </c>
      <c r="FC37" s="2"/>
      <c r="FD37" s="3"/>
      <c r="FE37" s="3"/>
      <c r="FF37" s="3"/>
      <c r="FG37" s="3"/>
    </row>
    <row r="38" spans="1:163" ht="41.45" customHeight="1">
      <c r="A38" s="65" t="s">
        <v>240</v>
      </c>
      <c r="C38" s="66"/>
      <c r="D38" s="66" t="s">
        <v>64</v>
      </c>
      <c r="E38" s="67">
        <v>173.14737007866572</v>
      </c>
      <c r="F38" s="69">
        <v>99.984954121489</v>
      </c>
      <c r="G38" s="100" t="s">
        <v>545</v>
      </c>
      <c r="H38" s="66"/>
      <c r="I38" s="70" t="s">
        <v>240</v>
      </c>
      <c r="J38" s="71"/>
      <c r="K38" s="71"/>
      <c r="L38" s="70" t="s">
        <v>240</v>
      </c>
      <c r="M38" s="74">
        <v>6.014289778435783</v>
      </c>
      <c r="N38" s="75">
        <v>7410.00244140625</v>
      </c>
      <c r="O38" s="75">
        <v>314.1047058105469</v>
      </c>
      <c r="P38" s="76"/>
      <c r="Q38" s="77"/>
      <c r="R38" s="77"/>
      <c r="S38" s="91"/>
      <c r="T38" s="48">
        <v>5</v>
      </c>
      <c r="U38" s="48">
        <v>2</v>
      </c>
      <c r="V38" s="49">
        <v>3.833333</v>
      </c>
      <c r="W38" s="49">
        <v>0.005181</v>
      </c>
      <c r="X38" s="49">
        <v>0.007301</v>
      </c>
      <c r="Y38" s="49">
        <v>0.809146</v>
      </c>
      <c r="Z38" s="49">
        <v>0.35714285714285715</v>
      </c>
      <c r="AA38" s="49">
        <v>0</v>
      </c>
      <c r="AB38" s="72">
        <v>48</v>
      </c>
      <c r="AC38" s="72"/>
      <c r="AD38" s="73"/>
      <c r="AE38" s="88" t="s">
        <v>398</v>
      </c>
      <c r="AF38" s="99" t="s">
        <v>444</v>
      </c>
      <c r="AG38" s="88"/>
      <c r="AH38" s="99" t="s">
        <v>545</v>
      </c>
      <c r="AI38" s="88" t="s">
        <v>646</v>
      </c>
      <c r="AJ38" s="88"/>
      <c r="AK38" s="88"/>
      <c r="AL38" s="88"/>
      <c r="AM38" s="88"/>
      <c r="AN38" s="88"/>
      <c r="AO38" s="88"/>
      <c r="AP38" s="88"/>
      <c r="AQ38" s="88"/>
      <c r="AR38" s="88"/>
      <c r="AS38" s="88"/>
      <c r="AT38" s="88" t="s">
        <v>736</v>
      </c>
      <c r="AU38" s="88" t="s">
        <v>736</v>
      </c>
      <c r="AV38" s="88">
        <v>0</v>
      </c>
      <c r="AW38" s="88" t="s">
        <v>845</v>
      </c>
      <c r="AX38" s="88"/>
      <c r="AY38" s="88"/>
      <c r="AZ38" s="99" t="s">
        <v>907</v>
      </c>
      <c r="BA38" s="88"/>
      <c r="BB38" s="88"/>
      <c r="BC38" s="88" t="s">
        <v>845</v>
      </c>
      <c r="BD38" s="88"/>
      <c r="BE38" s="88"/>
      <c r="BF38" s="88" t="s">
        <v>1090</v>
      </c>
      <c r="BG38" s="88"/>
      <c r="BH38" s="88" t="s">
        <v>1136</v>
      </c>
      <c r="BI38" s="88">
        <v>35884</v>
      </c>
      <c r="BJ38" s="88"/>
      <c r="BK38" s="88"/>
      <c r="BL38" s="88"/>
      <c r="BM38" s="88"/>
      <c r="BN38" s="88"/>
      <c r="BO38" s="88"/>
      <c r="BP38" s="88"/>
      <c r="BQ38" s="88" t="b">
        <v>0</v>
      </c>
      <c r="BR38" s="88"/>
      <c r="BS38" s="88"/>
      <c r="BT38" s="88"/>
      <c r="BU38" s="88" t="b">
        <v>0</v>
      </c>
      <c r="BV38" s="88" t="b">
        <v>0</v>
      </c>
      <c r="BW38" s="88"/>
      <c r="BX38" s="88" t="b">
        <v>0</v>
      </c>
      <c r="BY38" s="88" t="b">
        <v>0</v>
      </c>
      <c r="BZ38" s="99" t="s">
        <v>1251</v>
      </c>
      <c r="CA38" s="88"/>
      <c r="CB38" s="88"/>
      <c r="CC38" s="88"/>
      <c r="CD38" s="88"/>
      <c r="CE38" s="88" t="s">
        <v>1446</v>
      </c>
      <c r="CF38" s="88"/>
      <c r="CG38" s="88"/>
      <c r="CH38" s="88"/>
      <c r="CI38" s="88" t="s">
        <v>1501</v>
      </c>
      <c r="CJ38" s="88"/>
      <c r="CK38" s="88"/>
      <c r="CL38" s="88"/>
      <c r="CM38" s="88"/>
      <c r="CN38" s="88"/>
      <c r="CO38" s="88"/>
      <c r="CP38" s="88"/>
      <c r="CQ38" s="88"/>
      <c r="CR38" s="88"/>
      <c r="CS38" s="88"/>
      <c r="CT38" s="88"/>
      <c r="CU38" s="88"/>
      <c r="CV38" s="88"/>
      <c r="CW38" s="88"/>
      <c r="CX38" s="88"/>
      <c r="CY38" s="88"/>
      <c r="CZ38" s="88"/>
      <c r="DA38" s="88"/>
      <c r="DB38" s="88"/>
      <c r="DC38" s="88"/>
      <c r="DD38" s="88"/>
      <c r="DE38" s="88"/>
      <c r="DF38" s="88" t="s">
        <v>1659</v>
      </c>
      <c r="DG38" s="88"/>
      <c r="DH38" s="88">
        <v>19</v>
      </c>
      <c r="DI38" s="88" t="s">
        <v>240</v>
      </c>
      <c r="DJ38" s="88" t="s">
        <v>1686</v>
      </c>
      <c r="DK38" s="99" t="s">
        <v>1730</v>
      </c>
      <c r="DL38" s="88">
        <v>0</v>
      </c>
      <c r="DM38" s="88"/>
      <c r="DN38" s="88"/>
      <c r="DO38" s="88" t="str">
        <f>REPLACE(INDEX(GroupVertices[Group],MATCH(Vertices[[#This Row],[Vertex]],GroupVertices[Vertex],0)),1,1,"")</f>
        <v>4</v>
      </c>
      <c r="DP38" s="48"/>
      <c r="DQ38" s="48"/>
      <c r="DR38" s="48"/>
      <c r="DS38" s="48"/>
      <c r="DT38" s="48"/>
      <c r="DU38" s="48"/>
      <c r="DV38" s="123" t="s">
        <v>1837</v>
      </c>
      <c r="DW38" s="123" t="s">
        <v>1837</v>
      </c>
      <c r="DX38" s="123" t="s">
        <v>1837</v>
      </c>
      <c r="DY38" s="123" t="s">
        <v>1837</v>
      </c>
      <c r="DZ38" s="123">
        <v>1</v>
      </c>
      <c r="EA38" s="125">
        <v>5.2631578947368425</v>
      </c>
      <c r="EB38" s="123">
        <v>0</v>
      </c>
      <c r="EC38" s="125">
        <v>0</v>
      </c>
      <c r="ED38" s="123"/>
      <c r="EE38" s="125"/>
      <c r="EF38" s="123">
        <v>18</v>
      </c>
      <c r="EG38" s="125">
        <v>94.73684210526316</v>
      </c>
      <c r="EH38" s="123">
        <v>19</v>
      </c>
      <c r="EI38" s="123"/>
      <c r="EJ38" s="123"/>
      <c r="EK38" s="123"/>
      <c r="EL38" s="123"/>
      <c r="EM38" s="123"/>
      <c r="EN38" s="123"/>
      <c r="EO38" s="123"/>
      <c r="EP38" s="123"/>
      <c r="EQ38" s="123"/>
      <c r="ER38" s="123"/>
      <c r="ES38" s="123" t="s">
        <v>1837</v>
      </c>
      <c r="ET38" s="123" t="s">
        <v>1837</v>
      </c>
      <c r="EU38" s="123" t="s">
        <v>1837</v>
      </c>
      <c r="EV38" s="123" t="s">
        <v>1837</v>
      </c>
      <c r="EW38" s="123">
        <v>0</v>
      </c>
      <c r="EX38" s="125">
        <v>0</v>
      </c>
      <c r="EY38" s="123" t="s">
        <v>1837</v>
      </c>
      <c r="EZ38" s="123" t="s">
        <v>1837</v>
      </c>
      <c r="FA38" s="123" t="s">
        <v>1837</v>
      </c>
      <c r="FB38" s="123" t="s">
        <v>1837</v>
      </c>
      <c r="FC38" s="2"/>
      <c r="FD38" s="3"/>
      <c r="FE38" s="3"/>
      <c r="FF38" s="3"/>
      <c r="FG38" s="3"/>
    </row>
    <row r="39" spans="1:163" ht="41.45" customHeight="1">
      <c r="A39" s="65" t="s">
        <v>255</v>
      </c>
      <c r="C39" s="66"/>
      <c r="D39" s="66" t="s">
        <v>64</v>
      </c>
      <c r="E39" s="67">
        <v>169.76854181514622</v>
      </c>
      <c r="F39" s="69">
        <v>99.98951460877915</v>
      </c>
      <c r="G39" s="100" t="s">
        <v>568</v>
      </c>
      <c r="H39" s="66"/>
      <c r="I39" s="70" t="s">
        <v>255</v>
      </c>
      <c r="J39" s="71"/>
      <c r="K39" s="71"/>
      <c r="L39" s="70" t="s">
        <v>255</v>
      </c>
      <c r="M39" s="74">
        <v>4.494431380868013</v>
      </c>
      <c r="N39" s="75">
        <v>6351.93505859375</v>
      </c>
      <c r="O39" s="75">
        <v>8883.3212890625</v>
      </c>
      <c r="P39" s="76"/>
      <c r="Q39" s="77"/>
      <c r="R39" s="77"/>
      <c r="S39" s="91"/>
      <c r="T39" s="48">
        <v>4</v>
      </c>
      <c r="U39" s="48">
        <v>5</v>
      </c>
      <c r="V39" s="49">
        <v>2.671429</v>
      </c>
      <c r="W39" s="49">
        <v>0.005236</v>
      </c>
      <c r="X39" s="49">
        <v>0.01066</v>
      </c>
      <c r="Y39" s="49">
        <v>0.889966</v>
      </c>
      <c r="Z39" s="49">
        <v>0.375</v>
      </c>
      <c r="AA39" s="49">
        <v>0</v>
      </c>
      <c r="AB39" s="72">
        <v>71</v>
      </c>
      <c r="AC39" s="72"/>
      <c r="AD39" s="73"/>
      <c r="AE39" s="88" t="s">
        <v>398</v>
      </c>
      <c r="AF39" s="99" t="s">
        <v>467</v>
      </c>
      <c r="AG39" s="88"/>
      <c r="AH39" s="99" t="s">
        <v>568</v>
      </c>
      <c r="AI39" s="88" t="s">
        <v>668</v>
      </c>
      <c r="AJ39" s="88"/>
      <c r="AK39" s="88"/>
      <c r="AL39" s="88"/>
      <c r="AM39" s="88"/>
      <c r="AN39" s="88"/>
      <c r="AO39" s="88"/>
      <c r="AP39" s="88"/>
      <c r="AQ39" s="102">
        <v>29587</v>
      </c>
      <c r="AR39" s="88"/>
      <c r="AS39" s="88"/>
      <c r="AT39" s="88" t="s">
        <v>750</v>
      </c>
      <c r="AU39" s="88" t="s">
        <v>750</v>
      </c>
      <c r="AV39" s="88">
        <v>1025</v>
      </c>
      <c r="AW39" s="88"/>
      <c r="AX39" s="88"/>
      <c r="AY39" s="88"/>
      <c r="AZ39" s="99" t="s">
        <v>930</v>
      </c>
      <c r="BA39" s="88"/>
      <c r="BB39" s="88"/>
      <c r="BC39" s="88" t="s">
        <v>1005</v>
      </c>
      <c r="BD39" s="88"/>
      <c r="BE39" s="88" t="s">
        <v>1071</v>
      </c>
      <c r="BF39" s="88" t="s">
        <v>1090</v>
      </c>
      <c r="BG39" s="88"/>
      <c r="BH39" s="88" t="s">
        <v>1157</v>
      </c>
      <c r="BI39" s="88">
        <v>741</v>
      </c>
      <c r="BJ39" s="88"/>
      <c r="BK39" s="88"/>
      <c r="BL39" s="88"/>
      <c r="BM39" s="88"/>
      <c r="BN39" s="88"/>
      <c r="BO39" s="88"/>
      <c r="BP39" s="88"/>
      <c r="BQ39" s="88" t="b">
        <v>0</v>
      </c>
      <c r="BR39" s="88"/>
      <c r="BS39" s="88"/>
      <c r="BT39" s="88"/>
      <c r="BU39" s="88" t="b">
        <v>0</v>
      </c>
      <c r="BV39" s="88" t="b">
        <v>0</v>
      </c>
      <c r="BW39" s="88"/>
      <c r="BX39" s="88" t="b">
        <v>0</v>
      </c>
      <c r="BY39" s="88" t="b">
        <v>0</v>
      </c>
      <c r="BZ39" s="99" t="s">
        <v>1274</v>
      </c>
      <c r="CA39" s="88" t="s">
        <v>1351</v>
      </c>
      <c r="CB39" s="88"/>
      <c r="CC39" s="88"/>
      <c r="CD39" s="88"/>
      <c r="CE39" s="88" t="s">
        <v>1468</v>
      </c>
      <c r="CF39" s="88"/>
      <c r="CG39" s="88"/>
      <c r="CH39" s="88"/>
      <c r="CI39" s="88" t="s">
        <v>1503</v>
      </c>
      <c r="CJ39" s="88"/>
      <c r="CK39" s="88"/>
      <c r="CL39" s="88"/>
      <c r="CM39" s="88"/>
      <c r="CN39" s="88" t="s">
        <v>1550</v>
      </c>
      <c r="CO39" s="88" t="s">
        <v>1564</v>
      </c>
      <c r="CP39" s="88"/>
      <c r="CQ39" s="88"/>
      <c r="CR39" s="88" t="s">
        <v>1565</v>
      </c>
      <c r="CS39" s="88"/>
      <c r="CT39" s="88"/>
      <c r="CU39" s="88"/>
      <c r="CV39" s="88">
        <v>0</v>
      </c>
      <c r="CW39" s="88"/>
      <c r="CX39" s="88"/>
      <c r="CY39" s="88"/>
      <c r="CZ39" s="88"/>
      <c r="DA39" s="88"/>
      <c r="DB39" s="88"/>
      <c r="DC39" s="88"/>
      <c r="DD39" s="88" t="s">
        <v>1644</v>
      </c>
      <c r="DE39" s="88"/>
      <c r="DF39" s="88" t="s">
        <v>1676</v>
      </c>
      <c r="DG39" s="88"/>
      <c r="DH39" s="88">
        <v>13</v>
      </c>
      <c r="DI39" s="88" t="s">
        <v>255</v>
      </c>
      <c r="DJ39" s="88" t="s">
        <v>1686</v>
      </c>
      <c r="DK39" s="88" t="s">
        <v>1753</v>
      </c>
      <c r="DL39" s="88">
        <v>1025</v>
      </c>
      <c r="DM39" s="88"/>
      <c r="DN39" s="88"/>
      <c r="DO39" s="88" t="str">
        <f>REPLACE(INDEX(GroupVertices[Group],MATCH(Vertices[[#This Row],[Vertex]],GroupVertices[Vertex],0)),1,1,"")</f>
        <v>2</v>
      </c>
      <c r="DP39" s="48"/>
      <c r="DQ39" s="48"/>
      <c r="DR39" s="48"/>
      <c r="DS39" s="48"/>
      <c r="DT39" s="48"/>
      <c r="DU39" s="48"/>
      <c r="DV39" s="123" t="s">
        <v>1837</v>
      </c>
      <c r="DW39" s="123" t="s">
        <v>1837</v>
      </c>
      <c r="DX39" s="123" t="s">
        <v>1837</v>
      </c>
      <c r="DY39" s="123" t="s">
        <v>1837</v>
      </c>
      <c r="DZ39" s="123">
        <v>0</v>
      </c>
      <c r="EA39" s="125">
        <v>0</v>
      </c>
      <c r="EB39" s="123">
        <v>0</v>
      </c>
      <c r="EC39" s="125">
        <v>0</v>
      </c>
      <c r="ED39" s="123"/>
      <c r="EE39" s="125"/>
      <c r="EF39" s="123">
        <v>16</v>
      </c>
      <c r="EG39" s="125">
        <v>100</v>
      </c>
      <c r="EH39" s="123">
        <v>16</v>
      </c>
      <c r="EI39" s="123"/>
      <c r="EJ39" s="123"/>
      <c r="EK39" s="123"/>
      <c r="EL39" s="123"/>
      <c r="EM39" s="123"/>
      <c r="EN39" s="123"/>
      <c r="EO39" s="123"/>
      <c r="EP39" s="123"/>
      <c r="EQ39" s="123"/>
      <c r="ER39" s="123"/>
      <c r="ES39" s="123" t="s">
        <v>1837</v>
      </c>
      <c r="ET39" s="123" t="s">
        <v>1837</v>
      </c>
      <c r="EU39" s="123" t="s">
        <v>1837</v>
      </c>
      <c r="EV39" s="123" t="s">
        <v>1837</v>
      </c>
      <c r="EW39" s="123">
        <v>0</v>
      </c>
      <c r="EX39" s="125">
        <v>0</v>
      </c>
      <c r="EY39" s="123" t="s">
        <v>1837</v>
      </c>
      <c r="EZ39" s="123" t="s">
        <v>1837</v>
      </c>
      <c r="FA39" s="123" t="s">
        <v>1837</v>
      </c>
      <c r="FB39" s="123" t="s">
        <v>1837</v>
      </c>
      <c r="FC39" s="2"/>
      <c r="FD39" s="3"/>
      <c r="FE39" s="3"/>
      <c r="FF39" s="3"/>
      <c r="FG39" s="3"/>
    </row>
    <row r="40" spans="1:163" ht="41.45" customHeight="1">
      <c r="A40" s="65" t="s">
        <v>259</v>
      </c>
      <c r="C40" s="66"/>
      <c r="D40" s="66" t="s">
        <v>64</v>
      </c>
      <c r="E40" s="67">
        <v>169.66583672366622</v>
      </c>
      <c r="F40" s="69">
        <v>99.98965323235744</v>
      </c>
      <c r="G40" s="100" t="s">
        <v>575</v>
      </c>
      <c r="H40" s="66"/>
      <c r="I40" s="70" t="s">
        <v>259</v>
      </c>
      <c r="J40" s="71"/>
      <c r="K40" s="71"/>
      <c r="L40" s="70" t="s">
        <v>259</v>
      </c>
      <c r="M40" s="74">
        <v>4.4482327630086225</v>
      </c>
      <c r="N40" s="75">
        <v>4840.54833984375</v>
      </c>
      <c r="O40" s="75">
        <v>1537.8394775390625</v>
      </c>
      <c r="P40" s="76"/>
      <c r="Q40" s="77"/>
      <c r="R40" s="77"/>
      <c r="S40" s="91"/>
      <c r="T40" s="48">
        <v>4</v>
      </c>
      <c r="U40" s="48">
        <v>4</v>
      </c>
      <c r="V40" s="49">
        <v>2.636111</v>
      </c>
      <c r="W40" s="49">
        <v>0.005208</v>
      </c>
      <c r="X40" s="49">
        <v>0.008933</v>
      </c>
      <c r="Y40" s="49">
        <v>0.842729</v>
      </c>
      <c r="Z40" s="49">
        <v>0.375</v>
      </c>
      <c r="AA40" s="49">
        <v>0</v>
      </c>
      <c r="AB40" s="72">
        <v>78</v>
      </c>
      <c r="AC40" s="72"/>
      <c r="AD40" s="73"/>
      <c r="AE40" s="88" t="s">
        <v>398</v>
      </c>
      <c r="AF40" s="99" t="s">
        <v>474</v>
      </c>
      <c r="AG40" s="88"/>
      <c r="AH40" s="99" t="s">
        <v>575</v>
      </c>
      <c r="AI40" s="88" t="s">
        <v>674</v>
      </c>
      <c r="AJ40" s="88"/>
      <c r="AK40" s="88"/>
      <c r="AL40" s="88"/>
      <c r="AM40" s="88"/>
      <c r="AN40" s="88"/>
      <c r="AO40" s="88"/>
      <c r="AP40" s="88"/>
      <c r="AQ40" s="88"/>
      <c r="AR40" s="88"/>
      <c r="AS40" s="88"/>
      <c r="AT40" s="88" t="s">
        <v>752</v>
      </c>
      <c r="AU40" s="88" t="s">
        <v>811</v>
      </c>
      <c r="AV40" s="88">
        <v>159</v>
      </c>
      <c r="AW40" s="88" t="s">
        <v>855</v>
      </c>
      <c r="AX40" s="88"/>
      <c r="AY40" s="88"/>
      <c r="AZ40" s="99" t="s">
        <v>937</v>
      </c>
      <c r="BA40" s="88"/>
      <c r="BB40" s="88"/>
      <c r="BC40" s="88" t="s">
        <v>855</v>
      </c>
      <c r="BD40" s="88"/>
      <c r="BE40" s="88" t="s">
        <v>1076</v>
      </c>
      <c r="BF40" s="88" t="s">
        <v>1090</v>
      </c>
      <c r="BG40" s="88"/>
      <c r="BH40" s="88" t="s">
        <v>1156</v>
      </c>
      <c r="BI40" s="88">
        <v>1524</v>
      </c>
      <c r="BJ40" s="88"/>
      <c r="BK40" s="88"/>
      <c r="BL40" s="88"/>
      <c r="BM40" s="88">
        <v>1816</v>
      </c>
      <c r="BN40" s="88" t="s">
        <v>1197</v>
      </c>
      <c r="BO40" s="88"/>
      <c r="BP40" s="88"/>
      <c r="BQ40" s="88" t="b">
        <v>0</v>
      </c>
      <c r="BR40" s="88"/>
      <c r="BS40" s="88"/>
      <c r="BT40" s="88"/>
      <c r="BU40" s="88" t="b">
        <v>0</v>
      </c>
      <c r="BV40" s="88" t="b">
        <v>0</v>
      </c>
      <c r="BW40" s="88"/>
      <c r="BX40" s="88" t="b">
        <v>0</v>
      </c>
      <c r="BY40" s="88" t="b">
        <v>0</v>
      </c>
      <c r="BZ40" s="99" t="s">
        <v>1281</v>
      </c>
      <c r="CA40" s="88" t="s">
        <v>1355</v>
      </c>
      <c r="CB40" s="88"/>
      <c r="CC40" s="88" t="s">
        <v>1400</v>
      </c>
      <c r="CD40" s="88"/>
      <c r="CE40" s="88" t="s">
        <v>1475</v>
      </c>
      <c r="CF40" s="88"/>
      <c r="CG40" s="88"/>
      <c r="CH40" s="88"/>
      <c r="CI40" s="88" t="s">
        <v>1501</v>
      </c>
      <c r="CJ40" s="88"/>
      <c r="CK40" s="88"/>
      <c r="CL40" s="88"/>
      <c r="CM40" s="88"/>
      <c r="CN40" s="88" t="s">
        <v>1554</v>
      </c>
      <c r="CO40" s="88" t="s">
        <v>1564</v>
      </c>
      <c r="CP40" s="88"/>
      <c r="CQ40" s="88"/>
      <c r="CR40" s="88" t="s">
        <v>1567</v>
      </c>
      <c r="CS40" s="88"/>
      <c r="CT40" s="88"/>
      <c r="CU40" s="88"/>
      <c r="CV40" s="88">
        <v>0</v>
      </c>
      <c r="CW40" s="88"/>
      <c r="CX40" s="88"/>
      <c r="CY40" s="88"/>
      <c r="CZ40" s="88"/>
      <c r="DA40" s="88"/>
      <c r="DB40" s="88"/>
      <c r="DC40" s="88"/>
      <c r="DD40" s="88" t="s">
        <v>1648</v>
      </c>
      <c r="DE40" s="88"/>
      <c r="DF40" s="88" t="s">
        <v>1659</v>
      </c>
      <c r="DG40" s="88"/>
      <c r="DH40" s="88">
        <v>18</v>
      </c>
      <c r="DI40" s="88" t="s">
        <v>259</v>
      </c>
      <c r="DJ40" s="88" t="s">
        <v>1686</v>
      </c>
      <c r="DK40" s="88" t="s">
        <v>1759</v>
      </c>
      <c r="DL40" s="88">
        <v>159</v>
      </c>
      <c r="DM40" s="88"/>
      <c r="DN40" s="88"/>
      <c r="DO40" s="88" t="str">
        <f>REPLACE(INDEX(GroupVertices[Group],MATCH(Vertices[[#This Row],[Vertex]],GroupVertices[Vertex],0)),1,1,"")</f>
        <v>2</v>
      </c>
      <c r="DP40" s="48"/>
      <c r="DQ40" s="48"/>
      <c r="DR40" s="48"/>
      <c r="DS40" s="48"/>
      <c r="DT40" s="48"/>
      <c r="DU40" s="48"/>
      <c r="DV40" s="123" t="s">
        <v>1837</v>
      </c>
      <c r="DW40" s="123" t="s">
        <v>1837</v>
      </c>
      <c r="DX40" s="123" t="s">
        <v>1837</v>
      </c>
      <c r="DY40" s="123" t="s">
        <v>1837</v>
      </c>
      <c r="DZ40" s="123">
        <v>0</v>
      </c>
      <c r="EA40" s="125">
        <v>0</v>
      </c>
      <c r="EB40" s="123">
        <v>0</v>
      </c>
      <c r="EC40" s="125">
        <v>0</v>
      </c>
      <c r="ED40" s="123"/>
      <c r="EE40" s="125"/>
      <c r="EF40" s="123">
        <v>6</v>
      </c>
      <c r="EG40" s="125">
        <v>100</v>
      </c>
      <c r="EH40" s="123">
        <v>6</v>
      </c>
      <c r="EI40" s="123"/>
      <c r="EJ40" s="123"/>
      <c r="EK40" s="123"/>
      <c r="EL40" s="123"/>
      <c r="EM40" s="123"/>
      <c r="EN40" s="123"/>
      <c r="EO40" s="123"/>
      <c r="EP40" s="123"/>
      <c r="EQ40" s="123"/>
      <c r="ER40" s="123"/>
      <c r="ES40" s="123" t="s">
        <v>1837</v>
      </c>
      <c r="ET40" s="123" t="s">
        <v>1837</v>
      </c>
      <c r="EU40" s="123" t="s">
        <v>1837</v>
      </c>
      <c r="EV40" s="123" t="s">
        <v>1837</v>
      </c>
      <c r="EW40" s="123">
        <v>0</v>
      </c>
      <c r="EX40" s="125">
        <v>0</v>
      </c>
      <c r="EY40" s="123" t="s">
        <v>1837</v>
      </c>
      <c r="EZ40" s="123" t="s">
        <v>1837</v>
      </c>
      <c r="FA40" s="123" t="s">
        <v>1837</v>
      </c>
      <c r="FB40" s="123" t="s">
        <v>1837</v>
      </c>
      <c r="FC40" s="2"/>
      <c r="FD40" s="3"/>
      <c r="FE40" s="3"/>
      <c r="FF40" s="3"/>
      <c r="FG40" s="3"/>
    </row>
    <row r="41" spans="1:163" ht="41.45" customHeight="1">
      <c r="A41" s="65" t="s">
        <v>244</v>
      </c>
      <c r="C41" s="66"/>
      <c r="D41" s="66" t="s">
        <v>64</v>
      </c>
      <c r="E41" s="67">
        <v>169.33926431078055</v>
      </c>
      <c r="F41" s="69">
        <v>99.9900940151443</v>
      </c>
      <c r="G41" s="100" t="s">
        <v>551</v>
      </c>
      <c r="H41" s="66"/>
      <c r="I41" s="70" t="s">
        <v>244</v>
      </c>
      <c r="J41" s="71"/>
      <c r="K41" s="71"/>
      <c r="L41" s="70" t="s">
        <v>244</v>
      </c>
      <c r="M41" s="74">
        <v>4.301334552911008</v>
      </c>
      <c r="N41" s="75">
        <v>4587.3642578125</v>
      </c>
      <c r="O41" s="75">
        <v>6667.59619140625</v>
      </c>
      <c r="P41" s="76"/>
      <c r="Q41" s="77"/>
      <c r="R41" s="77"/>
      <c r="S41" s="91"/>
      <c r="T41" s="48">
        <v>2</v>
      </c>
      <c r="U41" s="48">
        <v>8</v>
      </c>
      <c r="V41" s="49">
        <v>2.52381</v>
      </c>
      <c r="W41" s="49">
        <v>0.005263</v>
      </c>
      <c r="X41" s="49">
        <v>0.01224</v>
      </c>
      <c r="Y41" s="49">
        <v>0.981322</v>
      </c>
      <c r="Z41" s="49">
        <v>0.4222222222222222</v>
      </c>
      <c r="AA41" s="49">
        <v>0</v>
      </c>
      <c r="AB41" s="72">
        <v>54</v>
      </c>
      <c r="AC41" s="72"/>
      <c r="AD41" s="73"/>
      <c r="AE41" s="88" t="s">
        <v>398</v>
      </c>
      <c r="AF41" s="99" t="s">
        <v>450</v>
      </c>
      <c r="AG41" s="88"/>
      <c r="AH41" s="99" t="s">
        <v>551</v>
      </c>
      <c r="AI41" s="88" t="s">
        <v>651</v>
      </c>
      <c r="AJ41" s="88"/>
      <c r="AK41" s="88"/>
      <c r="AL41" s="88"/>
      <c r="AM41" s="88" t="s">
        <v>709</v>
      </c>
      <c r="AN41" s="88"/>
      <c r="AO41" s="88"/>
      <c r="AP41" s="88"/>
      <c r="AQ41" s="88"/>
      <c r="AR41" s="88"/>
      <c r="AS41" s="88"/>
      <c r="AT41" s="88" t="s">
        <v>740</v>
      </c>
      <c r="AU41" s="88" t="s">
        <v>797</v>
      </c>
      <c r="AV41" s="88">
        <v>0</v>
      </c>
      <c r="AW41" s="88" t="s">
        <v>848</v>
      </c>
      <c r="AX41" s="88"/>
      <c r="AY41" s="88"/>
      <c r="AZ41" s="99" t="s">
        <v>913</v>
      </c>
      <c r="BA41" s="88"/>
      <c r="BB41" s="88"/>
      <c r="BC41" s="88" t="s">
        <v>993</v>
      </c>
      <c r="BD41" s="88"/>
      <c r="BE41" s="88"/>
      <c r="BF41" s="88" t="s">
        <v>1090</v>
      </c>
      <c r="BG41" s="88"/>
      <c r="BH41" s="88" t="s">
        <v>1141</v>
      </c>
      <c r="BI41" s="88">
        <v>221</v>
      </c>
      <c r="BJ41" s="88"/>
      <c r="BK41" s="88"/>
      <c r="BL41" s="88"/>
      <c r="BM41" s="88">
        <v>1865</v>
      </c>
      <c r="BN41" s="88"/>
      <c r="BO41" s="88"/>
      <c r="BP41" s="88"/>
      <c r="BQ41" s="88" t="b">
        <v>0</v>
      </c>
      <c r="BR41" s="88"/>
      <c r="BS41" s="88"/>
      <c r="BT41" s="88"/>
      <c r="BU41" s="88" t="b">
        <v>0</v>
      </c>
      <c r="BV41" s="88" t="b">
        <v>0</v>
      </c>
      <c r="BW41" s="88"/>
      <c r="BX41" s="88" t="b">
        <v>0</v>
      </c>
      <c r="BY41" s="88" t="b">
        <v>0</v>
      </c>
      <c r="BZ41" s="99" t="s">
        <v>1257</v>
      </c>
      <c r="CA41" s="88"/>
      <c r="CB41" s="88"/>
      <c r="CC41" s="88" t="s">
        <v>1392</v>
      </c>
      <c r="CD41" s="88"/>
      <c r="CE41" s="88" t="s">
        <v>1452</v>
      </c>
      <c r="CF41" s="88"/>
      <c r="CG41" s="88"/>
      <c r="CH41" s="88"/>
      <c r="CI41" s="88" t="s">
        <v>1501</v>
      </c>
      <c r="CJ41" s="88"/>
      <c r="CK41" s="88"/>
      <c r="CL41" s="88"/>
      <c r="CM41" s="88"/>
      <c r="CN41" s="88" t="s">
        <v>1537</v>
      </c>
      <c r="CO41" s="88"/>
      <c r="CP41" s="88"/>
      <c r="CQ41" s="88"/>
      <c r="CR41" s="88"/>
      <c r="CS41" s="88"/>
      <c r="CT41" s="88" t="s">
        <v>1590</v>
      </c>
      <c r="CU41" s="88"/>
      <c r="CV41" s="88"/>
      <c r="CW41" s="88"/>
      <c r="CX41" s="88"/>
      <c r="CY41" s="88"/>
      <c r="CZ41" s="88"/>
      <c r="DA41" s="88"/>
      <c r="DB41" s="88"/>
      <c r="DC41" s="88"/>
      <c r="DD41" s="88"/>
      <c r="DE41" s="88"/>
      <c r="DF41" s="88" t="s">
        <v>344</v>
      </c>
      <c r="DG41" s="88"/>
      <c r="DH41" s="88">
        <v>73</v>
      </c>
      <c r="DI41" s="88" t="s">
        <v>244</v>
      </c>
      <c r="DJ41" s="88" t="s">
        <v>1684</v>
      </c>
      <c r="DK41" s="88" t="s">
        <v>1736</v>
      </c>
      <c r="DL41" s="88">
        <v>33</v>
      </c>
      <c r="DM41" s="88"/>
      <c r="DN41" s="88"/>
      <c r="DO41" s="88" t="str">
        <f>REPLACE(INDEX(GroupVertices[Group],MATCH(Vertices[[#This Row],[Vertex]],GroupVertices[Vertex],0)),1,1,"")</f>
        <v>2</v>
      </c>
      <c r="DP41" s="48"/>
      <c r="DQ41" s="48"/>
      <c r="DR41" s="48"/>
      <c r="DS41" s="48"/>
      <c r="DT41" s="48"/>
      <c r="DU41" s="48"/>
      <c r="DV41" s="123" t="s">
        <v>1837</v>
      </c>
      <c r="DW41" s="123" t="s">
        <v>1837</v>
      </c>
      <c r="DX41" s="123" t="s">
        <v>1837</v>
      </c>
      <c r="DY41" s="123" t="s">
        <v>1837</v>
      </c>
      <c r="DZ41" s="123">
        <v>0</v>
      </c>
      <c r="EA41" s="125">
        <v>0</v>
      </c>
      <c r="EB41" s="123">
        <v>1</v>
      </c>
      <c r="EC41" s="125">
        <v>5.882352941176471</v>
      </c>
      <c r="ED41" s="123"/>
      <c r="EE41" s="125"/>
      <c r="EF41" s="123">
        <v>16</v>
      </c>
      <c r="EG41" s="125">
        <v>94.11764705882354</v>
      </c>
      <c r="EH41" s="123">
        <v>17</v>
      </c>
      <c r="EI41" s="123"/>
      <c r="EJ41" s="123"/>
      <c r="EK41" s="123"/>
      <c r="EL41" s="123"/>
      <c r="EM41" s="123"/>
      <c r="EN41" s="123"/>
      <c r="EO41" s="123"/>
      <c r="EP41" s="123"/>
      <c r="EQ41" s="123"/>
      <c r="ER41" s="123"/>
      <c r="ES41" s="123" t="s">
        <v>1837</v>
      </c>
      <c r="ET41" s="123" t="s">
        <v>1837</v>
      </c>
      <c r="EU41" s="123" t="s">
        <v>1837</v>
      </c>
      <c r="EV41" s="123" t="s">
        <v>1837</v>
      </c>
      <c r="EW41" s="123">
        <v>0</v>
      </c>
      <c r="EX41" s="125">
        <v>0</v>
      </c>
      <c r="EY41" s="123" t="s">
        <v>1837</v>
      </c>
      <c r="EZ41" s="123" t="s">
        <v>1837</v>
      </c>
      <c r="FA41" s="123" t="s">
        <v>1837</v>
      </c>
      <c r="FB41" s="123" t="s">
        <v>1837</v>
      </c>
      <c r="FC41" s="2"/>
      <c r="FD41" s="3"/>
      <c r="FE41" s="3"/>
      <c r="FF41" s="3"/>
      <c r="FG41" s="3"/>
    </row>
    <row r="42" spans="1:163" ht="41.45" customHeight="1">
      <c r="A42" s="65" t="s">
        <v>284</v>
      </c>
      <c r="C42" s="66"/>
      <c r="D42" s="66" t="s">
        <v>64</v>
      </c>
      <c r="E42" s="67">
        <v>168.858055566717</v>
      </c>
      <c r="F42" s="69">
        <v>99.990743514376</v>
      </c>
      <c r="G42" s="100" t="s">
        <v>559</v>
      </c>
      <c r="H42" s="66"/>
      <c r="I42" s="70" t="s">
        <v>284</v>
      </c>
      <c r="J42" s="71"/>
      <c r="K42" s="71"/>
      <c r="L42" s="70" t="s">
        <v>284</v>
      </c>
      <c r="M42" s="74">
        <v>4.0848781089583905</v>
      </c>
      <c r="N42" s="75">
        <v>5785.71826171875</v>
      </c>
      <c r="O42" s="75">
        <v>7731.23681640625</v>
      </c>
      <c r="P42" s="76"/>
      <c r="Q42" s="77"/>
      <c r="R42" s="77"/>
      <c r="S42" s="91"/>
      <c r="T42" s="48">
        <v>12</v>
      </c>
      <c r="U42" s="48">
        <v>0</v>
      </c>
      <c r="V42" s="49">
        <v>2.358333</v>
      </c>
      <c r="W42" s="49">
        <v>0.005319</v>
      </c>
      <c r="X42" s="49">
        <v>0.015147</v>
      </c>
      <c r="Y42" s="49">
        <v>1.121797</v>
      </c>
      <c r="Z42" s="49">
        <v>0.4393939393939394</v>
      </c>
      <c r="AA42" s="49">
        <v>0</v>
      </c>
      <c r="AB42" s="72">
        <v>62</v>
      </c>
      <c r="AC42" s="72"/>
      <c r="AD42" s="73"/>
      <c r="AE42" s="88" t="s">
        <v>398</v>
      </c>
      <c r="AF42" s="99" t="s">
        <v>458</v>
      </c>
      <c r="AG42" s="88"/>
      <c r="AH42" s="99" t="s">
        <v>559</v>
      </c>
      <c r="AI42" s="88" t="s">
        <v>659</v>
      </c>
      <c r="AJ42" s="88"/>
      <c r="AK42" s="88"/>
      <c r="AL42" s="88"/>
      <c r="AM42" s="88"/>
      <c r="AN42" s="88"/>
      <c r="AO42" s="88"/>
      <c r="AP42" s="88"/>
      <c r="AQ42" s="102">
        <v>40952</v>
      </c>
      <c r="AR42" s="88"/>
      <c r="AS42" s="88"/>
      <c r="AT42" s="88" t="s">
        <v>743</v>
      </c>
      <c r="AU42" s="88" t="s">
        <v>802</v>
      </c>
      <c r="AV42" s="88">
        <v>4452</v>
      </c>
      <c r="AW42" s="88"/>
      <c r="AX42" s="88"/>
      <c r="AY42" s="88"/>
      <c r="AZ42" s="99" t="s">
        <v>921</v>
      </c>
      <c r="BA42" s="88"/>
      <c r="BB42" s="88"/>
      <c r="BC42" s="88" t="s">
        <v>998</v>
      </c>
      <c r="BD42" s="88"/>
      <c r="BE42" s="88" t="s">
        <v>1062</v>
      </c>
      <c r="BF42" s="88" t="s">
        <v>1090</v>
      </c>
      <c r="BG42" s="88"/>
      <c r="BH42" s="88" t="s">
        <v>1148</v>
      </c>
      <c r="BI42" s="88">
        <v>5271</v>
      </c>
      <c r="BJ42" s="88"/>
      <c r="BK42" s="88"/>
      <c r="BL42" s="88"/>
      <c r="BM42" s="104">
        <v>40952</v>
      </c>
      <c r="BN42" s="88"/>
      <c r="BO42" s="88"/>
      <c r="BP42" s="88"/>
      <c r="BQ42" s="88" t="b">
        <v>0</v>
      </c>
      <c r="BR42" s="88"/>
      <c r="BS42" s="88"/>
      <c r="BT42" s="88"/>
      <c r="BU42" s="88" t="b">
        <v>0</v>
      </c>
      <c r="BV42" s="88" t="b">
        <v>0</v>
      </c>
      <c r="BW42" s="88"/>
      <c r="BX42" s="88" t="b">
        <v>0</v>
      </c>
      <c r="BY42" s="88" t="b">
        <v>0</v>
      </c>
      <c r="BZ42" s="99" t="s">
        <v>1265</v>
      </c>
      <c r="CA42" s="88" t="s">
        <v>1343</v>
      </c>
      <c r="CB42" s="88"/>
      <c r="CC42" s="88"/>
      <c r="CD42" s="88"/>
      <c r="CE42" s="88" t="s">
        <v>1459</v>
      </c>
      <c r="CF42" s="88"/>
      <c r="CG42" s="88"/>
      <c r="CH42" s="88"/>
      <c r="CI42" s="88" t="s">
        <v>1501</v>
      </c>
      <c r="CJ42" s="88"/>
      <c r="CK42" s="88"/>
      <c r="CL42" s="88"/>
      <c r="CM42" s="88"/>
      <c r="CN42" s="88" t="s">
        <v>1541</v>
      </c>
      <c r="CO42" s="88" t="s">
        <v>1564</v>
      </c>
      <c r="CP42" s="88"/>
      <c r="CQ42" s="88"/>
      <c r="CR42" s="88" t="s">
        <v>1565</v>
      </c>
      <c r="CS42" s="88"/>
      <c r="CT42" s="88"/>
      <c r="CU42" s="88"/>
      <c r="CV42" s="88">
        <v>0</v>
      </c>
      <c r="CW42" s="88"/>
      <c r="CX42" s="88"/>
      <c r="CY42" s="88"/>
      <c r="CZ42" s="88"/>
      <c r="DA42" s="88"/>
      <c r="DB42" s="88"/>
      <c r="DC42" s="88"/>
      <c r="DD42" s="88" t="s">
        <v>1637</v>
      </c>
      <c r="DE42" s="88"/>
      <c r="DF42" s="88" t="s">
        <v>1674</v>
      </c>
      <c r="DG42" s="88"/>
      <c r="DH42" s="88">
        <v>153</v>
      </c>
      <c r="DI42" s="88" t="s">
        <v>284</v>
      </c>
      <c r="DJ42" s="88" t="s">
        <v>1686</v>
      </c>
      <c r="DK42" s="88" t="s">
        <v>1744</v>
      </c>
      <c r="DL42" s="88">
        <v>4452</v>
      </c>
      <c r="DM42" s="88"/>
      <c r="DN42" s="88"/>
      <c r="DO42" s="88" t="str">
        <f>REPLACE(INDEX(GroupVertices[Group],MATCH(Vertices[[#This Row],[Vertex]],GroupVertices[Vertex],0)),1,1,"")</f>
        <v>2</v>
      </c>
      <c r="DP42" s="48"/>
      <c r="DQ42" s="48"/>
      <c r="DR42" s="48"/>
      <c r="DS42" s="48"/>
      <c r="DT42" s="48"/>
      <c r="DU42" s="48"/>
      <c r="DV42" s="48"/>
      <c r="DW42" s="48"/>
      <c r="DX42" s="48"/>
      <c r="DY42" s="48"/>
      <c r="DZ42" s="48">
        <v>1</v>
      </c>
      <c r="EA42" s="49">
        <v>12.5</v>
      </c>
      <c r="EB42" s="48">
        <v>0</v>
      </c>
      <c r="EC42" s="49">
        <v>0</v>
      </c>
      <c r="ED42" s="48"/>
      <c r="EE42" s="49"/>
      <c r="EF42" s="48">
        <v>7</v>
      </c>
      <c r="EG42" s="49">
        <v>87.5</v>
      </c>
      <c r="EH42" s="48">
        <v>8</v>
      </c>
      <c r="EI42" s="48"/>
      <c r="EJ42" s="48"/>
      <c r="EK42" s="48"/>
      <c r="EL42" s="48"/>
      <c r="EM42" s="48"/>
      <c r="EN42" s="48"/>
      <c r="EO42" s="48"/>
      <c r="EP42" s="48"/>
      <c r="EQ42" s="48"/>
      <c r="ER42" s="48"/>
      <c r="ES42" s="48"/>
      <c r="ET42" s="48"/>
      <c r="EU42" s="48"/>
      <c r="EV42" s="48"/>
      <c r="EW42" s="48">
        <v>0</v>
      </c>
      <c r="EX42" s="49">
        <v>0</v>
      </c>
      <c r="EY42" s="48"/>
      <c r="EZ42" s="48"/>
      <c r="FA42" s="48"/>
      <c r="FB42" s="48"/>
      <c r="FC42" s="2"/>
      <c r="FD42" s="3"/>
      <c r="FE42" s="3"/>
      <c r="FF42" s="3"/>
      <c r="FG42" s="3"/>
    </row>
    <row r="43" spans="1:163" ht="41.45" customHeight="1">
      <c r="A43" s="65" t="s">
        <v>256</v>
      </c>
      <c r="C43" s="66"/>
      <c r="D43" s="66" t="s">
        <v>64</v>
      </c>
      <c r="E43" s="67">
        <v>168.51763521097988</v>
      </c>
      <c r="F43" s="69">
        <v>99.9912029880706</v>
      </c>
      <c r="G43" s="100" t="s">
        <v>569</v>
      </c>
      <c r="H43" s="66"/>
      <c r="I43" s="70" t="s">
        <v>256</v>
      </c>
      <c r="J43" s="71"/>
      <c r="K43" s="71"/>
      <c r="L43" s="70" t="s">
        <v>256</v>
      </c>
      <c r="M43" s="74">
        <v>3.931750842338708</v>
      </c>
      <c r="N43" s="75">
        <v>5639.9296875</v>
      </c>
      <c r="O43" s="75">
        <v>9374.2275390625</v>
      </c>
      <c r="P43" s="76"/>
      <c r="Q43" s="77"/>
      <c r="R43" s="77"/>
      <c r="S43" s="91"/>
      <c r="T43" s="48">
        <v>3</v>
      </c>
      <c r="U43" s="48">
        <v>5</v>
      </c>
      <c r="V43" s="49">
        <v>2.24127</v>
      </c>
      <c r="W43" s="49">
        <v>0.005208</v>
      </c>
      <c r="X43" s="49">
        <v>0.009274</v>
      </c>
      <c r="Y43" s="49">
        <v>0.816743</v>
      </c>
      <c r="Z43" s="49">
        <v>0.39285714285714285</v>
      </c>
      <c r="AA43" s="49">
        <v>0</v>
      </c>
      <c r="AB43" s="72">
        <v>72</v>
      </c>
      <c r="AC43" s="72"/>
      <c r="AD43" s="73"/>
      <c r="AE43" s="88" t="s">
        <v>398</v>
      </c>
      <c r="AF43" s="99" t="s">
        <v>468</v>
      </c>
      <c r="AG43" s="88"/>
      <c r="AH43" s="99" t="s">
        <v>569</v>
      </c>
      <c r="AI43" s="88"/>
      <c r="AJ43" s="88"/>
      <c r="AK43" s="88"/>
      <c r="AL43" s="88" t="s">
        <v>698</v>
      </c>
      <c r="AM43" s="88"/>
      <c r="AN43" s="88"/>
      <c r="AO43" s="88"/>
      <c r="AP43" s="88"/>
      <c r="AQ43" s="88"/>
      <c r="AR43" s="88"/>
      <c r="AS43" s="88"/>
      <c r="AT43" s="88" t="s">
        <v>744</v>
      </c>
      <c r="AU43" s="88" t="s">
        <v>808</v>
      </c>
      <c r="AV43" s="88">
        <v>15209</v>
      </c>
      <c r="AW43" s="88"/>
      <c r="AX43" s="88"/>
      <c r="AY43" s="88"/>
      <c r="AZ43" s="99" t="s">
        <v>931</v>
      </c>
      <c r="BA43" s="88" t="s">
        <v>962</v>
      </c>
      <c r="BB43" s="88"/>
      <c r="BC43" s="88"/>
      <c r="BD43" s="88"/>
      <c r="BE43" s="88" t="s">
        <v>1072</v>
      </c>
      <c r="BF43" s="88" t="s">
        <v>1090</v>
      </c>
      <c r="BG43" s="88"/>
      <c r="BH43" s="88" t="s">
        <v>1158</v>
      </c>
      <c r="BI43" s="88">
        <v>5108</v>
      </c>
      <c r="BJ43" s="88"/>
      <c r="BK43" s="88"/>
      <c r="BL43" s="88"/>
      <c r="BM43" s="88"/>
      <c r="BN43" s="88"/>
      <c r="BO43" s="88" t="s">
        <v>1205</v>
      </c>
      <c r="BP43" s="88"/>
      <c r="BQ43" s="88" t="b">
        <v>0</v>
      </c>
      <c r="BR43" s="88"/>
      <c r="BS43" s="88"/>
      <c r="BT43" s="88"/>
      <c r="BU43" s="88" t="b">
        <v>0</v>
      </c>
      <c r="BV43" s="88" t="b">
        <v>0</v>
      </c>
      <c r="BW43" s="88"/>
      <c r="BX43" s="88" t="b">
        <v>0</v>
      </c>
      <c r="BY43" s="88" t="b">
        <v>0</v>
      </c>
      <c r="BZ43" s="99" t="s">
        <v>1275</v>
      </c>
      <c r="CA43" s="88" t="s">
        <v>1352</v>
      </c>
      <c r="CB43" s="88"/>
      <c r="CC43" s="88"/>
      <c r="CD43" s="88"/>
      <c r="CE43" s="88" t="s">
        <v>1469</v>
      </c>
      <c r="CF43" s="88"/>
      <c r="CG43" s="88"/>
      <c r="CH43" s="88"/>
      <c r="CI43" s="88" t="s">
        <v>1500</v>
      </c>
      <c r="CJ43" s="88" t="s">
        <v>1504</v>
      </c>
      <c r="CK43" s="88"/>
      <c r="CL43" s="88"/>
      <c r="CM43" s="88"/>
      <c r="CN43" s="88" t="s">
        <v>1551</v>
      </c>
      <c r="CO43" s="88" t="s">
        <v>1564</v>
      </c>
      <c r="CP43" s="88"/>
      <c r="CQ43" s="88"/>
      <c r="CR43" s="88" t="s">
        <v>1565</v>
      </c>
      <c r="CS43" s="88"/>
      <c r="CT43" s="88"/>
      <c r="CU43" s="88"/>
      <c r="CV43" s="88">
        <v>0</v>
      </c>
      <c r="CW43" s="88"/>
      <c r="CX43" s="88"/>
      <c r="CY43" s="88"/>
      <c r="CZ43" s="88" t="s">
        <v>1610</v>
      </c>
      <c r="DA43" s="88"/>
      <c r="DB43" s="88"/>
      <c r="DC43" s="88"/>
      <c r="DD43" s="88" t="s">
        <v>1645</v>
      </c>
      <c r="DE43" s="88"/>
      <c r="DF43" s="88" t="s">
        <v>1663</v>
      </c>
      <c r="DG43" s="88"/>
      <c r="DH43" s="88">
        <v>46</v>
      </c>
      <c r="DI43" s="88" t="s">
        <v>256</v>
      </c>
      <c r="DJ43" s="88" t="s">
        <v>1686</v>
      </c>
      <c r="DK43" s="99" t="s">
        <v>1754</v>
      </c>
      <c r="DL43" s="88">
        <v>15209</v>
      </c>
      <c r="DM43" s="88"/>
      <c r="DN43" s="88"/>
      <c r="DO43" s="88" t="str">
        <f>REPLACE(INDEX(GroupVertices[Group],MATCH(Vertices[[#This Row],[Vertex]],GroupVertices[Vertex],0)),1,1,"")</f>
        <v>2</v>
      </c>
      <c r="DP43" s="48"/>
      <c r="DQ43" s="48"/>
      <c r="DR43" s="48"/>
      <c r="DS43" s="48"/>
      <c r="DT43" s="48"/>
      <c r="DU43" s="48"/>
      <c r="DV43" s="123" t="s">
        <v>1837</v>
      </c>
      <c r="DW43" s="123" t="s">
        <v>1837</v>
      </c>
      <c r="DX43" s="123" t="s">
        <v>1837</v>
      </c>
      <c r="DY43" s="123" t="s">
        <v>1837</v>
      </c>
      <c r="DZ43" s="123"/>
      <c r="EA43" s="125"/>
      <c r="EB43" s="123"/>
      <c r="EC43" s="125"/>
      <c r="ED43" s="123"/>
      <c r="EE43" s="125"/>
      <c r="EF43" s="123"/>
      <c r="EG43" s="125"/>
      <c r="EH43" s="123"/>
      <c r="EI43" s="123"/>
      <c r="EJ43" s="123"/>
      <c r="EK43" s="123"/>
      <c r="EL43" s="123"/>
      <c r="EM43" s="123"/>
      <c r="EN43" s="123"/>
      <c r="EO43" s="123"/>
      <c r="EP43" s="123"/>
      <c r="EQ43" s="123"/>
      <c r="ER43" s="123"/>
      <c r="ES43" s="123" t="s">
        <v>1837</v>
      </c>
      <c r="ET43" s="123" t="s">
        <v>1837</v>
      </c>
      <c r="EU43" s="123" t="s">
        <v>1837</v>
      </c>
      <c r="EV43" s="123" t="s">
        <v>1837</v>
      </c>
      <c r="EW43" s="123"/>
      <c r="EX43" s="125"/>
      <c r="EY43" s="123" t="s">
        <v>1837</v>
      </c>
      <c r="EZ43" s="123" t="s">
        <v>1837</v>
      </c>
      <c r="FA43" s="123" t="s">
        <v>1837</v>
      </c>
      <c r="FB43" s="123" t="s">
        <v>1837</v>
      </c>
      <c r="FC43" s="2"/>
      <c r="FD43" s="3"/>
      <c r="FE43" s="3"/>
      <c r="FF43" s="3"/>
      <c r="FG43" s="3"/>
    </row>
    <row r="44" spans="1:163" ht="41.45" customHeight="1">
      <c r="A44" s="65" t="s">
        <v>230</v>
      </c>
      <c r="C44" s="66"/>
      <c r="D44" s="66" t="s">
        <v>64</v>
      </c>
      <c r="E44" s="67">
        <v>168.00988796912918</v>
      </c>
      <c r="F44" s="69">
        <v>99.99188830696298</v>
      </c>
      <c r="G44" s="100" t="s">
        <v>534</v>
      </c>
      <c r="H44" s="66"/>
      <c r="I44" s="70" t="s">
        <v>230</v>
      </c>
      <c r="J44" s="71"/>
      <c r="K44" s="71"/>
      <c r="L44" s="70" t="s">
        <v>230</v>
      </c>
      <c r="M44" s="74">
        <v>3.703356899473785</v>
      </c>
      <c r="N44" s="75">
        <v>8264.125</v>
      </c>
      <c r="O44" s="75">
        <v>1457.10400390625</v>
      </c>
      <c r="P44" s="76"/>
      <c r="Q44" s="77"/>
      <c r="R44" s="77"/>
      <c r="S44" s="91"/>
      <c r="T44" s="48">
        <v>6</v>
      </c>
      <c r="U44" s="48">
        <v>1</v>
      </c>
      <c r="V44" s="49">
        <v>2.066667</v>
      </c>
      <c r="W44" s="49">
        <v>0.005181</v>
      </c>
      <c r="X44" s="49">
        <v>0.005467</v>
      </c>
      <c r="Y44" s="49">
        <v>0.842438</v>
      </c>
      <c r="Z44" s="49">
        <v>0.38095238095238093</v>
      </c>
      <c r="AA44" s="49">
        <v>0</v>
      </c>
      <c r="AB44" s="72">
        <v>37</v>
      </c>
      <c r="AC44" s="72"/>
      <c r="AD44" s="73"/>
      <c r="AE44" s="88" t="s">
        <v>398</v>
      </c>
      <c r="AF44" s="99" t="s">
        <v>433</v>
      </c>
      <c r="AG44" s="88"/>
      <c r="AH44" s="99" t="s">
        <v>534</v>
      </c>
      <c r="AI44" s="88" t="s">
        <v>635</v>
      </c>
      <c r="AJ44" s="88"/>
      <c r="AK44" s="88"/>
      <c r="AL44" s="88"/>
      <c r="AM44" s="88"/>
      <c r="AN44" s="88"/>
      <c r="AO44" s="88"/>
      <c r="AP44" s="88"/>
      <c r="AQ44" s="88"/>
      <c r="AR44" s="88"/>
      <c r="AS44" s="88"/>
      <c r="AT44" s="88" t="s">
        <v>732</v>
      </c>
      <c r="AU44" s="88" t="s">
        <v>786</v>
      </c>
      <c r="AV44" s="88">
        <v>103</v>
      </c>
      <c r="AW44" s="88"/>
      <c r="AX44" s="88"/>
      <c r="AY44" s="88"/>
      <c r="AZ44" s="99" t="s">
        <v>896</v>
      </c>
      <c r="BA44" s="88"/>
      <c r="BB44" s="88"/>
      <c r="BC44" s="88"/>
      <c r="BD44" s="88"/>
      <c r="BE44" s="88" t="s">
        <v>1045</v>
      </c>
      <c r="BF44" s="88" t="s">
        <v>1090</v>
      </c>
      <c r="BG44" s="88"/>
      <c r="BH44" s="88" t="s">
        <v>1125</v>
      </c>
      <c r="BI44" s="88">
        <v>17363</v>
      </c>
      <c r="BJ44" s="88"/>
      <c r="BK44" s="88"/>
      <c r="BL44" s="88"/>
      <c r="BM44" s="88">
        <v>1986</v>
      </c>
      <c r="BN44" s="88"/>
      <c r="BO44" s="88"/>
      <c r="BP44" s="88"/>
      <c r="BQ44" s="88" t="b">
        <v>0</v>
      </c>
      <c r="BR44" s="88"/>
      <c r="BS44" s="88"/>
      <c r="BT44" s="88"/>
      <c r="BU44" s="88" t="b">
        <v>1</v>
      </c>
      <c r="BV44" s="88" t="b">
        <v>0</v>
      </c>
      <c r="BW44" s="88"/>
      <c r="BX44" s="88" t="b">
        <v>0</v>
      </c>
      <c r="BY44" s="88" t="b">
        <v>0</v>
      </c>
      <c r="BZ44" s="99" t="s">
        <v>1240</v>
      </c>
      <c r="CA44" s="88" t="s">
        <v>1311</v>
      </c>
      <c r="CB44" s="88"/>
      <c r="CC44" s="88"/>
      <c r="CD44" s="88"/>
      <c r="CE44" s="88" t="s">
        <v>1438</v>
      </c>
      <c r="CF44" s="88"/>
      <c r="CG44" s="88"/>
      <c r="CH44" s="88"/>
      <c r="CI44" s="88" t="s">
        <v>1501</v>
      </c>
      <c r="CJ44" s="88"/>
      <c r="CK44" s="88"/>
      <c r="CL44" s="88"/>
      <c r="CM44" s="88"/>
      <c r="CN44" s="88" t="s">
        <v>1530</v>
      </c>
      <c r="CO44" s="88" t="s">
        <v>1564</v>
      </c>
      <c r="CP44" s="88"/>
      <c r="CQ44" s="88"/>
      <c r="CR44" s="88"/>
      <c r="CS44" s="88"/>
      <c r="CT44" s="88" t="s">
        <v>1584</v>
      </c>
      <c r="CU44" s="88"/>
      <c r="CV44" s="88">
        <v>0</v>
      </c>
      <c r="CW44" s="88"/>
      <c r="CX44" s="88"/>
      <c r="CY44" s="88"/>
      <c r="CZ44" s="88"/>
      <c r="DA44" s="88"/>
      <c r="DB44" s="88"/>
      <c r="DC44" s="88"/>
      <c r="DD44" s="88"/>
      <c r="DE44" s="88"/>
      <c r="DF44" s="88" t="s">
        <v>1659</v>
      </c>
      <c r="DG44" s="88"/>
      <c r="DH44" s="88">
        <v>4</v>
      </c>
      <c r="DI44" s="88" t="s">
        <v>230</v>
      </c>
      <c r="DJ44" s="88" t="s">
        <v>1686</v>
      </c>
      <c r="DK44" s="99" t="s">
        <v>1721</v>
      </c>
      <c r="DL44" s="88">
        <v>0</v>
      </c>
      <c r="DM44" s="88"/>
      <c r="DN44" s="88"/>
      <c r="DO44" s="88" t="str">
        <f>REPLACE(INDEX(GroupVertices[Group],MATCH(Vertices[[#This Row],[Vertex]],GroupVertices[Vertex],0)),1,1,"")</f>
        <v>4</v>
      </c>
      <c r="DP44" s="48"/>
      <c r="DQ44" s="48"/>
      <c r="DR44" s="48"/>
      <c r="DS44" s="48"/>
      <c r="DT44" s="48"/>
      <c r="DU44" s="48"/>
      <c r="DV44" s="123" t="s">
        <v>1837</v>
      </c>
      <c r="DW44" s="123" t="s">
        <v>1837</v>
      </c>
      <c r="DX44" s="123" t="s">
        <v>1837</v>
      </c>
      <c r="DY44" s="123" t="s">
        <v>1837</v>
      </c>
      <c r="DZ44" s="123">
        <v>0</v>
      </c>
      <c r="EA44" s="125">
        <v>0</v>
      </c>
      <c r="EB44" s="123">
        <v>0</v>
      </c>
      <c r="EC44" s="125">
        <v>0</v>
      </c>
      <c r="ED44" s="123"/>
      <c r="EE44" s="125"/>
      <c r="EF44" s="123">
        <v>17</v>
      </c>
      <c r="EG44" s="125">
        <v>100</v>
      </c>
      <c r="EH44" s="123">
        <v>17</v>
      </c>
      <c r="EI44" s="123"/>
      <c r="EJ44" s="123"/>
      <c r="EK44" s="123"/>
      <c r="EL44" s="123"/>
      <c r="EM44" s="123"/>
      <c r="EN44" s="123"/>
      <c r="EO44" s="123"/>
      <c r="EP44" s="123"/>
      <c r="EQ44" s="123"/>
      <c r="ER44" s="123"/>
      <c r="ES44" s="123" t="s">
        <v>1837</v>
      </c>
      <c r="ET44" s="123" t="s">
        <v>1837</v>
      </c>
      <c r="EU44" s="123" t="s">
        <v>1837</v>
      </c>
      <c r="EV44" s="123" t="s">
        <v>1837</v>
      </c>
      <c r="EW44" s="123">
        <v>0</v>
      </c>
      <c r="EX44" s="125">
        <v>0</v>
      </c>
      <c r="EY44" s="123" t="s">
        <v>1837</v>
      </c>
      <c r="EZ44" s="123" t="s">
        <v>1837</v>
      </c>
      <c r="FA44" s="123" t="s">
        <v>1837</v>
      </c>
      <c r="FB44" s="123" t="s">
        <v>1837</v>
      </c>
      <c r="FC44" s="2"/>
      <c r="FD44" s="3"/>
      <c r="FE44" s="3"/>
      <c r="FF44" s="3"/>
      <c r="FG44" s="3"/>
    </row>
    <row r="45" spans="1:163" ht="41.45" customHeight="1">
      <c r="A45" s="65" t="s">
        <v>231</v>
      </c>
      <c r="C45" s="66"/>
      <c r="D45" s="66" t="s">
        <v>64</v>
      </c>
      <c r="E45" s="67">
        <v>168.00988796912918</v>
      </c>
      <c r="F45" s="69">
        <v>99.99188830696298</v>
      </c>
      <c r="G45" s="100" t="s">
        <v>535</v>
      </c>
      <c r="H45" s="66"/>
      <c r="I45" s="70" t="s">
        <v>231</v>
      </c>
      <c r="J45" s="71"/>
      <c r="K45" s="71"/>
      <c r="L45" s="70" t="s">
        <v>231</v>
      </c>
      <c r="M45" s="74">
        <v>3.703356899473785</v>
      </c>
      <c r="N45" s="75">
        <v>8526.8486328125</v>
      </c>
      <c r="O45" s="75">
        <v>849.918701171875</v>
      </c>
      <c r="P45" s="76"/>
      <c r="Q45" s="77"/>
      <c r="R45" s="77"/>
      <c r="S45" s="91"/>
      <c r="T45" s="48">
        <v>4</v>
      </c>
      <c r="U45" s="48">
        <v>3</v>
      </c>
      <c r="V45" s="49">
        <v>2.066667</v>
      </c>
      <c r="W45" s="49">
        <v>0.005181</v>
      </c>
      <c r="X45" s="49">
        <v>0.005467</v>
      </c>
      <c r="Y45" s="49">
        <v>0.842438</v>
      </c>
      <c r="Z45" s="49">
        <v>0.38095238095238093</v>
      </c>
      <c r="AA45" s="49">
        <v>0</v>
      </c>
      <c r="AB45" s="72">
        <v>38</v>
      </c>
      <c r="AC45" s="72"/>
      <c r="AD45" s="73"/>
      <c r="AE45" s="88" t="s">
        <v>398</v>
      </c>
      <c r="AF45" s="99" t="s">
        <v>434</v>
      </c>
      <c r="AG45" s="88"/>
      <c r="AH45" s="99" t="s">
        <v>535</v>
      </c>
      <c r="AI45" s="88" t="s">
        <v>636</v>
      </c>
      <c r="AJ45" s="88"/>
      <c r="AK45" s="88"/>
      <c r="AL45" s="88"/>
      <c r="AM45" s="88"/>
      <c r="AN45" s="88"/>
      <c r="AO45" s="88"/>
      <c r="AP45" s="88"/>
      <c r="AQ45" s="88"/>
      <c r="AR45" s="88"/>
      <c r="AS45" s="88"/>
      <c r="AT45" s="88" t="s">
        <v>394</v>
      </c>
      <c r="AU45" s="88" t="s">
        <v>394</v>
      </c>
      <c r="AV45" s="88">
        <v>0</v>
      </c>
      <c r="AW45" s="88"/>
      <c r="AX45" s="88"/>
      <c r="AY45" s="88"/>
      <c r="AZ45" s="99" t="s">
        <v>897</v>
      </c>
      <c r="BA45" s="88"/>
      <c r="BB45" s="88"/>
      <c r="BC45" s="88"/>
      <c r="BD45" s="88"/>
      <c r="BE45" s="88"/>
      <c r="BF45" s="88" t="s">
        <v>1090</v>
      </c>
      <c r="BG45" s="88"/>
      <c r="BH45" s="88" t="s">
        <v>1126</v>
      </c>
      <c r="BI45" s="88">
        <v>95509</v>
      </c>
      <c r="BJ45" s="88"/>
      <c r="BK45" s="88"/>
      <c r="BL45" s="88"/>
      <c r="BM45" s="88"/>
      <c r="BN45" s="88"/>
      <c r="BO45" s="88"/>
      <c r="BP45" s="88"/>
      <c r="BQ45" s="88" t="b">
        <v>0</v>
      </c>
      <c r="BR45" s="88"/>
      <c r="BS45" s="88"/>
      <c r="BT45" s="88"/>
      <c r="BU45" s="88" t="b">
        <v>0</v>
      </c>
      <c r="BV45" s="88" t="b">
        <v>0</v>
      </c>
      <c r="BW45" s="88"/>
      <c r="BX45" s="88" t="b">
        <v>0</v>
      </c>
      <c r="BY45" s="88" t="b">
        <v>0</v>
      </c>
      <c r="BZ45" s="99" t="s">
        <v>1241</v>
      </c>
      <c r="CA45" s="88"/>
      <c r="CB45" s="88"/>
      <c r="CC45" s="88"/>
      <c r="CD45" s="88"/>
      <c r="CE45" s="88" t="s">
        <v>1439</v>
      </c>
      <c r="CF45" s="88"/>
      <c r="CG45" s="88"/>
      <c r="CH45" s="88"/>
      <c r="CI45" s="88" t="s">
        <v>1501</v>
      </c>
      <c r="CJ45" s="88"/>
      <c r="CK45" s="88"/>
      <c r="CL45" s="88"/>
      <c r="CM45" s="88"/>
      <c r="CN45" s="88"/>
      <c r="CO45" s="88"/>
      <c r="CP45" s="88"/>
      <c r="CQ45" s="88"/>
      <c r="CR45" s="88"/>
      <c r="CS45" s="88"/>
      <c r="CT45" s="88"/>
      <c r="CU45" s="88"/>
      <c r="CV45" s="88"/>
      <c r="CW45" s="88"/>
      <c r="CX45" s="88"/>
      <c r="CY45" s="88"/>
      <c r="CZ45" s="88"/>
      <c r="DA45" s="88"/>
      <c r="DB45" s="88"/>
      <c r="DC45" s="88"/>
      <c r="DD45" s="88"/>
      <c r="DE45" s="88"/>
      <c r="DF45" s="88" t="s">
        <v>1659</v>
      </c>
      <c r="DG45" s="88"/>
      <c r="DH45" s="88">
        <v>49</v>
      </c>
      <c r="DI45" s="88" t="s">
        <v>231</v>
      </c>
      <c r="DJ45" s="88" t="s">
        <v>1686</v>
      </c>
      <c r="DK45" s="88"/>
      <c r="DL45" s="88">
        <v>0</v>
      </c>
      <c r="DM45" s="88"/>
      <c r="DN45" s="88"/>
      <c r="DO45" s="88" t="str">
        <f>REPLACE(INDEX(GroupVertices[Group],MATCH(Vertices[[#This Row],[Vertex]],GroupVertices[Vertex],0)),1,1,"")</f>
        <v>4</v>
      </c>
      <c r="DP45" s="48"/>
      <c r="DQ45" s="48"/>
      <c r="DR45" s="48"/>
      <c r="DS45" s="48"/>
      <c r="DT45" s="48"/>
      <c r="DU45" s="48"/>
      <c r="DV45" s="123" t="s">
        <v>1837</v>
      </c>
      <c r="DW45" s="123" t="s">
        <v>1837</v>
      </c>
      <c r="DX45" s="123" t="s">
        <v>1837</v>
      </c>
      <c r="DY45" s="123" t="s">
        <v>1837</v>
      </c>
      <c r="DZ45" s="123">
        <v>0</v>
      </c>
      <c r="EA45" s="125">
        <v>0</v>
      </c>
      <c r="EB45" s="123">
        <v>0</v>
      </c>
      <c r="EC45" s="125">
        <v>0</v>
      </c>
      <c r="ED45" s="123"/>
      <c r="EE45" s="125"/>
      <c r="EF45" s="123">
        <v>13</v>
      </c>
      <c r="EG45" s="125">
        <v>100</v>
      </c>
      <c r="EH45" s="123">
        <v>13</v>
      </c>
      <c r="EI45" s="123"/>
      <c r="EJ45" s="123"/>
      <c r="EK45" s="123"/>
      <c r="EL45" s="123"/>
      <c r="EM45" s="123"/>
      <c r="EN45" s="123"/>
      <c r="EO45" s="123"/>
      <c r="EP45" s="123"/>
      <c r="EQ45" s="123"/>
      <c r="ER45" s="123"/>
      <c r="ES45" s="123" t="s">
        <v>1837</v>
      </c>
      <c r="ET45" s="123" t="s">
        <v>1837</v>
      </c>
      <c r="EU45" s="123" t="s">
        <v>1837</v>
      </c>
      <c r="EV45" s="123" t="s">
        <v>1837</v>
      </c>
      <c r="EW45" s="123">
        <v>0</v>
      </c>
      <c r="EX45" s="125">
        <v>0</v>
      </c>
      <c r="EY45" s="123" t="s">
        <v>1837</v>
      </c>
      <c r="EZ45" s="123" t="s">
        <v>1837</v>
      </c>
      <c r="FA45" s="123" t="s">
        <v>1837</v>
      </c>
      <c r="FB45" s="123" t="s">
        <v>1837</v>
      </c>
      <c r="FC45" s="2"/>
      <c r="FD45" s="3"/>
      <c r="FE45" s="3"/>
      <c r="FF45" s="3"/>
      <c r="FG45" s="3"/>
    </row>
    <row r="46" spans="1:163" ht="41.45" customHeight="1">
      <c r="A46" s="65" t="s">
        <v>295</v>
      </c>
      <c r="C46" s="66"/>
      <c r="D46" s="66" t="s">
        <v>64</v>
      </c>
      <c r="E46" s="67">
        <v>167.8160196772186</v>
      </c>
      <c r="F46" s="69">
        <v>99.99214997574643</v>
      </c>
      <c r="G46" s="100" t="s">
        <v>590</v>
      </c>
      <c r="H46" s="66"/>
      <c r="I46" s="70" t="s">
        <v>295</v>
      </c>
      <c r="J46" s="71"/>
      <c r="K46" s="71"/>
      <c r="L46" s="70" t="s">
        <v>295</v>
      </c>
      <c r="M46" s="74">
        <v>3.6161514162405317</v>
      </c>
      <c r="N46" s="75">
        <v>489.0067138671875</v>
      </c>
      <c r="O46" s="75">
        <v>3524.898681640625</v>
      </c>
      <c r="P46" s="76"/>
      <c r="Q46" s="77"/>
      <c r="R46" s="77"/>
      <c r="S46" s="91"/>
      <c r="T46" s="48">
        <v>4</v>
      </c>
      <c r="U46" s="48">
        <v>0</v>
      </c>
      <c r="V46" s="49">
        <v>2</v>
      </c>
      <c r="W46" s="49">
        <v>0.005102</v>
      </c>
      <c r="X46" s="49">
        <v>0.003838</v>
      </c>
      <c r="Y46" s="49">
        <v>0.596158</v>
      </c>
      <c r="Z46" s="49">
        <v>0.3333333333333333</v>
      </c>
      <c r="AA46" s="49">
        <v>0</v>
      </c>
      <c r="AB46" s="72">
        <v>93</v>
      </c>
      <c r="AC46" s="72"/>
      <c r="AD46" s="73"/>
      <c r="AE46" s="88" t="s">
        <v>398</v>
      </c>
      <c r="AF46" s="99" t="s">
        <v>489</v>
      </c>
      <c r="AG46" s="88"/>
      <c r="AH46" s="99" t="s">
        <v>590</v>
      </c>
      <c r="AI46" s="88" t="s">
        <v>687</v>
      </c>
      <c r="AJ46" s="88"/>
      <c r="AK46" s="88"/>
      <c r="AL46" s="88"/>
      <c r="AM46" s="88"/>
      <c r="AN46" s="88"/>
      <c r="AO46" s="88"/>
      <c r="AP46" s="88"/>
      <c r="AQ46" s="88"/>
      <c r="AR46" s="88"/>
      <c r="AS46" s="88"/>
      <c r="AT46" s="88" t="s">
        <v>758</v>
      </c>
      <c r="AU46" s="88" t="s">
        <v>818</v>
      </c>
      <c r="AV46" s="88">
        <v>2</v>
      </c>
      <c r="AW46" s="88" t="s">
        <v>861</v>
      </c>
      <c r="AX46" s="88"/>
      <c r="AY46" s="88"/>
      <c r="AZ46" s="99" t="s">
        <v>952</v>
      </c>
      <c r="BA46" s="88"/>
      <c r="BB46" s="88"/>
      <c r="BC46" s="88" t="s">
        <v>1015</v>
      </c>
      <c r="BD46" s="88"/>
      <c r="BE46" s="88" t="s">
        <v>1059</v>
      </c>
      <c r="BF46" s="88" t="s">
        <v>1090</v>
      </c>
      <c r="BG46" s="88"/>
      <c r="BH46" s="88" t="s">
        <v>1173</v>
      </c>
      <c r="BI46" s="88">
        <v>10485483</v>
      </c>
      <c r="BJ46" s="88"/>
      <c r="BK46" s="88"/>
      <c r="BL46" s="88"/>
      <c r="BM46" s="88">
        <v>1935</v>
      </c>
      <c r="BN46" s="88"/>
      <c r="BO46" s="88"/>
      <c r="BP46" s="88"/>
      <c r="BQ46" s="88" t="b">
        <v>0</v>
      </c>
      <c r="BR46" s="88"/>
      <c r="BS46" s="88"/>
      <c r="BT46" s="88"/>
      <c r="BU46" s="88" t="b">
        <v>0</v>
      </c>
      <c r="BV46" s="88" t="b">
        <v>0</v>
      </c>
      <c r="BW46" s="88"/>
      <c r="BX46" s="88" t="b">
        <v>0</v>
      </c>
      <c r="BY46" s="88" t="b">
        <v>1</v>
      </c>
      <c r="BZ46" s="99" t="s">
        <v>1296</v>
      </c>
      <c r="CA46" s="88"/>
      <c r="CB46" s="88"/>
      <c r="CC46" s="88" t="s">
        <v>1406</v>
      </c>
      <c r="CD46" s="88"/>
      <c r="CE46" s="88" t="s">
        <v>1489</v>
      </c>
      <c r="CF46" s="88"/>
      <c r="CG46" s="88"/>
      <c r="CH46" s="88"/>
      <c r="CI46" s="88" t="s">
        <v>1501</v>
      </c>
      <c r="CJ46" s="88"/>
      <c r="CK46" s="88"/>
      <c r="CL46" s="88"/>
      <c r="CM46" s="88"/>
      <c r="CN46" s="88"/>
      <c r="CO46" s="88"/>
      <c r="CP46" s="88"/>
      <c r="CQ46" s="88"/>
      <c r="CR46" s="88"/>
      <c r="CS46" s="88"/>
      <c r="CT46" s="88" t="s">
        <v>1602</v>
      </c>
      <c r="CU46" s="88"/>
      <c r="CV46" s="88"/>
      <c r="CW46" s="88"/>
      <c r="CX46" s="88"/>
      <c r="CY46" s="88"/>
      <c r="CZ46" s="88"/>
      <c r="DA46" s="88"/>
      <c r="DB46" s="88"/>
      <c r="DC46" s="88"/>
      <c r="DD46" s="88"/>
      <c r="DE46" s="88"/>
      <c r="DF46" s="88" t="s">
        <v>1659</v>
      </c>
      <c r="DG46" s="88"/>
      <c r="DH46" s="88">
        <v>3450</v>
      </c>
      <c r="DI46" s="88" t="s">
        <v>295</v>
      </c>
      <c r="DJ46" s="88" t="s">
        <v>1685</v>
      </c>
      <c r="DK46" s="99" t="s">
        <v>1773</v>
      </c>
      <c r="DL46" s="88">
        <v>0</v>
      </c>
      <c r="DM46" s="88"/>
      <c r="DN46" s="88"/>
      <c r="DO46" s="88" t="str">
        <f>REPLACE(INDEX(GroupVertices[Group],MATCH(Vertices[[#This Row],[Vertex]],GroupVertices[Vertex],0)),1,1,"")</f>
        <v>1</v>
      </c>
      <c r="DP46" s="48"/>
      <c r="DQ46" s="48"/>
      <c r="DR46" s="48"/>
      <c r="DS46" s="48"/>
      <c r="DT46" s="48"/>
      <c r="DU46" s="48"/>
      <c r="DV46" s="48"/>
      <c r="DW46" s="48"/>
      <c r="DX46" s="48"/>
      <c r="DY46" s="48"/>
      <c r="DZ46" s="48">
        <v>1</v>
      </c>
      <c r="EA46" s="49">
        <v>4.166666666666667</v>
      </c>
      <c r="EB46" s="48">
        <v>0</v>
      </c>
      <c r="EC46" s="49">
        <v>0</v>
      </c>
      <c r="ED46" s="48"/>
      <c r="EE46" s="49"/>
      <c r="EF46" s="48">
        <v>23</v>
      </c>
      <c r="EG46" s="49">
        <v>95.83333333333333</v>
      </c>
      <c r="EH46" s="48">
        <v>24</v>
      </c>
      <c r="EI46" s="48"/>
      <c r="EJ46" s="48"/>
      <c r="EK46" s="48"/>
      <c r="EL46" s="48"/>
      <c r="EM46" s="48"/>
      <c r="EN46" s="48"/>
      <c r="EO46" s="48"/>
      <c r="EP46" s="48"/>
      <c r="EQ46" s="48"/>
      <c r="ER46" s="48"/>
      <c r="ES46" s="48"/>
      <c r="ET46" s="48"/>
      <c r="EU46" s="48"/>
      <c r="EV46" s="48"/>
      <c r="EW46" s="48">
        <v>0</v>
      </c>
      <c r="EX46" s="49">
        <v>0</v>
      </c>
      <c r="EY46" s="48"/>
      <c r="EZ46" s="48"/>
      <c r="FA46" s="48"/>
      <c r="FB46" s="48"/>
      <c r="FC46" s="2"/>
      <c r="FD46" s="3"/>
      <c r="FE46" s="3"/>
      <c r="FF46" s="3"/>
      <c r="FG46" s="3"/>
    </row>
    <row r="47" spans="1:163" ht="41.45" customHeight="1">
      <c r="A47" s="65" t="s">
        <v>218</v>
      </c>
      <c r="C47" s="66"/>
      <c r="D47" s="66" t="s">
        <v>64</v>
      </c>
      <c r="E47" s="67">
        <v>167.4929077960409</v>
      </c>
      <c r="F47" s="69">
        <v>99.99258608776884</v>
      </c>
      <c r="G47" s="100" t="s">
        <v>515</v>
      </c>
      <c r="H47" s="66"/>
      <c r="I47" s="70" t="s">
        <v>218</v>
      </c>
      <c r="J47" s="71"/>
      <c r="K47" s="71"/>
      <c r="L47" s="70" t="s">
        <v>218</v>
      </c>
      <c r="M47" s="74">
        <v>3.470809816235581</v>
      </c>
      <c r="N47" s="75">
        <v>708.3776245117188</v>
      </c>
      <c r="O47" s="75">
        <v>2072.42138671875</v>
      </c>
      <c r="P47" s="76"/>
      <c r="Q47" s="77"/>
      <c r="R47" s="77"/>
      <c r="S47" s="91"/>
      <c r="T47" s="48">
        <v>3</v>
      </c>
      <c r="U47" s="48">
        <v>2</v>
      </c>
      <c r="V47" s="49">
        <v>1.888889</v>
      </c>
      <c r="W47" s="49">
        <v>0.005128</v>
      </c>
      <c r="X47" s="49">
        <v>0.005568</v>
      </c>
      <c r="Y47" s="49">
        <v>0.640423</v>
      </c>
      <c r="Z47" s="49">
        <v>0.35</v>
      </c>
      <c r="AA47" s="49">
        <v>0</v>
      </c>
      <c r="AB47" s="72">
        <v>18</v>
      </c>
      <c r="AC47" s="72"/>
      <c r="AD47" s="73"/>
      <c r="AE47" s="88" t="s">
        <v>398</v>
      </c>
      <c r="AF47" s="99" t="s">
        <v>414</v>
      </c>
      <c r="AG47" s="88"/>
      <c r="AH47" s="99" t="s">
        <v>515</v>
      </c>
      <c r="AI47" s="88" t="s">
        <v>616</v>
      </c>
      <c r="AJ47" s="88"/>
      <c r="AK47" s="88"/>
      <c r="AL47" s="88"/>
      <c r="AM47" s="88"/>
      <c r="AN47" s="88"/>
      <c r="AO47" s="88"/>
      <c r="AP47" s="88"/>
      <c r="AQ47" s="102">
        <v>38481</v>
      </c>
      <c r="AR47" s="88"/>
      <c r="AS47" s="88"/>
      <c r="AT47" s="88" t="s">
        <v>722</v>
      </c>
      <c r="AU47" s="88" t="s">
        <v>722</v>
      </c>
      <c r="AV47" s="88">
        <v>45285</v>
      </c>
      <c r="AW47" s="88"/>
      <c r="AX47" s="88"/>
      <c r="AY47" s="88"/>
      <c r="AZ47" s="99" t="s">
        <v>877</v>
      </c>
      <c r="BA47" s="88"/>
      <c r="BB47" s="88"/>
      <c r="BC47" s="88"/>
      <c r="BD47" s="88"/>
      <c r="BE47" s="88" t="s">
        <v>1032</v>
      </c>
      <c r="BF47" s="88" t="s">
        <v>1090</v>
      </c>
      <c r="BG47" s="88"/>
      <c r="BH47" s="88" t="s">
        <v>1106</v>
      </c>
      <c r="BI47" s="88">
        <v>9929447</v>
      </c>
      <c r="BJ47" s="88"/>
      <c r="BK47" s="88"/>
      <c r="BL47" s="88"/>
      <c r="BM47" s="88"/>
      <c r="BN47" s="88"/>
      <c r="BO47" s="88"/>
      <c r="BP47" s="88"/>
      <c r="BQ47" s="88" t="b">
        <v>0</v>
      </c>
      <c r="BR47" s="88"/>
      <c r="BS47" s="88"/>
      <c r="BT47" s="88"/>
      <c r="BU47" s="88" t="b">
        <v>0</v>
      </c>
      <c r="BV47" s="88" t="b">
        <v>0</v>
      </c>
      <c r="BW47" s="88"/>
      <c r="BX47" s="88" t="b">
        <v>0</v>
      </c>
      <c r="BY47" s="88" t="b">
        <v>1</v>
      </c>
      <c r="BZ47" s="99" t="s">
        <v>1221</v>
      </c>
      <c r="CA47" s="88"/>
      <c r="CB47" s="88"/>
      <c r="CC47" s="88"/>
      <c r="CD47" s="88"/>
      <c r="CE47" s="88" t="s">
        <v>218</v>
      </c>
      <c r="CF47" s="88"/>
      <c r="CG47" s="88"/>
      <c r="CH47" s="88"/>
      <c r="CI47" s="88" t="s">
        <v>1501</v>
      </c>
      <c r="CJ47" s="88"/>
      <c r="CK47" s="88"/>
      <c r="CL47" s="88"/>
      <c r="CM47" s="88"/>
      <c r="CN47" s="88"/>
      <c r="CO47" s="88" t="s">
        <v>1564</v>
      </c>
      <c r="CP47" s="88"/>
      <c r="CQ47" s="88"/>
      <c r="CR47" s="88"/>
      <c r="CS47" s="88"/>
      <c r="CT47" s="88"/>
      <c r="CU47" s="88"/>
      <c r="CV47" s="88"/>
      <c r="CW47" s="88"/>
      <c r="CX47" s="88"/>
      <c r="CY47" s="88"/>
      <c r="CZ47" s="88"/>
      <c r="DA47" s="88"/>
      <c r="DB47" s="88"/>
      <c r="DC47" s="88"/>
      <c r="DD47" s="88"/>
      <c r="DE47" s="88"/>
      <c r="DF47" s="88" t="s">
        <v>1662</v>
      </c>
      <c r="DG47" s="88"/>
      <c r="DH47" s="88">
        <v>692765</v>
      </c>
      <c r="DI47" s="88" t="s">
        <v>218</v>
      </c>
      <c r="DJ47" s="88" t="s">
        <v>1685</v>
      </c>
      <c r="DK47" s="99" t="s">
        <v>1702</v>
      </c>
      <c r="DL47" s="88">
        <v>0</v>
      </c>
      <c r="DM47" s="88"/>
      <c r="DN47" s="88"/>
      <c r="DO47" s="88" t="str">
        <f>REPLACE(INDEX(GroupVertices[Group],MATCH(Vertices[[#This Row],[Vertex]],GroupVertices[Vertex],0)),1,1,"")</f>
        <v>1</v>
      </c>
      <c r="DP47" s="48"/>
      <c r="DQ47" s="48"/>
      <c r="DR47" s="48"/>
      <c r="DS47" s="48"/>
      <c r="DT47" s="48"/>
      <c r="DU47" s="48"/>
      <c r="DV47" s="123" t="s">
        <v>1837</v>
      </c>
      <c r="DW47" s="123" t="s">
        <v>1837</v>
      </c>
      <c r="DX47" s="123" t="s">
        <v>1837</v>
      </c>
      <c r="DY47" s="123" t="s">
        <v>1837</v>
      </c>
      <c r="DZ47" s="123">
        <v>0</v>
      </c>
      <c r="EA47" s="125">
        <v>0</v>
      </c>
      <c r="EB47" s="123">
        <v>0</v>
      </c>
      <c r="EC47" s="125">
        <v>0</v>
      </c>
      <c r="ED47" s="123"/>
      <c r="EE47" s="125"/>
      <c r="EF47" s="123">
        <v>3</v>
      </c>
      <c r="EG47" s="125">
        <v>100</v>
      </c>
      <c r="EH47" s="123">
        <v>3</v>
      </c>
      <c r="EI47" s="123"/>
      <c r="EJ47" s="123"/>
      <c r="EK47" s="123"/>
      <c r="EL47" s="123"/>
      <c r="EM47" s="123"/>
      <c r="EN47" s="123"/>
      <c r="EO47" s="123"/>
      <c r="EP47" s="123"/>
      <c r="EQ47" s="123"/>
      <c r="ER47" s="123"/>
      <c r="ES47" s="123" t="s">
        <v>1837</v>
      </c>
      <c r="ET47" s="123" t="s">
        <v>1837</v>
      </c>
      <c r="EU47" s="123" t="s">
        <v>1837</v>
      </c>
      <c r="EV47" s="123" t="s">
        <v>1837</v>
      </c>
      <c r="EW47" s="123">
        <v>0</v>
      </c>
      <c r="EX47" s="125">
        <v>0</v>
      </c>
      <c r="EY47" s="123" t="s">
        <v>1837</v>
      </c>
      <c r="EZ47" s="123" t="s">
        <v>1837</v>
      </c>
      <c r="FA47" s="123" t="s">
        <v>1837</v>
      </c>
      <c r="FB47" s="123" t="s">
        <v>1837</v>
      </c>
      <c r="FC47" s="2"/>
      <c r="FD47" s="3"/>
      <c r="FE47" s="3"/>
      <c r="FF47" s="3"/>
      <c r="FG47" s="3"/>
    </row>
    <row r="48" spans="1:163" ht="41.45" customHeight="1">
      <c r="A48" s="65" t="s">
        <v>249</v>
      </c>
      <c r="C48" s="66"/>
      <c r="D48" s="66" t="s">
        <v>64</v>
      </c>
      <c r="E48" s="67">
        <v>166.36201475791395</v>
      </c>
      <c r="F48" s="69">
        <v>99.99411248180982</v>
      </c>
      <c r="G48" s="100" t="s">
        <v>562</v>
      </c>
      <c r="H48" s="66"/>
      <c r="I48" s="70" t="s">
        <v>249</v>
      </c>
      <c r="J48" s="71"/>
      <c r="K48" s="71"/>
      <c r="L48" s="70" t="s">
        <v>249</v>
      </c>
      <c r="M48" s="74">
        <v>2.9621135621803987</v>
      </c>
      <c r="N48" s="75">
        <v>5000.2783203125</v>
      </c>
      <c r="O48" s="75">
        <v>9684.8955078125</v>
      </c>
      <c r="P48" s="76"/>
      <c r="Q48" s="77"/>
      <c r="R48" s="77"/>
      <c r="S48" s="91"/>
      <c r="T48" s="48">
        <v>3</v>
      </c>
      <c r="U48" s="48">
        <v>4</v>
      </c>
      <c r="V48" s="49">
        <v>1.5</v>
      </c>
      <c r="W48" s="49">
        <v>0.005181</v>
      </c>
      <c r="X48" s="49">
        <v>0.008852</v>
      </c>
      <c r="Y48" s="49">
        <v>0.753708</v>
      </c>
      <c r="Z48" s="49">
        <v>0.42857142857142855</v>
      </c>
      <c r="AA48" s="49">
        <v>0</v>
      </c>
      <c r="AB48" s="72">
        <v>65</v>
      </c>
      <c r="AC48" s="72"/>
      <c r="AD48" s="73"/>
      <c r="AE48" s="88" t="s">
        <v>398</v>
      </c>
      <c r="AF48" s="99" t="s">
        <v>461</v>
      </c>
      <c r="AG48" s="88"/>
      <c r="AH48" s="99" t="s">
        <v>562</v>
      </c>
      <c r="AI48" s="88" t="s">
        <v>662</v>
      </c>
      <c r="AJ48" s="88"/>
      <c r="AK48" s="88"/>
      <c r="AL48" s="88"/>
      <c r="AM48" s="88"/>
      <c r="AN48" s="88"/>
      <c r="AO48" s="88"/>
      <c r="AP48" s="88"/>
      <c r="AQ48" s="102">
        <v>40179</v>
      </c>
      <c r="AR48" s="88"/>
      <c r="AS48" s="88"/>
      <c r="AT48" s="88" t="s">
        <v>746</v>
      </c>
      <c r="AU48" s="88" t="s">
        <v>804</v>
      </c>
      <c r="AV48" s="88">
        <v>488</v>
      </c>
      <c r="AW48" s="88"/>
      <c r="AX48" s="88"/>
      <c r="AY48" s="88"/>
      <c r="AZ48" s="99" t="s">
        <v>924</v>
      </c>
      <c r="BA48" s="88"/>
      <c r="BB48" s="88"/>
      <c r="BC48" s="88" t="s">
        <v>1000</v>
      </c>
      <c r="BD48" s="88"/>
      <c r="BE48" s="88" t="s">
        <v>1065</v>
      </c>
      <c r="BF48" s="88" t="s">
        <v>1090</v>
      </c>
      <c r="BG48" s="88"/>
      <c r="BH48" s="88" t="s">
        <v>1151</v>
      </c>
      <c r="BI48" s="88">
        <v>834</v>
      </c>
      <c r="BJ48" s="88"/>
      <c r="BK48" s="88"/>
      <c r="BL48" s="88"/>
      <c r="BM48" s="88"/>
      <c r="BN48" s="88"/>
      <c r="BO48" s="88"/>
      <c r="BP48" s="88"/>
      <c r="BQ48" s="88" t="b">
        <v>0</v>
      </c>
      <c r="BR48" s="88"/>
      <c r="BS48" s="88"/>
      <c r="BT48" s="88"/>
      <c r="BU48" s="88" t="b">
        <v>0</v>
      </c>
      <c r="BV48" s="88" t="b">
        <v>0</v>
      </c>
      <c r="BW48" s="88"/>
      <c r="BX48" s="88" t="b">
        <v>0</v>
      </c>
      <c r="BY48" s="88" t="b">
        <v>0</v>
      </c>
      <c r="BZ48" s="99" t="s">
        <v>1268</v>
      </c>
      <c r="CA48" s="88" t="s">
        <v>1346</v>
      </c>
      <c r="CB48" s="88"/>
      <c r="CC48" s="88"/>
      <c r="CD48" s="88"/>
      <c r="CE48" s="88" t="s">
        <v>1462</v>
      </c>
      <c r="CF48" s="88"/>
      <c r="CG48" s="88"/>
      <c r="CH48" s="88"/>
      <c r="CI48" s="88" t="s">
        <v>1501</v>
      </c>
      <c r="CJ48" s="88"/>
      <c r="CK48" s="88"/>
      <c r="CL48" s="88"/>
      <c r="CM48" s="88"/>
      <c r="CN48" s="88" t="s">
        <v>1544</v>
      </c>
      <c r="CO48" s="88" t="s">
        <v>1564</v>
      </c>
      <c r="CP48" s="88"/>
      <c r="CQ48" s="88"/>
      <c r="CR48" s="88" t="s">
        <v>1567</v>
      </c>
      <c r="CS48" s="88"/>
      <c r="CT48" s="88"/>
      <c r="CU48" s="88"/>
      <c r="CV48" s="88">
        <v>0</v>
      </c>
      <c r="CW48" s="88"/>
      <c r="CX48" s="88"/>
      <c r="CY48" s="88"/>
      <c r="CZ48" s="88"/>
      <c r="DA48" s="88"/>
      <c r="DB48" s="88"/>
      <c r="DC48" s="88"/>
      <c r="DD48" s="88"/>
      <c r="DE48" s="88"/>
      <c r="DF48" s="88" t="s">
        <v>1675</v>
      </c>
      <c r="DG48" s="88"/>
      <c r="DH48" s="88">
        <v>57</v>
      </c>
      <c r="DI48" s="88"/>
      <c r="DJ48" s="88" t="s">
        <v>1686</v>
      </c>
      <c r="DK48" s="88" t="s">
        <v>1747</v>
      </c>
      <c r="DL48" s="88">
        <v>0</v>
      </c>
      <c r="DM48" s="88"/>
      <c r="DN48" s="88"/>
      <c r="DO48" s="88" t="str">
        <f>REPLACE(INDEX(GroupVertices[Group],MATCH(Vertices[[#This Row],[Vertex]],GroupVertices[Vertex],0)),1,1,"")</f>
        <v>2</v>
      </c>
      <c r="DP48" s="48"/>
      <c r="DQ48" s="48"/>
      <c r="DR48" s="48"/>
      <c r="DS48" s="48"/>
      <c r="DT48" s="48"/>
      <c r="DU48" s="48"/>
      <c r="DV48" s="123" t="s">
        <v>1837</v>
      </c>
      <c r="DW48" s="123" t="s">
        <v>1837</v>
      </c>
      <c r="DX48" s="123" t="s">
        <v>1837</v>
      </c>
      <c r="DY48" s="123" t="s">
        <v>1837</v>
      </c>
      <c r="DZ48" s="123">
        <v>0</v>
      </c>
      <c r="EA48" s="125">
        <v>0</v>
      </c>
      <c r="EB48" s="123">
        <v>0</v>
      </c>
      <c r="EC48" s="125">
        <v>0</v>
      </c>
      <c r="ED48" s="123"/>
      <c r="EE48" s="125"/>
      <c r="EF48" s="123">
        <v>8</v>
      </c>
      <c r="EG48" s="125">
        <v>100</v>
      </c>
      <c r="EH48" s="123">
        <v>8</v>
      </c>
      <c r="EI48" s="123"/>
      <c r="EJ48" s="123"/>
      <c r="EK48" s="123"/>
      <c r="EL48" s="123"/>
      <c r="EM48" s="123"/>
      <c r="EN48" s="123"/>
      <c r="EO48" s="123"/>
      <c r="EP48" s="123"/>
      <c r="EQ48" s="123"/>
      <c r="ER48" s="123"/>
      <c r="ES48" s="123" t="s">
        <v>1837</v>
      </c>
      <c r="ET48" s="123" t="s">
        <v>1837</v>
      </c>
      <c r="EU48" s="123" t="s">
        <v>1837</v>
      </c>
      <c r="EV48" s="123" t="s">
        <v>1837</v>
      </c>
      <c r="EW48" s="123">
        <v>0</v>
      </c>
      <c r="EX48" s="125">
        <v>0</v>
      </c>
      <c r="EY48" s="123" t="s">
        <v>1837</v>
      </c>
      <c r="EZ48" s="123" t="s">
        <v>1837</v>
      </c>
      <c r="FA48" s="123" t="s">
        <v>1837</v>
      </c>
      <c r="FB48" s="123" t="s">
        <v>1837</v>
      </c>
      <c r="FC48" s="2"/>
      <c r="FD48" s="3"/>
      <c r="FE48" s="3"/>
      <c r="FF48" s="3"/>
      <c r="FG48" s="3"/>
    </row>
    <row r="49" spans="1:163" ht="41.45" customHeight="1">
      <c r="A49" s="65" t="s">
        <v>225</v>
      </c>
      <c r="C49" s="66"/>
      <c r="D49" s="66" t="s">
        <v>64</v>
      </c>
      <c r="E49" s="67">
        <v>166.24661620348843</v>
      </c>
      <c r="F49" s="69">
        <v>99.99426823806604</v>
      </c>
      <c r="G49" s="100" t="s">
        <v>522</v>
      </c>
      <c r="H49" s="66"/>
      <c r="I49" s="70" t="s">
        <v>225</v>
      </c>
      <c r="J49" s="71"/>
      <c r="K49" s="71"/>
      <c r="L49" s="70" t="s">
        <v>225</v>
      </c>
      <c r="M49" s="74">
        <v>2.910205193855062</v>
      </c>
      <c r="N49" s="75">
        <v>8018.177734375</v>
      </c>
      <c r="O49" s="75">
        <v>2677.219482421875</v>
      </c>
      <c r="P49" s="76"/>
      <c r="Q49" s="77"/>
      <c r="R49" s="77"/>
      <c r="S49" s="91"/>
      <c r="T49" s="48">
        <v>1</v>
      </c>
      <c r="U49" s="48">
        <v>6</v>
      </c>
      <c r="V49" s="49">
        <v>1.460317</v>
      </c>
      <c r="W49" s="49">
        <v>0.005181</v>
      </c>
      <c r="X49" s="49">
        <v>0.007752</v>
      </c>
      <c r="Y49" s="49">
        <v>0.769205</v>
      </c>
      <c r="Z49" s="49">
        <v>0.40476190476190477</v>
      </c>
      <c r="AA49" s="49">
        <v>0</v>
      </c>
      <c r="AB49" s="72">
        <v>25</v>
      </c>
      <c r="AC49" s="72"/>
      <c r="AD49" s="73"/>
      <c r="AE49" s="88" t="s">
        <v>398</v>
      </c>
      <c r="AF49" s="99" t="s">
        <v>421</v>
      </c>
      <c r="AG49" s="88"/>
      <c r="AH49" s="99" t="s">
        <v>522</v>
      </c>
      <c r="AI49" s="88" t="s">
        <v>623</v>
      </c>
      <c r="AJ49" s="88"/>
      <c r="AK49" s="88"/>
      <c r="AL49" s="88"/>
      <c r="AM49" s="88" t="s">
        <v>705</v>
      </c>
      <c r="AN49" s="88"/>
      <c r="AO49" s="88"/>
      <c r="AP49" s="88"/>
      <c r="AQ49" s="88"/>
      <c r="AR49" s="88"/>
      <c r="AS49" s="88"/>
      <c r="AT49" s="88" t="s">
        <v>726</v>
      </c>
      <c r="AU49" s="88" t="s">
        <v>780</v>
      </c>
      <c r="AV49" s="88">
        <v>604</v>
      </c>
      <c r="AW49" s="88" t="s">
        <v>832</v>
      </c>
      <c r="AX49" s="88"/>
      <c r="AY49" s="88"/>
      <c r="AZ49" s="99" t="s">
        <v>884</v>
      </c>
      <c r="BA49" s="88"/>
      <c r="BB49" s="88"/>
      <c r="BC49" s="88" t="s">
        <v>978</v>
      </c>
      <c r="BD49" s="88"/>
      <c r="BE49" s="88" t="s">
        <v>1038</v>
      </c>
      <c r="BF49" s="88" t="s">
        <v>1090</v>
      </c>
      <c r="BG49" s="88"/>
      <c r="BH49" s="88" t="s">
        <v>1113</v>
      </c>
      <c r="BI49" s="88">
        <v>50385</v>
      </c>
      <c r="BJ49" s="88"/>
      <c r="BK49" s="88"/>
      <c r="BL49" s="88"/>
      <c r="BM49" s="88">
        <v>1983</v>
      </c>
      <c r="BN49" s="88"/>
      <c r="BO49" s="88"/>
      <c r="BP49" s="88"/>
      <c r="BQ49" s="88" t="b">
        <v>0</v>
      </c>
      <c r="BR49" s="88"/>
      <c r="BS49" s="88"/>
      <c r="BT49" s="88"/>
      <c r="BU49" s="88" t="b">
        <v>0</v>
      </c>
      <c r="BV49" s="88" t="b">
        <v>0</v>
      </c>
      <c r="BW49" s="88"/>
      <c r="BX49" s="88" t="b">
        <v>0</v>
      </c>
      <c r="BY49" s="88" t="b">
        <v>0</v>
      </c>
      <c r="BZ49" s="99" t="s">
        <v>1228</v>
      </c>
      <c r="CA49" s="88" t="s">
        <v>1324</v>
      </c>
      <c r="CB49" s="88"/>
      <c r="CC49" s="88" t="s">
        <v>1377</v>
      </c>
      <c r="CD49" s="88"/>
      <c r="CE49" s="88" t="s">
        <v>1426</v>
      </c>
      <c r="CF49" s="88"/>
      <c r="CG49" s="88"/>
      <c r="CH49" s="88"/>
      <c r="CI49" s="88" t="s">
        <v>1501</v>
      </c>
      <c r="CJ49" s="88"/>
      <c r="CK49" s="88"/>
      <c r="CL49" s="88"/>
      <c r="CM49" s="88"/>
      <c r="CN49" s="88" t="s">
        <v>1524</v>
      </c>
      <c r="CO49" s="88" t="s">
        <v>1564</v>
      </c>
      <c r="CP49" s="88"/>
      <c r="CQ49" s="88"/>
      <c r="CR49" s="88" t="s">
        <v>1566</v>
      </c>
      <c r="CS49" s="88"/>
      <c r="CT49" s="88" t="s">
        <v>1578</v>
      </c>
      <c r="CU49" s="88"/>
      <c r="CV49" s="88"/>
      <c r="CW49" s="88"/>
      <c r="CX49" s="88"/>
      <c r="CY49" s="88"/>
      <c r="CZ49" s="88"/>
      <c r="DA49" s="88"/>
      <c r="DB49" s="88"/>
      <c r="DC49" s="88"/>
      <c r="DD49" s="88"/>
      <c r="DE49" s="88"/>
      <c r="DF49" s="88" t="s">
        <v>1659</v>
      </c>
      <c r="DG49" s="88"/>
      <c r="DH49" s="88">
        <v>699</v>
      </c>
      <c r="DI49" s="88" t="s">
        <v>225</v>
      </c>
      <c r="DJ49" s="88" t="s">
        <v>1686</v>
      </c>
      <c r="DK49" s="99" t="s">
        <v>1709</v>
      </c>
      <c r="DL49" s="88">
        <v>0</v>
      </c>
      <c r="DM49" s="88"/>
      <c r="DN49" s="88"/>
      <c r="DO49" s="88" t="str">
        <f>REPLACE(INDEX(GroupVertices[Group],MATCH(Vertices[[#This Row],[Vertex]],GroupVertices[Vertex],0)),1,1,"")</f>
        <v>3</v>
      </c>
      <c r="DP49" s="48"/>
      <c r="DQ49" s="48"/>
      <c r="DR49" s="48"/>
      <c r="DS49" s="48"/>
      <c r="DT49" s="48"/>
      <c r="DU49" s="48"/>
      <c r="DV49" s="123" t="s">
        <v>1837</v>
      </c>
      <c r="DW49" s="123" t="s">
        <v>1837</v>
      </c>
      <c r="DX49" s="123" t="s">
        <v>1837</v>
      </c>
      <c r="DY49" s="123" t="s">
        <v>1837</v>
      </c>
      <c r="DZ49" s="123">
        <v>0</v>
      </c>
      <c r="EA49" s="125">
        <v>0</v>
      </c>
      <c r="EB49" s="123">
        <v>0</v>
      </c>
      <c r="EC49" s="125">
        <v>0</v>
      </c>
      <c r="ED49" s="123"/>
      <c r="EE49" s="125"/>
      <c r="EF49" s="123">
        <v>10</v>
      </c>
      <c r="EG49" s="125">
        <v>100</v>
      </c>
      <c r="EH49" s="123">
        <v>10</v>
      </c>
      <c r="EI49" s="123"/>
      <c r="EJ49" s="123"/>
      <c r="EK49" s="123"/>
      <c r="EL49" s="123"/>
      <c r="EM49" s="123"/>
      <c r="EN49" s="123"/>
      <c r="EO49" s="123"/>
      <c r="EP49" s="123"/>
      <c r="EQ49" s="123"/>
      <c r="ER49" s="123"/>
      <c r="ES49" s="123" t="s">
        <v>1837</v>
      </c>
      <c r="ET49" s="123" t="s">
        <v>1837</v>
      </c>
      <c r="EU49" s="123" t="s">
        <v>1837</v>
      </c>
      <c r="EV49" s="123" t="s">
        <v>1837</v>
      </c>
      <c r="EW49" s="123">
        <v>0</v>
      </c>
      <c r="EX49" s="125">
        <v>0</v>
      </c>
      <c r="EY49" s="123" t="s">
        <v>1837</v>
      </c>
      <c r="EZ49" s="123" t="s">
        <v>1837</v>
      </c>
      <c r="FA49" s="123" t="s">
        <v>1837</v>
      </c>
      <c r="FB49" s="123" t="s">
        <v>1837</v>
      </c>
      <c r="FC49" s="2"/>
      <c r="FD49" s="3"/>
      <c r="FE49" s="3"/>
      <c r="FF49" s="3"/>
      <c r="FG49" s="3"/>
    </row>
    <row r="50" spans="1:163" ht="41.45" customHeight="1">
      <c r="A50" s="65" t="s">
        <v>223</v>
      </c>
      <c r="C50" s="66"/>
      <c r="D50" s="66" t="s">
        <v>64</v>
      </c>
      <c r="E50" s="67">
        <v>166.12625076825856</v>
      </c>
      <c r="F50" s="69">
        <v>99.994430698243</v>
      </c>
      <c r="G50" s="100" t="s">
        <v>520</v>
      </c>
      <c r="H50" s="66"/>
      <c r="I50" s="70" t="s">
        <v>223</v>
      </c>
      <c r="J50" s="71"/>
      <c r="K50" s="71"/>
      <c r="L50" s="70" t="s">
        <v>223</v>
      </c>
      <c r="M50" s="74">
        <v>2.8560626322202562</v>
      </c>
      <c r="N50" s="75">
        <v>7541.4296875</v>
      </c>
      <c r="O50" s="75">
        <v>5209.33837890625</v>
      </c>
      <c r="P50" s="76"/>
      <c r="Q50" s="77"/>
      <c r="R50" s="77"/>
      <c r="S50" s="91"/>
      <c r="T50" s="48">
        <v>1</v>
      </c>
      <c r="U50" s="48">
        <v>8</v>
      </c>
      <c r="V50" s="49">
        <v>1.418926</v>
      </c>
      <c r="W50" s="49">
        <v>0.005236</v>
      </c>
      <c r="X50" s="49">
        <v>0.011832</v>
      </c>
      <c r="Y50" s="49">
        <v>0.893892</v>
      </c>
      <c r="Z50" s="49">
        <v>0.4027777777777778</v>
      </c>
      <c r="AA50" s="49">
        <v>0</v>
      </c>
      <c r="AB50" s="72">
        <v>23</v>
      </c>
      <c r="AC50" s="72"/>
      <c r="AD50" s="73"/>
      <c r="AE50" s="88" t="s">
        <v>398</v>
      </c>
      <c r="AF50" s="99" t="s">
        <v>419</v>
      </c>
      <c r="AG50" s="88"/>
      <c r="AH50" s="99" t="s">
        <v>520</v>
      </c>
      <c r="AI50" s="88" t="s">
        <v>621</v>
      </c>
      <c r="AJ50" s="88"/>
      <c r="AK50" s="88"/>
      <c r="AL50" s="88"/>
      <c r="AM50" s="88"/>
      <c r="AN50" s="88"/>
      <c r="AO50" s="88"/>
      <c r="AP50" s="88"/>
      <c r="AQ50" s="88"/>
      <c r="AR50" s="88"/>
      <c r="AS50" s="88"/>
      <c r="AT50" s="88" t="s">
        <v>722</v>
      </c>
      <c r="AU50" s="88" t="s">
        <v>722</v>
      </c>
      <c r="AV50" s="88">
        <v>0</v>
      </c>
      <c r="AW50" s="88"/>
      <c r="AX50" s="88"/>
      <c r="AY50" s="88"/>
      <c r="AZ50" s="99" t="s">
        <v>882</v>
      </c>
      <c r="BA50" s="88"/>
      <c r="BB50" s="88"/>
      <c r="BC50" s="88" t="s">
        <v>976</v>
      </c>
      <c r="BD50" s="88"/>
      <c r="BE50" s="88"/>
      <c r="BF50" s="88" t="s">
        <v>1090</v>
      </c>
      <c r="BG50" s="88"/>
      <c r="BH50" s="88" t="s">
        <v>1111</v>
      </c>
      <c r="BI50" s="88">
        <v>607602</v>
      </c>
      <c r="BJ50" s="88"/>
      <c r="BK50" s="88"/>
      <c r="BL50" s="88"/>
      <c r="BM50" s="88"/>
      <c r="BN50" s="88"/>
      <c r="BO50" s="88"/>
      <c r="BP50" s="88"/>
      <c r="BQ50" s="88" t="b">
        <v>0</v>
      </c>
      <c r="BR50" s="88"/>
      <c r="BS50" s="88"/>
      <c r="BT50" s="88"/>
      <c r="BU50" s="88" t="b">
        <v>0</v>
      </c>
      <c r="BV50" s="88" t="b">
        <v>0</v>
      </c>
      <c r="BW50" s="88"/>
      <c r="BX50" s="88" t="b">
        <v>0</v>
      </c>
      <c r="BY50" s="88" t="b">
        <v>1</v>
      </c>
      <c r="BZ50" s="99" t="s">
        <v>1226</v>
      </c>
      <c r="CA50" s="88"/>
      <c r="CB50" s="88"/>
      <c r="CC50" s="88"/>
      <c r="CD50" s="88"/>
      <c r="CE50" s="88" t="s">
        <v>1424</v>
      </c>
      <c r="CF50" s="88"/>
      <c r="CG50" s="88"/>
      <c r="CH50" s="88"/>
      <c r="CI50" s="88" t="s">
        <v>1501</v>
      </c>
      <c r="CJ50" s="88"/>
      <c r="CK50" s="88"/>
      <c r="CL50" s="88"/>
      <c r="CM50" s="88"/>
      <c r="CN50" s="88"/>
      <c r="CO50" s="88"/>
      <c r="CP50" s="88"/>
      <c r="CQ50" s="88"/>
      <c r="CR50" s="88"/>
      <c r="CS50" s="88"/>
      <c r="CT50" s="88"/>
      <c r="CU50" s="88"/>
      <c r="CV50" s="88"/>
      <c r="CW50" s="88"/>
      <c r="CX50" s="88"/>
      <c r="CY50" s="88"/>
      <c r="CZ50" s="88"/>
      <c r="DA50" s="88"/>
      <c r="DB50" s="88"/>
      <c r="DC50" s="88"/>
      <c r="DD50" s="88"/>
      <c r="DE50" s="88"/>
      <c r="DF50" s="88" t="s">
        <v>1659</v>
      </c>
      <c r="DG50" s="88"/>
      <c r="DH50" s="88">
        <v>1221</v>
      </c>
      <c r="DI50" s="88" t="s">
        <v>223</v>
      </c>
      <c r="DJ50" s="88" t="s">
        <v>1685</v>
      </c>
      <c r="DK50" s="99" t="s">
        <v>1707</v>
      </c>
      <c r="DL50" s="88">
        <v>0</v>
      </c>
      <c r="DM50" s="88"/>
      <c r="DN50" s="88"/>
      <c r="DO50" s="88" t="str">
        <f>REPLACE(INDEX(GroupVertices[Group],MATCH(Vertices[[#This Row],[Vertex]],GroupVertices[Vertex],0)),1,1,"")</f>
        <v>3</v>
      </c>
      <c r="DP50" s="48"/>
      <c r="DQ50" s="48"/>
      <c r="DR50" s="48"/>
      <c r="DS50" s="48"/>
      <c r="DT50" s="48"/>
      <c r="DU50" s="48"/>
      <c r="DV50" s="123" t="s">
        <v>1837</v>
      </c>
      <c r="DW50" s="123" t="s">
        <v>1837</v>
      </c>
      <c r="DX50" s="123" t="s">
        <v>1837</v>
      </c>
      <c r="DY50" s="123" t="s">
        <v>1837</v>
      </c>
      <c r="DZ50" s="123">
        <v>0</v>
      </c>
      <c r="EA50" s="125">
        <v>0</v>
      </c>
      <c r="EB50" s="123">
        <v>1</v>
      </c>
      <c r="EC50" s="125">
        <v>3.8461538461538463</v>
      </c>
      <c r="ED50" s="123"/>
      <c r="EE50" s="125"/>
      <c r="EF50" s="123">
        <v>25</v>
      </c>
      <c r="EG50" s="125">
        <v>96.15384615384616</v>
      </c>
      <c r="EH50" s="123">
        <v>26</v>
      </c>
      <c r="EI50" s="123"/>
      <c r="EJ50" s="123"/>
      <c r="EK50" s="123"/>
      <c r="EL50" s="123"/>
      <c r="EM50" s="123"/>
      <c r="EN50" s="123"/>
      <c r="EO50" s="123"/>
      <c r="EP50" s="123"/>
      <c r="EQ50" s="123"/>
      <c r="ER50" s="123"/>
      <c r="ES50" s="123" t="s">
        <v>1837</v>
      </c>
      <c r="ET50" s="123" t="s">
        <v>1837</v>
      </c>
      <c r="EU50" s="123" t="s">
        <v>1837</v>
      </c>
      <c r="EV50" s="123" t="s">
        <v>1837</v>
      </c>
      <c r="EW50" s="123">
        <v>0</v>
      </c>
      <c r="EX50" s="125">
        <v>0</v>
      </c>
      <c r="EY50" s="123" t="s">
        <v>1837</v>
      </c>
      <c r="EZ50" s="123" t="s">
        <v>1837</v>
      </c>
      <c r="FA50" s="123" t="s">
        <v>1837</v>
      </c>
      <c r="FB50" s="123" t="s">
        <v>1837</v>
      </c>
      <c r="FC50" s="2"/>
      <c r="FD50" s="3"/>
      <c r="FE50" s="3"/>
      <c r="FF50" s="3"/>
      <c r="FG50" s="3"/>
    </row>
    <row r="51" spans="1:163" ht="41.45" customHeight="1">
      <c r="A51" s="65" t="s">
        <v>229</v>
      </c>
      <c r="C51" s="66"/>
      <c r="D51" s="66" t="s">
        <v>64</v>
      </c>
      <c r="E51" s="67">
        <v>164.9080098386093</v>
      </c>
      <c r="F51" s="69">
        <v>99.99607498787321</v>
      </c>
      <c r="G51" s="100" t="s">
        <v>533</v>
      </c>
      <c r="H51" s="66"/>
      <c r="I51" s="70" t="s">
        <v>229</v>
      </c>
      <c r="J51" s="71"/>
      <c r="K51" s="71"/>
      <c r="L51" s="70" t="s">
        <v>229</v>
      </c>
      <c r="M51" s="74">
        <v>2.308075708120266</v>
      </c>
      <c r="N51" s="75">
        <v>200.84552001953125</v>
      </c>
      <c r="O51" s="75">
        <v>4347.50927734375</v>
      </c>
      <c r="P51" s="76"/>
      <c r="Q51" s="77"/>
      <c r="R51" s="77"/>
      <c r="S51" s="91"/>
      <c r="T51" s="48">
        <v>1</v>
      </c>
      <c r="U51" s="48">
        <v>2</v>
      </c>
      <c r="V51" s="49">
        <v>1</v>
      </c>
      <c r="W51" s="49">
        <v>0.005076</v>
      </c>
      <c r="X51" s="49">
        <v>0.003585</v>
      </c>
      <c r="Y51" s="49">
        <v>0.479651</v>
      </c>
      <c r="Z51" s="49">
        <v>0.3333333333333333</v>
      </c>
      <c r="AA51" s="49">
        <v>0</v>
      </c>
      <c r="AB51" s="72">
        <v>36</v>
      </c>
      <c r="AC51" s="72"/>
      <c r="AD51" s="73"/>
      <c r="AE51" s="88" t="s">
        <v>398</v>
      </c>
      <c r="AF51" s="99" t="s">
        <v>432</v>
      </c>
      <c r="AG51" s="88"/>
      <c r="AH51" s="99" t="s">
        <v>533</v>
      </c>
      <c r="AI51" s="88" t="s">
        <v>634</v>
      </c>
      <c r="AJ51" s="88"/>
      <c r="AK51" s="88"/>
      <c r="AL51" s="88"/>
      <c r="AM51" s="88"/>
      <c r="AN51" s="88"/>
      <c r="AO51" s="88"/>
      <c r="AP51" s="88"/>
      <c r="AQ51" s="88"/>
      <c r="AR51" s="88"/>
      <c r="AS51" s="88"/>
      <c r="AT51" s="88" t="s">
        <v>724</v>
      </c>
      <c r="AU51" s="88" t="s">
        <v>785</v>
      </c>
      <c r="AV51" s="88">
        <v>61</v>
      </c>
      <c r="AW51" s="88" t="s">
        <v>839</v>
      </c>
      <c r="AX51" s="88"/>
      <c r="AY51" s="88"/>
      <c r="AZ51" s="99" t="s">
        <v>895</v>
      </c>
      <c r="BA51" s="88"/>
      <c r="BB51" s="88"/>
      <c r="BC51" s="88" t="s">
        <v>983</v>
      </c>
      <c r="BD51" s="88"/>
      <c r="BE51" s="88" t="s">
        <v>1044</v>
      </c>
      <c r="BF51" s="88" t="s">
        <v>1090</v>
      </c>
      <c r="BG51" s="88"/>
      <c r="BH51" s="88" t="s">
        <v>1124</v>
      </c>
      <c r="BI51" s="88">
        <v>558</v>
      </c>
      <c r="BJ51" s="88"/>
      <c r="BK51" s="88"/>
      <c r="BL51" s="88"/>
      <c r="BM51" s="88">
        <v>1984</v>
      </c>
      <c r="BN51" s="88"/>
      <c r="BO51" s="88"/>
      <c r="BP51" s="88"/>
      <c r="BQ51" s="88" t="b">
        <v>0</v>
      </c>
      <c r="BR51" s="88"/>
      <c r="BS51" s="88"/>
      <c r="BT51" s="88"/>
      <c r="BU51" s="88" t="b">
        <v>0</v>
      </c>
      <c r="BV51" s="88" t="b">
        <v>0</v>
      </c>
      <c r="BW51" s="88"/>
      <c r="BX51" s="88" t="b">
        <v>0</v>
      </c>
      <c r="BY51" s="88" t="b">
        <v>0</v>
      </c>
      <c r="BZ51" s="99" t="s">
        <v>1239</v>
      </c>
      <c r="CA51" s="88" t="s">
        <v>1329</v>
      </c>
      <c r="CB51" s="88"/>
      <c r="CC51" s="88" t="s">
        <v>1383</v>
      </c>
      <c r="CD51" s="88"/>
      <c r="CE51" s="88" t="s">
        <v>1437</v>
      </c>
      <c r="CF51" s="88"/>
      <c r="CG51" s="88"/>
      <c r="CH51" s="88"/>
      <c r="CI51" s="88" t="s">
        <v>1501</v>
      </c>
      <c r="CJ51" s="88"/>
      <c r="CK51" s="88"/>
      <c r="CL51" s="88"/>
      <c r="CM51" s="88"/>
      <c r="CN51" s="88" t="s">
        <v>1529</v>
      </c>
      <c r="CO51" s="88" t="s">
        <v>1564</v>
      </c>
      <c r="CP51" s="88"/>
      <c r="CQ51" s="88"/>
      <c r="CR51" s="88" t="s">
        <v>1567</v>
      </c>
      <c r="CS51" s="88"/>
      <c r="CT51" s="88" t="s">
        <v>1583</v>
      </c>
      <c r="CU51" s="88"/>
      <c r="CV51" s="88">
        <v>0</v>
      </c>
      <c r="CW51" s="88"/>
      <c r="CX51" s="88"/>
      <c r="CY51" s="88"/>
      <c r="CZ51" s="88"/>
      <c r="DA51" s="88"/>
      <c r="DB51" s="88"/>
      <c r="DC51" s="88"/>
      <c r="DD51" s="88" t="s">
        <v>1628</v>
      </c>
      <c r="DE51" s="88"/>
      <c r="DF51" s="88" t="s">
        <v>1659</v>
      </c>
      <c r="DG51" s="88"/>
      <c r="DH51" s="88">
        <v>16</v>
      </c>
      <c r="DI51" s="88"/>
      <c r="DJ51" s="88" t="s">
        <v>1684</v>
      </c>
      <c r="DK51" s="99" t="s">
        <v>1720</v>
      </c>
      <c r="DL51" s="88">
        <v>61</v>
      </c>
      <c r="DM51" s="88"/>
      <c r="DN51" s="88"/>
      <c r="DO51" s="88" t="str">
        <f>REPLACE(INDEX(GroupVertices[Group],MATCH(Vertices[[#This Row],[Vertex]],GroupVertices[Vertex],0)),1,1,"")</f>
        <v>1</v>
      </c>
      <c r="DP51" s="48"/>
      <c r="DQ51" s="48"/>
      <c r="DR51" s="48"/>
      <c r="DS51" s="48"/>
      <c r="DT51" s="48"/>
      <c r="DU51" s="48"/>
      <c r="DV51" s="123" t="s">
        <v>1837</v>
      </c>
      <c r="DW51" s="123" t="s">
        <v>1837</v>
      </c>
      <c r="DX51" s="123" t="s">
        <v>1837</v>
      </c>
      <c r="DY51" s="123" t="s">
        <v>1837</v>
      </c>
      <c r="DZ51" s="123">
        <v>0</v>
      </c>
      <c r="EA51" s="125">
        <v>0</v>
      </c>
      <c r="EB51" s="123">
        <v>0</v>
      </c>
      <c r="EC51" s="125">
        <v>0</v>
      </c>
      <c r="ED51" s="123"/>
      <c r="EE51" s="125"/>
      <c r="EF51" s="123">
        <v>4</v>
      </c>
      <c r="EG51" s="125">
        <v>100</v>
      </c>
      <c r="EH51" s="123">
        <v>4</v>
      </c>
      <c r="EI51" s="123"/>
      <c r="EJ51" s="123"/>
      <c r="EK51" s="123"/>
      <c r="EL51" s="123"/>
      <c r="EM51" s="123"/>
      <c r="EN51" s="123"/>
      <c r="EO51" s="123"/>
      <c r="EP51" s="123"/>
      <c r="EQ51" s="123"/>
      <c r="ER51" s="123"/>
      <c r="ES51" s="123" t="s">
        <v>1837</v>
      </c>
      <c r="ET51" s="123" t="s">
        <v>1837</v>
      </c>
      <c r="EU51" s="123" t="s">
        <v>1837</v>
      </c>
      <c r="EV51" s="123" t="s">
        <v>1837</v>
      </c>
      <c r="EW51" s="123">
        <v>0</v>
      </c>
      <c r="EX51" s="125">
        <v>0</v>
      </c>
      <c r="EY51" s="123" t="s">
        <v>1837</v>
      </c>
      <c r="EZ51" s="123" t="s">
        <v>1837</v>
      </c>
      <c r="FA51" s="123" t="s">
        <v>1837</v>
      </c>
      <c r="FB51" s="123" t="s">
        <v>1837</v>
      </c>
      <c r="FC51" s="2"/>
      <c r="FD51" s="3"/>
      <c r="FE51" s="3"/>
      <c r="FF51" s="3"/>
      <c r="FG51" s="3"/>
    </row>
    <row r="52" spans="1:163" ht="41.45" customHeight="1">
      <c r="A52" s="65" t="s">
        <v>206</v>
      </c>
      <c r="C52" s="66"/>
      <c r="D52" s="66" t="s">
        <v>64</v>
      </c>
      <c r="E52" s="67">
        <v>164.68455836261057</v>
      </c>
      <c r="F52" s="69">
        <v>99.99637658580504</v>
      </c>
      <c r="G52" s="100" t="s">
        <v>502</v>
      </c>
      <c r="H52" s="66"/>
      <c r="I52" s="70" t="s">
        <v>206</v>
      </c>
      <c r="J52" s="71"/>
      <c r="K52" s="71"/>
      <c r="L52" s="70" t="s">
        <v>206</v>
      </c>
      <c r="M52" s="74">
        <v>2.2075631707083048</v>
      </c>
      <c r="N52" s="75">
        <v>9579.4990234375</v>
      </c>
      <c r="O52" s="75">
        <v>5084.59423828125</v>
      </c>
      <c r="P52" s="76"/>
      <c r="Q52" s="77"/>
      <c r="R52" s="77"/>
      <c r="S52" s="91"/>
      <c r="T52" s="48">
        <v>8</v>
      </c>
      <c r="U52" s="48">
        <v>1</v>
      </c>
      <c r="V52" s="49">
        <v>0.92316</v>
      </c>
      <c r="W52" s="49">
        <v>0.005236</v>
      </c>
      <c r="X52" s="49">
        <v>0.010592</v>
      </c>
      <c r="Y52" s="49">
        <v>0.906189</v>
      </c>
      <c r="Z52" s="49">
        <v>0.4305555555555556</v>
      </c>
      <c r="AA52" s="49">
        <v>0</v>
      </c>
      <c r="AB52" s="72">
        <v>5</v>
      </c>
      <c r="AC52" s="72"/>
      <c r="AD52" s="73"/>
      <c r="AE52" s="88" t="s">
        <v>398</v>
      </c>
      <c r="AF52" s="99" t="s">
        <v>401</v>
      </c>
      <c r="AG52" s="88"/>
      <c r="AH52" s="99" t="s">
        <v>502</v>
      </c>
      <c r="AI52" s="88" t="s">
        <v>603</v>
      </c>
      <c r="AJ52" s="88"/>
      <c r="AK52" s="88"/>
      <c r="AL52" s="88"/>
      <c r="AM52" s="88"/>
      <c r="AN52" s="88"/>
      <c r="AO52" s="88"/>
      <c r="AP52" s="88"/>
      <c r="AQ52" s="88"/>
      <c r="AR52" s="88"/>
      <c r="AS52" s="88"/>
      <c r="AT52" s="88" t="s">
        <v>717</v>
      </c>
      <c r="AU52" s="88" t="s">
        <v>767</v>
      </c>
      <c r="AV52" s="88">
        <v>37</v>
      </c>
      <c r="AW52" s="88"/>
      <c r="AX52" s="88"/>
      <c r="AY52" s="88"/>
      <c r="AZ52" s="99" t="s">
        <v>865</v>
      </c>
      <c r="BA52" s="88"/>
      <c r="BB52" s="88"/>
      <c r="BC52" s="88"/>
      <c r="BD52" s="88"/>
      <c r="BE52" s="88" t="s">
        <v>1021</v>
      </c>
      <c r="BF52" s="88" t="s">
        <v>1090</v>
      </c>
      <c r="BG52" s="88"/>
      <c r="BH52" s="88" t="s">
        <v>1093</v>
      </c>
      <c r="BI52" s="88">
        <v>565</v>
      </c>
      <c r="BJ52" s="88"/>
      <c r="BK52" s="88"/>
      <c r="BL52" s="88"/>
      <c r="BM52" s="88">
        <v>2013</v>
      </c>
      <c r="BN52" s="88"/>
      <c r="BO52" s="88"/>
      <c r="BP52" s="88"/>
      <c r="BQ52" s="88" t="b">
        <v>0</v>
      </c>
      <c r="BR52" s="88"/>
      <c r="BS52" s="88"/>
      <c r="BT52" s="88"/>
      <c r="BU52" s="88" t="b">
        <v>0</v>
      </c>
      <c r="BV52" s="88" t="b">
        <v>0</v>
      </c>
      <c r="BW52" s="88"/>
      <c r="BX52" s="88" t="b">
        <v>0</v>
      </c>
      <c r="BY52" s="88" t="b">
        <v>0</v>
      </c>
      <c r="BZ52" s="99" t="s">
        <v>1208</v>
      </c>
      <c r="CA52" s="88" t="s">
        <v>1309</v>
      </c>
      <c r="CB52" s="88"/>
      <c r="CC52" s="88"/>
      <c r="CD52" s="88"/>
      <c r="CE52" s="88" t="s">
        <v>1411</v>
      </c>
      <c r="CF52" s="88"/>
      <c r="CG52" s="88"/>
      <c r="CH52" s="88"/>
      <c r="CI52" s="88" t="s">
        <v>1501</v>
      </c>
      <c r="CJ52" s="88"/>
      <c r="CK52" s="88"/>
      <c r="CL52" s="88"/>
      <c r="CM52" s="88"/>
      <c r="CN52" s="88" t="s">
        <v>1508</v>
      </c>
      <c r="CO52" s="88" t="s">
        <v>1564</v>
      </c>
      <c r="CP52" s="88"/>
      <c r="CQ52" s="88"/>
      <c r="CR52" s="88" t="s">
        <v>1565</v>
      </c>
      <c r="CS52" s="88"/>
      <c r="CT52" s="88"/>
      <c r="CU52" s="88"/>
      <c r="CV52" s="88">
        <v>0</v>
      </c>
      <c r="CW52" s="88"/>
      <c r="CX52" s="88"/>
      <c r="CY52" s="88"/>
      <c r="CZ52" s="88"/>
      <c r="DA52" s="88"/>
      <c r="DB52" s="88"/>
      <c r="DC52" s="88"/>
      <c r="DD52" s="88" t="s">
        <v>1614</v>
      </c>
      <c r="DE52" s="88"/>
      <c r="DF52" s="88" t="s">
        <v>1659</v>
      </c>
      <c r="DG52" s="88"/>
      <c r="DH52" s="88">
        <v>11</v>
      </c>
      <c r="DI52" s="88" t="s">
        <v>206</v>
      </c>
      <c r="DJ52" s="88" t="s">
        <v>1684</v>
      </c>
      <c r="DK52" s="88" t="s">
        <v>1689</v>
      </c>
      <c r="DL52" s="88">
        <v>37</v>
      </c>
      <c r="DM52" s="88"/>
      <c r="DN52" s="88"/>
      <c r="DO52" s="88" t="str">
        <f>REPLACE(INDEX(GroupVertices[Group],MATCH(Vertices[[#This Row],[Vertex]],GroupVertices[Vertex],0)),1,1,"")</f>
        <v>3</v>
      </c>
      <c r="DP52" s="48"/>
      <c r="DQ52" s="48"/>
      <c r="DR52" s="48"/>
      <c r="DS52" s="48"/>
      <c r="DT52" s="48"/>
      <c r="DU52" s="48"/>
      <c r="DV52" s="123" t="s">
        <v>1837</v>
      </c>
      <c r="DW52" s="123" t="s">
        <v>1837</v>
      </c>
      <c r="DX52" s="123" t="s">
        <v>1837</v>
      </c>
      <c r="DY52" s="123" t="s">
        <v>1837</v>
      </c>
      <c r="DZ52" s="123">
        <v>5</v>
      </c>
      <c r="EA52" s="125">
        <v>12.820512820512821</v>
      </c>
      <c r="EB52" s="123">
        <v>0</v>
      </c>
      <c r="EC52" s="125">
        <v>0</v>
      </c>
      <c r="ED52" s="123"/>
      <c r="EE52" s="125"/>
      <c r="EF52" s="123">
        <v>34</v>
      </c>
      <c r="EG52" s="125">
        <v>87.17948717948718</v>
      </c>
      <c r="EH52" s="123">
        <v>39</v>
      </c>
      <c r="EI52" s="123"/>
      <c r="EJ52" s="123"/>
      <c r="EK52" s="123"/>
      <c r="EL52" s="123"/>
      <c r="EM52" s="123"/>
      <c r="EN52" s="123"/>
      <c r="EO52" s="123"/>
      <c r="EP52" s="123"/>
      <c r="EQ52" s="123"/>
      <c r="ER52" s="123"/>
      <c r="ES52" s="123" t="s">
        <v>1837</v>
      </c>
      <c r="ET52" s="123" t="s">
        <v>1837</v>
      </c>
      <c r="EU52" s="123" t="s">
        <v>1837</v>
      </c>
      <c r="EV52" s="123" t="s">
        <v>1837</v>
      </c>
      <c r="EW52" s="123">
        <v>0</v>
      </c>
      <c r="EX52" s="125">
        <v>0</v>
      </c>
      <c r="EY52" s="123" t="s">
        <v>1837</v>
      </c>
      <c r="EZ52" s="123" t="s">
        <v>1837</v>
      </c>
      <c r="FA52" s="123" t="s">
        <v>1837</v>
      </c>
      <c r="FB52" s="123" t="s">
        <v>1837</v>
      </c>
      <c r="FC52" s="2"/>
      <c r="FD52" s="3"/>
      <c r="FE52" s="3"/>
      <c r="FF52" s="3"/>
      <c r="FG52" s="3"/>
    </row>
    <row r="53" spans="1:163" ht="41.45" customHeight="1">
      <c r="A53" s="65" t="s">
        <v>279</v>
      </c>
      <c r="C53" s="66"/>
      <c r="D53" s="66" t="s">
        <v>64</v>
      </c>
      <c r="E53" s="67">
        <v>164.68399420870188</v>
      </c>
      <c r="F53" s="69">
        <v>99.9963773472574</v>
      </c>
      <c r="G53" s="100" t="s">
        <v>553</v>
      </c>
      <c r="H53" s="66"/>
      <c r="I53" s="70" t="s">
        <v>279</v>
      </c>
      <c r="J53" s="71"/>
      <c r="K53" s="71"/>
      <c r="L53" s="70" t="s">
        <v>279</v>
      </c>
      <c r="M53" s="74">
        <v>2.207309404020929</v>
      </c>
      <c r="N53" s="75">
        <v>9170.2080078125</v>
      </c>
      <c r="O53" s="75">
        <v>7506.64892578125</v>
      </c>
      <c r="P53" s="76"/>
      <c r="Q53" s="77"/>
      <c r="R53" s="77"/>
      <c r="S53" s="91"/>
      <c r="T53" s="48">
        <v>7</v>
      </c>
      <c r="U53" s="48">
        <v>0</v>
      </c>
      <c r="V53" s="49">
        <v>0.922966</v>
      </c>
      <c r="W53" s="49">
        <v>0.005181</v>
      </c>
      <c r="X53" s="49">
        <v>0.009637</v>
      </c>
      <c r="Y53" s="49">
        <v>0.745694</v>
      </c>
      <c r="Z53" s="49">
        <v>0.38095238095238093</v>
      </c>
      <c r="AA53" s="49">
        <v>0</v>
      </c>
      <c r="AB53" s="72">
        <v>56</v>
      </c>
      <c r="AC53" s="72"/>
      <c r="AD53" s="73"/>
      <c r="AE53" s="88" t="s">
        <v>398</v>
      </c>
      <c r="AF53" s="99" t="s">
        <v>452</v>
      </c>
      <c r="AG53" s="88"/>
      <c r="AH53" s="99" t="s">
        <v>553</v>
      </c>
      <c r="AI53" s="88" t="s">
        <v>653</v>
      </c>
      <c r="AJ53" s="88"/>
      <c r="AK53" s="88"/>
      <c r="AL53" s="88"/>
      <c r="AM53" s="88"/>
      <c r="AN53" s="88"/>
      <c r="AO53" s="88"/>
      <c r="AP53" s="88"/>
      <c r="AQ53" s="88"/>
      <c r="AR53" s="88"/>
      <c r="AS53" s="88"/>
      <c r="AT53" s="88" t="s">
        <v>717</v>
      </c>
      <c r="AU53" s="88" t="s">
        <v>798</v>
      </c>
      <c r="AV53" s="88">
        <v>7314</v>
      </c>
      <c r="AW53" s="88" t="s">
        <v>849</v>
      </c>
      <c r="AX53" s="88"/>
      <c r="AY53" s="88"/>
      <c r="AZ53" s="99" t="s">
        <v>915</v>
      </c>
      <c r="BA53" s="88"/>
      <c r="BB53" s="88"/>
      <c r="BC53" s="88"/>
      <c r="BD53" s="88"/>
      <c r="BE53" s="88" t="s">
        <v>1057</v>
      </c>
      <c r="BF53" s="88" t="s">
        <v>1090</v>
      </c>
      <c r="BG53" s="88"/>
      <c r="BH53" s="88" t="s">
        <v>1143</v>
      </c>
      <c r="BI53" s="88">
        <v>66374</v>
      </c>
      <c r="BJ53" s="88"/>
      <c r="BK53" s="88"/>
      <c r="BL53" s="88"/>
      <c r="BM53" s="88">
        <v>2018</v>
      </c>
      <c r="BN53" s="88"/>
      <c r="BO53" s="88"/>
      <c r="BP53" s="88"/>
      <c r="BQ53" s="88" t="b">
        <v>0</v>
      </c>
      <c r="BR53" s="88"/>
      <c r="BS53" s="88"/>
      <c r="BT53" s="88"/>
      <c r="BU53" s="88" t="b">
        <v>0</v>
      </c>
      <c r="BV53" s="88" t="b">
        <v>0</v>
      </c>
      <c r="BW53" s="88"/>
      <c r="BX53" s="88" t="b">
        <v>0</v>
      </c>
      <c r="BY53" s="88" t="b">
        <v>1</v>
      </c>
      <c r="BZ53" s="99" t="s">
        <v>1259</v>
      </c>
      <c r="CA53" s="88" t="s">
        <v>1340</v>
      </c>
      <c r="CB53" s="88"/>
      <c r="CC53" s="88"/>
      <c r="CD53" s="88"/>
      <c r="CE53" s="88" t="s">
        <v>1454</v>
      </c>
      <c r="CF53" s="88"/>
      <c r="CG53" s="88"/>
      <c r="CH53" s="88"/>
      <c r="CI53" s="88" t="s">
        <v>1501</v>
      </c>
      <c r="CJ53" s="88"/>
      <c r="CK53" s="88"/>
      <c r="CL53" s="88"/>
      <c r="CM53" s="88"/>
      <c r="CN53" s="88" t="s">
        <v>1538</v>
      </c>
      <c r="CO53" s="88" t="s">
        <v>1564</v>
      </c>
      <c r="CP53" s="88"/>
      <c r="CQ53" s="88"/>
      <c r="CR53" s="88"/>
      <c r="CS53" s="88"/>
      <c r="CT53" s="88"/>
      <c r="CU53" s="88"/>
      <c r="CV53" s="88">
        <v>0</v>
      </c>
      <c r="CW53" s="88"/>
      <c r="CX53" s="88"/>
      <c r="CY53" s="88"/>
      <c r="CZ53" s="88"/>
      <c r="DA53" s="88"/>
      <c r="DB53" s="88"/>
      <c r="DC53" s="88"/>
      <c r="DD53" s="88"/>
      <c r="DE53" s="88"/>
      <c r="DF53" s="88" t="s">
        <v>1659</v>
      </c>
      <c r="DG53" s="88"/>
      <c r="DH53" s="88">
        <v>305</v>
      </c>
      <c r="DI53" s="88" t="s">
        <v>279</v>
      </c>
      <c r="DJ53" s="88" t="s">
        <v>1685</v>
      </c>
      <c r="DK53" s="99" t="s">
        <v>1738</v>
      </c>
      <c r="DL53" s="88">
        <v>0</v>
      </c>
      <c r="DM53" s="88"/>
      <c r="DN53" s="88"/>
      <c r="DO53" s="88" t="str">
        <f>REPLACE(INDEX(GroupVertices[Group],MATCH(Vertices[[#This Row],[Vertex]],GroupVertices[Vertex],0)),1,1,"")</f>
        <v>3</v>
      </c>
      <c r="DP53" s="48"/>
      <c r="DQ53" s="48"/>
      <c r="DR53" s="48"/>
      <c r="DS53" s="48"/>
      <c r="DT53" s="48"/>
      <c r="DU53" s="48"/>
      <c r="DV53" s="48"/>
      <c r="DW53" s="48"/>
      <c r="DX53" s="48"/>
      <c r="DY53" s="48"/>
      <c r="DZ53" s="48">
        <v>0</v>
      </c>
      <c r="EA53" s="49">
        <v>0</v>
      </c>
      <c r="EB53" s="48">
        <v>0</v>
      </c>
      <c r="EC53" s="49">
        <v>0</v>
      </c>
      <c r="ED53" s="48"/>
      <c r="EE53" s="49"/>
      <c r="EF53" s="48">
        <v>18</v>
      </c>
      <c r="EG53" s="49">
        <v>100</v>
      </c>
      <c r="EH53" s="48">
        <v>18</v>
      </c>
      <c r="EI53" s="48"/>
      <c r="EJ53" s="48"/>
      <c r="EK53" s="48"/>
      <c r="EL53" s="48"/>
      <c r="EM53" s="48"/>
      <c r="EN53" s="48"/>
      <c r="EO53" s="48"/>
      <c r="EP53" s="48"/>
      <c r="EQ53" s="48"/>
      <c r="ER53" s="48"/>
      <c r="ES53" s="48"/>
      <c r="ET53" s="48"/>
      <c r="EU53" s="48"/>
      <c r="EV53" s="48"/>
      <c r="EW53" s="48">
        <v>0</v>
      </c>
      <c r="EX53" s="49">
        <v>0</v>
      </c>
      <c r="EY53" s="48"/>
      <c r="EZ53" s="48"/>
      <c r="FA53" s="48"/>
      <c r="FB53" s="48"/>
      <c r="FC53" s="2"/>
      <c r="FD53" s="3"/>
      <c r="FE53" s="3"/>
      <c r="FF53" s="3"/>
      <c r="FG53" s="3"/>
    </row>
    <row r="54" spans="1:163" ht="41.45" customHeight="1">
      <c r="A54" s="65" t="s">
        <v>233</v>
      </c>
      <c r="C54" s="66"/>
      <c r="D54" s="66" t="s">
        <v>64</v>
      </c>
      <c r="E54" s="67">
        <v>164.61720885474838</v>
      </c>
      <c r="F54" s="69">
        <v>99.99646748908589</v>
      </c>
      <c r="G54" s="100" t="s">
        <v>537</v>
      </c>
      <c r="H54" s="66"/>
      <c r="I54" s="70" t="s">
        <v>233</v>
      </c>
      <c r="J54" s="71"/>
      <c r="K54" s="71"/>
      <c r="L54" s="70" t="s">
        <v>233</v>
      </c>
      <c r="M54" s="74">
        <v>2.177268137308239</v>
      </c>
      <c r="N54" s="75">
        <v>7710.05224609375</v>
      </c>
      <c r="O54" s="75">
        <v>8362.341796875</v>
      </c>
      <c r="P54" s="76"/>
      <c r="Q54" s="77"/>
      <c r="R54" s="77"/>
      <c r="S54" s="91"/>
      <c r="T54" s="48">
        <v>4</v>
      </c>
      <c r="U54" s="48">
        <v>2</v>
      </c>
      <c r="V54" s="49">
        <v>0.9</v>
      </c>
      <c r="W54" s="49">
        <v>0.005155</v>
      </c>
      <c r="X54" s="49">
        <v>0.007922</v>
      </c>
      <c r="Y54" s="49">
        <v>0.685015</v>
      </c>
      <c r="Z54" s="49">
        <v>0.43333333333333335</v>
      </c>
      <c r="AA54" s="49">
        <v>0</v>
      </c>
      <c r="AB54" s="72">
        <v>40</v>
      </c>
      <c r="AC54" s="72"/>
      <c r="AD54" s="73"/>
      <c r="AE54" s="88" t="s">
        <v>398</v>
      </c>
      <c r="AF54" s="99" t="s">
        <v>436</v>
      </c>
      <c r="AG54" s="88"/>
      <c r="AH54" s="99" t="s">
        <v>537</v>
      </c>
      <c r="AI54" s="88" t="s">
        <v>638</v>
      </c>
      <c r="AJ54" s="88"/>
      <c r="AK54" s="88"/>
      <c r="AL54" s="88"/>
      <c r="AM54" s="88"/>
      <c r="AN54" s="88"/>
      <c r="AO54" s="88"/>
      <c r="AP54" s="88"/>
      <c r="AQ54" s="88"/>
      <c r="AR54" s="88"/>
      <c r="AS54" s="88"/>
      <c r="AT54" s="88" t="s">
        <v>729</v>
      </c>
      <c r="AU54" s="88" t="s">
        <v>788</v>
      </c>
      <c r="AV54" s="88">
        <v>307</v>
      </c>
      <c r="AW54" s="88"/>
      <c r="AX54" s="88"/>
      <c r="AY54" s="88"/>
      <c r="AZ54" s="99" t="s">
        <v>899</v>
      </c>
      <c r="BA54" s="88"/>
      <c r="BB54" s="88"/>
      <c r="BC54" s="88" t="s">
        <v>985</v>
      </c>
      <c r="BD54" s="88"/>
      <c r="BE54" s="88" t="s">
        <v>1047</v>
      </c>
      <c r="BF54" s="88" t="s">
        <v>1090</v>
      </c>
      <c r="BG54" s="88"/>
      <c r="BH54" s="88" t="s">
        <v>1128</v>
      </c>
      <c r="BI54" s="88">
        <v>8139</v>
      </c>
      <c r="BJ54" s="88"/>
      <c r="BK54" s="88"/>
      <c r="BL54" s="88"/>
      <c r="BM54" s="88">
        <v>2003</v>
      </c>
      <c r="BN54" s="88"/>
      <c r="BO54" s="88"/>
      <c r="BP54" s="88"/>
      <c r="BQ54" s="88" t="b">
        <v>0</v>
      </c>
      <c r="BR54" s="88"/>
      <c r="BS54" s="88"/>
      <c r="BT54" s="88"/>
      <c r="BU54" s="88" t="b">
        <v>0</v>
      </c>
      <c r="BV54" s="88" t="b">
        <v>0</v>
      </c>
      <c r="BW54" s="88"/>
      <c r="BX54" s="88" t="b">
        <v>0</v>
      </c>
      <c r="BY54" s="88" t="b">
        <v>0</v>
      </c>
      <c r="BZ54" s="99" t="s">
        <v>1243</v>
      </c>
      <c r="CA54" s="88" t="s">
        <v>1323</v>
      </c>
      <c r="CB54" s="88"/>
      <c r="CC54" s="88"/>
      <c r="CD54" s="88"/>
      <c r="CE54" s="88" t="s">
        <v>1441</v>
      </c>
      <c r="CF54" s="88"/>
      <c r="CG54" s="88"/>
      <c r="CH54" s="88"/>
      <c r="CI54" s="88" t="s">
        <v>1501</v>
      </c>
      <c r="CJ54" s="88"/>
      <c r="CK54" s="88"/>
      <c r="CL54" s="88"/>
      <c r="CM54" s="88"/>
      <c r="CN54" s="88" t="s">
        <v>1532</v>
      </c>
      <c r="CO54" s="88" t="s">
        <v>1564</v>
      </c>
      <c r="CP54" s="88"/>
      <c r="CQ54" s="88"/>
      <c r="CR54" s="88" t="s">
        <v>1568</v>
      </c>
      <c r="CS54" s="88"/>
      <c r="CT54" s="88"/>
      <c r="CU54" s="88"/>
      <c r="CV54" s="88">
        <v>0</v>
      </c>
      <c r="CW54" s="88"/>
      <c r="CX54" s="88"/>
      <c r="CY54" s="88"/>
      <c r="CZ54" s="88"/>
      <c r="DA54" s="88"/>
      <c r="DB54" s="88"/>
      <c r="DC54" s="88"/>
      <c r="DD54" s="88"/>
      <c r="DE54" s="88"/>
      <c r="DF54" s="88" t="s">
        <v>1668</v>
      </c>
      <c r="DG54" s="88"/>
      <c r="DH54" s="88">
        <v>15</v>
      </c>
      <c r="DI54" s="88" t="s">
        <v>233</v>
      </c>
      <c r="DJ54" s="88" t="s">
        <v>1686</v>
      </c>
      <c r="DK54" s="99" t="s">
        <v>1723</v>
      </c>
      <c r="DL54" s="88">
        <v>0</v>
      </c>
      <c r="DM54" s="88"/>
      <c r="DN54" s="88"/>
      <c r="DO54" s="88" t="str">
        <f>REPLACE(INDEX(GroupVertices[Group],MATCH(Vertices[[#This Row],[Vertex]],GroupVertices[Vertex],0)),1,1,"")</f>
        <v>3</v>
      </c>
      <c r="DP54" s="48"/>
      <c r="DQ54" s="48"/>
      <c r="DR54" s="48"/>
      <c r="DS54" s="48"/>
      <c r="DT54" s="48"/>
      <c r="DU54" s="48"/>
      <c r="DV54" s="123" t="s">
        <v>1837</v>
      </c>
      <c r="DW54" s="123" t="s">
        <v>1837</v>
      </c>
      <c r="DX54" s="123" t="s">
        <v>1837</v>
      </c>
      <c r="DY54" s="123" t="s">
        <v>1837</v>
      </c>
      <c r="DZ54" s="123">
        <v>0</v>
      </c>
      <c r="EA54" s="125">
        <v>0</v>
      </c>
      <c r="EB54" s="123">
        <v>0</v>
      </c>
      <c r="EC54" s="125">
        <v>0</v>
      </c>
      <c r="ED54" s="123"/>
      <c r="EE54" s="125"/>
      <c r="EF54" s="123">
        <v>26</v>
      </c>
      <c r="EG54" s="125">
        <v>100</v>
      </c>
      <c r="EH54" s="123">
        <v>26</v>
      </c>
      <c r="EI54" s="123"/>
      <c r="EJ54" s="123"/>
      <c r="EK54" s="123"/>
      <c r="EL54" s="123"/>
      <c r="EM54" s="123"/>
      <c r="EN54" s="123"/>
      <c r="EO54" s="123"/>
      <c r="EP54" s="123"/>
      <c r="EQ54" s="123"/>
      <c r="ER54" s="123"/>
      <c r="ES54" s="123" t="s">
        <v>1837</v>
      </c>
      <c r="ET54" s="123" t="s">
        <v>1837</v>
      </c>
      <c r="EU54" s="123" t="s">
        <v>1837</v>
      </c>
      <c r="EV54" s="123" t="s">
        <v>1837</v>
      </c>
      <c r="EW54" s="123">
        <v>0</v>
      </c>
      <c r="EX54" s="125">
        <v>0</v>
      </c>
      <c r="EY54" s="123" t="s">
        <v>1837</v>
      </c>
      <c r="EZ54" s="123" t="s">
        <v>1837</v>
      </c>
      <c r="FA54" s="123" t="s">
        <v>1837</v>
      </c>
      <c r="FB54" s="123" t="s">
        <v>1837</v>
      </c>
      <c r="FC54" s="2"/>
      <c r="FD54" s="3"/>
      <c r="FE54" s="3"/>
      <c r="FF54" s="3"/>
      <c r="FG54" s="3"/>
    </row>
    <row r="55" spans="1:163" ht="41.45" customHeight="1">
      <c r="A55" s="65" t="s">
        <v>263</v>
      </c>
      <c r="C55" s="66"/>
      <c r="D55" s="66" t="s">
        <v>64</v>
      </c>
      <c r="E55" s="67">
        <v>163.99406305847214</v>
      </c>
      <c r="F55" s="69">
        <v>99.99730856423449</v>
      </c>
      <c r="G55" s="100" t="s">
        <v>579</v>
      </c>
      <c r="H55" s="66"/>
      <c r="I55" s="70" t="s">
        <v>263</v>
      </c>
      <c r="J55" s="71"/>
      <c r="K55" s="71"/>
      <c r="L55" s="70" t="s">
        <v>263</v>
      </c>
      <c r="M55" s="74">
        <v>1.89696582611798</v>
      </c>
      <c r="N55" s="75">
        <v>5639.4345703125</v>
      </c>
      <c r="O55" s="75">
        <v>737.5536499023438</v>
      </c>
      <c r="P55" s="76"/>
      <c r="Q55" s="77"/>
      <c r="R55" s="77"/>
      <c r="S55" s="91"/>
      <c r="T55" s="48">
        <v>1</v>
      </c>
      <c r="U55" s="48">
        <v>6</v>
      </c>
      <c r="V55" s="49">
        <v>0.685714</v>
      </c>
      <c r="W55" s="49">
        <v>0.005181</v>
      </c>
      <c r="X55" s="49">
        <v>0.007591</v>
      </c>
      <c r="Y55" s="49">
        <v>0.763109</v>
      </c>
      <c r="Z55" s="49">
        <v>0.4523809523809524</v>
      </c>
      <c r="AA55" s="49">
        <v>0</v>
      </c>
      <c r="AB55" s="72">
        <v>82</v>
      </c>
      <c r="AC55" s="72"/>
      <c r="AD55" s="73"/>
      <c r="AE55" s="88" t="s">
        <v>398</v>
      </c>
      <c r="AF55" s="99" t="s">
        <v>478</v>
      </c>
      <c r="AG55" s="88"/>
      <c r="AH55" s="99" t="s">
        <v>579</v>
      </c>
      <c r="AI55" s="88" t="s">
        <v>678</v>
      </c>
      <c r="AJ55" s="88"/>
      <c r="AK55" s="88"/>
      <c r="AL55" s="88"/>
      <c r="AM55" s="88"/>
      <c r="AN55" s="88"/>
      <c r="AO55" s="88"/>
      <c r="AP55" s="88"/>
      <c r="AQ55" s="102">
        <v>40607</v>
      </c>
      <c r="AR55" s="88"/>
      <c r="AS55" s="88"/>
      <c r="AT55" s="88" t="s">
        <v>732</v>
      </c>
      <c r="AU55" s="88" t="s">
        <v>732</v>
      </c>
      <c r="AV55" s="88">
        <v>0</v>
      </c>
      <c r="AW55" s="88"/>
      <c r="AX55" s="88"/>
      <c r="AY55" s="88"/>
      <c r="AZ55" s="99" t="s">
        <v>941</v>
      </c>
      <c r="BA55" s="88"/>
      <c r="BB55" s="88"/>
      <c r="BC55" s="88" t="s">
        <v>1010</v>
      </c>
      <c r="BD55" s="88"/>
      <c r="BE55" s="88"/>
      <c r="BF55" s="88" t="s">
        <v>1090</v>
      </c>
      <c r="BG55" s="88"/>
      <c r="BH55" s="88" t="s">
        <v>1164</v>
      </c>
      <c r="BI55" s="88">
        <v>432</v>
      </c>
      <c r="BJ55" s="88"/>
      <c r="BK55" s="88"/>
      <c r="BL55" s="88"/>
      <c r="BM55" s="88">
        <v>2011</v>
      </c>
      <c r="BN55" s="88"/>
      <c r="BO55" s="88"/>
      <c r="BP55" s="88"/>
      <c r="BQ55" s="88" t="b">
        <v>0</v>
      </c>
      <c r="BR55" s="88"/>
      <c r="BS55" s="88"/>
      <c r="BT55" s="88"/>
      <c r="BU55" s="88" t="b">
        <v>0</v>
      </c>
      <c r="BV55" s="88" t="b">
        <v>0</v>
      </c>
      <c r="BW55" s="88"/>
      <c r="BX55" s="88" t="b">
        <v>0</v>
      </c>
      <c r="BY55" s="88" t="b">
        <v>0</v>
      </c>
      <c r="BZ55" s="99" t="s">
        <v>1285</v>
      </c>
      <c r="CA55" s="88"/>
      <c r="CB55" s="88"/>
      <c r="CC55" s="88" t="s">
        <v>1402</v>
      </c>
      <c r="CD55" s="88"/>
      <c r="CE55" s="88" t="s">
        <v>1479</v>
      </c>
      <c r="CF55" s="88"/>
      <c r="CG55" s="88"/>
      <c r="CH55" s="88"/>
      <c r="CI55" s="88" t="s">
        <v>1501</v>
      </c>
      <c r="CJ55" s="88"/>
      <c r="CK55" s="88"/>
      <c r="CL55" s="88"/>
      <c r="CM55" s="88"/>
      <c r="CN55" s="88"/>
      <c r="CO55" s="88"/>
      <c r="CP55" s="88"/>
      <c r="CQ55" s="88"/>
      <c r="CR55" s="88"/>
      <c r="CS55" s="88"/>
      <c r="CT55" s="88"/>
      <c r="CU55" s="88"/>
      <c r="CV55" s="88"/>
      <c r="CW55" s="88"/>
      <c r="CX55" s="88"/>
      <c r="CY55" s="88"/>
      <c r="CZ55" s="88"/>
      <c r="DA55" s="88"/>
      <c r="DB55" s="88"/>
      <c r="DC55" s="88"/>
      <c r="DD55" s="88"/>
      <c r="DE55" s="88"/>
      <c r="DF55" s="88" t="s">
        <v>1681</v>
      </c>
      <c r="DG55" s="88"/>
      <c r="DH55" s="88">
        <v>7</v>
      </c>
      <c r="DI55" s="88" t="s">
        <v>263</v>
      </c>
      <c r="DJ55" s="88" t="s">
        <v>1686</v>
      </c>
      <c r="DK55" s="99" t="s">
        <v>1763</v>
      </c>
      <c r="DL55" s="88">
        <v>0</v>
      </c>
      <c r="DM55" s="88"/>
      <c r="DN55" s="88"/>
      <c r="DO55" s="88" t="str">
        <f>REPLACE(INDEX(GroupVertices[Group],MATCH(Vertices[[#This Row],[Vertex]],GroupVertices[Vertex],0)),1,1,"")</f>
        <v>2</v>
      </c>
      <c r="DP55" s="48"/>
      <c r="DQ55" s="48"/>
      <c r="DR55" s="48"/>
      <c r="DS55" s="48"/>
      <c r="DT55" s="48"/>
      <c r="DU55" s="48"/>
      <c r="DV55" s="123" t="s">
        <v>1837</v>
      </c>
      <c r="DW55" s="123" t="s">
        <v>1837</v>
      </c>
      <c r="DX55" s="123" t="s">
        <v>1837</v>
      </c>
      <c r="DY55" s="123" t="s">
        <v>1837</v>
      </c>
      <c r="DZ55" s="123">
        <v>3</v>
      </c>
      <c r="EA55" s="125">
        <v>7.5</v>
      </c>
      <c r="EB55" s="123">
        <v>0</v>
      </c>
      <c r="EC55" s="125">
        <v>0</v>
      </c>
      <c r="ED55" s="123"/>
      <c r="EE55" s="125"/>
      <c r="EF55" s="123">
        <v>37</v>
      </c>
      <c r="EG55" s="125">
        <v>92.5</v>
      </c>
      <c r="EH55" s="123">
        <v>40</v>
      </c>
      <c r="EI55" s="123"/>
      <c r="EJ55" s="123"/>
      <c r="EK55" s="123"/>
      <c r="EL55" s="123"/>
      <c r="EM55" s="123"/>
      <c r="EN55" s="123"/>
      <c r="EO55" s="123"/>
      <c r="EP55" s="123"/>
      <c r="EQ55" s="123"/>
      <c r="ER55" s="123"/>
      <c r="ES55" s="123" t="s">
        <v>1837</v>
      </c>
      <c r="ET55" s="123" t="s">
        <v>1837</v>
      </c>
      <c r="EU55" s="123" t="s">
        <v>1837</v>
      </c>
      <c r="EV55" s="123" t="s">
        <v>1837</v>
      </c>
      <c r="EW55" s="123">
        <v>0</v>
      </c>
      <c r="EX55" s="125">
        <v>0</v>
      </c>
      <c r="EY55" s="123" t="s">
        <v>1837</v>
      </c>
      <c r="EZ55" s="123" t="s">
        <v>1837</v>
      </c>
      <c r="FA55" s="123" t="s">
        <v>1837</v>
      </c>
      <c r="FB55" s="123" t="s">
        <v>1837</v>
      </c>
      <c r="FC55" s="2"/>
      <c r="FD55" s="3"/>
      <c r="FE55" s="3"/>
      <c r="FF55" s="3"/>
      <c r="FG55" s="3"/>
    </row>
    <row r="56" spans="1:163" ht="41.45" customHeight="1">
      <c r="A56" s="65" t="s">
        <v>217</v>
      </c>
      <c r="C56" s="66"/>
      <c r="D56" s="66" t="s">
        <v>64</v>
      </c>
      <c r="E56" s="67">
        <v>163.6963381031855</v>
      </c>
      <c r="F56" s="69">
        <v>99.99771041090105</v>
      </c>
      <c r="G56" s="100" t="s">
        <v>514</v>
      </c>
      <c r="H56" s="66"/>
      <c r="I56" s="70" t="s">
        <v>217</v>
      </c>
      <c r="J56" s="71"/>
      <c r="K56" s="71"/>
      <c r="L56" s="70" t="s">
        <v>217</v>
      </c>
      <c r="M56" s="74">
        <v>1.763043727044919</v>
      </c>
      <c r="N56" s="75">
        <v>8737.060546875</v>
      </c>
      <c r="O56" s="75">
        <v>2073.091064453125</v>
      </c>
      <c r="P56" s="76"/>
      <c r="Q56" s="77"/>
      <c r="R56" s="77"/>
      <c r="S56" s="91"/>
      <c r="T56" s="48">
        <v>2</v>
      </c>
      <c r="U56" s="48">
        <v>3</v>
      </c>
      <c r="V56" s="49">
        <v>0.583333</v>
      </c>
      <c r="W56" s="49">
        <v>0.005128</v>
      </c>
      <c r="X56" s="49">
        <v>0.006143</v>
      </c>
      <c r="Y56" s="49">
        <v>0.594069</v>
      </c>
      <c r="Z56" s="49">
        <v>0.4</v>
      </c>
      <c r="AA56" s="49">
        <v>0</v>
      </c>
      <c r="AB56" s="72">
        <v>17</v>
      </c>
      <c r="AC56" s="72"/>
      <c r="AD56" s="73"/>
      <c r="AE56" s="88" t="s">
        <v>398</v>
      </c>
      <c r="AF56" s="99" t="s">
        <v>413</v>
      </c>
      <c r="AG56" s="88"/>
      <c r="AH56" s="99" t="s">
        <v>514</v>
      </c>
      <c r="AI56" s="88" t="s">
        <v>615</v>
      </c>
      <c r="AJ56" s="88"/>
      <c r="AK56" s="88"/>
      <c r="AL56" s="88"/>
      <c r="AM56" s="88"/>
      <c r="AN56" s="88"/>
      <c r="AO56" s="88"/>
      <c r="AP56" s="88"/>
      <c r="AQ56" s="88"/>
      <c r="AR56" s="88"/>
      <c r="AS56" s="88"/>
      <c r="AT56" s="88" t="s">
        <v>723</v>
      </c>
      <c r="AU56" s="88" t="s">
        <v>776</v>
      </c>
      <c r="AV56" s="88">
        <v>1355</v>
      </c>
      <c r="AW56" s="88"/>
      <c r="AX56" s="88"/>
      <c r="AY56" s="88"/>
      <c r="AZ56" s="99" t="s">
        <v>876</v>
      </c>
      <c r="BA56" s="88"/>
      <c r="BB56" s="88"/>
      <c r="BC56" s="88" t="s">
        <v>973</v>
      </c>
      <c r="BD56" s="88"/>
      <c r="BE56" s="88" t="s">
        <v>1031</v>
      </c>
      <c r="BF56" s="88" t="s">
        <v>1090</v>
      </c>
      <c r="BG56" s="88"/>
      <c r="BH56" s="88" t="s">
        <v>1105</v>
      </c>
      <c r="BI56" s="88">
        <v>168485</v>
      </c>
      <c r="BJ56" s="88"/>
      <c r="BK56" s="88"/>
      <c r="BL56" s="88"/>
      <c r="BM56" s="88"/>
      <c r="BN56" s="88" t="s">
        <v>1192</v>
      </c>
      <c r="BO56" s="88"/>
      <c r="BP56" s="88"/>
      <c r="BQ56" s="88" t="b">
        <v>0</v>
      </c>
      <c r="BR56" s="88"/>
      <c r="BS56" s="88"/>
      <c r="BT56" s="88"/>
      <c r="BU56" s="88" t="b">
        <v>0</v>
      </c>
      <c r="BV56" s="88" t="b">
        <v>0</v>
      </c>
      <c r="BW56" s="88"/>
      <c r="BX56" s="88" t="b">
        <v>0</v>
      </c>
      <c r="BY56" s="88" t="b">
        <v>0</v>
      </c>
      <c r="BZ56" s="99" t="s">
        <v>1220</v>
      </c>
      <c r="CA56" s="88" t="s">
        <v>1319</v>
      </c>
      <c r="CB56" s="88"/>
      <c r="CC56" s="88"/>
      <c r="CD56" s="88"/>
      <c r="CE56" s="88" t="s">
        <v>1420</v>
      </c>
      <c r="CF56" s="88"/>
      <c r="CG56" s="88"/>
      <c r="CH56" s="88"/>
      <c r="CI56" s="88" t="s">
        <v>1501</v>
      </c>
      <c r="CJ56" s="88"/>
      <c r="CK56" s="88"/>
      <c r="CL56" s="88"/>
      <c r="CM56" s="88"/>
      <c r="CN56" s="88" t="s">
        <v>1518</v>
      </c>
      <c r="CO56" s="88" t="s">
        <v>1564</v>
      </c>
      <c r="CP56" s="88"/>
      <c r="CQ56" s="88"/>
      <c r="CR56" s="88"/>
      <c r="CS56" s="88"/>
      <c r="CT56" s="88"/>
      <c r="CU56" s="88"/>
      <c r="CV56" s="88">
        <v>0</v>
      </c>
      <c r="CW56" s="88"/>
      <c r="CX56" s="88"/>
      <c r="CY56" s="88"/>
      <c r="CZ56" s="88"/>
      <c r="DA56" s="88"/>
      <c r="DB56" s="88"/>
      <c r="DC56" s="88"/>
      <c r="DD56" s="88" t="s">
        <v>1621</v>
      </c>
      <c r="DE56" s="88"/>
      <c r="DF56" s="88" t="s">
        <v>1659</v>
      </c>
      <c r="DG56" s="88"/>
      <c r="DH56" s="88">
        <v>281</v>
      </c>
      <c r="DI56" s="88" t="s">
        <v>217</v>
      </c>
      <c r="DJ56" s="88" t="s">
        <v>1686</v>
      </c>
      <c r="DK56" s="88" t="s">
        <v>1701</v>
      </c>
      <c r="DL56" s="88">
        <v>1355</v>
      </c>
      <c r="DM56" s="88"/>
      <c r="DN56" s="88"/>
      <c r="DO56" s="88" t="str">
        <f>REPLACE(INDEX(GroupVertices[Group],MATCH(Vertices[[#This Row],[Vertex]],GroupVertices[Vertex],0)),1,1,"")</f>
        <v>3</v>
      </c>
      <c r="DP56" s="48"/>
      <c r="DQ56" s="48"/>
      <c r="DR56" s="48"/>
      <c r="DS56" s="48"/>
      <c r="DT56" s="48"/>
      <c r="DU56" s="48"/>
      <c r="DV56" s="123" t="s">
        <v>1837</v>
      </c>
      <c r="DW56" s="123" t="s">
        <v>1837</v>
      </c>
      <c r="DX56" s="123" t="s">
        <v>1837</v>
      </c>
      <c r="DY56" s="123" t="s">
        <v>1837</v>
      </c>
      <c r="DZ56" s="123">
        <v>1</v>
      </c>
      <c r="EA56" s="125">
        <v>5.882352941176471</v>
      </c>
      <c r="EB56" s="123">
        <v>0</v>
      </c>
      <c r="EC56" s="125">
        <v>0</v>
      </c>
      <c r="ED56" s="123"/>
      <c r="EE56" s="125"/>
      <c r="EF56" s="123">
        <v>16</v>
      </c>
      <c r="EG56" s="125">
        <v>94.11764705882354</v>
      </c>
      <c r="EH56" s="123">
        <v>17</v>
      </c>
      <c r="EI56" s="123"/>
      <c r="EJ56" s="123"/>
      <c r="EK56" s="123"/>
      <c r="EL56" s="123"/>
      <c r="EM56" s="123"/>
      <c r="EN56" s="123"/>
      <c r="EO56" s="123"/>
      <c r="EP56" s="123"/>
      <c r="EQ56" s="123"/>
      <c r="ER56" s="123"/>
      <c r="ES56" s="123" t="s">
        <v>1837</v>
      </c>
      <c r="ET56" s="123" t="s">
        <v>1837</v>
      </c>
      <c r="EU56" s="123" t="s">
        <v>1837</v>
      </c>
      <c r="EV56" s="123" t="s">
        <v>1837</v>
      </c>
      <c r="EW56" s="123">
        <v>0</v>
      </c>
      <c r="EX56" s="125">
        <v>0</v>
      </c>
      <c r="EY56" s="123" t="s">
        <v>1837</v>
      </c>
      <c r="EZ56" s="123" t="s">
        <v>1837</v>
      </c>
      <c r="FA56" s="123" t="s">
        <v>1837</v>
      </c>
      <c r="FB56" s="123" t="s">
        <v>1837</v>
      </c>
      <c r="FC56" s="2"/>
      <c r="FD56" s="3"/>
      <c r="FE56" s="3"/>
      <c r="FF56" s="3"/>
      <c r="FG56" s="3"/>
    </row>
    <row r="57" spans="1:163" ht="41.45" customHeight="1">
      <c r="A57" s="65" t="s">
        <v>235</v>
      </c>
      <c r="C57" s="66"/>
      <c r="D57" s="66" t="s">
        <v>64</v>
      </c>
      <c r="E57" s="67">
        <v>163.16320393544373</v>
      </c>
      <c r="F57" s="69">
        <v>99.99842999514928</v>
      </c>
      <c r="G57" s="100" t="s">
        <v>539</v>
      </c>
      <c r="H57" s="66"/>
      <c r="I57" s="70" t="s">
        <v>235</v>
      </c>
      <c r="J57" s="71"/>
      <c r="K57" s="71"/>
      <c r="L57" s="70" t="s">
        <v>235</v>
      </c>
      <c r="M57" s="74">
        <v>1.5232302832481064</v>
      </c>
      <c r="N57" s="75">
        <v>7148.42333984375</v>
      </c>
      <c r="O57" s="75">
        <v>7798.74609375</v>
      </c>
      <c r="P57" s="76"/>
      <c r="Q57" s="77"/>
      <c r="R57" s="77"/>
      <c r="S57" s="91"/>
      <c r="T57" s="48">
        <v>2</v>
      </c>
      <c r="U57" s="48">
        <v>3</v>
      </c>
      <c r="V57" s="49">
        <v>0.4</v>
      </c>
      <c r="W57" s="49">
        <v>0.005128</v>
      </c>
      <c r="X57" s="49">
        <v>0.006181</v>
      </c>
      <c r="Y57" s="49">
        <v>0.603818</v>
      </c>
      <c r="Z57" s="49">
        <v>0.45</v>
      </c>
      <c r="AA57" s="49">
        <v>0</v>
      </c>
      <c r="AB57" s="72">
        <v>42</v>
      </c>
      <c r="AC57" s="72"/>
      <c r="AD57" s="73"/>
      <c r="AE57" s="88" t="s">
        <v>398</v>
      </c>
      <c r="AF57" s="99" t="s">
        <v>438</v>
      </c>
      <c r="AG57" s="88"/>
      <c r="AH57" s="99" t="s">
        <v>539</v>
      </c>
      <c r="AI57" s="88" t="s">
        <v>640</v>
      </c>
      <c r="AJ57" s="88"/>
      <c r="AK57" s="88"/>
      <c r="AL57" s="88"/>
      <c r="AM57" s="88"/>
      <c r="AN57" s="88"/>
      <c r="AO57" s="88"/>
      <c r="AP57" s="88"/>
      <c r="AQ57" s="88"/>
      <c r="AR57" s="88"/>
      <c r="AS57" s="88"/>
      <c r="AT57" s="88" t="s">
        <v>734</v>
      </c>
      <c r="AU57" s="88" t="s">
        <v>790</v>
      </c>
      <c r="AV57" s="88">
        <v>392625</v>
      </c>
      <c r="AW57" s="88" t="s">
        <v>840</v>
      </c>
      <c r="AX57" s="88"/>
      <c r="AY57" s="88"/>
      <c r="AZ57" s="99" t="s">
        <v>901</v>
      </c>
      <c r="BA57" s="88"/>
      <c r="BB57" s="88"/>
      <c r="BC57" s="88"/>
      <c r="BD57" s="88"/>
      <c r="BE57" s="88" t="s">
        <v>1049</v>
      </c>
      <c r="BF57" s="88" t="s">
        <v>1090</v>
      </c>
      <c r="BG57" s="88"/>
      <c r="BH57" s="88" t="s">
        <v>1130</v>
      </c>
      <c r="BI57" s="88">
        <v>27141049</v>
      </c>
      <c r="BJ57" s="88"/>
      <c r="BK57" s="88"/>
      <c r="BL57" s="88"/>
      <c r="BM57" s="88">
        <v>1998</v>
      </c>
      <c r="BN57" s="88"/>
      <c r="BO57" s="88"/>
      <c r="BP57" s="88"/>
      <c r="BQ57" s="88" t="b">
        <v>0</v>
      </c>
      <c r="BR57" s="88"/>
      <c r="BS57" s="88"/>
      <c r="BT57" s="88"/>
      <c r="BU57" s="88" t="b">
        <v>0</v>
      </c>
      <c r="BV57" s="88" t="b">
        <v>0</v>
      </c>
      <c r="BW57" s="88"/>
      <c r="BX57" s="88" t="b">
        <v>0</v>
      </c>
      <c r="BY57" s="88" t="b">
        <v>1</v>
      </c>
      <c r="BZ57" s="99" t="s">
        <v>1245</v>
      </c>
      <c r="CA57" s="88" t="s">
        <v>1332</v>
      </c>
      <c r="CB57" s="88"/>
      <c r="CC57" s="88" t="s">
        <v>1385</v>
      </c>
      <c r="CD57" s="88"/>
      <c r="CE57" s="88" t="s">
        <v>235</v>
      </c>
      <c r="CF57" s="88"/>
      <c r="CG57" s="88"/>
      <c r="CH57" s="88"/>
      <c r="CI57" s="88" t="s">
        <v>1501</v>
      </c>
      <c r="CJ57" s="88"/>
      <c r="CK57" s="88"/>
      <c r="CL57" s="88"/>
      <c r="CM57" s="88"/>
      <c r="CN57" s="88"/>
      <c r="CO57" s="88"/>
      <c r="CP57" s="88"/>
      <c r="CQ57" s="88"/>
      <c r="CR57" s="88"/>
      <c r="CS57" s="88"/>
      <c r="CT57" s="88" t="s">
        <v>1586</v>
      </c>
      <c r="CU57" s="88"/>
      <c r="CV57" s="88"/>
      <c r="CW57" s="88"/>
      <c r="CX57" s="88"/>
      <c r="CY57" s="88"/>
      <c r="CZ57" s="88"/>
      <c r="DA57" s="88"/>
      <c r="DB57" s="88"/>
      <c r="DC57" s="88"/>
      <c r="DD57" s="88"/>
      <c r="DE57" s="88"/>
      <c r="DF57" s="88" t="s">
        <v>1659</v>
      </c>
      <c r="DG57" s="88"/>
      <c r="DH57" s="88">
        <v>40789</v>
      </c>
      <c r="DI57" s="88" t="s">
        <v>235</v>
      </c>
      <c r="DJ57" s="88" t="s">
        <v>1685</v>
      </c>
      <c r="DK57" s="88" t="s">
        <v>1725</v>
      </c>
      <c r="DL57" s="88">
        <v>663</v>
      </c>
      <c r="DM57" s="88"/>
      <c r="DN57" s="88"/>
      <c r="DO57" s="88" t="str">
        <f>REPLACE(INDEX(GroupVertices[Group],MATCH(Vertices[[#This Row],[Vertex]],GroupVertices[Vertex],0)),1,1,"")</f>
        <v>3</v>
      </c>
      <c r="DP57" s="48"/>
      <c r="DQ57" s="48"/>
      <c r="DR57" s="48"/>
      <c r="DS57" s="48"/>
      <c r="DT57" s="48"/>
      <c r="DU57" s="48"/>
      <c r="DV57" s="123" t="s">
        <v>1837</v>
      </c>
      <c r="DW57" s="123" t="s">
        <v>1837</v>
      </c>
      <c r="DX57" s="123" t="s">
        <v>1837</v>
      </c>
      <c r="DY57" s="123" t="s">
        <v>1837</v>
      </c>
      <c r="DZ57" s="123">
        <v>2</v>
      </c>
      <c r="EA57" s="125">
        <v>18.181818181818183</v>
      </c>
      <c r="EB57" s="123">
        <v>0</v>
      </c>
      <c r="EC57" s="125">
        <v>0</v>
      </c>
      <c r="ED57" s="123"/>
      <c r="EE57" s="125"/>
      <c r="EF57" s="123">
        <v>9</v>
      </c>
      <c r="EG57" s="125">
        <v>81.81818181818181</v>
      </c>
      <c r="EH57" s="123">
        <v>11</v>
      </c>
      <c r="EI57" s="123"/>
      <c r="EJ57" s="123"/>
      <c r="EK57" s="123"/>
      <c r="EL57" s="123"/>
      <c r="EM57" s="123"/>
      <c r="EN57" s="123"/>
      <c r="EO57" s="123"/>
      <c r="EP57" s="123"/>
      <c r="EQ57" s="123"/>
      <c r="ER57" s="123"/>
      <c r="ES57" s="123" t="s">
        <v>1837</v>
      </c>
      <c r="ET57" s="123" t="s">
        <v>1837</v>
      </c>
      <c r="EU57" s="123" t="s">
        <v>1837</v>
      </c>
      <c r="EV57" s="123" t="s">
        <v>1837</v>
      </c>
      <c r="EW57" s="123">
        <v>0</v>
      </c>
      <c r="EX57" s="125">
        <v>0</v>
      </c>
      <c r="EY57" s="123" t="s">
        <v>1837</v>
      </c>
      <c r="EZ57" s="123" t="s">
        <v>1837</v>
      </c>
      <c r="FA57" s="123" t="s">
        <v>1837</v>
      </c>
      <c r="FB57" s="123" t="s">
        <v>1837</v>
      </c>
      <c r="FC57" s="2"/>
      <c r="FD57" s="3"/>
      <c r="FE57" s="3"/>
      <c r="FF57" s="3"/>
      <c r="FG57" s="3"/>
    </row>
    <row r="58" spans="1:163" ht="41.45" customHeight="1">
      <c r="A58" s="65" t="s">
        <v>236</v>
      </c>
      <c r="C58" s="66"/>
      <c r="D58" s="66" t="s">
        <v>64</v>
      </c>
      <c r="E58" s="67">
        <v>162.96933564353316</v>
      </c>
      <c r="F58" s="69">
        <v>99.99869166393275</v>
      </c>
      <c r="G58" s="100" t="s">
        <v>540</v>
      </c>
      <c r="H58" s="66"/>
      <c r="I58" s="70" t="s">
        <v>236</v>
      </c>
      <c r="J58" s="71"/>
      <c r="K58" s="71"/>
      <c r="L58" s="70" t="s">
        <v>236</v>
      </c>
      <c r="M58" s="74">
        <v>1.4360248000148526</v>
      </c>
      <c r="N58" s="75">
        <v>8076.02783203125</v>
      </c>
      <c r="O58" s="75">
        <v>9684.8955078125</v>
      </c>
      <c r="P58" s="76"/>
      <c r="Q58" s="77"/>
      <c r="R58" s="77"/>
      <c r="S58" s="91"/>
      <c r="T58" s="48">
        <v>1</v>
      </c>
      <c r="U58" s="48">
        <v>2</v>
      </c>
      <c r="V58" s="49">
        <v>0.333333</v>
      </c>
      <c r="W58" s="49">
        <v>0.005076</v>
      </c>
      <c r="X58" s="49">
        <v>0.004186</v>
      </c>
      <c r="Y58" s="49">
        <v>0.435637</v>
      </c>
      <c r="Z58" s="49">
        <v>0.3333333333333333</v>
      </c>
      <c r="AA58" s="49">
        <v>0</v>
      </c>
      <c r="AB58" s="72">
        <v>43</v>
      </c>
      <c r="AC58" s="72"/>
      <c r="AD58" s="73"/>
      <c r="AE58" s="88" t="s">
        <v>398</v>
      </c>
      <c r="AF58" s="99" t="s">
        <v>439</v>
      </c>
      <c r="AG58" s="88"/>
      <c r="AH58" s="99" t="s">
        <v>540</v>
      </c>
      <c r="AI58" s="88" t="s">
        <v>641</v>
      </c>
      <c r="AJ58" s="88"/>
      <c r="AK58" s="88"/>
      <c r="AL58" s="88"/>
      <c r="AM58" s="88"/>
      <c r="AN58" s="88"/>
      <c r="AO58" s="88"/>
      <c r="AP58" s="88"/>
      <c r="AQ58" s="88"/>
      <c r="AR58" s="88"/>
      <c r="AS58" s="88"/>
      <c r="AT58" s="88" t="s">
        <v>722</v>
      </c>
      <c r="AU58" s="88" t="s">
        <v>722</v>
      </c>
      <c r="AV58" s="88">
        <v>98</v>
      </c>
      <c r="AW58" s="88" t="s">
        <v>841</v>
      </c>
      <c r="AX58" s="88"/>
      <c r="AY58" s="88"/>
      <c r="AZ58" s="99" t="s">
        <v>902</v>
      </c>
      <c r="BA58" s="88"/>
      <c r="BB58" s="88"/>
      <c r="BC58" s="88"/>
      <c r="BD58" s="88"/>
      <c r="BE58" s="88" t="s">
        <v>1050</v>
      </c>
      <c r="BF58" s="88" t="s">
        <v>1090</v>
      </c>
      <c r="BG58" s="88"/>
      <c r="BH58" s="88" t="s">
        <v>1131</v>
      </c>
      <c r="BI58" s="88">
        <v>601198</v>
      </c>
      <c r="BJ58" s="88"/>
      <c r="BK58" s="88"/>
      <c r="BL58" s="88"/>
      <c r="BM58" s="88">
        <v>1978</v>
      </c>
      <c r="BN58" s="88"/>
      <c r="BO58" s="88"/>
      <c r="BP58" s="88"/>
      <c r="BQ58" s="88" t="b">
        <v>0</v>
      </c>
      <c r="BR58" s="88"/>
      <c r="BS58" s="88"/>
      <c r="BT58" s="88"/>
      <c r="BU58" s="88" t="b">
        <v>0</v>
      </c>
      <c r="BV58" s="88" t="b">
        <v>0</v>
      </c>
      <c r="BW58" s="88"/>
      <c r="BX58" s="88" t="b">
        <v>0</v>
      </c>
      <c r="BY58" s="88" t="b">
        <v>1</v>
      </c>
      <c r="BZ58" s="99" t="s">
        <v>1246</v>
      </c>
      <c r="CA58" s="88" t="s">
        <v>1333</v>
      </c>
      <c r="CB58" s="88"/>
      <c r="CC58" s="88"/>
      <c r="CD58" s="88"/>
      <c r="CE58" s="88" t="s">
        <v>236</v>
      </c>
      <c r="CF58" s="88"/>
      <c r="CG58" s="88"/>
      <c r="CH58" s="88"/>
      <c r="CI58" s="88" t="s">
        <v>1501</v>
      </c>
      <c r="CJ58" s="88"/>
      <c r="CK58" s="88"/>
      <c r="CL58" s="88"/>
      <c r="CM58" s="88"/>
      <c r="CN58" s="88"/>
      <c r="CO58" s="88" t="s">
        <v>1564</v>
      </c>
      <c r="CP58" s="88"/>
      <c r="CQ58" s="88"/>
      <c r="CR58" s="88"/>
      <c r="CS58" s="88"/>
      <c r="CT58" s="88"/>
      <c r="CU58" s="88"/>
      <c r="CV58" s="88"/>
      <c r="CW58" s="88"/>
      <c r="CX58" s="88"/>
      <c r="CY58" s="88"/>
      <c r="CZ58" s="88"/>
      <c r="DA58" s="88"/>
      <c r="DB58" s="88"/>
      <c r="DC58" s="88"/>
      <c r="DD58" s="88" t="s">
        <v>1630</v>
      </c>
      <c r="DE58" s="88"/>
      <c r="DF58" s="88" t="s">
        <v>344</v>
      </c>
      <c r="DG58" s="88"/>
      <c r="DH58" s="88">
        <v>8662</v>
      </c>
      <c r="DI58" s="88" t="s">
        <v>236</v>
      </c>
      <c r="DJ58" s="88" t="s">
        <v>1685</v>
      </c>
      <c r="DK58" s="99" t="s">
        <v>1726</v>
      </c>
      <c r="DL58" s="88">
        <v>98</v>
      </c>
      <c r="DM58" s="88"/>
      <c r="DN58" s="88"/>
      <c r="DO58" s="88" t="str">
        <f>REPLACE(INDEX(GroupVertices[Group],MATCH(Vertices[[#This Row],[Vertex]],GroupVertices[Vertex],0)),1,1,"")</f>
        <v>3</v>
      </c>
      <c r="DP58" s="48"/>
      <c r="DQ58" s="48"/>
      <c r="DR58" s="48"/>
      <c r="DS58" s="48"/>
      <c r="DT58" s="48"/>
      <c r="DU58" s="48"/>
      <c r="DV58" s="123" t="s">
        <v>1837</v>
      </c>
      <c r="DW58" s="123" t="s">
        <v>1837</v>
      </c>
      <c r="DX58" s="123" t="s">
        <v>1837</v>
      </c>
      <c r="DY58" s="123" t="s">
        <v>1837</v>
      </c>
      <c r="DZ58" s="123">
        <v>1</v>
      </c>
      <c r="EA58" s="125">
        <v>6.666666666666667</v>
      </c>
      <c r="EB58" s="123">
        <v>0</v>
      </c>
      <c r="EC58" s="125">
        <v>0</v>
      </c>
      <c r="ED58" s="123"/>
      <c r="EE58" s="125"/>
      <c r="EF58" s="123">
        <v>14</v>
      </c>
      <c r="EG58" s="125">
        <v>93.33333333333333</v>
      </c>
      <c r="EH58" s="123">
        <v>15</v>
      </c>
      <c r="EI58" s="123"/>
      <c r="EJ58" s="123"/>
      <c r="EK58" s="123"/>
      <c r="EL58" s="123"/>
      <c r="EM58" s="123"/>
      <c r="EN58" s="123"/>
      <c r="EO58" s="123"/>
      <c r="EP58" s="123"/>
      <c r="EQ58" s="123"/>
      <c r="ER58" s="123"/>
      <c r="ES58" s="123" t="s">
        <v>1837</v>
      </c>
      <c r="ET58" s="123" t="s">
        <v>1837</v>
      </c>
      <c r="EU58" s="123" t="s">
        <v>1837</v>
      </c>
      <c r="EV58" s="123" t="s">
        <v>1837</v>
      </c>
      <c r="EW58" s="123">
        <v>0</v>
      </c>
      <c r="EX58" s="125">
        <v>0</v>
      </c>
      <c r="EY58" s="123" t="s">
        <v>1837</v>
      </c>
      <c r="EZ58" s="123" t="s">
        <v>1837</v>
      </c>
      <c r="FA58" s="123" t="s">
        <v>1837</v>
      </c>
      <c r="FB58" s="123" t="s">
        <v>1837</v>
      </c>
      <c r="FC58" s="2"/>
      <c r="FD58" s="3"/>
      <c r="FE58" s="3"/>
      <c r="FF58" s="3"/>
      <c r="FG58" s="3"/>
    </row>
    <row r="59" spans="1:163" ht="41.45" customHeight="1">
      <c r="A59" s="65" t="s">
        <v>275</v>
      </c>
      <c r="C59" s="66"/>
      <c r="D59" s="66" t="s">
        <v>64</v>
      </c>
      <c r="E59" s="67">
        <v>162.64622376235545</v>
      </c>
      <c r="F59" s="69">
        <v>99.99912777595516</v>
      </c>
      <c r="G59" s="100" t="s">
        <v>530</v>
      </c>
      <c r="H59" s="66"/>
      <c r="I59" s="70" t="s">
        <v>275</v>
      </c>
      <c r="J59" s="71"/>
      <c r="K59" s="71"/>
      <c r="L59" s="70" t="s">
        <v>275</v>
      </c>
      <c r="M59" s="74">
        <v>1.2906832000099018</v>
      </c>
      <c r="N59" s="75">
        <v>9216.828125</v>
      </c>
      <c r="O59" s="75">
        <v>2469.263671875</v>
      </c>
      <c r="P59" s="76"/>
      <c r="Q59" s="77"/>
      <c r="R59" s="77"/>
      <c r="S59" s="91"/>
      <c r="T59" s="48">
        <v>3</v>
      </c>
      <c r="U59" s="48">
        <v>0</v>
      </c>
      <c r="V59" s="49">
        <v>0.222222</v>
      </c>
      <c r="W59" s="49">
        <v>0.005076</v>
      </c>
      <c r="X59" s="49">
        <v>0.004526</v>
      </c>
      <c r="Y59" s="49">
        <v>0.431774</v>
      </c>
      <c r="Z59" s="49">
        <v>0.3333333333333333</v>
      </c>
      <c r="AA59" s="49">
        <v>0</v>
      </c>
      <c r="AB59" s="72">
        <v>33</v>
      </c>
      <c r="AC59" s="72"/>
      <c r="AD59" s="73"/>
      <c r="AE59" s="88" t="s">
        <v>398</v>
      </c>
      <c r="AF59" s="99" t="s">
        <v>429</v>
      </c>
      <c r="AG59" s="88"/>
      <c r="AH59" s="99" t="s">
        <v>530</v>
      </c>
      <c r="AI59" s="88" t="s">
        <v>631</v>
      </c>
      <c r="AJ59" s="88"/>
      <c r="AK59" s="88"/>
      <c r="AL59" s="88"/>
      <c r="AM59" s="88" t="s">
        <v>707</v>
      </c>
      <c r="AN59" s="88"/>
      <c r="AO59" s="88"/>
      <c r="AP59" s="88"/>
      <c r="AQ59" s="88"/>
      <c r="AR59" s="88"/>
      <c r="AS59" s="88"/>
      <c r="AT59" s="88" t="s">
        <v>720</v>
      </c>
      <c r="AU59" s="88" t="s">
        <v>720</v>
      </c>
      <c r="AV59" s="88">
        <v>18</v>
      </c>
      <c r="AW59" s="88" t="s">
        <v>836</v>
      </c>
      <c r="AX59" s="88"/>
      <c r="AY59" s="88"/>
      <c r="AZ59" s="99" t="s">
        <v>892</v>
      </c>
      <c r="BA59" s="88"/>
      <c r="BB59" s="88"/>
      <c r="BC59" s="88" t="s">
        <v>982</v>
      </c>
      <c r="BD59" s="88"/>
      <c r="BE59" s="88" t="s">
        <v>1042</v>
      </c>
      <c r="BF59" s="88" t="s">
        <v>1090</v>
      </c>
      <c r="BG59" s="88"/>
      <c r="BH59" s="88" t="s">
        <v>1121</v>
      </c>
      <c r="BI59" s="88">
        <v>10218</v>
      </c>
      <c r="BJ59" s="88"/>
      <c r="BK59" s="88"/>
      <c r="BL59" s="88"/>
      <c r="BM59" s="88">
        <v>2009</v>
      </c>
      <c r="BN59" s="88" t="s">
        <v>1194</v>
      </c>
      <c r="BO59" s="88"/>
      <c r="BP59" s="88"/>
      <c r="BQ59" s="88" t="b">
        <v>0</v>
      </c>
      <c r="BR59" s="88"/>
      <c r="BS59" s="88"/>
      <c r="BT59" s="88"/>
      <c r="BU59" s="88" t="b">
        <v>0</v>
      </c>
      <c r="BV59" s="88" t="b">
        <v>0</v>
      </c>
      <c r="BW59" s="88"/>
      <c r="BX59" s="88" t="b">
        <v>0</v>
      </c>
      <c r="BY59" s="88" t="b">
        <v>0</v>
      </c>
      <c r="BZ59" s="99" t="s">
        <v>1236</v>
      </c>
      <c r="CA59" s="88" t="s">
        <v>1327</v>
      </c>
      <c r="CB59" s="88"/>
      <c r="CC59" s="88" t="s">
        <v>1382</v>
      </c>
      <c r="CD59" s="88"/>
      <c r="CE59" s="88" t="s">
        <v>1434</v>
      </c>
      <c r="CF59" s="88"/>
      <c r="CG59" s="88"/>
      <c r="CH59" s="88"/>
      <c r="CI59" s="88" t="s">
        <v>1501</v>
      </c>
      <c r="CJ59" s="88"/>
      <c r="CK59" s="88"/>
      <c r="CL59" s="88"/>
      <c r="CM59" s="88"/>
      <c r="CN59" s="88" t="s">
        <v>1527</v>
      </c>
      <c r="CO59" s="88" t="s">
        <v>1564</v>
      </c>
      <c r="CP59" s="88"/>
      <c r="CQ59" s="88"/>
      <c r="CR59" s="88"/>
      <c r="CS59" s="88"/>
      <c r="CT59" s="88" t="s">
        <v>1581</v>
      </c>
      <c r="CU59" s="88"/>
      <c r="CV59" s="88">
        <v>0</v>
      </c>
      <c r="CW59" s="88"/>
      <c r="CX59" s="88"/>
      <c r="CY59" s="88"/>
      <c r="CZ59" s="88"/>
      <c r="DA59" s="88"/>
      <c r="DB59" s="88"/>
      <c r="DC59" s="88"/>
      <c r="DD59" s="88" t="s">
        <v>1626</v>
      </c>
      <c r="DE59" s="88"/>
      <c r="DF59" s="88" t="s">
        <v>1659</v>
      </c>
      <c r="DG59" s="88"/>
      <c r="DH59" s="88">
        <v>65</v>
      </c>
      <c r="DI59" s="88" t="s">
        <v>275</v>
      </c>
      <c r="DJ59" s="88" t="s">
        <v>1686</v>
      </c>
      <c r="DK59" s="99" t="s">
        <v>1717</v>
      </c>
      <c r="DL59" s="88">
        <v>0</v>
      </c>
      <c r="DM59" s="88"/>
      <c r="DN59" s="88"/>
      <c r="DO59" s="88" t="str">
        <f>REPLACE(INDEX(GroupVertices[Group],MATCH(Vertices[[#This Row],[Vertex]],GroupVertices[Vertex],0)),1,1,"")</f>
        <v>3</v>
      </c>
      <c r="DP59" s="48"/>
      <c r="DQ59" s="48"/>
      <c r="DR59" s="48"/>
      <c r="DS59" s="48"/>
      <c r="DT59" s="48"/>
      <c r="DU59" s="48"/>
      <c r="DV59" s="48"/>
      <c r="DW59" s="48"/>
      <c r="DX59" s="48"/>
      <c r="DY59" s="48"/>
      <c r="DZ59" s="48">
        <v>1</v>
      </c>
      <c r="EA59" s="49">
        <v>3.3333333333333335</v>
      </c>
      <c r="EB59" s="48">
        <v>1</v>
      </c>
      <c r="EC59" s="49">
        <v>3.3333333333333335</v>
      </c>
      <c r="ED59" s="48"/>
      <c r="EE59" s="49"/>
      <c r="EF59" s="48">
        <v>28</v>
      </c>
      <c r="EG59" s="49">
        <v>93.33333333333333</v>
      </c>
      <c r="EH59" s="48">
        <v>30</v>
      </c>
      <c r="EI59" s="48"/>
      <c r="EJ59" s="48"/>
      <c r="EK59" s="48"/>
      <c r="EL59" s="48"/>
      <c r="EM59" s="48"/>
      <c r="EN59" s="48"/>
      <c r="EO59" s="48"/>
      <c r="EP59" s="48"/>
      <c r="EQ59" s="48"/>
      <c r="ER59" s="48"/>
      <c r="ES59" s="48"/>
      <c r="ET59" s="48"/>
      <c r="EU59" s="48"/>
      <c r="EV59" s="48"/>
      <c r="EW59" s="48">
        <v>0</v>
      </c>
      <c r="EX59" s="49">
        <v>0</v>
      </c>
      <c r="EY59" s="48"/>
      <c r="EZ59" s="48"/>
      <c r="FA59" s="48"/>
      <c r="FB59" s="48"/>
      <c r="FC59" s="2"/>
      <c r="FD59" s="3"/>
      <c r="FE59" s="3"/>
      <c r="FF59" s="3"/>
      <c r="FG59" s="3"/>
    </row>
    <row r="60" spans="1:163" ht="41.45" customHeight="1">
      <c r="A60" s="65" t="s">
        <v>267</v>
      </c>
      <c r="C60" s="66"/>
      <c r="D60" s="66" t="s">
        <v>64</v>
      </c>
      <c r="E60" s="67">
        <v>162</v>
      </c>
      <c r="F60" s="69">
        <v>100</v>
      </c>
      <c r="G60" s="100" t="s">
        <v>501</v>
      </c>
      <c r="H60" s="66"/>
      <c r="I60" s="70" t="s">
        <v>267</v>
      </c>
      <c r="J60" s="71"/>
      <c r="K60" s="71"/>
      <c r="L60" s="70" t="s">
        <v>267</v>
      </c>
      <c r="M60" s="74">
        <v>1</v>
      </c>
      <c r="N60" s="75">
        <v>2087.3798828125</v>
      </c>
      <c r="O60" s="75">
        <v>314.1047058105469</v>
      </c>
      <c r="P60" s="76"/>
      <c r="Q60" s="77"/>
      <c r="R60" s="77"/>
      <c r="S60" s="91"/>
      <c r="T60" s="48">
        <v>1</v>
      </c>
      <c r="U60" s="48">
        <v>0</v>
      </c>
      <c r="V60" s="49">
        <v>0</v>
      </c>
      <c r="W60" s="49">
        <v>0.005025</v>
      </c>
      <c r="X60" s="49">
        <v>0.002734</v>
      </c>
      <c r="Y60" s="49">
        <v>0.26291</v>
      </c>
      <c r="Z60" s="49">
        <v>0</v>
      </c>
      <c r="AA60" s="49">
        <v>0</v>
      </c>
      <c r="AB60" s="72">
        <v>4</v>
      </c>
      <c r="AC60" s="72"/>
      <c r="AD60" s="73"/>
      <c r="AE60" s="88" t="s">
        <v>398</v>
      </c>
      <c r="AF60" s="99" t="s">
        <v>400</v>
      </c>
      <c r="AG60" s="88"/>
      <c r="AH60" s="99" t="s">
        <v>501</v>
      </c>
      <c r="AI60" s="88" t="s">
        <v>602</v>
      </c>
      <c r="AJ60" s="88"/>
      <c r="AK60" s="88"/>
      <c r="AL60" s="88"/>
      <c r="AM60" s="88"/>
      <c r="AN60" s="88"/>
      <c r="AO60" s="88"/>
      <c r="AP60" s="88"/>
      <c r="AQ60" s="88" t="s">
        <v>714</v>
      </c>
      <c r="AR60" s="88"/>
      <c r="AS60" s="88"/>
      <c r="AT60" s="88" t="s">
        <v>716</v>
      </c>
      <c r="AU60" s="88" t="s">
        <v>766</v>
      </c>
      <c r="AV60" s="88">
        <v>1887</v>
      </c>
      <c r="AW60" s="88" t="s">
        <v>822</v>
      </c>
      <c r="AX60" s="88"/>
      <c r="AY60" s="88"/>
      <c r="AZ60" s="99" t="s">
        <v>864</v>
      </c>
      <c r="BA60" s="88"/>
      <c r="BB60" s="88"/>
      <c r="BC60" s="88" t="s">
        <v>964</v>
      </c>
      <c r="BD60" s="88"/>
      <c r="BE60" s="88" t="s">
        <v>1020</v>
      </c>
      <c r="BF60" s="88" t="s">
        <v>1090</v>
      </c>
      <c r="BG60" s="88"/>
      <c r="BH60" s="88" t="s">
        <v>1092</v>
      </c>
      <c r="BI60" s="88">
        <v>2241047</v>
      </c>
      <c r="BJ60" s="88"/>
      <c r="BK60" s="88"/>
      <c r="BL60" s="88"/>
      <c r="BM60" s="88">
        <v>1878</v>
      </c>
      <c r="BN60" s="88"/>
      <c r="BO60" s="88"/>
      <c r="BP60" s="88"/>
      <c r="BQ60" s="88" t="b">
        <v>0</v>
      </c>
      <c r="BR60" s="88"/>
      <c r="BS60" s="88"/>
      <c r="BT60" s="88"/>
      <c r="BU60" s="88" t="b">
        <v>1</v>
      </c>
      <c r="BV60" s="88" t="b">
        <v>0</v>
      </c>
      <c r="BW60" s="88"/>
      <c r="BX60" s="88" t="b">
        <v>0</v>
      </c>
      <c r="BY60" s="88" t="b">
        <v>1</v>
      </c>
      <c r="BZ60" s="99" t="s">
        <v>1207</v>
      </c>
      <c r="CA60" s="88" t="s">
        <v>1308</v>
      </c>
      <c r="CB60" s="88"/>
      <c r="CC60" s="88" t="s">
        <v>1368</v>
      </c>
      <c r="CD60" s="88"/>
      <c r="CE60" s="88" t="s">
        <v>267</v>
      </c>
      <c r="CF60" s="88"/>
      <c r="CG60" s="88"/>
      <c r="CH60" s="88"/>
      <c r="CI60" s="88" t="s">
        <v>1501</v>
      </c>
      <c r="CJ60" s="88"/>
      <c r="CK60" s="88"/>
      <c r="CL60" s="88"/>
      <c r="CM60" s="88"/>
      <c r="CN60" s="88"/>
      <c r="CO60" s="88" t="s">
        <v>1564</v>
      </c>
      <c r="CP60" s="88"/>
      <c r="CQ60" s="88"/>
      <c r="CR60" s="88"/>
      <c r="CS60" s="88"/>
      <c r="CT60" s="88"/>
      <c r="CU60" s="88"/>
      <c r="CV60" s="88"/>
      <c r="CW60" s="88"/>
      <c r="CX60" s="88"/>
      <c r="CY60" s="88"/>
      <c r="CZ60" s="88"/>
      <c r="DA60" s="88"/>
      <c r="DB60" s="88"/>
      <c r="DC60" s="88"/>
      <c r="DD60" s="88" t="s">
        <v>1613</v>
      </c>
      <c r="DE60" s="88"/>
      <c r="DF60" s="88" t="s">
        <v>1660</v>
      </c>
      <c r="DG60" s="88"/>
      <c r="DH60" s="88">
        <v>1615</v>
      </c>
      <c r="DI60" s="88" t="s">
        <v>267</v>
      </c>
      <c r="DJ60" s="88" t="s">
        <v>1685</v>
      </c>
      <c r="DK60" s="99" t="s">
        <v>1688</v>
      </c>
      <c r="DL60" s="88">
        <v>0</v>
      </c>
      <c r="DM60" s="88"/>
      <c r="DN60" s="88"/>
      <c r="DO60" s="88" t="str">
        <f>REPLACE(INDEX(GroupVertices[Group],MATCH(Vertices[[#This Row],[Vertex]],GroupVertices[Vertex],0)),1,1,"")</f>
        <v>1</v>
      </c>
      <c r="DP60" s="48"/>
      <c r="DQ60" s="48"/>
      <c r="DR60" s="48"/>
      <c r="DS60" s="48"/>
      <c r="DT60" s="48"/>
      <c r="DU60" s="48"/>
      <c r="DV60" s="48"/>
      <c r="DW60" s="48"/>
      <c r="DX60" s="48"/>
      <c r="DY60" s="48"/>
      <c r="DZ60" s="48">
        <v>2</v>
      </c>
      <c r="EA60" s="49">
        <v>16.666666666666668</v>
      </c>
      <c r="EB60" s="48">
        <v>0</v>
      </c>
      <c r="EC60" s="49">
        <v>0</v>
      </c>
      <c r="ED60" s="48"/>
      <c r="EE60" s="49"/>
      <c r="EF60" s="48">
        <v>10</v>
      </c>
      <c r="EG60" s="49">
        <v>83.33333333333333</v>
      </c>
      <c r="EH60" s="48">
        <v>12</v>
      </c>
      <c r="EI60" s="48"/>
      <c r="EJ60" s="48"/>
      <c r="EK60" s="48"/>
      <c r="EL60" s="48"/>
      <c r="EM60" s="48"/>
      <c r="EN60" s="48"/>
      <c r="EO60" s="48"/>
      <c r="EP60" s="48"/>
      <c r="EQ60" s="48"/>
      <c r="ER60" s="48"/>
      <c r="ES60" s="48"/>
      <c r="ET60" s="48"/>
      <c r="EU60" s="48"/>
      <c r="EV60" s="48"/>
      <c r="EW60" s="48">
        <v>0</v>
      </c>
      <c r="EX60" s="49">
        <v>0</v>
      </c>
      <c r="EY60" s="48"/>
      <c r="EZ60" s="48"/>
      <c r="FA60" s="48"/>
      <c r="FB60" s="48"/>
      <c r="FC60" s="2"/>
      <c r="FD60" s="3"/>
      <c r="FE60" s="3"/>
      <c r="FF60" s="3"/>
      <c r="FG60" s="3"/>
    </row>
    <row r="61" spans="1:163" ht="41.45" customHeight="1">
      <c r="A61" s="65" t="s">
        <v>207</v>
      </c>
      <c r="C61" s="66"/>
      <c r="D61" s="66" t="s">
        <v>64</v>
      </c>
      <c r="E61" s="67">
        <v>162</v>
      </c>
      <c r="F61" s="69">
        <v>100</v>
      </c>
      <c r="G61" s="100" t="s">
        <v>504</v>
      </c>
      <c r="H61" s="66"/>
      <c r="I61" s="70" t="s">
        <v>207</v>
      </c>
      <c r="J61" s="71"/>
      <c r="K61" s="71"/>
      <c r="L61" s="70" t="s">
        <v>207</v>
      </c>
      <c r="M61" s="74">
        <v>1</v>
      </c>
      <c r="N61" s="75">
        <v>7656.70849609375</v>
      </c>
      <c r="O61" s="75">
        <v>2897.11572265625</v>
      </c>
      <c r="P61" s="76"/>
      <c r="Q61" s="77"/>
      <c r="R61" s="77"/>
      <c r="S61" s="91"/>
      <c r="T61" s="48">
        <v>5</v>
      </c>
      <c r="U61" s="48">
        <v>1</v>
      </c>
      <c r="V61" s="49">
        <v>0</v>
      </c>
      <c r="W61" s="49">
        <v>0.005155</v>
      </c>
      <c r="X61" s="49">
        <v>0.00714</v>
      </c>
      <c r="Y61" s="49">
        <v>0.676687</v>
      </c>
      <c r="Z61" s="49">
        <v>0.5</v>
      </c>
      <c r="AA61" s="49">
        <v>0</v>
      </c>
      <c r="AB61" s="72">
        <v>7</v>
      </c>
      <c r="AC61" s="72"/>
      <c r="AD61" s="73"/>
      <c r="AE61" s="88" t="s">
        <v>398</v>
      </c>
      <c r="AF61" s="99" t="s">
        <v>403</v>
      </c>
      <c r="AG61" s="88"/>
      <c r="AH61" s="99" t="s">
        <v>504</v>
      </c>
      <c r="AI61" s="88" t="s">
        <v>605</v>
      </c>
      <c r="AJ61" s="88"/>
      <c r="AK61" s="88"/>
      <c r="AL61" s="88"/>
      <c r="AM61" s="88" t="s">
        <v>699</v>
      </c>
      <c r="AN61" s="88"/>
      <c r="AO61" s="88"/>
      <c r="AP61" s="88"/>
      <c r="AQ61" s="102">
        <v>40544</v>
      </c>
      <c r="AR61" s="88"/>
      <c r="AS61" s="88"/>
      <c r="AT61" s="88" t="s">
        <v>394</v>
      </c>
      <c r="AU61" s="88" t="s">
        <v>769</v>
      </c>
      <c r="AV61" s="88">
        <v>0</v>
      </c>
      <c r="AW61" s="88"/>
      <c r="AX61" s="88"/>
      <c r="AY61" s="88"/>
      <c r="AZ61" s="99" t="s">
        <v>867</v>
      </c>
      <c r="BA61" s="88"/>
      <c r="BB61" s="88"/>
      <c r="BC61" s="88" t="s">
        <v>965</v>
      </c>
      <c r="BD61" s="88"/>
      <c r="BE61" s="88"/>
      <c r="BF61" s="88" t="s">
        <v>1090</v>
      </c>
      <c r="BG61" s="88"/>
      <c r="BH61" s="88" t="s">
        <v>1095</v>
      </c>
      <c r="BI61" s="88">
        <v>199592</v>
      </c>
      <c r="BJ61" s="88"/>
      <c r="BK61" s="88"/>
      <c r="BL61" s="88"/>
      <c r="BM61" s="88"/>
      <c r="BN61" s="88"/>
      <c r="BO61" s="88"/>
      <c r="BP61" s="88"/>
      <c r="BQ61" s="88" t="b">
        <v>0</v>
      </c>
      <c r="BR61" s="88"/>
      <c r="BS61" s="88"/>
      <c r="BT61" s="88"/>
      <c r="BU61" s="88" t="b">
        <v>0</v>
      </c>
      <c r="BV61" s="88" t="b">
        <v>0</v>
      </c>
      <c r="BW61" s="88"/>
      <c r="BX61" s="88" t="b">
        <v>0</v>
      </c>
      <c r="BY61" s="88" t="b">
        <v>0</v>
      </c>
      <c r="BZ61" s="99" t="s">
        <v>1210</v>
      </c>
      <c r="CA61" s="88"/>
      <c r="CB61" s="88"/>
      <c r="CC61" s="88" t="s">
        <v>1369</v>
      </c>
      <c r="CD61" s="88"/>
      <c r="CE61" s="88" t="s">
        <v>699</v>
      </c>
      <c r="CF61" s="88"/>
      <c r="CG61" s="88"/>
      <c r="CH61" s="88"/>
      <c r="CI61" s="88" t="s">
        <v>1501</v>
      </c>
      <c r="CJ61" s="88"/>
      <c r="CK61" s="88"/>
      <c r="CL61" s="88"/>
      <c r="CM61" s="88"/>
      <c r="CN61" s="88"/>
      <c r="CO61" s="88"/>
      <c r="CP61" s="88"/>
      <c r="CQ61" s="88"/>
      <c r="CR61" s="88"/>
      <c r="CS61" s="88"/>
      <c r="CT61" s="88"/>
      <c r="CU61" s="88"/>
      <c r="CV61" s="88"/>
      <c r="CW61" s="88"/>
      <c r="CX61" s="88">
        <v>20100101</v>
      </c>
      <c r="CY61" s="88"/>
      <c r="CZ61" s="88"/>
      <c r="DA61" s="88"/>
      <c r="DB61" s="88"/>
      <c r="DC61" s="88"/>
      <c r="DD61" s="88"/>
      <c r="DE61" s="88"/>
      <c r="DF61" s="88" t="s">
        <v>1661</v>
      </c>
      <c r="DG61" s="88"/>
      <c r="DH61" s="88">
        <v>406</v>
      </c>
      <c r="DI61" s="88" t="s">
        <v>207</v>
      </c>
      <c r="DJ61" s="88" t="s">
        <v>1684</v>
      </c>
      <c r="DK61" s="99" t="s">
        <v>1691</v>
      </c>
      <c r="DL61" s="88">
        <v>0</v>
      </c>
      <c r="DM61" s="88"/>
      <c r="DN61" s="88"/>
      <c r="DO61" s="88" t="str">
        <f>REPLACE(INDEX(GroupVertices[Group],MATCH(Vertices[[#This Row],[Vertex]],GroupVertices[Vertex],0)),1,1,"")</f>
        <v>3</v>
      </c>
      <c r="DP61" s="48"/>
      <c r="DQ61" s="48"/>
      <c r="DR61" s="48"/>
      <c r="DS61" s="48"/>
      <c r="DT61" s="48"/>
      <c r="DU61" s="48"/>
      <c r="DV61" s="123" t="s">
        <v>1837</v>
      </c>
      <c r="DW61" s="123" t="s">
        <v>1837</v>
      </c>
      <c r="DX61" s="123" t="s">
        <v>1837</v>
      </c>
      <c r="DY61" s="123" t="s">
        <v>1837</v>
      </c>
      <c r="DZ61" s="123">
        <v>1</v>
      </c>
      <c r="EA61" s="125">
        <v>20</v>
      </c>
      <c r="EB61" s="123">
        <v>0</v>
      </c>
      <c r="EC61" s="125">
        <v>0</v>
      </c>
      <c r="ED61" s="123"/>
      <c r="EE61" s="125"/>
      <c r="EF61" s="123">
        <v>4</v>
      </c>
      <c r="EG61" s="125">
        <v>80</v>
      </c>
      <c r="EH61" s="123">
        <v>5</v>
      </c>
      <c r="EI61" s="123"/>
      <c r="EJ61" s="123"/>
      <c r="EK61" s="123"/>
      <c r="EL61" s="123"/>
      <c r="EM61" s="123"/>
      <c r="EN61" s="123"/>
      <c r="EO61" s="123"/>
      <c r="EP61" s="123"/>
      <c r="EQ61" s="123"/>
      <c r="ER61" s="123"/>
      <c r="ES61" s="123" t="s">
        <v>1837</v>
      </c>
      <c r="ET61" s="123" t="s">
        <v>1837</v>
      </c>
      <c r="EU61" s="123" t="s">
        <v>1837</v>
      </c>
      <c r="EV61" s="123" t="s">
        <v>1837</v>
      </c>
      <c r="EW61" s="123">
        <v>0</v>
      </c>
      <c r="EX61" s="125">
        <v>0</v>
      </c>
      <c r="EY61" s="123" t="s">
        <v>1837</v>
      </c>
      <c r="EZ61" s="123" t="s">
        <v>1837</v>
      </c>
      <c r="FA61" s="123" t="s">
        <v>1837</v>
      </c>
      <c r="FB61" s="123" t="s">
        <v>1837</v>
      </c>
      <c r="FC61" s="2"/>
      <c r="FD61" s="3"/>
      <c r="FE61" s="3"/>
      <c r="FF61" s="3"/>
      <c r="FG61" s="3"/>
    </row>
    <row r="62" spans="1:163" ht="41.45" customHeight="1">
      <c r="A62" s="65" t="s">
        <v>269</v>
      </c>
      <c r="C62" s="66"/>
      <c r="D62" s="66" t="s">
        <v>64</v>
      </c>
      <c r="E62" s="67">
        <v>162</v>
      </c>
      <c r="F62" s="69">
        <v>100</v>
      </c>
      <c r="G62" s="100" t="s">
        <v>523</v>
      </c>
      <c r="H62" s="66"/>
      <c r="I62" s="70" t="s">
        <v>269</v>
      </c>
      <c r="J62" s="71"/>
      <c r="K62" s="71"/>
      <c r="L62" s="70" t="s">
        <v>269</v>
      </c>
      <c r="M62" s="74">
        <v>1</v>
      </c>
      <c r="N62" s="75">
        <v>3851.166015625</v>
      </c>
      <c r="O62" s="75">
        <v>3800.10400390625</v>
      </c>
      <c r="P62" s="76"/>
      <c r="Q62" s="77"/>
      <c r="R62" s="77"/>
      <c r="S62" s="91"/>
      <c r="T62" s="48">
        <v>1</v>
      </c>
      <c r="U62" s="48">
        <v>0</v>
      </c>
      <c r="V62" s="49">
        <v>0</v>
      </c>
      <c r="W62" s="49">
        <v>0.005025</v>
      </c>
      <c r="X62" s="49">
        <v>0.002734</v>
      </c>
      <c r="Y62" s="49">
        <v>0.26291</v>
      </c>
      <c r="Z62" s="49">
        <v>0</v>
      </c>
      <c r="AA62" s="49">
        <v>0</v>
      </c>
      <c r="AB62" s="72">
        <v>26</v>
      </c>
      <c r="AC62" s="72"/>
      <c r="AD62" s="73"/>
      <c r="AE62" s="88" t="s">
        <v>398</v>
      </c>
      <c r="AF62" s="99" t="s">
        <v>422</v>
      </c>
      <c r="AG62" s="88"/>
      <c r="AH62" s="99" t="s">
        <v>523</v>
      </c>
      <c r="AI62" s="88" t="s">
        <v>624</v>
      </c>
      <c r="AJ62" s="88"/>
      <c r="AK62" s="88"/>
      <c r="AL62" s="88"/>
      <c r="AM62" s="88"/>
      <c r="AN62" s="88"/>
      <c r="AO62" s="88"/>
      <c r="AP62" s="88"/>
      <c r="AQ62" s="88"/>
      <c r="AR62" s="88"/>
      <c r="AS62" s="88"/>
      <c r="AT62" s="88" t="s">
        <v>718</v>
      </c>
      <c r="AU62" s="88" t="s">
        <v>781</v>
      </c>
      <c r="AV62" s="88">
        <v>0</v>
      </c>
      <c r="AW62" s="88"/>
      <c r="AX62" s="88"/>
      <c r="AY62" s="88"/>
      <c r="AZ62" s="99" t="s">
        <v>885</v>
      </c>
      <c r="BA62" s="88"/>
      <c r="BB62" s="88"/>
      <c r="BC62" s="88"/>
      <c r="BD62" s="88"/>
      <c r="BE62" s="88"/>
      <c r="BF62" s="88" t="s">
        <v>1090</v>
      </c>
      <c r="BG62" s="88"/>
      <c r="BH62" s="88" t="s">
        <v>1114</v>
      </c>
      <c r="BI62" s="88">
        <v>70204</v>
      </c>
      <c r="BJ62" s="88"/>
      <c r="BK62" s="88"/>
      <c r="BL62" s="88"/>
      <c r="BM62" s="88">
        <v>1990</v>
      </c>
      <c r="BN62" s="88"/>
      <c r="BO62" s="88"/>
      <c r="BP62" s="88"/>
      <c r="BQ62" s="88" t="b">
        <v>0</v>
      </c>
      <c r="BR62" s="88"/>
      <c r="BS62" s="88"/>
      <c r="BT62" s="88"/>
      <c r="BU62" s="88" t="b">
        <v>0</v>
      </c>
      <c r="BV62" s="88" t="b">
        <v>0</v>
      </c>
      <c r="BW62" s="88"/>
      <c r="BX62" s="88" t="b">
        <v>0</v>
      </c>
      <c r="BY62" s="88" t="b">
        <v>1</v>
      </c>
      <c r="BZ62" s="99" t="s">
        <v>1229</v>
      </c>
      <c r="CA62" s="88"/>
      <c r="CB62" s="88"/>
      <c r="CC62" s="88"/>
      <c r="CD62" s="88"/>
      <c r="CE62" s="88" t="s">
        <v>1427</v>
      </c>
      <c r="CF62" s="88"/>
      <c r="CG62" s="88"/>
      <c r="CH62" s="88"/>
      <c r="CI62" s="88"/>
      <c r="CJ62" s="88"/>
      <c r="CK62" s="88"/>
      <c r="CL62" s="88"/>
      <c r="CM62" s="88"/>
      <c r="CN62" s="88"/>
      <c r="CO62" s="88"/>
      <c r="CP62" s="88"/>
      <c r="CQ62" s="88"/>
      <c r="CR62" s="88"/>
      <c r="CS62" s="88"/>
      <c r="CT62" s="88"/>
      <c r="CU62" s="88"/>
      <c r="CV62" s="88">
        <v>0</v>
      </c>
      <c r="CW62" s="88"/>
      <c r="CX62" s="88"/>
      <c r="CY62" s="88"/>
      <c r="CZ62" s="88"/>
      <c r="DA62" s="88"/>
      <c r="DB62" s="88"/>
      <c r="DC62" s="88"/>
      <c r="DD62" s="88"/>
      <c r="DE62" s="88"/>
      <c r="DF62" s="88" t="s">
        <v>1659</v>
      </c>
      <c r="DG62" s="88"/>
      <c r="DH62" s="88">
        <v>131</v>
      </c>
      <c r="DI62" s="88" t="s">
        <v>269</v>
      </c>
      <c r="DJ62" s="88" t="s">
        <v>1685</v>
      </c>
      <c r="DK62" s="88" t="s">
        <v>1710</v>
      </c>
      <c r="DL62" s="88">
        <v>100</v>
      </c>
      <c r="DM62" s="88"/>
      <c r="DN62" s="88"/>
      <c r="DO62" s="88" t="str">
        <f>REPLACE(INDEX(GroupVertices[Group],MATCH(Vertices[[#This Row],[Vertex]],GroupVertices[Vertex],0)),1,1,"")</f>
        <v>1</v>
      </c>
      <c r="DP62" s="48"/>
      <c r="DQ62" s="48"/>
      <c r="DR62" s="48"/>
      <c r="DS62" s="48"/>
      <c r="DT62" s="48"/>
      <c r="DU62" s="48"/>
      <c r="DV62" s="48"/>
      <c r="DW62" s="48"/>
      <c r="DX62" s="48"/>
      <c r="DY62" s="48"/>
      <c r="DZ62" s="48">
        <v>2</v>
      </c>
      <c r="EA62" s="49">
        <v>20</v>
      </c>
      <c r="EB62" s="48">
        <v>0</v>
      </c>
      <c r="EC62" s="49">
        <v>0</v>
      </c>
      <c r="ED62" s="48"/>
      <c r="EE62" s="49"/>
      <c r="EF62" s="48">
        <v>8</v>
      </c>
      <c r="EG62" s="49">
        <v>80</v>
      </c>
      <c r="EH62" s="48">
        <v>10</v>
      </c>
      <c r="EI62" s="48"/>
      <c r="EJ62" s="48"/>
      <c r="EK62" s="48"/>
      <c r="EL62" s="48"/>
      <c r="EM62" s="48"/>
      <c r="EN62" s="48"/>
      <c r="EO62" s="48"/>
      <c r="EP62" s="48"/>
      <c r="EQ62" s="48"/>
      <c r="ER62" s="48"/>
      <c r="ES62" s="48"/>
      <c r="ET62" s="48"/>
      <c r="EU62" s="48"/>
      <c r="EV62" s="48"/>
      <c r="EW62" s="48">
        <v>0</v>
      </c>
      <c r="EX62" s="49">
        <v>0</v>
      </c>
      <c r="EY62" s="48"/>
      <c r="EZ62" s="48"/>
      <c r="FA62" s="48"/>
      <c r="FB62" s="48"/>
      <c r="FC62" s="2"/>
      <c r="FD62" s="3"/>
      <c r="FE62" s="3"/>
      <c r="FF62" s="3"/>
      <c r="FG62" s="3"/>
    </row>
    <row r="63" spans="1:163" ht="41.45" customHeight="1">
      <c r="A63" s="65" t="s">
        <v>270</v>
      </c>
      <c r="C63" s="66"/>
      <c r="D63" s="66" t="s">
        <v>64</v>
      </c>
      <c r="E63" s="67">
        <v>162</v>
      </c>
      <c r="F63" s="69">
        <v>100</v>
      </c>
      <c r="G63" s="100" t="s">
        <v>524</v>
      </c>
      <c r="H63" s="66"/>
      <c r="I63" s="70" t="s">
        <v>270</v>
      </c>
      <c r="J63" s="71"/>
      <c r="K63" s="71"/>
      <c r="L63" s="70" t="s">
        <v>270</v>
      </c>
      <c r="M63" s="74">
        <v>1</v>
      </c>
      <c r="N63" s="75">
        <v>159.6434326171875</v>
      </c>
      <c r="O63" s="75">
        <v>5763.236328125</v>
      </c>
      <c r="P63" s="76"/>
      <c r="Q63" s="77"/>
      <c r="R63" s="77"/>
      <c r="S63" s="91"/>
      <c r="T63" s="48">
        <v>1</v>
      </c>
      <c r="U63" s="48">
        <v>0</v>
      </c>
      <c r="V63" s="49">
        <v>0</v>
      </c>
      <c r="W63" s="49">
        <v>0.005025</v>
      </c>
      <c r="X63" s="49">
        <v>0.002734</v>
      </c>
      <c r="Y63" s="49">
        <v>0.26291</v>
      </c>
      <c r="Z63" s="49">
        <v>0</v>
      </c>
      <c r="AA63" s="49">
        <v>0</v>
      </c>
      <c r="AB63" s="72">
        <v>27</v>
      </c>
      <c r="AC63" s="72"/>
      <c r="AD63" s="73"/>
      <c r="AE63" s="88" t="s">
        <v>398</v>
      </c>
      <c r="AF63" s="99" t="s">
        <v>423</v>
      </c>
      <c r="AG63" s="88"/>
      <c r="AH63" s="99" t="s">
        <v>524</v>
      </c>
      <c r="AI63" s="88" t="s">
        <v>625</v>
      </c>
      <c r="AJ63" s="88"/>
      <c r="AK63" s="88"/>
      <c r="AL63" s="88"/>
      <c r="AM63" s="88"/>
      <c r="AN63" s="88"/>
      <c r="AO63" s="88"/>
      <c r="AP63" s="88"/>
      <c r="AQ63" s="102">
        <v>41548</v>
      </c>
      <c r="AR63" s="88"/>
      <c r="AS63" s="88"/>
      <c r="AT63" s="88" t="s">
        <v>727</v>
      </c>
      <c r="AU63" s="88" t="s">
        <v>727</v>
      </c>
      <c r="AV63" s="88">
        <v>0</v>
      </c>
      <c r="AW63" s="88" t="s">
        <v>833</v>
      </c>
      <c r="AX63" s="88"/>
      <c r="AY63" s="88"/>
      <c r="AZ63" s="99" t="s">
        <v>886</v>
      </c>
      <c r="BA63" s="88"/>
      <c r="BB63" s="88"/>
      <c r="BC63" s="88" t="s">
        <v>979</v>
      </c>
      <c r="BD63" s="88"/>
      <c r="BE63" s="88"/>
      <c r="BF63" s="88" t="s">
        <v>1090</v>
      </c>
      <c r="BG63" s="88"/>
      <c r="BH63" s="88" t="s">
        <v>1115</v>
      </c>
      <c r="BI63" s="88">
        <v>224</v>
      </c>
      <c r="BJ63" s="88"/>
      <c r="BK63" s="88"/>
      <c r="BL63" s="88"/>
      <c r="BM63" s="88">
        <v>2009</v>
      </c>
      <c r="BN63" s="88"/>
      <c r="BO63" s="88"/>
      <c r="BP63" s="88"/>
      <c r="BQ63" s="88" t="b">
        <v>0</v>
      </c>
      <c r="BR63" s="88"/>
      <c r="BS63" s="88"/>
      <c r="BT63" s="88"/>
      <c r="BU63" s="88" t="b">
        <v>0</v>
      </c>
      <c r="BV63" s="88" t="b">
        <v>0</v>
      </c>
      <c r="BW63" s="88"/>
      <c r="BX63" s="88" t="b">
        <v>0</v>
      </c>
      <c r="BY63" s="88" t="b">
        <v>0</v>
      </c>
      <c r="BZ63" s="99" t="s">
        <v>1230</v>
      </c>
      <c r="CA63" s="88"/>
      <c r="CB63" s="88"/>
      <c r="CC63" s="88" t="s">
        <v>1378</v>
      </c>
      <c r="CD63" s="88"/>
      <c r="CE63" s="88" t="s">
        <v>1428</v>
      </c>
      <c r="CF63" s="88"/>
      <c r="CG63" s="88"/>
      <c r="CH63" s="88"/>
      <c r="CI63" s="88" t="s">
        <v>1501</v>
      </c>
      <c r="CJ63" s="88"/>
      <c r="CK63" s="88"/>
      <c r="CL63" s="88"/>
      <c r="CM63" s="88"/>
      <c r="CN63" s="88"/>
      <c r="CO63" s="88"/>
      <c r="CP63" s="88"/>
      <c r="CQ63" s="88"/>
      <c r="CR63" s="88"/>
      <c r="CS63" s="88"/>
      <c r="CT63" s="88" t="s">
        <v>1579</v>
      </c>
      <c r="CU63" s="88"/>
      <c r="CV63" s="88"/>
      <c r="CW63" s="88"/>
      <c r="CX63" s="88"/>
      <c r="CY63" s="88"/>
      <c r="CZ63" s="88"/>
      <c r="DA63" s="88"/>
      <c r="DB63" s="88"/>
      <c r="DC63" s="88"/>
      <c r="DD63" s="88"/>
      <c r="DE63" s="88"/>
      <c r="DF63" s="88" t="s">
        <v>1665</v>
      </c>
      <c r="DG63" s="88"/>
      <c r="DH63" s="88">
        <v>0</v>
      </c>
      <c r="DI63" s="88" t="s">
        <v>270</v>
      </c>
      <c r="DJ63" s="88" t="s">
        <v>1686</v>
      </c>
      <c r="DK63" s="99" t="s">
        <v>1711</v>
      </c>
      <c r="DL63" s="88">
        <v>0</v>
      </c>
      <c r="DM63" s="88"/>
      <c r="DN63" s="88"/>
      <c r="DO63" s="88" t="str">
        <f>REPLACE(INDEX(GroupVertices[Group],MATCH(Vertices[[#This Row],[Vertex]],GroupVertices[Vertex],0)),1,1,"")</f>
        <v>1</v>
      </c>
      <c r="DP63" s="48"/>
      <c r="DQ63" s="48"/>
      <c r="DR63" s="48"/>
      <c r="DS63" s="48"/>
      <c r="DT63" s="48"/>
      <c r="DU63" s="48"/>
      <c r="DV63" s="48"/>
      <c r="DW63" s="48"/>
      <c r="DX63" s="48"/>
      <c r="DY63" s="48"/>
      <c r="DZ63" s="48">
        <v>1</v>
      </c>
      <c r="EA63" s="49">
        <v>5</v>
      </c>
      <c r="EB63" s="48">
        <v>0</v>
      </c>
      <c r="EC63" s="49">
        <v>0</v>
      </c>
      <c r="ED63" s="48"/>
      <c r="EE63" s="49"/>
      <c r="EF63" s="48">
        <v>19</v>
      </c>
      <c r="EG63" s="49">
        <v>95</v>
      </c>
      <c r="EH63" s="48">
        <v>20</v>
      </c>
      <c r="EI63" s="48"/>
      <c r="EJ63" s="48"/>
      <c r="EK63" s="48"/>
      <c r="EL63" s="48"/>
      <c r="EM63" s="48"/>
      <c r="EN63" s="48"/>
      <c r="EO63" s="48"/>
      <c r="EP63" s="48"/>
      <c r="EQ63" s="48"/>
      <c r="ER63" s="48"/>
      <c r="ES63" s="48"/>
      <c r="ET63" s="48"/>
      <c r="EU63" s="48"/>
      <c r="EV63" s="48"/>
      <c r="EW63" s="48">
        <v>0</v>
      </c>
      <c r="EX63" s="49">
        <v>0</v>
      </c>
      <c r="EY63" s="48"/>
      <c r="EZ63" s="48"/>
      <c r="FA63" s="48"/>
      <c r="FB63" s="48"/>
      <c r="FC63" s="2"/>
      <c r="FD63" s="3"/>
      <c r="FE63" s="3"/>
      <c r="FF63" s="3"/>
      <c r="FG63" s="3"/>
    </row>
    <row r="64" spans="1:163" ht="41.45" customHeight="1">
      <c r="A64" s="65" t="s">
        <v>271</v>
      </c>
      <c r="C64" s="66"/>
      <c r="D64" s="66" t="s">
        <v>64</v>
      </c>
      <c r="E64" s="67">
        <v>162</v>
      </c>
      <c r="F64" s="69">
        <v>100</v>
      </c>
      <c r="G64" s="100" t="s">
        <v>525</v>
      </c>
      <c r="H64" s="66"/>
      <c r="I64" s="70" t="s">
        <v>271</v>
      </c>
      <c r="J64" s="71"/>
      <c r="K64" s="71"/>
      <c r="L64" s="70" t="s">
        <v>271</v>
      </c>
      <c r="M64" s="74">
        <v>1</v>
      </c>
      <c r="N64" s="75">
        <v>2443.23681640625</v>
      </c>
      <c r="O64" s="75">
        <v>7741.091796875</v>
      </c>
      <c r="P64" s="76"/>
      <c r="Q64" s="77"/>
      <c r="R64" s="77"/>
      <c r="S64" s="91"/>
      <c r="T64" s="48">
        <v>1</v>
      </c>
      <c r="U64" s="48">
        <v>0</v>
      </c>
      <c r="V64" s="49">
        <v>0</v>
      </c>
      <c r="W64" s="49">
        <v>0.005025</v>
      </c>
      <c r="X64" s="49">
        <v>0.002734</v>
      </c>
      <c r="Y64" s="49">
        <v>0.26291</v>
      </c>
      <c r="Z64" s="49">
        <v>0</v>
      </c>
      <c r="AA64" s="49">
        <v>0</v>
      </c>
      <c r="AB64" s="72">
        <v>28</v>
      </c>
      <c r="AC64" s="72"/>
      <c r="AD64" s="73"/>
      <c r="AE64" s="88" t="s">
        <v>398</v>
      </c>
      <c r="AF64" s="99" t="s">
        <v>424</v>
      </c>
      <c r="AG64" s="88"/>
      <c r="AH64" s="99" t="s">
        <v>525</v>
      </c>
      <c r="AI64" s="88" t="s">
        <v>626</v>
      </c>
      <c r="AJ64" s="88"/>
      <c r="AK64" s="88"/>
      <c r="AL64" s="88"/>
      <c r="AM64" s="88"/>
      <c r="AN64" s="88"/>
      <c r="AO64" s="88"/>
      <c r="AP64" s="88"/>
      <c r="AQ64" s="88"/>
      <c r="AR64" s="88"/>
      <c r="AS64" s="88"/>
      <c r="AT64" s="88" t="s">
        <v>728</v>
      </c>
      <c r="AU64" s="88" t="s">
        <v>728</v>
      </c>
      <c r="AV64" s="88">
        <v>3138</v>
      </c>
      <c r="AW64" s="88" t="s">
        <v>834</v>
      </c>
      <c r="AX64" s="88"/>
      <c r="AY64" s="88"/>
      <c r="AZ64" s="99" t="s">
        <v>887</v>
      </c>
      <c r="BA64" s="88"/>
      <c r="BB64" s="88"/>
      <c r="BC64" s="88" t="s">
        <v>834</v>
      </c>
      <c r="BD64" s="88"/>
      <c r="BE64" s="88" t="s">
        <v>1039</v>
      </c>
      <c r="BF64" s="88" t="s">
        <v>1090</v>
      </c>
      <c r="BG64" s="88"/>
      <c r="BH64" s="88" t="s">
        <v>1116</v>
      </c>
      <c r="BI64" s="88">
        <v>3647042</v>
      </c>
      <c r="BJ64" s="88"/>
      <c r="BK64" s="88"/>
      <c r="BL64" s="88"/>
      <c r="BM64" s="88"/>
      <c r="BN64" s="88" t="s">
        <v>1193</v>
      </c>
      <c r="BO64" s="88"/>
      <c r="BP64" s="88"/>
      <c r="BQ64" s="88" t="b">
        <v>0</v>
      </c>
      <c r="BR64" s="88"/>
      <c r="BS64" s="88"/>
      <c r="BT64" s="88"/>
      <c r="BU64" s="88" t="b">
        <v>0</v>
      </c>
      <c r="BV64" s="88" t="b">
        <v>0</v>
      </c>
      <c r="BW64" s="88"/>
      <c r="BX64" s="88" t="b">
        <v>0</v>
      </c>
      <c r="BY64" s="88" t="b">
        <v>1</v>
      </c>
      <c r="BZ64" s="99" t="s">
        <v>1231</v>
      </c>
      <c r="CA64" s="88"/>
      <c r="CB64" s="88"/>
      <c r="CC64" s="88" t="s">
        <v>1379</v>
      </c>
      <c r="CD64" s="88"/>
      <c r="CE64" s="88" t="s">
        <v>1429</v>
      </c>
      <c r="CF64" s="88"/>
      <c r="CG64" s="88"/>
      <c r="CH64" s="88"/>
      <c r="CI64" s="88" t="s">
        <v>1501</v>
      </c>
      <c r="CJ64" s="88"/>
      <c r="CK64" s="88"/>
      <c r="CL64" s="88"/>
      <c r="CM64" s="88"/>
      <c r="CN64" s="88"/>
      <c r="CO64" s="88" t="s">
        <v>1564</v>
      </c>
      <c r="CP64" s="88"/>
      <c r="CQ64" s="88"/>
      <c r="CR64" s="88"/>
      <c r="CS64" s="88"/>
      <c r="CT64" s="88"/>
      <c r="CU64" s="88"/>
      <c r="CV64" s="88"/>
      <c r="CW64" s="88"/>
      <c r="CX64" s="88"/>
      <c r="CY64" s="88"/>
      <c r="CZ64" s="88"/>
      <c r="DA64" s="88"/>
      <c r="DB64" s="88"/>
      <c r="DC64" s="88"/>
      <c r="DD64" s="88"/>
      <c r="DE64" s="88"/>
      <c r="DF64" s="88" t="s">
        <v>1659</v>
      </c>
      <c r="DG64" s="88"/>
      <c r="DH64" s="88">
        <v>26204</v>
      </c>
      <c r="DI64" s="88" t="s">
        <v>271</v>
      </c>
      <c r="DJ64" s="88" t="s">
        <v>1685</v>
      </c>
      <c r="DK64" s="99" t="s">
        <v>1712</v>
      </c>
      <c r="DL64" s="88">
        <v>0</v>
      </c>
      <c r="DM64" s="88"/>
      <c r="DN64" s="88"/>
      <c r="DO64" s="88" t="str">
        <f>REPLACE(INDEX(GroupVertices[Group],MATCH(Vertices[[#This Row],[Vertex]],GroupVertices[Vertex],0)),1,1,"")</f>
        <v>1</v>
      </c>
      <c r="DP64" s="48"/>
      <c r="DQ64" s="48"/>
      <c r="DR64" s="48"/>
      <c r="DS64" s="48"/>
      <c r="DT64" s="48"/>
      <c r="DU64" s="48"/>
      <c r="DV64" s="48"/>
      <c r="DW64" s="48"/>
      <c r="DX64" s="48"/>
      <c r="DY64" s="48"/>
      <c r="DZ64" s="48">
        <v>1</v>
      </c>
      <c r="EA64" s="49">
        <v>20</v>
      </c>
      <c r="EB64" s="48">
        <v>0</v>
      </c>
      <c r="EC64" s="49">
        <v>0</v>
      </c>
      <c r="ED64" s="48"/>
      <c r="EE64" s="49"/>
      <c r="EF64" s="48">
        <v>4</v>
      </c>
      <c r="EG64" s="49">
        <v>80</v>
      </c>
      <c r="EH64" s="48">
        <v>5</v>
      </c>
      <c r="EI64" s="48"/>
      <c r="EJ64" s="48"/>
      <c r="EK64" s="48"/>
      <c r="EL64" s="48"/>
      <c r="EM64" s="48"/>
      <c r="EN64" s="48"/>
      <c r="EO64" s="48"/>
      <c r="EP64" s="48"/>
      <c r="EQ64" s="48"/>
      <c r="ER64" s="48"/>
      <c r="ES64" s="48"/>
      <c r="ET64" s="48"/>
      <c r="EU64" s="48"/>
      <c r="EV64" s="48"/>
      <c r="EW64" s="48">
        <v>0</v>
      </c>
      <c r="EX64" s="49">
        <v>0</v>
      </c>
      <c r="EY64" s="48"/>
      <c r="EZ64" s="48"/>
      <c r="FA64" s="48"/>
      <c r="FB64" s="48"/>
      <c r="FC64" s="2"/>
      <c r="FD64" s="3"/>
      <c r="FE64" s="3"/>
      <c r="FF64" s="3"/>
      <c r="FG64" s="3"/>
    </row>
    <row r="65" spans="1:163" ht="41.45" customHeight="1">
      <c r="A65" s="65" t="s">
        <v>272</v>
      </c>
      <c r="C65" s="66"/>
      <c r="D65" s="66" t="s">
        <v>64</v>
      </c>
      <c r="E65" s="67">
        <v>162</v>
      </c>
      <c r="F65" s="69">
        <v>100</v>
      </c>
      <c r="G65" s="100" t="s">
        <v>526</v>
      </c>
      <c r="H65" s="66"/>
      <c r="I65" s="70" t="s">
        <v>272</v>
      </c>
      <c r="J65" s="71"/>
      <c r="K65" s="71"/>
      <c r="L65" s="70" t="s">
        <v>272</v>
      </c>
      <c r="M65" s="74">
        <v>1</v>
      </c>
      <c r="N65" s="75">
        <v>1702.8736572265625</v>
      </c>
      <c r="O65" s="75">
        <v>6636.326171875</v>
      </c>
      <c r="P65" s="76"/>
      <c r="Q65" s="77"/>
      <c r="R65" s="77"/>
      <c r="S65" s="91"/>
      <c r="T65" s="48">
        <v>2</v>
      </c>
      <c r="U65" s="48">
        <v>0</v>
      </c>
      <c r="V65" s="49">
        <v>0</v>
      </c>
      <c r="W65" s="49">
        <v>0.005051</v>
      </c>
      <c r="X65" s="49">
        <v>0.003701</v>
      </c>
      <c r="Y65" s="49">
        <v>0.345864</v>
      </c>
      <c r="Z65" s="49">
        <v>0.5</v>
      </c>
      <c r="AA65" s="49">
        <v>0</v>
      </c>
      <c r="AB65" s="72">
        <v>29</v>
      </c>
      <c r="AC65" s="72"/>
      <c r="AD65" s="73"/>
      <c r="AE65" s="88" t="s">
        <v>398</v>
      </c>
      <c r="AF65" s="99" t="s">
        <v>425</v>
      </c>
      <c r="AG65" s="88"/>
      <c r="AH65" s="99" t="s">
        <v>526</v>
      </c>
      <c r="AI65" s="88" t="s">
        <v>627</v>
      </c>
      <c r="AJ65" s="88"/>
      <c r="AK65" s="88"/>
      <c r="AL65" s="88"/>
      <c r="AM65" s="88"/>
      <c r="AN65" s="88"/>
      <c r="AO65" s="88"/>
      <c r="AP65" s="88"/>
      <c r="AQ65" s="88"/>
      <c r="AR65" s="88"/>
      <c r="AS65" s="88"/>
      <c r="AT65" s="88" t="s">
        <v>717</v>
      </c>
      <c r="AU65" s="88" t="s">
        <v>782</v>
      </c>
      <c r="AV65" s="88">
        <v>3919</v>
      </c>
      <c r="AW65" s="88"/>
      <c r="AX65" s="88"/>
      <c r="AY65" s="88"/>
      <c r="AZ65" s="99" t="s">
        <v>888</v>
      </c>
      <c r="BA65" s="88"/>
      <c r="BB65" s="88"/>
      <c r="BC65" s="88"/>
      <c r="BD65" s="88"/>
      <c r="BE65" s="88" t="s">
        <v>1040</v>
      </c>
      <c r="BF65" s="88" t="s">
        <v>1090</v>
      </c>
      <c r="BG65" s="88"/>
      <c r="BH65" s="88" t="s">
        <v>1117</v>
      </c>
      <c r="BI65" s="88">
        <v>100873</v>
      </c>
      <c r="BJ65" s="88"/>
      <c r="BK65" s="88"/>
      <c r="BL65" s="88"/>
      <c r="BM65" s="88">
        <v>1891</v>
      </c>
      <c r="BN65" s="88"/>
      <c r="BO65" s="88"/>
      <c r="BP65" s="88"/>
      <c r="BQ65" s="88" t="b">
        <v>0</v>
      </c>
      <c r="BR65" s="88"/>
      <c r="BS65" s="88"/>
      <c r="BT65" s="88"/>
      <c r="BU65" s="88" t="b">
        <v>0</v>
      </c>
      <c r="BV65" s="88" t="b">
        <v>0</v>
      </c>
      <c r="BW65" s="88"/>
      <c r="BX65" s="88" t="b">
        <v>0</v>
      </c>
      <c r="BY65" s="88" t="b">
        <v>0</v>
      </c>
      <c r="BZ65" s="99" t="s">
        <v>1232</v>
      </c>
      <c r="CA65" s="88" t="s">
        <v>1325</v>
      </c>
      <c r="CB65" s="88"/>
      <c r="CC65" s="88" t="s">
        <v>1380</v>
      </c>
      <c r="CD65" s="88"/>
      <c r="CE65" s="88" t="s">
        <v>1430</v>
      </c>
      <c r="CF65" s="88"/>
      <c r="CG65" s="88"/>
      <c r="CH65" s="88"/>
      <c r="CI65" s="88" t="s">
        <v>1501</v>
      </c>
      <c r="CJ65" s="88"/>
      <c r="CK65" s="88"/>
      <c r="CL65" s="88"/>
      <c r="CM65" s="88"/>
      <c r="CN65" s="88" t="s">
        <v>1525</v>
      </c>
      <c r="CO65" s="88" t="s">
        <v>1564</v>
      </c>
      <c r="CP65" s="88"/>
      <c r="CQ65" s="88"/>
      <c r="CR65" s="88" t="s">
        <v>1567</v>
      </c>
      <c r="CS65" s="88"/>
      <c r="CT65" s="88"/>
      <c r="CU65" s="88"/>
      <c r="CV65" s="88">
        <v>0</v>
      </c>
      <c r="CW65" s="88"/>
      <c r="CX65" s="88"/>
      <c r="CY65" s="88"/>
      <c r="CZ65" s="88"/>
      <c r="DA65" s="88"/>
      <c r="DB65" s="88"/>
      <c r="DC65" s="88"/>
      <c r="DD65" s="88" t="s">
        <v>1625</v>
      </c>
      <c r="DE65" s="88"/>
      <c r="DF65" s="88" t="s">
        <v>344</v>
      </c>
      <c r="DG65" s="88"/>
      <c r="DH65" s="88">
        <v>163</v>
      </c>
      <c r="DI65" s="88" t="s">
        <v>272</v>
      </c>
      <c r="DJ65" s="88" t="s">
        <v>1686</v>
      </c>
      <c r="DK65" s="99" t="s">
        <v>1713</v>
      </c>
      <c r="DL65" s="88">
        <v>3919</v>
      </c>
      <c r="DM65" s="88"/>
      <c r="DN65" s="88"/>
      <c r="DO65" s="88" t="str">
        <f>REPLACE(INDEX(GroupVertices[Group],MATCH(Vertices[[#This Row],[Vertex]],GroupVertices[Vertex],0)),1,1,"")</f>
        <v>1</v>
      </c>
      <c r="DP65" s="48"/>
      <c r="DQ65" s="48"/>
      <c r="DR65" s="48"/>
      <c r="DS65" s="48"/>
      <c r="DT65" s="48"/>
      <c r="DU65" s="48"/>
      <c r="DV65" s="48"/>
      <c r="DW65" s="48"/>
      <c r="DX65" s="48"/>
      <c r="DY65" s="48"/>
      <c r="DZ65" s="48">
        <v>2</v>
      </c>
      <c r="EA65" s="49">
        <v>11.11111111111111</v>
      </c>
      <c r="EB65" s="48">
        <v>0</v>
      </c>
      <c r="EC65" s="49">
        <v>0</v>
      </c>
      <c r="ED65" s="48"/>
      <c r="EE65" s="49"/>
      <c r="EF65" s="48">
        <v>16</v>
      </c>
      <c r="EG65" s="49">
        <v>88.88888888888889</v>
      </c>
      <c r="EH65" s="48">
        <v>18</v>
      </c>
      <c r="EI65" s="48"/>
      <c r="EJ65" s="48"/>
      <c r="EK65" s="48"/>
      <c r="EL65" s="48"/>
      <c r="EM65" s="48"/>
      <c r="EN65" s="48"/>
      <c r="EO65" s="48"/>
      <c r="EP65" s="48"/>
      <c r="EQ65" s="48"/>
      <c r="ER65" s="48"/>
      <c r="ES65" s="48"/>
      <c r="ET65" s="48"/>
      <c r="EU65" s="48"/>
      <c r="EV65" s="48"/>
      <c r="EW65" s="48">
        <v>0</v>
      </c>
      <c r="EX65" s="49">
        <v>0</v>
      </c>
      <c r="EY65" s="48"/>
      <c r="EZ65" s="48"/>
      <c r="FA65" s="48"/>
      <c r="FB65" s="48"/>
      <c r="FC65" s="2"/>
      <c r="FD65" s="3"/>
      <c r="FE65" s="3"/>
      <c r="FF65" s="3"/>
      <c r="FG65" s="3"/>
    </row>
    <row r="66" spans="1:163" ht="41.45" customHeight="1">
      <c r="A66" s="65" t="s">
        <v>273</v>
      </c>
      <c r="C66" s="66"/>
      <c r="D66" s="66" t="s">
        <v>64</v>
      </c>
      <c r="E66" s="67">
        <v>162</v>
      </c>
      <c r="F66" s="69">
        <v>100</v>
      </c>
      <c r="G66" s="100" t="s">
        <v>528</v>
      </c>
      <c r="H66" s="66"/>
      <c r="I66" s="70" t="s">
        <v>273</v>
      </c>
      <c r="J66" s="71"/>
      <c r="K66" s="71"/>
      <c r="L66" s="70" t="s">
        <v>273</v>
      </c>
      <c r="M66" s="74">
        <v>1</v>
      </c>
      <c r="N66" s="75">
        <v>1975.7503662109375</v>
      </c>
      <c r="O66" s="75">
        <v>8779.4462890625</v>
      </c>
      <c r="P66" s="76"/>
      <c r="Q66" s="77"/>
      <c r="R66" s="77"/>
      <c r="S66" s="91"/>
      <c r="T66" s="48">
        <v>1</v>
      </c>
      <c r="U66" s="48">
        <v>0</v>
      </c>
      <c r="V66" s="49">
        <v>0</v>
      </c>
      <c r="W66" s="49">
        <v>0.005025</v>
      </c>
      <c r="X66" s="49">
        <v>0.002734</v>
      </c>
      <c r="Y66" s="49">
        <v>0.26291</v>
      </c>
      <c r="Z66" s="49">
        <v>0</v>
      </c>
      <c r="AA66" s="49">
        <v>0</v>
      </c>
      <c r="AB66" s="72">
        <v>31</v>
      </c>
      <c r="AC66" s="72"/>
      <c r="AD66" s="73"/>
      <c r="AE66" s="88" t="s">
        <v>398</v>
      </c>
      <c r="AF66" s="99" t="s">
        <v>427</v>
      </c>
      <c r="AG66" s="88"/>
      <c r="AH66" s="99" t="s">
        <v>528</v>
      </c>
      <c r="AI66" s="88" t="s">
        <v>629</v>
      </c>
      <c r="AJ66" s="88"/>
      <c r="AK66" s="88"/>
      <c r="AL66" s="88"/>
      <c r="AM66" s="88"/>
      <c r="AN66" s="88"/>
      <c r="AO66" s="88"/>
      <c r="AP66" s="88"/>
      <c r="AQ66" s="102">
        <v>38357</v>
      </c>
      <c r="AR66" s="88"/>
      <c r="AS66" s="88"/>
      <c r="AT66" s="88" t="s">
        <v>730</v>
      </c>
      <c r="AU66" s="88" t="s">
        <v>730</v>
      </c>
      <c r="AV66" s="88">
        <v>0</v>
      </c>
      <c r="AW66" s="88"/>
      <c r="AX66" s="88"/>
      <c r="AY66" s="88"/>
      <c r="AZ66" s="99" t="s">
        <v>890</v>
      </c>
      <c r="BA66" s="88"/>
      <c r="BB66" s="88"/>
      <c r="BC66" s="88"/>
      <c r="BD66" s="88"/>
      <c r="BE66" s="88"/>
      <c r="BF66" s="88" t="s">
        <v>1090</v>
      </c>
      <c r="BG66" s="88"/>
      <c r="BH66" s="88" t="s">
        <v>1119</v>
      </c>
      <c r="BI66" s="88">
        <v>130972</v>
      </c>
      <c r="BJ66" s="88"/>
      <c r="BK66" s="88"/>
      <c r="BL66" s="88"/>
      <c r="BM66" s="88"/>
      <c r="BN66" s="88"/>
      <c r="BO66" s="88"/>
      <c r="BP66" s="88"/>
      <c r="BQ66" s="88" t="b">
        <v>0</v>
      </c>
      <c r="BR66" s="88"/>
      <c r="BS66" s="88"/>
      <c r="BT66" s="88"/>
      <c r="BU66" s="88" t="b">
        <v>0</v>
      </c>
      <c r="BV66" s="88" t="b">
        <v>0</v>
      </c>
      <c r="BW66" s="88"/>
      <c r="BX66" s="88" t="b">
        <v>0</v>
      </c>
      <c r="BY66" s="88" t="b">
        <v>0</v>
      </c>
      <c r="BZ66" s="99" t="s">
        <v>1234</v>
      </c>
      <c r="CA66" s="88"/>
      <c r="CB66" s="88"/>
      <c r="CC66" s="88"/>
      <c r="CD66" s="88"/>
      <c r="CE66" s="88" t="s">
        <v>1432</v>
      </c>
      <c r="CF66" s="88"/>
      <c r="CG66" s="88"/>
      <c r="CH66" s="88"/>
      <c r="CI66" s="88" t="s">
        <v>1501</v>
      </c>
      <c r="CJ66" s="88"/>
      <c r="CK66" s="88"/>
      <c r="CL66" s="88"/>
      <c r="CM66" s="88"/>
      <c r="CN66" s="88"/>
      <c r="CO66" s="88"/>
      <c r="CP66" s="88"/>
      <c r="CQ66" s="88"/>
      <c r="CR66" s="88"/>
      <c r="CS66" s="88"/>
      <c r="CT66" s="88"/>
      <c r="CU66" s="88"/>
      <c r="CV66" s="88"/>
      <c r="CW66" s="88"/>
      <c r="CX66" s="88"/>
      <c r="CY66" s="88"/>
      <c r="CZ66" s="88"/>
      <c r="DA66" s="88"/>
      <c r="DB66" s="88"/>
      <c r="DC66" s="88"/>
      <c r="DD66" s="88"/>
      <c r="DE66" s="88"/>
      <c r="DF66" s="88" t="s">
        <v>1666</v>
      </c>
      <c r="DG66" s="88"/>
      <c r="DH66" s="88">
        <v>59</v>
      </c>
      <c r="DI66" s="88" t="s">
        <v>273</v>
      </c>
      <c r="DJ66" s="88" t="s">
        <v>1686</v>
      </c>
      <c r="DK66" s="99" t="s">
        <v>1715</v>
      </c>
      <c r="DL66" s="88">
        <v>0</v>
      </c>
      <c r="DM66" s="88"/>
      <c r="DN66" s="88"/>
      <c r="DO66" s="88" t="str">
        <f>REPLACE(INDEX(GroupVertices[Group],MATCH(Vertices[[#This Row],[Vertex]],GroupVertices[Vertex],0)),1,1,"")</f>
        <v>1</v>
      </c>
      <c r="DP66" s="48"/>
      <c r="DQ66" s="48"/>
      <c r="DR66" s="48"/>
      <c r="DS66" s="48"/>
      <c r="DT66" s="48"/>
      <c r="DU66" s="48"/>
      <c r="DV66" s="48"/>
      <c r="DW66" s="48"/>
      <c r="DX66" s="48"/>
      <c r="DY66" s="48"/>
      <c r="DZ66" s="48">
        <v>2</v>
      </c>
      <c r="EA66" s="49">
        <v>9.523809523809524</v>
      </c>
      <c r="EB66" s="48">
        <v>0</v>
      </c>
      <c r="EC66" s="49">
        <v>0</v>
      </c>
      <c r="ED66" s="48"/>
      <c r="EE66" s="49"/>
      <c r="EF66" s="48">
        <v>19</v>
      </c>
      <c r="EG66" s="49">
        <v>90.47619047619048</v>
      </c>
      <c r="EH66" s="48">
        <v>21</v>
      </c>
      <c r="EI66" s="48"/>
      <c r="EJ66" s="48"/>
      <c r="EK66" s="48"/>
      <c r="EL66" s="48"/>
      <c r="EM66" s="48"/>
      <c r="EN66" s="48"/>
      <c r="EO66" s="48"/>
      <c r="EP66" s="48"/>
      <c r="EQ66" s="48"/>
      <c r="ER66" s="48"/>
      <c r="ES66" s="48"/>
      <c r="ET66" s="48"/>
      <c r="EU66" s="48"/>
      <c r="EV66" s="48"/>
      <c r="EW66" s="48">
        <v>0</v>
      </c>
      <c r="EX66" s="49">
        <v>0</v>
      </c>
      <c r="EY66" s="48"/>
      <c r="EZ66" s="48"/>
      <c r="FA66" s="48"/>
      <c r="FB66" s="48"/>
      <c r="FC66" s="2"/>
      <c r="FD66" s="3"/>
      <c r="FE66" s="3"/>
      <c r="FF66" s="3"/>
      <c r="FG66" s="3"/>
    </row>
    <row r="67" spans="1:163" ht="41.45" customHeight="1">
      <c r="A67" s="65" t="s">
        <v>274</v>
      </c>
      <c r="C67" s="66"/>
      <c r="D67" s="66" t="s">
        <v>64</v>
      </c>
      <c r="E67" s="67">
        <v>162</v>
      </c>
      <c r="F67" s="69">
        <v>100</v>
      </c>
      <c r="G67" s="100" t="s">
        <v>529</v>
      </c>
      <c r="H67" s="66"/>
      <c r="I67" s="70" t="s">
        <v>274</v>
      </c>
      <c r="J67" s="71"/>
      <c r="K67" s="71"/>
      <c r="L67" s="70" t="s">
        <v>274</v>
      </c>
      <c r="M67" s="74">
        <v>1</v>
      </c>
      <c r="N67" s="75">
        <v>922.1947631835938</v>
      </c>
      <c r="O67" s="75">
        <v>6935.19970703125</v>
      </c>
      <c r="P67" s="76"/>
      <c r="Q67" s="77"/>
      <c r="R67" s="77"/>
      <c r="S67" s="91"/>
      <c r="T67" s="48">
        <v>1</v>
      </c>
      <c r="U67" s="48">
        <v>0</v>
      </c>
      <c r="V67" s="49">
        <v>0</v>
      </c>
      <c r="W67" s="49">
        <v>0.005025</v>
      </c>
      <c r="X67" s="49">
        <v>0.002734</v>
      </c>
      <c r="Y67" s="49">
        <v>0.26291</v>
      </c>
      <c r="Z67" s="49">
        <v>0</v>
      </c>
      <c r="AA67" s="49">
        <v>0</v>
      </c>
      <c r="AB67" s="72">
        <v>32</v>
      </c>
      <c r="AC67" s="72"/>
      <c r="AD67" s="73"/>
      <c r="AE67" s="88" t="s">
        <v>398</v>
      </c>
      <c r="AF67" s="99" t="s">
        <v>428</v>
      </c>
      <c r="AG67" s="88"/>
      <c r="AH67" s="99" t="s">
        <v>529</v>
      </c>
      <c r="AI67" s="88" t="s">
        <v>630</v>
      </c>
      <c r="AJ67" s="88"/>
      <c r="AK67" s="88"/>
      <c r="AL67" s="88"/>
      <c r="AM67" s="88"/>
      <c r="AN67" s="88"/>
      <c r="AO67" s="88"/>
      <c r="AP67" s="88"/>
      <c r="AQ67" s="88"/>
      <c r="AR67" s="88"/>
      <c r="AS67" s="88"/>
      <c r="AT67" s="88" t="s">
        <v>730</v>
      </c>
      <c r="AU67" s="88" t="s">
        <v>730</v>
      </c>
      <c r="AV67" s="88">
        <v>0</v>
      </c>
      <c r="AW67" s="88"/>
      <c r="AX67" s="88"/>
      <c r="AY67" s="88"/>
      <c r="AZ67" s="99" t="s">
        <v>891</v>
      </c>
      <c r="BA67" s="88"/>
      <c r="BB67" s="88"/>
      <c r="BC67" s="88" t="s">
        <v>981</v>
      </c>
      <c r="BD67" s="88"/>
      <c r="BE67" s="88"/>
      <c r="BF67" s="88" t="s">
        <v>1090</v>
      </c>
      <c r="BG67" s="88"/>
      <c r="BH67" s="88" t="s">
        <v>1120</v>
      </c>
      <c r="BI67" s="88">
        <v>118708</v>
      </c>
      <c r="BJ67" s="88"/>
      <c r="BK67" s="88"/>
      <c r="BL67" s="88"/>
      <c r="BM67" s="88"/>
      <c r="BN67" s="88"/>
      <c r="BO67" s="88"/>
      <c r="BP67" s="88"/>
      <c r="BQ67" s="88" t="b">
        <v>0</v>
      </c>
      <c r="BR67" s="88"/>
      <c r="BS67" s="88"/>
      <c r="BT67" s="88"/>
      <c r="BU67" s="88" t="b">
        <v>0</v>
      </c>
      <c r="BV67" s="88" t="b">
        <v>0</v>
      </c>
      <c r="BW67" s="88"/>
      <c r="BX67" s="88" t="b">
        <v>0</v>
      </c>
      <c r="BY67" s="88" t="b">
        <v>0</v>
      </c>
      <c r="BZ67" s="99" t="s">
        <v>1235</v>
      </c>
      <c r="CA67" s="88"/>
      <c r="CB67" s="88"/>
      <c r="CC67" s="88" t="s">
        <v>1381</v>
      </c>
      <c r="CD67" s="88"/>
      <c r="CE67" s="88" t="s">
        <v>1433</v>
      </c>
      <c r="CF67" s="88"/>
      <c r="CG67" s="88"/>
      <c r="CH67" s="88"/>
      <c r="CI67" s="88" t="s">
        <v>1501</v>
      </c>
      <c r="CJ67" s="88"/>
      <c r="CK67" s="88"/>
      <c r="CL67" s="88"/>
      <c r="CM67" s="88"/>
      <c r="CN67" s="88"/>
      <c r="CO67" s="88"/>
      <c r="CP67" s="88"/>
      <c r="CQ67" s="88"/>
      <c r="CR67" s="88"/>
      <c r="CS67" s="88"/>
      <c r="CT67" s="88"/>
      <c r="CU67" s="88"/>
      <c r="CV67" s="88"/>
      <c r="CW67" s="88"/>
      <c r="CX67" s="88"/>
      <c r="CY67" s="88"/>
      <c r="CZ67" s="88"/>
      <c r="DA67" s="88"/>
      <c r="DB67" s="88"/>
      <c r="DC67" s="88"/>
      <c r="DD67" s="88"/>
      <c r="DE67" s="88"/>
      <c r="DF67" s="88" t="s">
        <v>1659</v>
      </c>
      <c r="DG67" s="88"/>
      <c r="DH67" s="88">
        <v>32</v>
      </c>
      <c r="DI67" s="88" t="s">
        <v>274</v>
      </c>
      <c r="DJ67" s="88" t="s">
        <v>1686</v>
      </c>
      <c r="DK67" s="99" t="s">
        <v>1716</v>
      </c>
      <c r="DL67" s="88">
        <v>0</v>
      </c>
      <c r="DM67" s="88"/>
      <c r="DN67" s="88"/>
      <c r="DO67" s="88" t="str">
        <f>REPLACE(INDEX(GroupVertices[Group],MATCH(Vertices[[#This Row],[Vertex]],GroupVertices[Vertex],0)),1,1,"")</f>
        <v>1</v>
      </c>
      <c r="DP67" s="48"/>
      <c r="DQ67" s="48"/>
      <c r="DR67" s="48"/>
      <c r="DS67" s="48"/>
      <c r="DT67" s="48"/>
      <c r="DU67" s="48"/>
      <c r="DV67" s="48"/>
      <c r="DW67" s="48"/>
      <c r="DX67" s="48"/>
      <c r="DY67" s="48"/>
      <c r="DZ67" s="48">
        <v>1</v>
      </c>
      <c r="EA67" s="49">
        <v>20</v>
      </c>
      <c r="EB67" s="48">
        <v>0</v>
      </c>
      <c r="EC67" s="49">
        <v>0</v>
      </c>
      <c r="ED67" s="48"/>
      <c r="EE67" s="49"/>
      <c r="EF67" s="48">
        <v>4</v>
      </c>
      <c r="EG67" s="49">
        <v>80</v>
      </c>
      <c r="EH67" s="48">
        <v>5</v>
      </c>
      <c r="EI67" s="48"/>
      <c r="EJ67" s="48"/>
      <c r="EK67" s="48"/>
      <c r="EL67" s="48"/>
      <c r="EM67" s="48"/>
      <c r="EN67" s="48"/>
      <c r="EO67" s="48"/>
      <c r="EP67" s="48"/>
      <c r="EQ67" s="48"/>
      <c r="ER67" s="48"/>
      <c r="ES67" s="48"/>
      <c r="ET67" s="48"/>
      <c r="EU67" s="48"/>
      <c r="EV67" s="48"/>
      <c r="EW67" s="48">
        <v>0</v>
      </c>
      <c r="EX67" s="49">
        <v>0</v>
      </c>
      <c r="EY67" s="48"/>
      <c r="EZ67" s="48"/>
      <c r="FA67" s="48"/>
      <c r="FB67" s="48"/>
      <c r="FC67" s="2"/>
      <c r="FD67" s="3"/>
      <c r="FE67" s="3"/>
      <c r="FF67" s="3"/>
      <c r="FG67" s="3"/>
    </row>
    <row r="68" spans="1:163" ht="41.45" customHeight="1">
      <c r="A68" s="65" t="s">
        <v>238</v>
      </c>
      <c r="C68" s="66"/>
      <c r="D68" s="66" t="s">
        <v>64</v>
      </c>
      <c r="E68" s="67">
        <v>162</v>
      </c>
      <c r="F68" s="69">
        <v>100</v>
      </c>
      <c r="G68" s="100" t="s">
        <v>542</v>
      </c>
      <c r="H68" s="66"/>
      <c r="I68" s="70" t="s">
        <v>238</v>
      </c>
      <c r="J68" s="71"/>
      <c r="K68" s="71"/>
      <c r="L68" s="70" t="s">
        <v>238</v>
      </c>
      <c r="M68" s="74">
        <v>1</v>
      </c>
      <c r="N68" s="75">
        <v>3281.69921875</v>
      </c>
      <c r="O68" s="75">
        <v>1850.705078125</v>
      </c>
      <c r="P68" s="76"/>
      <c r="Q68" s="77"/>
      <c r="R68" s="77"/>
      <c r="S68" s="91"/>
      <c r="T68" s="48">
        <v>1</v>
      </c>
      <c r="U68" s="48">
        <v>1</v>
      </c>
      <c r="V68" s="49">
        <v>0</v>
      </c>
      <c r="W68" s="49">
        <v>0.005051</v>
      </c>
      <c r="X68" s="49">
        <v>0.002889</v>
      </c>
      <c r="Y68" s="49">
        <v>0.457234</v>
      </c>
      <c r="Z68" s="49">
        <v>0.5</v>
      </c>
      <c r="AA68" s="49">
        <v>0</v>
      </c>
      <c r="AB68" s="72">
        <v>45</v>
      </c>
      <c r="AC68" s="72"/>
      <c r="AD68" s="73"/>
      <c r="AE68" s="88" t="s">
        <v>398</v>
      </c>
      <c r="AF68" s="99" t="s">
        <v>441</v>
      </c>
      <c r="AG68" s="88"/>
      <c r="AH68" s="99" t="s">
        <v>542</v>
      </c>
      <c r="AI68" s="88" t="s">
        <v>643</v>
      </c>
      <c r="AJ68" s="88"/>
      <c r="AK68" s="88"/>
      <c r="AL68" s="88"/>
      <c r="AM68" s="88"/>
      <c r="AN68" s="88"/>
      <c r="AO68" s="88"/>
      <c r="AP68" s="88"/>
      <c r="AQ68" s="88"/>
      <c r="AR68" s="88"/>
      <c r="AS68" s="88"/>
      <c r="AT68" s="88" t="s">
        <v>720</v>
      </c>
      <c r="AU68" s="88" t="s">
        <v>720</v>
      </c>
      <c r="AV68" s="88">
        <v>0</v>
      </c>
      <c r="AW68" s="88" t="s">
        <v>843</v>
      </c>
      <c r="AX68" s="88"/>
      <c r="AY68" s="88"/>
      <c r="AZ68" s="99" t="s">
        <v>904</v>
      </c>
      <c r="BA68" s="88"/>
      <c r="BB68" s="88"/>
      <c r="BC68" s="88" t="s">
        <v>988</v>
      </c>
      <c r="BD68" s="88"/>
      <c r="BE68" s="88"/>
      <c r="BF68" s="88" t="s">
        <v>1090</v>
      </c>
      <c r="BG68" s="88"/>
      <c r="BH68" s="88" t="s">
        <v>1133</v>
      </c>
      <c r="BI68" s="88">
        <v>500621</v>
      </c>
      <c r="BJ68" s="88"/>
      <c r="BK68" s="88"/>
      <c r="BL68" s="88"/>
      <c r="BM68" s="103">
        <v>38565</v>
      </c>
      <c r="BN68" s="88" t="s">
        <v>1195</v>
      </c>
      <c r="BO68" s="88"/>
      <c r="BP68" s="88"/>
      <c r="BQ68" s="88" t="b">
        <v>0</v>
      </c>
      <c r="BR68" s="88"/>
      <c r="BS68" s="88"/>
      <c r="BT68" s="88"/>
      <c r="BU68" s="88" t="b">
        <v>0</v>
      </c>
      <c r="BV68" s="88" t="b">
        <v>0</v>
      </c>
      <c r="BW68" s="88"/>
      <c r="BX68" s="88" t="b">
        <v>0</v>
      </c>
      <c r="BY68" s="88" t="b">
        <v>1</v>
      </c>
      <c r="BZ68" s="99" t="s">
        <v>1248</v>
      </c>
      <c r="CA68" s="88"/>
      <c r="CB68" s="88"/>
      <c r="CC68" s="88"/>
      <c r="CD68" s="88"/>
      <c r="CE68" s="88" t="s">
        <v>1444</v>
      </c>
      <c r="CF68" s="88"/>
      <c r="CG68" s="88"/>
      <c r="CH68" s="88"/>
      <c r="CI68" s="88" t="s">
        <v>1501</v>
      </c>
      <c r="CJ68" s="88"/>
      <c r="CK68" s="88"/>
      <c r="CL68" s="88"/>
      <c r="CM68" s="88"/>
      <c r="CN68" s="88"/>
      <c r="CO68" s="88"/>
      <c r="CP68" s="88"/>
      <c r="CQ68" s="88"/>
      <c r="CR68" s="88"/>
      <c r="CS68" s="88"/>
      <c r="CT68" s="88"/>
      <c r="CU68" s="88"/>
      <c r="CV68" s="88"/>
      <c r="CW68" s="88"/>
      <c r="CX68" s="88"/>
      <c r="CY68" s="88"/>
      <c r="CZ68" s="88"/>
      <c r="DA68" s="88"/>
      <c r="DB68" s="88"/>
      <c r="DC68" s="88"/>
      <c r="DD68" s="88"/>
      <c r="DE68" s="88"/>
      <c r="DF68" s="88" t="s">
        <v>344</v>
      </c>
      <c r="DG68" s="88"/>
      <c r="DH68" s="88">
        <v>5974</v>
      </c>
      <c r="DI68" s="88" t="s">
        <v>238</v>
      </c>
      <c r="DJ68" s="88" t="s">
        <v>1685</v>
      </c>
      <c r="DK68" s="99" t="s">
        <v>1728</v>
      </c>
      <c r="DL68" s="88">
        <v>0</v>
      </c>
      <c r="DM68" s="88"/>
      <c r="DN68" s="88"/>
      <c r="DO68" s="88" t="str">
        <f>REPLACE(INDEX(GroupVertices[Group],MATCH(Vertices[[#This Row],[Vertex]],GroupVertices[Vertex],0)),1,1,"")</f>
        <v>1</v>
      </c>
      <c r="DP68" s="48"/>
      <c r="DQ68" s="48"/>
      <c r="DR68" s="48"/>
      <c r="DS68" s="48"/>
      <c r="DT68" s="48"/>
      <c r="DU68" s="48"/>
      <c r="DV68" s="123" t="s">
        <v>1837</v>
      </c>
      <c r="DW68" s="123" t="s">
        <v>1837</v>
      </c>
      <c r="DX68" s="123" t="s">
        <v>1837</v>
      </c>
      <c r="DY68" s="123" t="s">
        <v>1837</v>
      </c>
      <c r="DZ68" s="123">
        <v>1</v>
      </c>
      <c r="EA68" s="125">
        <v>7.6923076923076925</v>
      </c>
      <c r="EB68" s="123">
        <v>0</v>
      </c>
      <c r="EC68" s="125">
        <v>0</v>
      </c>
      <c r="ED68" s="123"/>
      <c r="EE68" s="125"/>
      <c r="EF68" s="123">
        <v>12</v>
      </c>
      <c r="EG68" s="125">
        <v>92.3076923076923</v>
      </c>
      <c r="EH68" s="123">
        <v>13</v>
      </c>
      <c r="EI68" s="123"/>
      <c r="EJ68" s="123"/>
      <c r="EK68" s="123"/>
      <c r="EL68" s="123"/>
      <c r="EM68" s="123"/>
      <c r="EN68" s="123"/>
      <c r="EO68" s="123"/>
      <c r="EP68" s="123"/>
      <c r="EQ68" s="123"/>
      <c r="ER68" s="123"/>
      <c r="ES68" s="123" t="s">
        <v>1837</v>
      </c>
      <c r="ET68" s="123" t="s">
        <v>1837</v>
      </c>
      <c r="EU68" s="123" t="s">
        <v>1837</v>
      </c>
      <c r="EV68" s="123" t="s">
        <v>1837</v>
      </c>
      <c r="EW68" s="123">
        <v>0</v>
      </c>
      <c r="EX68" s="125">
        <v>0</v>
      </c>
      <c r="EY68" s="123" t="s">
        <v>1837</v>
      </c>
      <c r="EZ68" s="123" t="s">
        <v>1837</v>
      </c>
      <c r="FA68" s="123" t="s">
        <v>1837</v>
      </c>
      <c r="FB68" s="123" t="s">
        <v>1837</v>
      </c>
      <c r="FC68" s="2"/>
      <c r="FD68" s="3"/>
      <c r="FE68" s="3"/>
      <c r="FF68" s="3"/>
      <c r="FG68" s="3"/>
    </row>
    <row r="69" spans="1:163" ht="41.45" customHeight="1">
      <c r="A69" s="65" t="s">
        <v>276</v>
      </c>
      <c r="C69" s="66"/>
      <c r="D69" s="66" t="s">
        <v>64</v>
      </c>
      <c r="E69" s="67">
        <v>162</v>
      </c>
      <c r="F69" s="69">
        <v>100</v>
      </c>
      <c r="G69" s="100" t="s">
        <v>543</v>
      </c>
      <c r="H69" s="66"/>
      <c r="I69" s="70" t="s">
        <v>276</v>
      </c>
      <c r="J69" s="71"/>
      <c r="K69" s="71"/>
      <c r="L69" s="70" t="s">
        <v>276</v>
      </c>
      <c r="M69" s="74">
        <v>1</v>
      </c>
      <c r="N69" s="75">
        <v>3056.4580078125</v>
      </c>
      <c r="O69" s="75">
        <v>1116.830322265625</v>
      </c>
      <c r="P69" s="76"/>
      <c r="Q69" s="77"/>
      <c r="R69" s="77"/>
      <c r="S69" s="91"/>
      <c r="T69" s="48">
        <v>2</v>
      </c>
      <c r="U69" s="48">
        <v>0</v>
      </c>
      <c r="V69" s="49">
        <v>0</v>
      </c>
      <c r="W69" s="49">
        <v>0.005051</v>
      </c>
      <c r="X69" s="49">
        <v>0.002889</v>
      </c>
      <c r="Y69" s="49">
        <v>0.457234</v>
      </c>
      <c r="Z69" s="49">
        <v>0.5</v>
      </c>
      <c r="AA69" s="49">
        <v>0</v>
      </c>
      <c r="AB69" s="72">
        <v>46</v>
      </c>
      <c r="AC69" s="72"/>
      <c r="AD69" s="73"/>
      <c r="AE69" s="88" t="s">
        <v>398</v>
      </c>
      <c r="AF69" s="99" t="s">
        <v>442</v>
      </c>
      <c r="AG69" s="88"/>
      <c r="AH69" s="99" t="s">
        <v>543</v>
      </c>
      <c r="AI69" s="88" t="s">
        <v>644</v>
      </c>
      <c r="AJ69" s="88"/>
      <c r="AK69" s="88"/>
      <c r="AL69" s="88"/>
      <c r="AM69" s="88"/>
      <c r="AN69" s="88"/>
      <c r="AO69" s="88"/>
      <c r="AP69" s="88"/>
      <c r="AQ69" s="88"/>
      <c r="AR69" s="88"/>
      <c r="AS69" s="88"/>
      <c r="AT69" s="88" t="s">
        <v>735</v>
      </c>
      <c r="AU69" s="88" t="s">
        <v>792</v>
      </c>
      <c r="AV69" s="88">
        <v>0</v>
      </c>
      <c r="AW69" s="88"/>
      <c r="AX69" s="88"/>
      <c r="AY69" s="88"/>
      <c r="AZ69" s="99" t="s">
        <v>905</v>
      </c>
      <c r="BA69" s="88"/>
      <c r="BB69" s="88"/>
      <c r="BC69" s="88" t="s">
        <v>644</v>
      </c>
      <c r="BD69" s="88"/>
      <c r="BE69" s="88"/>
      <c r="BF69" s="88" t="s">
        <v>1090</v>
      </c>
      <c r="BG69" s="88"/>
      <c r="BH69" s="88" t="s">
        <v>1134</v>
      </c>
      <c r="BI69" s="88">
        <v>1189121</v>
      </c>
      <c r="BJ69" s="88"/>
      <c r="BK69" s="88"/>
      <c r="BL69" s="88"/>
      <c r="BM69" s="88">
        <v>2003</v>
      </c>
      <c r="BN69" s="88"/>
      <c r="BO69" s="88"/>
      <c r="BP69" s="88"/>
      <c r="BQ69" s="88" t="b">
        <v>0</v>
      </c>
      <c r="BR69" s="88"/>
      <c r="BS69" s="88"/>
      <c r="BT69" s="88"/>
      <c r="BU69" s="88" t="b">
        <v>0</v>
      </c>
      <c r="BV69" s="88" t="b">
        <v>0</v>
      </c>
      <c r="BW69" s="88"/>
      <c r="BX69" s="88" t="b">
        <v>0</v>
      </c>
      <c r="BY69" s="88" t="b">
        <v>0</v>
      </c>
      <c r="BZ69" s="99" t="s">
        <v>1249</v>
      </c>
      <c r="CA69" s="88"/>
      <c r="CB69" s="88"/>
      <c r="CC69" s="88"/>
      <c r="CD69" s="88"/>
      <c r="CE69" s="88" t="s">
        <v>276</v>
      </c>
      <c r="CF69" s="88"/>
      <c r="CG69" s="88"/>
      <c r="CH69" s="88"/>
      <c r="CI69" s="88" t="s">
        <v>1501</v>
      </c>
      <c r="CJ69" s="88"/>
      <c r="CK69" s="88"/>
      <c r="CL69" s="88"/>
      <c r="CM69" s="88"/>
      <c r="CN69" s="88"/>
      <c r="CO69" s="88"/>
      <c r="CP69" s="88"/>
      <c r="CQ69" s="88"/>
      <c r="CR69" s="88"/>
      <c r="CS69" s="88"/>
      <c r="CT69" s="88" t="s">
        <v>276</v>
      </c>
      <c r="CU69" s="88"/>
      <c r="CV69" s="88"/>
      <c r="CW69" s="88"/>
      <c r="CX69" s="88"/>
      <c r="CY69" s="88"/>
      <c r="CZ69" s="88"/>
      <c r="DA69" s="88"/>
      <c r="DB69" s="88"/>
      <c r="DC69" s="88"/>
      <c r="DD69" s="88"/>
      <c r="DE69" s="88"/>
      <c r="DF69" s="88" t="s">
        <v>1659</v>
      </c>
      <c r="DG69" s="88"/>
      <c r="DH69" s="88">
        <v>1372</v>
      </c>
      <c r="DI69" s="88" t="s">
        <v>276</v>
      </c>
      <c r="DJ69" s="88" t="s">
        <v>1686</v>
      </c>
      <c r="DK69" s="88"/>
      <c r="DL69" s="88">
        <v>0</v>
      </c>
      <c r="DM69" s="88"/>
      <c r="DN69" s="88"/>
      <c r="DO69" s="88" t="str">
        <f>REPLACE(INDEX(GroupVertices[Group],MATCH(Vertices[[#This Row],[Vertex]],GroupVertices[Vertex],0)),1,1,"")</f>
        <v>1</v>
      </c>
      <c r="DP69" s="48"/>
      <c r="DQ69" s="48"/>
      <c r="DR69" s="48"/>
      <c r="DS69" s="48"/>
      <c r="DT69" s="48"/>
      <c r="DU69" s="48"/>
      <c r="DV69" s="48"/>
      <c r="DW69" s="48"/>
      <c r="DX69" s="48"/>
      <c r="DY69" s="48"/>
      <c r="DZ69" s="48">
        <v>0</v>
      </c>
      <c r="EA69" s="49">
        <v>0</v>
      </c>
      <c r="EB69" s="48">
        <v>0</v>
      </c>
      <c r="EC69" s="49">
        <v>0</v>
      </c>
      <c r="ED69" s="48"/>
      <c r="EE69" s="49"/>
      <c r="EF69" s="48">
        <v>5</v>
      </c>
      <c r="EG69" s="49">
        <v>100</v>
      </c>
      <c r="EH69" s="48">
        <v>5</v>
      </c>
      <c r="EI69" s="48"/>
      <c r="EJ69" s="48"/>
      <c r="EK69" s="48"/>
      <c r="EL69" s="48"/>
      <c r="EM69" s="48"/>
      <c r="EN69" s="48"/>
      <c r="EO69" s="48"/>
      <c r="EP69" s="48"/>
      <c r="EQ69" s="48"/>
      <c r="ER69" s="48"/>
      <c r="ES69" s="48"/>
      <c r="ET69" s="48"/>
      <c r="EU69" s="48"/>
      <c r="EV69" s="48"/>
      <c r="EW69" s="48">
        <v>0</v>
      </c>
      <c r="EX69" s="49">
        <v>0</v>
      </c>
      <c r="EY69" s="48"/>
      <c r="EZ69" s="48"/>
      <c r="FA69" s="48"/>
      <c r="FB69" s="48"/>
      <c r="FC69" s="2"/>
      <c r="FD69" s="3"/>
      <c r="FE69" s="3"/>
      <c r="FF69" s="3"/>
      <c r="FG69" s="3"/>
    </row>
    <row r="70" spans="1:163" ht="41.45" customHeight="1">
      <c r="A70" s="65" t="s">
        <v>277</v>
      </c>
      <c r="C70" s="66"/>
      <c r="D70" s="66" t="s">
        <v>64</v>
      </c>
      <c r="E70" s="67">
        <v>162</v>
      </c>
      <c r="F70" s="69">
        <v>100</v>
      </c>
      <c r="G70" s="100" t="s">
        <v>546</v>
      </c>
      <c r="H70" s="66"/>
      <c r="I70" s="70" t="s">
        <v>277</v>
      </c>
      <c r="J70" s="71"/>
      <c r="K70" s="71"/>
      <c r="L70" s="70" t="s">
        <v>277</v>
      </c>
      <c r="M70" s="74">
        <v>1</v>
      </c>
      <c r="N70" s="75">
        <v>3146.905517578125</v>
      </c>
      <c r="O70" s="75">
        <v>7511.69091796875</v>
      </c>
      <c r="P70" s="76"/>
      <c r="Q70" s="77"/>
      <c r="R70" s="77"/>
      <c r="S70" s="91"/>
      <c r="T70" s="48">
        <v>1</v>
      </c>
      <c r="U70" s="48">
        <v>0</v>
      </c>
      <c r="V70" s="49">
        <v>0</v>
      </c>
      <c r="W70" s="49">
        <v>0.005025</v>
      </c>
      <c r="X70" s="49">
        <v>0.002734</v>
      </c>
      <c r="Y70" s="49">
        <v>0.26291</v>
      </c>
      <c r="Z70" s="49">
        <v>0</v>
      </c>
      <c r="AA70" s="49">
        <v>0</v>
      </c>
      <c r="AB70" s="72">
        <v>49</v>
      </c>
      <c r="AC70" s="72"/>
      <c r="AD70" s="73"/>
      <c r="AE70" s="88" t="s">
        <v>398</v>
      </c>
      <c r="AF70" s="99" t="s">
        <v>445</v>
      </c>
      <c r="AG70" s="88"/>
      <c r="AH70" s="99" t="s">
        <v>546</v>
      </c>
      <c r="AI70" s="88" t="s">
        <v>647</v>
      </c>
      <c r="AJ70" s="88"/>
      <c r="AK70" s="88"/>
      <c r="AL70" s="88"/>
      <c r="AM70" s="88"/>
      <c r="AN70" s="88"/>
      <c r="AO70" s="88"/>
      <c r="AP70" s="88"/>
      <c r="AQ70" s="88"/>
      <c r="AR70" s="88"/>
      <c r="AS70" s="88"/>
      <c r="AT70" s="88" t="s">
        <v>722</v>
      </c>
      <c r="AU70" s="88" t="s">
        <v>722</v>
      </c>
      <c r="AV70" s="88">
        <v>0</v>
      </c>
      <c r="AW70" s="88" t="s">
        <v>647</v>
      </c>
      <c r="AX70" s="88"/>
      <c r="AY70" s="88"/>
      <c r="AZ70" s="99" t="s">
        <v>908</v>
      </c>
      <c r="BA70" s="88"/>
      <c r="BB70" s="88"/>
      <c r="BC70" s="88"/>
      <c r="BD70" s="88"/>
      <c r="BE70" s="88"/>
      <c r="BF70" s="88" t="s">
        <v>1090</v>
      </c>
      <c r="BG70" s="88"/>
      <c r="BH70" s="88" t="s">
        <v>1137</v>
      </c>
      <c r="BI70" s="88">
        <v>6718</v>
      </c>
      <c r="BJ70" s="88"/>
      <c r="BK70" s="88"/>
      <c r="BL70" s="88"/>
      <c r="BM70" s="88">
        <v>2010</v>
      </c>
      <c r="BN70" s="88"/>
      <c r="BO70" s="88"/>
      <c r="BP70" s="88"/>
      <c r="BQ70" s="88" t="b">
        <v>0</v>
      </c>
      <c r="BR70" s="88"/>
      <c r="BS70" s="88"/>
      <c r="BT70" s="88"/>
      <c r="BU70" s="88" t="b">
        <v>0</v>
      </c>
      <c r="BV70" s="88" t="b">
        <v>0</v>
      </c>
      <c r="BW70" s="88"/>
      <c r="BX70" s="88" t="b">
        <v>0</v>
      </c>
      <c r="BY70" s="88" t="b">
        <v>0</v>
      </c>
      <c r="BZ70" s="99" t="s">
        <v>1252</v>
      </c>
      <c r="CA70" s="88"/>
      <c r="CB70" s="88"/>
      <c r="CC70" s="88" t="s">
        <v>1388</v>
      </c>
      <c r="CD70" s="88"/>
      <c r="CE70" s="88" t="s">
        <v>1447</v>
      </c>
      <c r="CF70" s="88"/>
      <c r="CG70" s="88"/>
      <c r="CH70" s="88"/>
      <c r="CI70" s="88" t="s">
        <v>1501</v>
      </c>
      <c r="CJ70" s="88"/>
      <c r="CK70" s="88"/>
      <c r="CL70" s="88"/>
      <c r="CM70" s="88"/>
      <c r="CN70" s="88"/>
      <c r="CO70" s="88"/>
      <c r="CP70" s="88"/>
      <c r="CQ70" s="88"/>
      <c r="CR70" s="88"/>
      <c r="CS70" s="88"/>
      <c r="CT70" s="88"/>
      <c r="CU70" s="88"/>
      <c r="CV70" s="88"/>
      <c r="CW70" s="88"/>
      <c r="CX70" s="88"/>
      <c r="CY70" s="88"/>
      <c r="CZ70" s="88"/>
      <c r="DA70" s="88"/>
      <c r="DB70" s="88"/>
      <c r="DC70" s="88"/>
      <c r="DD70" s="88"/>
      <c r="DE70" s="88"/>
      <c r="DF70" s="88" t="s">
        <v>1659</v>
      </c>
      <c r="DG70" s="88"/>
      <c r="DH70" s="88">
        <v>1</v>
      </c>
      <c r="DI70" s="88" t="s">
        <v>277</v>
      </c>
      <c r="DJ70" s="88" t="s">
        <v>1686</v>
      </c>
      <c r="DK70" s="99" t="s">
        <v>1731</v>
      </c>
      <c r="DL70" s="88">
        <v>0</v>
      </c>
      <c r="DM70" s="88"/>
      <c r="DN70" s="88"/>
      <c r="DO70" s="88" t="str">
        <f>REPLACE(INDEX(GroupVertices[Group],MATCH(Vertices[[#This Row],[Vertex]],GroupVertices[Vertex],0)),1,1,"")</f>
        <v>1</v>
      </c>
      <c r="DP70" s="48"/>
      <c r="DQ70" s="48"/>
      <c r="DR70" s="48"/>
      <c r="DS70" s="48"/>
      <c r="DT70" s="48"/>
      <c r="DU70" s="48"/>
      <c r="DV70" s="48"/>
      <c r="DW70" s="48"/>
      <c r="DX70" s="48"/>
      <c r="DY70" s="48"/>
      <c r="DZ70" s="48">
        <v>1</v>
      </c>
      <c r="EA70" s="49">
        <v>3.8461538461538463</v>
      </c>
      <c r="EB70" s="48">
        <v>0</v>
      </c>
      <c r="EC70" s="49">
        <v>0</v>
      </c>
      <c r="ED70" s="48"/>
      <c r="EE70" s="49"/>
      <c r="EF70" s="48">
        <v>25</v>
      </c>
      <c r="EG70" s="49">
        <v>96.15384615384616</v>
      </c>
      <c r="EH70" s="48">
        <v>26</v>
      </c>
      <c r="EI70" s="48"/>
      <c r="EJ70" s="48"/>
      <c r="EK70" s="48"/>
      <c r="EL70" s="48"/>
      <c r="EM70" s="48"/>
      <c r="EN70" s="48"/>
      <c r="EO70" s="48"/>
      <c r="EP70" s="48"/>
      <c r="EQ70" s="48"/>
      <c r="ER70" s="48"/>
      <c r="ES70" s="48"/>
      <c r="ET70" s="48"/>
      <c r="EU70" s="48"/>
      <c r="EV70" s="48"/>
      <c r="EW70" s="48">
        <v>0</v>
      </c>
      <c r="EX70" s="49">
        <v>0</v>
      </c>
      <c r="EY70" s="48"/>
      <c r="EZ70" s="48"/>
      <c r="FA70" s="48"/>
      <c r="FB70" s="48"/>
      <c r="FC70" s="2"/>
      <c r="FD70" s="3"/>
      <c r="FE70" s="3"/>
      <c r="FF70" s="3"/>
      <c r="FG70" s="3"/>
    </row>
    <row r="71" spans="1:163" ht="41.45" customHeight="1">
      <c r="A71" s="65" t="s">
        <v>278</v>
      </c>
      <c r="C71" s="66"/>
      <c r="D71" s="66" t="s">
        <v>64</v>
      </c>
      <c r="E71" s="67">
        <v>162</v>
      </c>
      <c r="F71" s="69">
        <v>100</v>
      </c>
      <c r="G71" s="100" t="s">
        <v>547</v>
      </c>
      <c r="H71" s="66"/>
      <c r="I71" s="70" t="s">
        <v>278</v>
      </c>
      <c r="J71" s="71"/>
      <c r="K71" s="71"/>
      <c r="L71" s="70" t="s">
        <v>278</v>
      </c>
      <c r="M71" s="74">
        <v>1</v>
      </c>
      <c r="N71" s="75">
        <v>4285.60693359375</v>
      </c>
      <c r="O71" s="75">
        <v>6272.580078125</v>
      </c>
      <c r="P71" s="76"/>
      <c r="Q71" s="77"/>
      <c r="R71" s="77"/>
      <c r="S71" s="91"/>
      <c r="T71" s="48">
        <v>8</v>
      </c>
      <c r="U71" s="48">
        <v>0</v>
      </c>
      <c r="V71" s="49">
        <v>0</v>
      </c>
      <c r="W71" s="49">
        <v>0.005208</v>
      </c>
      <c r="X71" s="49">
        <v>0.01059</v>
      </c>
      <c r="Y71" s="49">
        <v>0.816292</v>
      </c>
      <c r="Z71" s="49">
        <v>0.5</v>
      </c>
      <c r="AA71" s="49">
        <v>0</v>
      </c>
      <c r="AB71" s="72">
        <v>50</v>
      </c>
      <c r="AC71" s="72"/>
      <c r="AD71" s="73"/>
      <c r="AE71" s="88" t="s">
        <v>398</v>
      </c>
      <c r="AF71" s="99" t="s">
        <v>446</v>
      </c>
      <c r="AG71" s="88"/>
      <c r="AH71" s="99" t="s">
        <v>547</v>
      </c>
      <c r="AI71" s="88" t="s">
        <v>648</v>
      </c>
      <c r="AJ71" s="88"/>
      <c r="AK71" s="88"/>
      <c r="AL71" s="88"/>
      <c r="AM71" s="88"/>
      <c r="AN71" s="88"/>
      <c r="AO71" s="88"/>
      <c r="AP71" s="88"/>
      <c r="AQ71" s="102">
        <v>32964</v>
      </c>
      <c r="AR71" s="88"/>
      <c r="AS71" s="88"/>
      <c r="AT71" s="88" t="s">
        <v>737</v>
      </c>
      <c r="AU71" s="88" t="s">
        <v>794</v>
      </c>
      <c r="AV71" s="88">
        <v>27</v>
      </c>
      <c r="AW71" s="88"/>
      <c r="AX71" s="88"/>
      <c r="AY71" s="88"/>
      <c r="AZ71" s="99" t="s">
        <v>909</v>
      </c>
      <c r="BA71" s="88"/>
      <c r="BB71" s="88"/>
      <c r="BC71" s="88" t="s">
        <v>989</v>
      </c>
      <c r="BD71" s="88"/>
      <c r="BE71" s="88" t="s">
        <v>1052</v>
      </c>
      <c r="BF71" s="88" t="s">
        <v>1090</v>
      </c>
      <c r="BG71" s="88"/>
      <c r="BH71" s="88" t="s">
        <v>1138</v>
      </c>
      <c r="BI71" s="88">
        <v>12051</v>
      </c>
      <c r="BJ71" s="88"/>
      <c r="BK71" s="88"/>
      <c r="BL71" s="88"/>
      <c r="BM71" s="88">
        <v>1990</v>
      </c>
      <c r="BN71" s="88"/>
      <c r="BO71" s="88"/>
      <c r="BP71" s="88"/>
      <c r="BQ71" s="88" t="b">
        <v>0</v>
      </c>
      <c r="BR71" s="88"/>
      <c r="BS71" s="88"/>
      <c r="BT71" s="88"/>
      <c r="BU71" s="88" t="b">
        <v>0</v>
      </c>
      <c r="BV71" s="88" t="b">
        <v>0</v>
      </c>
      <c r="BW71" s="88"/>
      <c r="BX71" s="88" t="b">
        <v>0</v>
      </c>
      <c r="BY71" s="88" t="b">
        <v>0</v>
      </c>
      <c r="BZ71" s="99" t="s">
        <v>1253</v>
      </c>
      <c r="CA71" s="88" t="s">
        <v>1335</v>
      </c>
      <c r="CB71" s="88"/>
      <c r="CC71" s="88" t="s">
        <v>1389</v>
      </c>
      <c r="CD71" s="88"/>
      <c r="CE71" s="88" t="s">
        <v>1448</v>
      </c>
      <c r="CF71" s="88"/>
      <c r="CG71" s="88"/>
      <c r="CH71" s="88"/>
      <c r="CI71" s="88" t="s">
        <v>1501</v>
      </c>
      <c r="CJ71" s="88"/>
      <c r="CK71" s="88"/>
      <c r="CL71" s="88"/>
      <c r="CM71" s="88"/>
      <c r="CN71" s="88" t="s">
        <v>1533</v>
      </c>
      <c r="CO71" s="88" t="s">
        <v>1564</v>
      </c>
      <c r="CP71" s="88"/>
      <c r="CQ71" s="88"/>
      <c r="CR71" s="88"/>
      <c r="CS71" s="88"/>
      <c r="CT71" s="88"/>
      <c r="CU71" s="88"/>
      <c r="CV71" s="88">
        <v>0</v>
      </c>
      <c r="CW71" s="88"/>
      <c r="CX71" s="88"/>
      <c r="CY71" s="88"/>
      <c r="CZ71" s="88"/>
      <c r="DA71" s="88"/>
      <c r="DB71" s="88"/>
      <c r="DC71" s="88"/>
      <c r="DD71" s="88"/>
      <c r="DE71" s="88"/>
      <c r="DF71" s="88" t="s">
        <v>1670</v>
      </c>
      <c r="DG71" s="88"/>
      <c r="DH71" s="88">
        <v>92</v>
      </c>
      <c r="DI71" s="88" t="s">
        <v>278</v>
      </c>
      <c r="DJ71" s="88" t="s">
        <v>1684</v>
      </c>
      <c r="DK71" s="99" t="s">
        <v>1732</v>
      </c>
      <c r="DL71" s="88">
        <v>0</v>
      </c>
      <c r="DM71" s="88"/>
      <c r="DN71" s="88"/>
      <c r="DO71" s="88" t="str">
        <f>REPLACE(INDEX(GroupVertices[Group],MATCH(Vertices[[#This Row],[Vertex]],GroupVertices[Vertex],0)),1,1,"")</f>
        <v>2</v>
      </c>
      <c r="DP71" s="48"/>
      <c r="DQ71" s="48"/>
      <c r="DR71" s="48"/>
      <c r="DS71" s="48"/>
      <c r="DT71" s="48"/>
      <c r="DU71" s="48"/>
      <c r="DV71" s="48"/>
      <c r="DW71" s="48"/>
      <c r="DX71" s="48"/>
      <c r="DY71" s="48"/>
      <c r="DZ71" s="48">
        <v>2</v>
      </c>
      <c r="EA71" s="49">
        <v>9.090909090909092</v>
      </c>
      <c r="EB71" s="48">
        <v>1</v>
      </c>
      <c r="EC71" s="49">
        <v>4.545454545454546</v>
      </c>
      <c r="ED71" s="48"/>
      <c r="EE71" s="49"/>
      <c r="EF71" s="48">
        <v>19</v>
      </c>
      <c r="EG71" s="49">
        <v>86.36363636363636</v>
      </c>
      <c r="EH71" s="48">
        <v>22</v>
      </c>
      <c r="EI71" s="48"/>
      <c r="EJ71" s="48"/>
      <c r="EK71" s="48"/>
      <c r="EL71" s="48"/>
      <c r="EM71" s="48"/>
      <c r="EN71" s="48"/>
      <c r="EO71" s="48"/>
      <c r="EP71" s="48"/>
      <c r="EQ71" s="48"/>
      <c r="ER71" s="48"/>
      <c r="ES71" s="48"/>
      <c r="ET71" s="48"/>
      <c r="EU71" s="48"/>
      <c r="EV71" s="48"/>
      <c r="EW71" s="48">
        <v>0</v>
      </c>
      <c r="EX71" s="49">
        <v>0</v>
      </c>
      <c r="EY71" s="48"/>
      <c r="EZ71" s="48"/>
      <c r="FA71" s="48"/>
      <c r="FB71" s="48"/>
      <c r="FC71" s="2"/>
      <c r="FD71" s="3"/>
      <c r="FE71" s="3"/>
      <c r="FF71" s="3"/>
      <c r="FG71" s="3"/>
    </row>
    <row r="72" spans="1:163" ht="41.45" customHeight="1">
      <c r="A72" s="65" t="s">
        <v>243</v>
      </c>
      <c r="C72" s="66"/>
      <c r="D72" s="66" t="s">
        <v>64</v>
      </c>
      <c r="E72" s="67">
        <v>162</v>
      </c>
      <c r="F72" s="69">
        <v>100</v>
      </c>
      <c r="G72" s="100" t="s">
        <v>550</v>
      </c>
      <c r="H72" s="66"/>
      <c r="I72" s="70" t="s">
        <v>243</v>
      </c>
      <c r="J72" s="71"/>
      <c r="K72" s="71"/>
      <c r="L72" s="70" t="s">
        <v>243</v>
      </c>
      <c r="M72" s="74">
        <v>1</v>
      </c>
      <c r="N72" s="75">
        <v>4327.11279296875</v>
      </c>
      <c r="O72" s="75">
        <v>5228.7451171875</v>
      </c>
      <c r="P72" s="76"/>
      <c r="Q72" s="77"/>
      <c r="R72" s="77"/>
      <c r="S72" s="91"/>
      <c r="T72" s="48">
        <v>3</v>
      </c>
      <c r="U72" s="48">
        <v>5</v>
      </c>
      <c r="V72" s="49">
        <v>0</v>
      </c>
      <c r="W72" s="49">
        <v>0.005208</v>
      </c>
      <c r="X72" s="49">
        <v>0.01059</v>
      </c>
      <c r="Y72" s="49">
        <v>0.816292</v>
      </c>
      <c r="Z72" s="49">
        <v>0.5</v>
      </c>
      <c r="AA72" s="49">
        <v>0</v>
      </c>
      <c r="AB72" s="72">
        <v>53</v>
      </c>
      <c r="AC72" s="72"/>
      <c r="AD72" s="73"/>
      <c r="AE72" s="88" t="s">
        <v>398</v>
      </c>
      <c r="AF72" s="99" t="s">
        <v>449</v>
      </c>
      <c r="AG72" s="88"/>
      <c r="AH72" s="99" t="s">
        <v>550</v>
      </c>
      <c r="AI72" s="88" t="s">
        <v>650</v>
      </c>
      <c r="AJ72" s="88"/>
      <c r="AK72" s="88"/>
      <c r="AL72" s="88"/>
      <c r="AM72" s="88"/>
      <c r="AN72" s="88"/>
      <c r="AO72" s="88"/>
      <c r="AP72" s="88"/>
      <c r="AQ72" s="88"/>
      <c r="AR72" s="88"/>
      <c r="AS72" s="88"/>
      <c r="AT72" s="88" t="s">
        <v>739</v>
      </c>
      <c r="AU72" s="88" t="s">
        <v>739</v>
      </c>
      <c r="AV72" s="88">
        <v>0</v>
      </c>
      <c r="AW72" s="88" t="s">
        <v>847</v>
      </c>
      <c r="AX72" s="88"/>
      <c r="AY72" s="88"/>
      <c r="AZ72" s="99" t="s">
        <v>912</v>
      </c>
      <c r="BA72" s="88"/>
      <c r="BB72" s="88"/>
      <c r="BC72" s="88" t="s">
        <v>992</v>
      </c>
      <c r="BD72" s="88"/>
      <c r="BE72" s="88" t="s">
        <v>1055</v>
      </c>
      <c r="BF72" s="88" t="s">
        <v>1090</v>
      </c>
      <c r="BG72" s="88"/>
      <c r="BH72" s="88" t="s">
        <v>1140</v>
      </c>
      <c r="BI72" s="88">
        <v>1421</v>
      </c>
      <c r="BJ72" s="88"/>
      <c r="BK72" s="88"/>
      <c r="BL72" s="88"/>
      <c r="BM72" s="88" t="s">
        <v>1185</v>
      </c>
      <c r="BN72" s="88"/>
      <c r="BO72" s="88"/>
      <c r="BP72" s="88"/>
      <c r="BQ72" s="88" t="b">
        <v>0</v>
      </c>
      <c r="BR72" s="88"/>
      <c r="BS72" s="88"/>
      <c r="BT72" s="88"/>
      <c r="BU72" s="88" t="b">
        <v>0</v>
      </c>
      <c r="BV72" s="88" t="b">
        <v>0</v>
      </c>
      <c r="BW72" s="88"/>
      <c r="BX72" s="88" t="b">
        <v>0</v>
      </c>
      <c r="BY72" s="88" t="b">
        <v>0</v>
      </c>
      <c r="BZ72" s="99" t="s">
        <v>1256</v>
      </c>
      <c r="CA72" s="88" t="s">
        <v>1338</v>
      </c>
      <c r="CB72" s="88"/>
      <c r="CC72" s="88" t="s">
        <v>1391</v>
      </c>
      <c r="CD72" s="88"/>
      <c r="CE72" s="88" t="s">
        <v>1451</v>
      </c>
      <c r="CF72" s="88"/>
      <c r="CG72" s="88"/>
      <c r="CH72" s="88"/>
      <c r="CI72" s="88"/>
      <c r="CJ72" s="88"/>
      <c r="CK72" s="88"/>
      <c r="CL72" s="88"/>
      <c r="CM72" s="88"/>
      <c r="CN72" s="88" t="s">
        <v>1536</v>
      </c>
      <c r="CO72" s="88"/>
      <c r="CP72" s="88"/>
      <c r="CQ72" s="88"/>
      <c r="CR72" s="88"/>
      <c r="CS72" s="88"/>
      <c r="CT72" s="88" t="s">
        <v>1589</v>
      </c>
      <c r="CU72" s="88"/>
      <c r="CV72" s="88"/>
      <c r="CW72" s="88"/>
      <c r="CX72" s="88"/>
      <c r="CY72" s="88"/>
      <c r="CZ72" s="88"/>
      <c r="DA72" s="88"/>
      <c r="DB72" s="88"/>
      <c r="DC72" s="88"/>
      <c r="DD72" s="88" t="s">
        <v>1055</v>
      </c>
      <c r="DE72" s="88"/>
      <c r="DF72" s="88" t="s">
        <v>344</v>
      </c>
      <c r="DG72" s="88"/>
      <c r="DH72" s="88">
        <v>0</v>
      </c>
      <c r="DI72" s="88" t="s">
        <v>243</v>
      </c>
      <c r="DJ72" s="88" t="s">
        <v>1684</v>
      </c>
      <c r="DK72" s="99" t="s">
        <v>1735</v>
      </c>
      <c r="DL72" s="88">
        <v>0</v>
      </c>
      <c r="DM72" s="88"/>
      <c r="DN72" s="88"/>
      <c r="DO72" s="88" t="str">
        <f>REPLACE(INDEX(GroupVertices[Group],MATCH(Vertices[[#This Row],[Vertex]],GroupVertices[Vertex],0)),1,1,"")</f>
        <v>2</v>
      </c>
      <c r="DP72" s="48"/>
      <c r="DQ72" s="48"/>
      <c r="DR72" s="48"/>
      <c r="DS72" s="48"/>
      <c r="DT72" s="48"/>
      <c r="DU72" s="48"/>
      <c r="DV72" s="123" t="s">
        <v>1837</v>
      </c>
      <c r="DW72" s="123" t="s">
        <v>1837</v>
      </c>
      <c r="DX72" s="123" t="s">
        <v>1837</v>
      </c>
      <c r="DY72" s="123" t="s">
        <v>1837</v>
      </c>
      <c r="DZ72" s="123">
        <v>1</v>
      </c>
      <c r="EA72" s="125">
        <v>9.090909090909092</v>
      </c>
      <c r="EB72" s="123">
        <v>0</v>
      </c>
      <c r="EC72" s="125">
        <v>0</v>
      </c>
      <c r="ED72" s="123"/>
      <c r="EE72" s="125"/>
      <c r="EF72" s="123">
        <v>10</v>
      </c>
      <c r="EG72" s="125">
        <v>90.9090909090909</v>
      </c>
      <c r="EH72" s="123">
        <v>11</v>
      </c>
      <c r="EI72" s="123"/>
      <c r="EJ72" s="123"/>
      <c r="EK72" s="123"/>
      <c r="EL72" s="123"/>
      <c r="EM72" s="123"/>
      <c r="EN72" s="123"/>
      <c r="EO72" s="123"/>
      <c r="EP72" s="123"/>
      <c r="EQ72" s="123"/>
      <c r="ER72" s="123"/>
      <c r="ES72" s="123" t="s">
        <v>1837</v>
      </c>
      <c r="ET72" s="123" t="s">
        <v>1837</v>
      </c>
      <c r="EU72" s="123" t="s">
        <v>1837</v>
      </c>
      <c r="EV72" s="123" t="s">
        <v>1837</v>
      </c>
      <c r="EW72" s="123">
        <v>0</v>
      </c>
      <c r="EX72" s="125">
        <v>0</v>
      </c>
      <c r="EY72" s="123" t="s">
        <v>1837</v>
      </c>
      <c r="EZ72" s="123" t="s">
        <v>1837</v>
      </c>
      <c r="FA72" s="123" t="s">
        <v>1837</v>
      </c>
      <c r="FB72" s="123" t="s">
        <v>1837</v>
      </c>
      <c r="FC72" s="2"/>
      <c r="FD72" s="3"/>
      <c r="FE72" s="3"/>
      <c r="FF72" s="3"/>
      <c r="FG72" s="3"/>
    </row>
    <row r="73" spans="1:163" ht="41.45" customHeight="1">
      <c r="A73" s="65" t="s">
        <v>280</v>
      </c>
      <c r="C73" s="66"/>
      <c r="D73" s="66" t="s">
        <v>64</v>
      </c>
      <c r="E73" s="67">
        <v>162</v>
      </c>
      <c r="F73" s="69">
        <v>100</v>
      </c>
      <c r="G73" s="100" t="s">
        <v>554</v>
      </c>
      <c r="H73" s="66"/>
      <c r="I73" s="70" t="s">
        <v>280</v>
      </c>
      <c r="J73" s="71"/>
      <c r="K73" s="71"/>
      <c r="L73" s="70" t="s">
        <v>280</v>
      </c>
      <c r="M73" s="74">
        <v>1</v>
      </c>
      <c r="N73" s="75">
        <v>3345.612060546875</v>
      </c>
      <c r="O73" s="75">
        <v>5681.37548828125</v>
      </c>
      <c r="P73" s="76"/>
      <c r="Q73" s="77"/>
      <c r="R73" s="77"/>
      <c r="S73" s="91"/>
      <c r="T73" s="48">
        <v>2</v>
      </c>
      <c r="U73" s="48">
        <v>0</v>
      </c>
      <c r="V73" s="49">
        <v>0</v>
      </c>
      <c r="W73" s="49">
        <v>0.005051</v>
      </c>
      <c r="X73" s="49">
        <v>0.003866</v>
      </c>
      <c r="Y73" s="49">
        <v>0.341713</v>
      </c>
      <c r="Z73" s="49">
        <v>0.5</v>
      </c>
      <c r="AA73" s="49">
        <v>0</v>
      </c>
      <c r="AB73" s="72">
        <v>57</v>
      </c>
      <c r="AC73" s="72"/>
      <c r="AD73" s="73"/>
      <c r="AE73" s="88" t="s">
        <v>398</v>
      </c>
      <c r="AF73" s="99" t="s">
        <v>453</v>
      </c>
      <c r="AG73" s="88"/>
      <c r="AH73" s="99" t="s">
        <v>554</v>
      </c>
      <c r="AI73" s="88" t="s">
        <v>654</v>
      </c>
      <c r="AJ73" s="88"/>
      <c r="AK73" s="88"/>
      <c r="AL73" s="88"/>
      <c r="AM73" s="88"/>
      <c r="AN73" s="88"/>
      <c r="AO73" s="88"/>
      <c r="AP73" s="88"/>
      <c r="AQ73" s="88"/>
      <c r="AR73" s="88"/>
      <c r="AS73" s="88"/>
      <c r="AT73" s="88" t="s">
        <v>741</v>
      </c>
      <c r="AU73" s="88" t="s">
        <v>799</v>
      </c>
      <c r="AV73" s="88">
        <v>9</v>
      </c>
      <c r="AW73" s="88"/>
      <c r="AX73" s="88"/>
      <c r="AY73" s="88"/>
      <c r="AZ73" s="99" t="s">
        <v>916</v>
      </c>
      <c r="BA73" s="88"/>
      <c r="BB73" s="88"/>
      <c r="BC73" s="88"/>
      <c r="BD73" s="88"/>
      <c r="BE73" s="88" t="s">
        <v>1058</v>
      </c>
      <c r="BF73" s="88" t="s">
        <v>1090</v>
      </c>
      <c r="BG73" s="88"/>
      <c r="BH73" s="88" t="s">
        <v>1101</v>
      </c>
      <c r="BI73" s="88">
        <v>1715</v>
      </c>
      <c r="BJ73" s="88"/>
      <c r="BK73" s="88"/>
      <c r="BL73" s="88"/>
      <c r="BM73" s="88" t="s">
        <v>1186</v>
      </c>
      <c r="BN73" s="88"/>
      <c r="BO73" s="88"/>
      <c r="BP73" s="88"/>
      <c r="BQ73" s="88" t="b">
        <v>0</v>
      </c>
      <c r="BR73" s="88"/>
      <c r="BS73" s="88"/>
      <c r="BT73" s="88"/>
      <c r="BU73" s="88" t="b">
        <v>0</v>
      </c>
      <c r="BV73" s="88" t="b">
        <v>0</v>
      </c>
      <c r="BW73" s="88"/>
      <c r="BX73" s="88" t="b">
        <v>0</v>
      </c>
      <c r="BY73" s="88" t="b">
        <v>0</v>
      </c>
      <c r="BZ73" s="99" t="s">
        <v>1260</v>
      </c>
      <c r="CA73" s="88" t="s">
        <v>1341</v>
      </c>
      <c r="CB73" s="88"/>
      <c r="CC73" s="88"/>
      <c r="CD73" s="88"/>
      <c r="CE73" s="88" t="s">
        <v>1455</v>
      </c>
      <c r="CF73" s="88"/>
      <c r="CG73" s="88"/>
      <c r="CH73" s="88"/>
      <c r="CI73" s="88" t="s">
        <v>1503</v>
      </c>
      <c r="CJ73" s="88"/>
      <c r="CK73" s="88"/>
      <c r="CL73" s="88"/>
      <c r="CM73" s="88"/>
      <c r="CN73" s="88" t="s">
        <v>1539</v>
      </c>
      <c r="CO73" s="88" t="s">
        <v>1564</v>
      </c>
      <c r="CP73" s="88"/>
      <c r="CQ73" s="88"/>
      <c r="CR73" s="88" t="s">
        <v>1565</v>
      </c>
      <c r="CS73" s="88"/>
      <c r="CT73" s="88"/>
      <c r="CU73" s="88"/>
      <c r="CV73" s="88">
        <v>0</v>
      </c>
      <c r="CW73" s="88"/>
      <c r="CX73" s="88"/>
      <c r="CY73" s="88"/>
      <c r="CZ73" s="88"/>
      <c r="DA73" s="88"/>
      <c r="DB73" s="88"/>
      <c r="DC73" s="88"/>
      <c r="DD73" s="88" t="s">
        <v>1635</v>
      </c>
      <c r="DE73" s="88"/>
      <c r="DF73" s="88" t="s">
        <v>1659</v>
      </c>
      <c r="DG73" s="88"/>
      <c r="DH73" s="88">
        <v>67</v>
      </c>
      <c r="DI73" s="88" t="s">
        <v>280</v>
      </c>
      <c r="DJ73" s="88" t="s">
        <v>1686</v>
      </c>
      <c r="DK73" s="88" t="s">
        <v>1739</v>
      </c>
      <c r="DL73" s="88">
        <v>9</v>
      </c>
      <c r="DM73" s="88"/>
      <c r="DN73" s="88"/>
      <c r="DO73" s="88" t="str">
        <f>REPLACE(INDEX(GroupVertices[Group],MATCH(Vertices[[#This Row],[Vertex]],GroupVertices[Vertex],0)),1,1,"")</f>
        <v>1</v>
      </c>
      <c r="DP73" s="48"/>
      <c r="DQ73" s="48"/>
      <c r="DR73" s="48"/>
      <c r="DS73" s="48"/>
      <c r="DT73" s="48"/>
      <c r="DU73" s="48"/>
      <c r="DV73" s="48"/>
      <c r="DW73" s="48"/>
      <c r="DX73" s="48"/>
      <c r="DY73" s="48"/>
      <c r="DZ73" s="48">
        <v>0</v>
      </c>
      <c r="EA73" s="49">
        <v>0</v>
      </c>
      <c r="EB73" s="48">
        <v>1</v>
      </c>
      <c r="EC73" s="49">
        <v>9.090909090909092</v>
      </c>
      <c r="ED73" s="48"/>
      <c r="EE73" s="49"/>
      <c r="EF73" s="48">
        <v>10</v>
      </c>
      <c r="EG73" s="49">
        <v>90.9090909090909</v>
      </c>
      <c r="EH73" s="48">
        <v>11</v>
      </c>
      <c r="EI73" s="48"/>
      <c r="EJ73" s="48"/>
      <c r="EK73" s="48"/>
      <c r="EL73" s="48"/>
      <c r="EM73" s="48"/>
      <c r="EN73" s="48"/>
      <c r="EO73" s="48"/>
      <c r="EP73" s="48"/>
      <c r="EQ73" s="48"/>
      <c r="ER73" s="48"/>
      <c r="ES73" s="48"/>
      <c r="ET73" s="48"/>
      <c r="EU73" s="48"/>
      <c r="EV73" s="48"/>
      <c r="EW73" s="48">
        <v>0</v>
      </c>
      <c r="EX73" s="49">
        <v>0</v>
      </c>
      <c r="EY73" s="48"/>
      <c r="EZ73" s="48"/>
      <c r="FA73" s="48"/>
      <c r="FB73" s="48"/>
      <c r="FC73" s="2"/>
      <c r="FD73" s="3"/>
      <c r="FE73" s="3"/>
      <c r="FF73" s="3"/>
      <c r="FG73" s="3"/>
    </row>
    <row r="74" spans="1:163" ht="41.45" customHeight="1">
      <c r="A74" s="65" t="s">
        <v>282</v>
      </c>
      <c r="C74" s="66"/>
      <c r="D74" s="66" t="s">
        <v>64</v>
      </c>
      <c r="E74" s="67">
        <v>162</v>
      </c>
      <c r="F74" s="69">
        <v>100</v>
      </c>
      <c r="G74" s="100" t="s">
        <v>556</v>
      </c>
      <c r="H74" s="66"/>
      <c r="I74" s="70" t="s">
        <v>282</v>
      </c>
      <c r="J74" s="71"/>
      <c r="K74" s="71"/>
      <c r="L74" s="70" t="s">
        <v>282</v>
      </c>
      <c r="M74" s="74">
        <v>1</v>
      </c>
      <c r="N74" s="75">
        <v>640.7500610351562</v>
      </c>
      <c r="O74" s="75">
        <v>5479.10791015625</v>
      </c>
      <c r="P74" s="76"/>
      <c r="Q74" s="77"/>
      <c r="R74" s="77"/>
      <c r="S74" s="91"/>
      <c r="T74" s="48">
        <v>1</v>
      </c>
      <c r="U74" s="48">
        <v>0</v>
      </c>
      <c r="V74" s="49">
        <v>0</v>
      </c>
      <c r="W74" s="49">
        <v>0.005025</v>
      </c>
      <c r="X74" s="49">
        <v>0.002734</v>
      </c>
      <c r="Y74" s="49">
        <v>0.26291</v>
      </c>
      <c r="Z74" s="49">
        <v>0</v>
      </c>
      <c r="AA74" s="49">
        <v>0</v>
      </c>
      <c r="AB74" s="72">
        <v>59</v>
      </c>
      <c r="AC74" s="72"/>
      <c r="AD74" s="73"/>
      <c r="AE74" s="88" t="s">
        <v>398</v>
      </c>
      <c r="AF74" s="99" t="s">
        <v>455</v>
      </c>
      <c r="AG74" s="88"/>
      <c r="AH74" s="99" t="s">
        <v>556</v>
      </c>
      <c r="AI74" s="88" t="s">
        <v>656</v>
      </c>
      <c r="AJ74" s="88"/>
      <c r="AK74" s="88"/>
      <c r="AL74" s="88"/>
      <c r="AM74" s="88"/>
      <c r="AN74" s="88"/>
      <c r="AO74" s="88"/>
      <c r="AP74" s="88"/>
      <c r="AQ74" s="102">
        <v>31868</v>
      </c>
      <c r="AR74" s="88"/>
      <c r="AS74" s="88"/>
      <c r="AT74" s="88" t="s">
        <v>722</v>
      </c>
      <c r="AU74" s="88" t="s">
        <v>722</v>
      </c>
      <c r="AV74" s="88">
        <v>0</v>
      </c>
      <c r="AW74" s="88" t="s">
        <v>850</v>
      </c>
      <c r="AX74" s="88"/>
      <c r="AY74" s="88"/>
      <c r="AZ74" s="99" t="s">
        <v>918</v>
      </c>
      <c r="BA74" s="88"/>
      <c r="BB74" s="88"/>
      <c r="BC74" s="88"/>
      <c r="BD74" s="88"/>
      <c r="BE74" s="88" t="s">
        <v>1060</v>
      </c>
      <c r="BF74" s="88" t="s">
        <v>1090</v>
      </c>
      <c r="BG74" s="88"/>
      <c r="BH74" s="88" t="s">
        <v>1145</v>
      </c>
      <c r="BI74" s="88">
        <v>48906194</v>
      </c>
      <c r="BJ74" s="88"/>
      <c r="BK74" s="88"/>
      <c r="BL74" s="88"/>
      <c r="BM74" s="104">
        <v>31868</v>
      </c>
      <c r="BN74" s="88"/>
      <c r="BO74" s="88"/>
      <c r="BP74" s="88"/>
      <c r="BQ74" s="88" t="b">
        <v>0</v>
      </c>
      <c r="BR74" s="88"/>
      <c r="BS74" s="88"/>
      <c r="BT74" s="88"/>
      <c r="BU74" s="88" t="b">
        <v>0</v>
      </c>
      <c r="BV74" s="88" t="b">
        <v>0</v>
      </c>
      <c r="BW74" s="88"/>
      <c r="BX74" s="88" t="b">
        <v>0</v>
      </c>
      <c r="BY74" s="88" t="b">
        <v>1</v>
      </c>
      <c r="BZ74" s="99" t="s">
        <v>1262</v>
      </c>
      <c r="CA74" s="88" t="s">
        <v>1060</v>
      </c>
      <c r="CB74" s="88"/>
      <c r="CC74" s="88"/>
      <c r="CD74" s="88"/>
      <c r="CE74" s="88" t="s">
        <v>1457</v>
      </c>
      <c r="CF74" s="88"/>
      <c r="CG74" s="88"/>
      <c r="CH74" s="88"/>
      <c r="CI74" s="88" t="s">
        <v>1501</v>
      </c>
      <c r="CJ74" s="88"/>
      <c r="CK74" s="88"/>
      <c r="CL74" s="88"/>
      <c r="CM74" s="88"/>
      <c r="CN74" s="88"/>
      <c r="CO74" s="88"/>
      <c r="CP74" s="88"/>
      <c r="CQ74" s="88"/>
      <c r="CR74" s="88"/>
      <c r="CS74" s="88"/>
      <c r="CT74" s="88" t="s">
        <v>1591</v>
      </c>
      <c r="CU74" s="88"/>
      <c r="CV74" s="88"/>
      <c r="CW74" s="88"/>
      <c r="CX74" s="88"/>
      <c r="CY74" s="88"/>
      <c r="CZ74" s="88"/>
      <c r="DA74" s="88"/>
      <c r="DB74" s="88"/>
      <c r="DC74" s="88"/>
      <c r="DD74" s="88" t="s">
        <v>1060</v>
      </c>
      <c r="DE74" s="88"/>
      <c r="DF74" s="88" t="s">
        <v>1672</v>
      </c>
      <c r="DG74" s="88"/>
      <c r="DH74" s="88">
        <v>392033</v>
      </c>
      <c r="DI74" s="88" t="s">
        <v>282</v>
      </c>
      <c r="DJ74" s="88" t="s">
        <v>1685</v>
      </c>
      <c r="DK74" s="99" t="s">
        <v>1741</v>
      </c>
      <c r="DL74" s="88">
        <v>0</v>
      </c>
      <c r="DM74" s="88"/>
      <c r="DN74" s="88"/>
      <c r="DO74" s="88" t="str">
        <f>REPLACE(INDEX(GroupVertices[Group],MATCH(Vertices[[#This Row],[Vertex]],GroupVertices[Vertex],0)),1,1,"")</f>
        <v>1</v>
      </c>
      <c r="DP74" s="48"/>
      <c r="DQ74" s="48"/>
      <c r="DR74" s="48"/>
      <c r="DS74" s="48"/>
      <c r="DT74" s="48"/>
      <c r="DU74" s="48"/>
      <c r="DV74" s="48"/>
      <c r="DW74" s="48"/>
      <c r="DX74" s="48"/>
      <c r="DY74" s="48"/>
      <c r="DZ74" s="48">
        <v>0</v>
      </c>
      <c r="EA74" s="49">
        <v>0</v>
      </c>
      <c r="EB74" s="48">
        <v>0</v>
      </c>
      <c r="EC74" s="49">
        <v>0</v>
      </c>
      <c r="ED74" s="48"/>
      <c r="EE74" s="49"/>
      <c r="EF74" s="48">
        <v>1</v>
      </c>
      <c r="EG74" s="49">
        <v>100</v>
      </c>
      <c r="EH74" s="48">
        <v>1</v>
      </c>
      <c r="EI74" s="48"/>
      <c r="EJ74" s="48"/>
      <c r="EK74" s="48"/>
      <c r="EL74" s="48"/>
      <c r="EM74" s="48"/>
      <c r="EN74" s="48"/>
      <c r="EO74" s="48"/>
      <c r="EP74" s="48"/>
      <c r="EQ74" s="48"/>
      <c r="ER74" s="48"/>
      <c r="ES74" s="48"/>
      <c r="ET74" s="48"/>
      <c r="EU74" s="48"/>
      <c r="EV74" s="48"/>
      <c r="EW74" s="48">
        <v>0</v>
      </c>
      <c r="EX74" s="49">
        <v>0</v>
      </c>
      <c r="EY74" s="48"/>
      <c r="EZ74" s="48"/>
      <c r="FA74" s="48"/>
      <c r="FB74" s="48"/>
      <c r="FC74" s="2"/>
      <c r="FD74" s="3"/>
      <c r="FE74" s="3"/>
      <c r="FF74" s="3"/>
      <c r="FG74" s="3"/>
    </row>
    <row r="75" spans="1:163" ht="41.45" customHeight="1">
      <c r="A75" s="65" t="s">
        <v>283</v>
      </c>
      <c r="C75" s="66"/>
      <c r="D75" s="66" t="s">
        <v>64</v>
      </c>
      <c r="E75" s="67">
        <v>162</v>
      </c>
      <c r="F75" s="69">
        <v>100</v>
      </c>
      <c r="G75" s="100" t="s">
        <v>557</v>
      </c>
      <c r="H75" s="66"/>
      <c r="I75" s="70" t="s">
        <v>283</v>
      </c>
      <c r="J75" s="71"/>
      <c r="K75" s="71"/>
      <c r="L75" s="70" t="s">
        <v>283</v>
      </c>
      <c r="M75" s="74">
        <v>1</v>
      </c>
      <c r="N75" s="75">
        <v>1936.2803955078125</v>
      </c>
      <c r="O75" s="75">
        <v>3069.8603515625</v>
      </c>
      <c r="P75" s="76"/>
      <c r="Q75" s="77"/>
      <c r="R75" s="77"/>
      <c r="S75" s="91"/>
      <c r="T75" s="48">
        <v>1</v>
      </c>
      <c r="U75" s="48">
        <v>0</v>
      </c>
      <c r="V75" s="49">
        <v>0</v>
      </c>
      <c r="W75" s="49">
        <v>0.005025</v>
      </c>
      <c r="X75" s="49">
        <v>0.002734</v>
      </c>
      <c r="Y75" s="49">
        <v>0.26291</v>
      </c>
      <c r="Z75" s="49">
        <v>0</v>
      </c>
      <c r="AA75" s="49">
        <v>0</v>
      </c>
      <c r="AB75" s="72">
        <v>60</v>
      </c>
      <c r="AC75" s="72"/>
      <c r="AD75" s="73"/>
      <c r="AE75" s="88" t="s">
        <v>398</v>
      </c>
      <c r="AF75" s="99" t="s">
        <v>456</v>
      </c>
      <c r="AG75" s="88"/>
      <c r="AH75" s="99" t="s">
        <v>557</v>
      </c>
      <c r="AI75" s="88" t="s">
        <v>657</v>
      </c>
      <c r="AJ75" s="88"/>
      <c r="AK75" s="88"/>
      <c r="AL75" s="88"/>
      <c r="AM75" s="88"/>
      <c r="AN75" s="88"/>
      <c r="AO75" s="88"/>
      <c r="AP75" s="88"/>
      <c r="AQ75" s="102">
        <v>4449</v>
      </c>
      <c r="AR75" s="88"/>
      <c r="AS75" s="88"/>
      <c r="AT75" s="88" t="s">
        <v>742</v>
      </c>
      <c r="AU75" s="88" t="s">
        <v>742</v>
      </c>
      <c r="AV75" s="88">
        <v>0</v>
      </c>
      <c r="AW75" s="88"/>
      <c r="AX75" s="88"/>
      <c r="AY75" s="88"/>
      <c r="AZ75" s="99" t="s">
        <v>919</v>
      </c>
      <c r="BA75" s="88"/>
      <c r="BB75" s="88"/>
      <c r="BC75" s="88" t="s">
        <v>996</v>
      </c>
      <c r="BD75" s="88"/>
      <c r="BE75" s="88"/>
      <c r="BF75" s="88" t="s">
        <v>1090</v>
      </c>
      <c r="BG75" s="88"/>
      <c r="BH75" s="88" t="s">
        <v>1146</v>
      </c>
      <c r="BI75" s="88">
        <v>42509225</v>
      </c>
      <c r="BJ75" s="88"/>
      <c r="BK75" s="88"/>
      <c r="BL75" s="88"/>
      <c r="BM75" s="104">
        <v>4449</v>
      </c>
      <c r="BN75" s="88"/>
      <c r="BO75" s="88"/>
      <c r="BP75" s="88"/>
      <c r="BQ75" s="88" t="b">
        <v>0</v>
      </c>
      <c r="BR75" s="88"/>
      <c r="BS75" s="88"/>
      <c r="BT75" s="88"/>
      <c r="BU75" s="88" t="b">
        <v>0</v>
      </c>
      <c r="BV75" s="88" t="b">
        <v>0</v>
      </c>
      <c r="BW75" s="88"/>
      <c r="BX75" s="88" t="b">
        <v>0</v>
      </c>
      <c r="BY75" s="88" t="b">
        <v>1</v>
      </c>
      <c r="BZ75" s="99" t="s">
        <v>1263</v>
      </c>
      <c r="CA75" s="88"/>
      <c r="CB75" s="88"/>
      <c r="CC75" s="88" t="s">
        <v>1393</v>
      </c>
      <c r="CD75" s="88"/>
      <c r="CE75" s="88" t="s">
        <v>283</v>
      </c>
      <c r="CF75" s="88"/>
      <c r="CG75" s="88"/>
      <c r="CH75" s="88"/>
      <c r="CI75" s="88" t="s">
        <v>1501</v>
      </c>
      <c r="CJ75" s="88"/>
      <c r="CK75" s="88"/>
      <c r="CL75" s="88"/>
      <c r="CM75" s="88"/>
      <c r="CN75" s="88"/>
      <c r="CO75" s="88"/>
      <c r="CP75" s="88"/>
      <c r="CQ75" s="88"/>
      <c r="CR75" s="88"/>
      <c r="CS75" s="88"/>
      <c r="CT75" s="88" t="s">
        <v>1592</v>
      </c>
      <c r="CU75" s="88"/>
      <c r="CV75" s="88"/>
      <c r="CW75" s="88"/>
      <c r="CX75" s="88"/>
      <c r="CY75" s="88"/>
      <c r="CZ75" s="88"/>
      <c r="DA75" s="88"/>
      <c r="DB75" s="88"/>
      <c r="DC75" s="88"/>
      <c r="DD75" s="88"/>
      <c r="DE75" s="88"/>
      <c r="DF75" s="88" t="s">
        <v>1673</v>
      </c>
      <c r="DG75" s="88"/>
      <c r="DH75" s="88">
        <v>83806</v>
      </c>
      <c r="DI75" s="88" t="s">
        <v>283</v>
      </c>
      <c r="DJ75" s="88" t="s">
        <v>1685</v>
      </c>
      <c r="DK75" s="88" t="s">
        <v>1742</v>
      </c>
      <c r="DL75" s="88">
        <v>0</v>
      </c>
      <c r="DM75" s="88"/>
      <c r="DN75" s="88"/>
      <c r="DO75" s="88" t="str">
        <f>REPLACE(INDEX(GroupVertices[Group],MATCH(Vertices[[#This Row],[Vertex]],GroupVertices[Vertex],0)),1,1,"")</f>
        <v>1</v>
      </c>
      <c r="DP75" s="48"/>
      <c r="DQ75" s="48"/>
      <c r="DR75" s="48"/>
      <c r="DS75" s="48"/>
      <c r="DT75" s="48"/>
      <c r="DU75" s="48"/>
      <c r="DV75" s="48"/>
      <c r="DW75" s="48"/>
      <c r="DX75" s="48"/>
      <c r="DY75" s="48"/>
      <c r="DZ75" s="48">
        <v>1</v>
      </c>
      <c r="EA75" s="49">
        <v>14.285714285714286</v>
      </c>
      <c r="EB75" s="48">
        <v>0</v>
      </c>
      <c r="EC75" s="49">
        <v>0</v>
      </c>
      <c r="ED75" s="48"/>
      <c r="EE75" s="49"/>
      <c r="EF75" s="48">
        <v>6</v>
      </c>
      <c r="EG75" s="49">
        <v>85.71428571428571</v>
      </c>
      <c r="EH75" s="48">
        <v>7</v>
      </c>
      <c r="EI75" s="48"/>
      <c r="EJ75" s="48"/>
      <c r="EK75" s="48"/>
      <c r="EL75" s="48"/>
      <c r="EM75" s="48"/>
      <c r="EN75" s="48"/>
      <c r="EO75" s="48"/>
      <c r="EP75" s="48"/>
      <c r="EQ75" s="48"/>
      <c r="ER75" s="48"/>
      <c r="ES75" s="48"/>
      <c r="ET75" s="48"/>
      <c r="EU75" s="48"/>
      <c r="EV75" s="48"/>
      <c r="EW75" s="48">
        <v>0</v>
      </c>
      <c r="EX75" s="49">
        <v>0</v>
      </c>
      <c r="EY75" s="48"/>
      <c r="EZ75" s="48"/>
      <c r="FA75" s="48"/>
      <c r="FB75" s="48"/>
      <c r="FC75" s="2"/>
      <c r="FD75" s="3"/>
      <c r="FE75" s="3"/>
      <c r="FF75" s="3"/>
      <c r="FG75" s="3"/>
    </row>
    <row r="76" spans="1:163" ht="41.45" customHeight="1">
      <c r="A76" s="65" t="s">
        <v>254</v>
      </c>
      <c r="C76" s="66"/>
      <c r="D76" s="66" t="s">
        <v>64</v>
      </c>
      <c r="E76" s="67">
        <v>162</v>
      </c>
      <c r="F76" s="69">
        <v>100</v>
      </c>
      <c r="G76" s="100" t="s">
        <v>567</v>
      </c>
      <c r="H76" s="66"/>
      <c r="I76" s="70" t="s">
        <v>254</v>
      </c>
      <c r="J76" s="71"/>
      <c r="K76" s="71"/>
      <c r="L76" s="70" t="s">
        <v>254</v>
      </c>
      <c r="M76" s="74">
        <v>1</v>
      </c>
      <c r="N76" s="75">
        <v>4054.943115234375</v>
      </c>
      <c r="O76" s="75">
        <v>3710.529296875</v>
      </c>
      <c r="P76" s="76"/>
      <c r="Q76" s="77"/>
      <c r="R76" s="77"/>
      <c r="S76" s="91"/>
      <c r="T76" s="48">
        <v>1</v>
      </c>
      <c r="U76" s="48">
        <v>2</v>
      </c>
      <c r="V76" s="49">
        <v>0</v>
      </c>
      <c r="W76" s="49">
        <v>0.005076</v>
      </c>
      <c r="X76" s="49">
        <v>0.005518</v>
      </c>
      <c r="Y76" s="49">
        <v>0.41749</v>
      </c>
      <c r="Z76" s="49">
        <v>0.5</v>
      </c>
      <c r="AA76" s="49">
        <v>0</v>
      </c>
      <c r="AB76" s="72">
        <v>70</v>
      </c>
      <c r="AC76" s="72"/>
      <c r="AD76" s="73"/>
      <c r="AE76" s="88" t="s">
        <v>398</v>
      </c>
      <c r="AF76" s="99" t="s">
        <v>466</v>
      </c>
      <c r="AG76" s="88"/>
      <c r="AH76" s="99" t="s">
        <v>567</v>
      </c>
      <c r="AI76" s="88" t="s">
        <v>667</v>
      </c>
      <c r="AJ76" s="88"/>
      <c r="AK76" s="88"/>
      <c r="AL76" s="88"/>
      <c r="AM76" s="88"/>
      <c r="AN76" s="88"/>
      <c r="AO76" s="88"/>
      <c r="AP76" s="88"/>
      <c r="AQ76" s="88"/>
      <c r="AR76" s="88"/>
      <c r="AS76" s="88"/>
      <c r="AT76" s="88" t="s">
        <v>749</v>
      </c>
      <c r="AU76" s="88" t="s">
        <v>749</v>
      </c>
      <c r="AV76" s="88">
        <v>6463</v>
      </c>
      <c r="AW76" s="88"/>
      <c r="AX76" s="88"/>
      <c r="AY76" s="88"/>
      <c r="AZ76" s="99" t="s">
        <v>929</v>
      </c>
      <c r="BA76" s="88"/>
      <c r="BB76" s="88"/>
      <c r="BC76" s="88" t="s">
        <v>1004</v>
      </c>
      <c r="BD76" s="88"/>
      <c r="BE76" s="88" t="s">
        <v>1070</v>
      </c>
      <c r="BF76" s="88" t="s">
        <v>1090</v>
      </c>
      <c r="BG76" s="88"/>
      <c r="BH76" s="88" t="s">
        <v>1156</v>
      </c>
      <c r="BI76" s="88">
        <v>1525</v>
      </c>
      <c r="BJ76" s="88"/>
      <c r="BK76" s="88"/>
      <c r="BL76" s="88"/>
      <c r="BM76" s="88"/>
      <c r="BN76" s="88"/>
      <c r="BO76" s="88"/>
      <c r="BP76" s="88"/>
      <c r="BQ76" s="88" t="b">
        <v>0</v>
      </c>
      <c r="BR76" s="88"/>
      <c r="BS76" s="88"/>
      <c r="BT76" s="88"/>
      <c r="BU76" s="88" t="b">
        <v>0</v>
      </c>
      <c r="BV76" s="88" t="b">
        <v>0</v>
      </c>
      <c r="BW76" s="88"/>
      <c r="BX76" s="88" t="b">
        <v>0</v>
      </c>
      <c r="BY76" s="88" t="b">
        <v>0</v>
      </c>
      <c r="BZ76" s="99" t="s">
        <v>1273</v>
      </c>
      <c r="CA76" s="88" t="s">
        <v>1337</v>
      </c>
      <c r="CB76" s="88"/>
      <c r="CC76" s="88"/>
      <c r="CD76" s="88"/>
      <c r="CE76" s="88" t="s">
        <v>1467</v>
      </c>
      <c r="CF76" s="88"/>
      <c r="CG76" s="88"/>
      <c r="CH76" s="88"/>
      <c r="CI76" s="88" t="s">
        <v>1503</v>
      </c>
      <c r="CJ76" s="88"/>
      <c r="CK76" s="88"/>
      <c r="CL76" s="88"/>
      <c r="CM76" s="88"/>
      <c r="CN76" s="88" t="s">
        <v>1549</v>
      </c>
      <c r="CO76" s="88" t="s">
        <v>1564</v>
      </c>
      <c r="CP76" s="88"/>
      <c r="CQ76" s="88"/>
      <c r="CR76" s="88" t="s">
        <v>1565</v>
      </c>
      <c r="CS76" s="88"/>
      <c r="CT76" s="88"/>
      <c r="CU76" s="88"/>
      <c r="CV76" s="88">
        <v>0</v>
      </c>
      <c r="CW76" s="88"/>
      <c r="CX76" s="88"/>
      <c r="CY76" s="88"/>
      <c r="CZ76" s="88"/>
      <c r="DA76" s="88"/>
      <c r="DB76" s="88"/>
      <c r="DC76" s="88"/>
      <c r="DD76" s="88" t="s">
        <v>1633</v>
      </c>
      <c r="DE76" s="88"/>
      <c r="DF76" s="88" t="s">
        <v>1663</v>
      </c>
      <c r="DG76" s="88"/>
      <c r="DH76" s="88">
        <v>75</v>
      </c>
      <c r="DI76" s="88" t="s">
        <v>254</v>
      </c>
      <c r="DJ76" s="88" t="s">
        <v>1686</v>
      </c>
      <c r="DK76" s="99" t="s">
        <v>1752</v>
      </c>
      <c r="DL76" s="88">
        <v>6463</v>
      </c>
      <c r="DM76" s="88"/>
      <c r="DN76" s="88"/>
      <c r="DO76" s="88" t="str">
        <f>REPLACE(INDEX(GroupVertices[Group],MATCH(Vertices[[#This Row],[Vertex]],GroupVertices[Vertex],0)),1,1,"")</f>
        <v>2</v>
      </c>
      <c r="DP76" s="48"/>
      <c r="DQ76" s="48"/>
      <c r="DR76" s="48"/>
      <c r="DS76" s="48"/>
      <c r="DT76" s="48"/>
      <c r="DU76" s="48"/>
      <c r="DV76" s="123" t="s">
        <v>1837</v>
      </c>
      <c r="DW76" s="123" t="s">
        <v>1837</v>
      </c>
      <c r="DX76" s="123" t="s">
        <v>1837</v>
      </c>
      <c r="DY76" s="123" t="s">
        <v>1837</v>
      </c>
      <c r="DZ76" s="123">
        <v>1</v>
      </c>
      <c r="EA76" s="125">
        <v>4</v>
      </c>
      <c r="EB76" s="123">
        <v>0</v>
      </c>
      <c r="EC76" s="125">
        <v>0</v>
      </c>
      <c r="ED76" s="123"/>
      <c r="EE76" s="125"/>
      <c r="EF76" s="123">
        <v>24</v>
      </c>
      <c r="EG76" s="125">
        <v>96</v>
      </c>
      <c r="EH76" s="123">
        <v>25</v>
      </c>
      <c r="EI76" s="123"/>
      <c r="EJ76" s="123"/>
      <c r="EK76" s="123"/>
      <c r="EL76" s="123"/>
      <c r="EM76" s="123"/>
      <c r="EN76" s="123"/>
      <c r="EO76" s="123"/>
      <c r="EP76" s="123"/>
      <c r="EQ76" s="123"/>
      <c r="ER76" s="123"/>
      <c r="ES76" s="123" t="s">
        <v>1837</v>
      </c>
      <c r="ET76" s="123" t="s">
        <v>1837</v>
      </c>
      <c r="EU76" s="123" t="s">
        <v>1837</v>
      </c>
      <c r="EV76" s="123" t="s">
        <v>1837</v>
      </c>
      <c r="EW76" s="123">
        <v>0</v>
      </c>
      <c r="EX76" s="125">
        <v>0</v>
      </c>
      <c r="EY76" s="123" t="s">
        <v>1837</v>
      </c>
      <c r="EZ76" s="123" t="s">
        <v>1837</v>
      </c>
      <c r="FA76" s="123" t="s">
        <v>1837</v>
      </c>
      <c r="FB76" s="123" t="s">
        <v>1837</v>
      </c>
      <c r="FC76" s="2"/>
      <c r="FD76" s="3"/>
      <c r="FE76" s="3"/>
      <c r="FF76" s="3"/>
      <c r="FG76" s="3"/>
    </row>
    <row r="77" spans="1:163" ht="41.45" customHeight="1">
      <c r="A77" s="65" t="s">
        <v>285</v>
      </c>
      <c r="C77" s="66"/>
      <c r="D77" s="66" t="s">
        <v>64</v>
      </c>
      <c r="E77" s="67">
        <v>162</v>
      </c>
      <c r="F77" s="69">
        <v>100</v>
      </c>
      <c r="G77" s="100" t="s">
        <v>570</v>
      </c>
      <c r="H77" s="66"/>
      <c r="I77" s="70" t="s">
        <v>285</v>
      </c>
      <c r="J77" s="71"/>
      <c r="K77" s="71"/>
      <c r="L77" s="70" t="s">
        <v>285</v>
      </c>
      <c r="M77" s="74">
        <v>1</v>
      </c>
      <c r="N77" s="75">
        <v>1365.107177734375</v>
      </c>
      <c r="O77" s="75">
        <v>8188.3984375</v>
      </c>
      <c r="P77" s="76"/>
      <c r="Q77" s="77"/>
      <c r="R77" s="77"/>
      <c r="S77" s="91"/>
      <c r="T77" s="48">
        <v>1</v>
      </c>
      <c r="U77" s="48">
        <v>0</v>
      </c>
      <c r="V77" s="49">
        <v>0</v>
      </c>
      <c r="W77" s="49">
        <v>0.005025</v>
      </c>
      <c r="X77" s="49">
        <v>0.002734</v>
      </c>
      <c r="Y77" s="49">
        <v>0.26291</v>
      </c>
      <c r="Z77" s="49">
        <v>0</v>
      </c>
      <c r="AA77" s="49">
        <v>0</v>
      </c>
      <c r="AB77" s="72">
        <v>73</v>
      </c>
      <c r="AC77" s="72"/>
      <c r="AD77" s="73"/>
      <c r="AE77" s="88" t="s">
        <v>398</v>
      </c>
      <c r="AF77" s="99" t="s">
        <v>469</v>
      </c>
      <c r="AG77" s="88"/>
      <c r="AH77" s="99" t="s">
        <v>570</v>
      </c>
      <c r="AI77" s="88" t="s">
        <v>669</v>
      </c>
      <c r="AJ77" s="88"/>
      <c r="AK77" s="88"/>
      <c r="AL77" s="88"/>
      <c r="AM77" s="88"/>
      <c r="AN77" s="88"/>
      <c r="AO77" s="88"/>
      <c r="AP77" s="88"/>
      <c r="AQ77" s="88"/>
      <c r="AR77" s="88"/>
      <c r="AS77" s="88"/>
      <c r="AT77" s="88" t="s">
        <v>730</v>
      </c>
      <c r="AU77" s="88" t="s">
        <v>730</v>
      </c>
      <c r="AV77" s="88">
        <v>1</v>
      </c>
      <c r="AW77" s="88"/>
      <c r="AX77" s="88"/>
      <c r="AY77" s="88"/>
      <c r="AZ77" s="99" t="s">
        <v>932</v>
      </c>
      <c r="BA77" s="88"/>
      <c r="BB77" s="88"/>
      <c r="BC77" s="88"/>
      <c r="BD77" s="88"/>
      <c r="BE77" s="88" t="s">
        <v>1073</v>
      </c>
      <c r="BF77" s="88" t="s">
        <v>1090</v>
      </c>
      <c r="BG77" s="88"/>
      <c r="BH77" s="88" t="s">
        <v>1159</v>
      </c>
      <c r="BI77" s="88">
        <v>80393</v>
      </c>
      <c r="BJ77" s="88"/>
      <c r="BK77" s="88"/>
      <c r="BL77" s="88"/>
      <c r="BM77" s="88">
        <v>2009</v>
      </c>
      <c r="BN77" s="88"/>
      <c r="BO77" s="88"/>
      <c r="BP77" s="88"/>
      <c r="BQ77" s="88" t="b">
        <v>0</v>
      </c>
      <c r="BR77" s="88"/>
      <c r="BS77" s="88"/>
      <c r="BT77" s="88"/>
      <c r="BU77" s="88" t="b">
        <v>0</v>
      </c>
      <c r="BV77" s="88" t="b">
        <v>0</v>
      </c>
      <c r="BW77" s="88"/>
      <c r="BX77" s="88" t="b">
        <v>0</v>
      </c>
      <c r="BY77" s="88" t="b">
        <v>0</v>
      </c>
      <c r="BZ77" s="99" t="s">
        <v>1276</v>
      </c>
      <c r="CA77" s="88"/>
      <c r="CB77" s="88"/>
      <c r="CC77" s="88" t="s">
        <v>1396</v>
      </c>
      <c r="CD77" s="88"/>
      <c r="CE77" s="88" t="s">
        <v>1470</v>
      </c>
      <c r="CF77" s="88"/>
      <c r="CG77" s="88"/>
      <c r="CH77" s="88"/>
      <c r="CI77" s="88" t="s">
        <v>1501</v>
      </c>
      <c r="CJ77" s="88"/>
      <c r="CK77" s="88"/>
      <c r="CL77" s="88"/>
      <c r="CM77" s="88"/>
      <c r="CN77" s="88"/>
      <c r="CO77" s="88" t="s">
        <v>1564</v>
      </c>
      <c r="CP77" s="88"/>
      <c r="CQ77" s="88"/>
      <c r="CR77" s="88"/>
      <c r="CS77" s="88"/>
      <c r="CT77" s="99" t="s">
        <v>1595</v>
      </c>
      <c r="CU77" s="88"/>
      <c r="CV77" s="88"/>
      <c r="CW77" s="88"/>
      <c r="CX77" s="88"/>
      <c r="CY77" s="88"/>
      <c r="CZ77" s="88"/>
      <c r="DA77" s="88"/>
      <c r="DB77" s="88"/>
      <c r="DC77" s="88"/>
      <c r="DD77" s="88"/>
      <c r="DE77" s="88"/>
      <c r="DF77" s="88" t="s">
        <v>1659</v>
      </c>
      <c r="DG77" s="88"/>
      <c r="DH77" s="88">
        <v>56</v>
      </c>
      <c r="DI77" s="88" t="s">
        <v>285</v>
      </c>
      <c r="DJ77" s="88" t="s">
        <v>1686</v>
      </c>
      <c r="DK77" s="88"/>
      <c r="DL77" s="88">
        <v>0</v>
      </c>
      <c r="DM77" s="88"/>
      <c r="DN77" s="88"/>
      <c r="DO77" s="88" t="str">
        <f>REPLACE(INDEX(GroupVertices[Group],MATCH(Vertices[[#This Row],[Vertex]],GroupVertices[Vertex],0)),1,1,"")</f>
        <v>1</v>
      </c>
      <c r="DP77" s="48"/>
      <c r="DQ77" s="48"/>
      <c r="DR77" s="48"/>
      <c r="DS77" s="48"/>
      <c r="DT77" s="48"/>
      <c r="DU77" s="48"/>
      <c r="DV77" s="48"/>
      <c r="DW77" s="48"/>
      <c r="DX77" s="48"/>
      <c r="DY77" s="48"/>
      <c r="DZ77" s="48">
        <v>1</v>
      </c>
      <c r="EA77" s="49">
        <v>6.25</v>
      </c>
      <c r="EB77" s="48">
        <v>0</v>
      </c>
      <c r="EC77" s="49">
        <v>0</v>
      </c>
      <c r="ED77" s="48"/>
      <c r="EE77" s="49"/>
      <c r="EF77" s="48">
        <v>15</v>
      </c>
      <c r="EG77" s="49">
        <v>93.75</v>
      </c>
      <c r="EH77" s="48">
        <v>16</v>
      </c>
      <c r="EI77" s="48"/>
      <c r="EJ77" s="48"/>
      <c r="EK77" s="48"/>
      <c r="EL77" s="48"/>
      <c r="EM77" s="48"/>
      <c r="EN77" s="48"/>
      <c r="EO77" s="48"/>
      <c r="EP77" s="48"/>
      <c r="EQ77" s="48"/>
      <c r="ER77" s="48"/>
      <c r="ES77" s="48"/>
      <c r="ET77" s="48"/>
      <c r="EU77" s="48"/>
      <c r="EV77" s="48"/>
      <c r="EW77" s="48">
        <v>0</v>
      </c>
      <c r="EX77" s="49">
        <v>0</v>
      </c>
      <c r="EY77" s="48"/>
      <c r="EZ77" s="48"/>
      <c r="FA77" s="48"/>
      <c r="FB77" s="48"/>
      <c r="FC77" s="2"/>
      <c r="FD77" s="3"/>
      <c r="FE77" s="3"/>
      <c r="FF77" s="3"/>
      <c r="FG77" s="3"/>
    </row>
    <row r="78" spans="1:163" ht="41.45" customHeight="1">
      <c r="A78" s="65" t="s">
        <v>286</v>
      </c>
      <c r="C78" s="66"/>
      <c r="D78" s="66" t="s">
        <v>64</v>
      </c>
      <c r="E78" s="67">
        <v>162</v>
      </c>
      <c r="F78" s="69">
        <v>100</v>
      </c>
      <c r="G78" s="100" t="s">
        <v>571</v>
      </c>
      <c r="H78" s="66"/>
      <c r="I78" s="70" t="s">
        <v>286</v>
      </c>
      <c r="J78" s="71"/>
      <c r="K78" s="71"/>
      <c r="L78" s="70" t="s">
        <v>286</v>
      </c>
      <c r="M78" s="74">
        <v>1</v>
      </c>
      <c r="N78" s="75">
        <v>1642.559814453125</v>
      </c>
      <c r="O78" s="75">
        <v>9655.0458984375</v>
      </c>
      <c r="P78" s="76"/>
      <c r="Q78" s="77"/>
      <c r="R78" s="77"/>
      <c r="S78" s="91"/>
      <c r="T78" s="48">
        <v>1</v>
      </c>
      <c r="U78" s="48">
        <v>0</v>
      </c>
      <c r="V78" s="49">
        <v>0</v>
      </c>
      <c r="W78" s="49">
        <v>0.005025</v>
      </c>
      <c r="X78" s="49">
        <v>0.002734</v>
      </c>
      <c r="Y78" s="49">
        <v>0.26291</v>
      </c>
      <c r="Z78" s="49">
        <v>0</v>
      </c>
      <c r="AA78" s="49">
        <v>0</v>
      </c>
      <c r="AB78" s="72">
        <v>74</v>
      </c>
      <c r="AC78" s="72"/>
      <c r="AD78" s="73"/>
      <c r="AE78" s="88" t="s">
        <v>398</v>
      </c>
      <c r="AF78" s="99" t="s">
        <v>470</v>
      </c>
      <c r="AG78" s="88"/>
      <c r="AH78" s="99" t="s">
        <v>571</v>
      </c>
      <c r="AI78" s="88" t="s">
        <v>670</v>
      </c>
      <c r="AJ78" s="88"/>
      <c r="AK78" s="88"/>
      <c r="AL78" s="88"/>
      <c r="AM78" s="88"/>
      <c r="AN78" s="88"/>
      <c r="AO78" s="88"/>
      <c r="AP78" s="88"/>
      <c r="AQ78" s="102">
        <v>38966</v>
      </c>
      <c r="AR78" s="88"/>
      <c r="AS78" s="88"/>
      <c r="AT78" s="88" t="s">
        <v>745</v>
      </c>
      <c r="AU78" s="88" t="s">
        <v>745</v>
      </c>
      <c r="AV78" s="88">
        <v>0</v>
      </c>
      <c r="AW78" s="88" t="s">
        <v>853</v>
      </c>
      <c r="AX78" s="88"/>
      <c r="AY78" s="88"/>
      <c r="AZ78" s="99" t="s">
        <v>933</v>
      </c>
      <c r="BA78" s="88"/>
      <c r="BB78" s="88"/>
      <c r="BC78" s="88" t="s">
        <v>1006</v>
      </c>
      <c r="BD78" s="88"/>
      <c r="BE78" s="88"/>
      <c r="BF78" s="88" t="s">
        <v>1090</v>
      </c>
      <c r="BG78" s="88"/>
      <c r="BH78" s="88" t="s">
        <v>1160</v>
      </c>
      <c r="BI78" s="88">
        <v>291010</v>
      </c>
      <c r="BJ78" s="88"/>
      <c r="BK78" s="88"/>
      <c r="BL78" s="88"/>
      <c r="BM78" s="88" t="s">
        <v>1188</v>
      </c>
      <c r="BN78" s="88"/>
      <c r="BO78" s="88"/>
      <c r="BP78" s="88"/>
      <c r="BQ78" s="88" t="b">
        <v>0</v>
      </c>
      <c r="BR78" s="88"/>
      <c r="BS78" s="88"/>
      <c r="BT78" s="88"/>
      <c r="BU78" s="88" t="b">
        <v>0</v>
      </c>
      <c r="BV78" s="88" t="b">
        <v>0</v>
      </c>
      <c r="BW78" s="88"/>
      <c r="BX78" s="88" t="b">
        <v>0</v>
      </c>
      <c r="BY78" s="88" t="b">
        <v>1</v>
      </c>
      <c r="BZ78" s="99" t="s">
        <v>1277</v>
      </c>
      <c r="CA78" s="88"/>
      <c r="CB78" s="88"/>
      <c r="CC78" s="88" t="s">
        <v>1397</v>
      </c>
      <c r="CD78" s="88"/>
      <c r="CE78" s="88" t="s">
        <v>1471</v>
      </c>
      <c r="CF78" s="88"/>
      <c r="CG78" s="88"/>
      <c r="CH78" s="88"/>
      <c r="CI78" s="88" t="s">
        <v>1501</v>
      </c>
      <c r="CJ78" s="88"/>
      <c r="CK78" s="88"/>
      <c r="CL78" s="88"/>
      <c r="CM78" s="88"/>
      <c r="CN78" s="88"/>
      <c r="CO78" s="88"/>
      <c r="CP78" s="88"/>
      <c r="CQ78" s="88"/>
      <c r="CR78" s="88"/>
      <c r="CS78" s="88"/>
      <c r="CT78" s="88" t="s">
        <v>1596</v>
      </c>
      <c r="CU78" s="88"/>
      <c r="CV78" s="88"/>
      <c r="CW78" s="88"/>
      <c r="CX78" s="88">
        <v>20060906</v>
      </c>
      <c r="CY78" s="88"/>
      <c r="CZ78" s="88"/>
      <c r="DA78" s="88"/>
      <c r="DB78" s="88"/>
      <c r="DC78" s="88"/>
      <c r="DD78" s="88"/>
      <c r="DE78" s="88"/>
      <c r="DF78" s="88" t="s">
        <v>1677</v>
      </c>
      <c r="DG78" s="88"/>
      <c r="DH78" s="88">
        <v>308</v>
      </c>
      <c r="DI78" s="88" t="s">
        <v>286</v>
      </c>
      <c r="DJ78" s="88" t="s">
        <v>1685</v>
      </c>
      <c r="DK78" s="99" t="s">
        <v>1755</v>
      </c>
      <c r="DL78" s="88">
        <v>0</v>
      </c>
      <c r="DM78" s="88"/>
      <c r="DN78" s="88"/>
      <c r="DO78" s="88" t="str">
        <f>REPLACE(INDEX(GroupVertices[Group],MATCH(Vertices[[#This Row],[Vertex]],GroupVertices[Vertex],0)),1,1,"")</f>
        <v>1</v>
      </c>
      <c r="DP78" s="48"/>
      <c r="DQ78" s="48"/>
      <c r="DR78" s="48"/>
      <c r="DS78" s="48"/>
      <c r="DT78" s="48"/>
      <c r="DU78" s="48"/>
      <c r="DV78" s="48"/>
      <c r="DW78" s="48"/>
      <c r="DX78" s="48"/>
      <c r="DY78" s="48"/>
      <c r="DZ78" s="48">
        <v>2</v>
      </c>
      <c r="EA78" s="49">
        <v>16.666666666666668</v>
      </c>
      <c r="EB78" s="48">
        <v>0</v>
      </c>
      <c r="EC78" s="49">
        <v>0</v>
      </c>
      <c r="ED78" s="48"/>
      <c r="EE78" s="49"/>
      <c r="EF78" s="48">
        <v>10</v>
      </c>
      <c r="EG78" s="49">
        <v>83.33333333333333</v>
      </c>
      <c r="EH78" s="48">
        <v>12</v>
      </c>
      <c r="EI78" s="48"/>
      <c r="EJ78" s="48"/>
      <c r="EK78" s="48"/>
      <c r="EL78" s="48"/>
      <c r="EM78" s="48"/>
      <c r="EN78" s="48"/>
      <c r="EO78" s="48"/>
      <c r="EP78" s="48"/>
      <c r="EQ78" s="48"/>
      <c r="ER78" s="48"/>
      <c r="ES78" s="48"/>
      <c r="ET78" s="48"/>
      <c r="EU78" s="48"/>
      <c r="EV78" s="48"/>
      <c r="EW78" s="48">
        <v>0</v>
      </c>
      <c r="EX78" s="49">
        <v>0</v>
      </c>
      <c r="EY78" s="48"/>
      <c r="EZ78" s="48"/>
      <c r="FA78" s="48"/>
      <c r="FB78" s="48"/>
      <c r="FC78" s="2"/>
      <c r="FD78" s="3"/>
      <c r="FE78" s="3"/>
      <c r="FF78" s="3"/>
      <c r="FG78" s="3"/>
    </row>
    <row r="79" spans="1:163" ht="41.45" customHeight="1">
      <c r="A79" s="65" t="s">
        <v>287</v>
      </c>
      <c r="C79" s="66"/>
      <c r="D79" s="66" t="s">
        <v>64</v>
      </c>
      <c r="E79" s="67">
        <v>162</v>
      </c>
      <c r="F79" s="69">
        <v>100</v>
      </c>
      <c r="G79" s="100" t="s">
        <v>572</v>
      </c>
      <c r="H79" s="66"/>
      <c r="I79" s="70" t="s">
        <v>287</v>
      </c>
      <c r="J79" s="71"/>
      <c r="K79" s="71"/>
      <c r="L79" s="70" t="s">
        <v>287</v>
      </c>
      <c r="M79" s="74">
        <v>1</v>
      </c>
      <c r="N79" s="75">
        <v>3219.77685546875</v>
      </c>
      <c r="O79" s="75">
        <v>8708.755859375</v>
      </c>
      <c r="P79" s="76"/>
      <c r="Q79" s="77"/>
      <c r="R79" s="77"/>
      <c r="S79" s="91"/>
      <c r="T79" s="48">
        <v>1</v>
      </c>
      <c r="U79" s="48">
        <v>0</v>
      </c>
      <c r="V79" s="49">
        <v>0</v>
      </c>
      <c r="W79" s="49">
        <v>0.005025</v>
      </c>
      <c r="X79" s="49">
        <v>0.002734</v>
      </c>
      <c r="Y79" s="49">
        <v>0.26291</v>
      </c>
      <c r="Z79" s="49">
        <v>0</v>
      </c>
      <c r="AA79" s="49">
        <v>0</v>
      </c>
      <c r="AB79" s="72">
        <v>75</v>
      </c>
      <c r="AC79" s="72"/>
      <c r="AD79" s="73"/>
      <c r="AE79" s="88" t="s">
        <v>398</v>
      </c>
      <c r="AF79" s="99" t="s">
        <v>471</v>
      </c>
      <c r="AG79" s="88"/>
      <c r="AH79" s="99" t="s">
        <v>572</v>
      </c>
      <c r="AI79" s="88" t="s">
        <v>671</v>
      </c>
      <c r="AJ79" s="88"/>
      <c r="AK79" s="88"/>
      <c r="AL79" s="88"/>
      <c r="AM79" s="88" t="s">
        <v>712</v>
      </c>
      <c r="AN79" s="88"/>
      <c r="AO79" s="88"/>
      <c r="AP79" s="88"/>
      <c r="AQ79" s="102">
        <v>38545</v>
      </c>
      <c r="AR79" s="88"/>
      <c r="AS79" s="88"/>
      <c r="AT79" s="88" t="s">
        <v>751</v>
      </c>
      <c r="AU79" s="88" t="s">
        <v>751</v>
      </c>
      <c r="AV79" s="88">
        <v>0</v>
      </c>
      <c r="AW79" s="88" t="s">
        <v>854</v>
      </c>
      <c r="AX79" s="88"/>
      <c r="AY79" s="88"/>
      <c r="AZ79" s="99" t="s">
        <v>934</v>
      </c>
      <c r="BA79" s="88"/>
      <c r="BB79" s="88"/>
      <c r="BC79" s="88"/>
      <c r="BD79" s="88"/>
      <c r="BE79" s="88"/>
      <c r="BF79" s="88" t="s">
        <v>1090</v>
      </c>
      <c r="BG79" s="88"/>
      <c r="BH79" s="88" t="s">
        <v>1161</v>
      </c>
      <c r="BI79" s="88">
        <v>128479</v>
      </c>
      <c r="BJ79" s="88"/>
      <c r="BK79" s="88"/>
      <c r="BL79" s="88"/>
      <c r="BM79" s="104">
        <v>38545</v>
      </c>
      <c r="BN79" s="88"/>
      <c r="BO79" s="88"/>
      <c r="BP79" s="88"/>
      <c r="BQ79" s="88" t="b">
        <v>0</v>
      </c>
      <c r="BR79" s="88"/>
      <c r="BS79" s="88"/>
      <c r="BT79" s="88"/>
      <c r="BU79" s="88" t="b">
        <v>0</v>
      </c>
      <c r="BV79" s="88" t="b">
        <v>0</v>
      </c>
      <c r="BW79" s="88"/>
      <c r="BX79" s="88" t="b">
        <v>0</v>
      </c>
      <c r="BY79" s="88" t="b">
        <v>1</v>
      </c>
      <c r="BZ79" s="99" t="s">
        <v>1278</v>
      </c>
      <c r="CA79" s="88"/>
      <c r="CB79" s="88"/>
      <c r="CC79" s="88" t="s">
        <v>1398</v>
      </c>
      <c r="CD79" s="88"/>
      <c r="CE79" s="88" t="s">
        <v>1472</v>
      </c>
      <c r="CF79" s="88"/>
      <c r="CG79" s="88"/>
      <c r="CH79" s="88"/>
      <c r="CI79" s="88" t="s">
        <v>1501</v>
      </c>
      <c r="CJ79" s="88"/>
      <c r="CK79" s="88"/>
      <c r="CL79" s="88"/>
      <c r="CM79" s="88"/>
      <c r="CN79" s="88"/>
      <c r="CO79" s="88"/>
      <c r="CP79" s="88"/>
      <c r="CQ79" s="88"/>
      <c r="CR79" s="88"/>
      <c r="CS79" s="88"/>
      <c r="CT79" s="99" t="s">
        <v>1597</v>
      </c>
      <c r="CU79" s="88"/>
      <c r="CV79" s="88"/>
      <c r="CW79" s="88"/>
      <c r="CX79" s="88"/>
      <c r="CY79" s="88"/>
      <c r="CZ79" s="88"/>
      <c r="DA79" s="88"/>
      <c r="DB79" s="88"/>
      <c r="DC79" s="88"/>
      <c r="DD79" s="88"/>
      <c r="DE79" s="88"/>
      <c r="DF79" s="88" t="s">
        <v>1678</v>
      </c>
      <c r="DG79" s="88"/>
      <c r="DH79" s="88">
        <v>2470</v>
      </c>
      <c r="DI79" s="88" t="s">
        <v>287</v>
      </c>
      <c r="DJ79" s="88" t="s">
        <v>1685</v>
      </c>
      <c r="DK79" s="99" t="s">
        <v>1756</v>
      </c>
      <c r="DL79" s="88">
        <v>0</v>
      </c>
      <c r="DM79" s="88"/>
      <c r="DN79" s="88"/>
      <c r="DO79" s="88" t="str">
        <f>REPLACE(INDEX(GroupVertices[Group],MATCH(Vertices[[#This Row],[Vertex]],GroupVertices[Vertex],0)),1,1,"")</f>
        <v>1</v>
      </c>
      <c r="DP79" s="48"/>
      <c r="DQ79" s="48"/>
      <c r="DR79" s="48"/>
      <c r="DS79" s="48"/>
      <c r="DT79" s="48"/>
      <c r="DU79" s="48"/>
      <c r="DV79" s="48"/>
      <c r="DW79" s="48"/>
      <c r="DX79" s="48"/>
      <c r="DY79" s="48"/>
      <c r="DZ79" s="48">
        <v>2</v>
      </c>
      <c r="EA79" s="49">
        <v>7.6923076923076925</v>
      </c>
      <c r="EB79" s="48">
        <v>0</v>
      </c>
      <c r="EC79" s="49">
        <v>0</v>
      </c>
      <c r="ED79" s="48"/>
      <c r="EE79" s="49"/>
      <c r="EF79" s="48">
        <v>24</v>
      </c>
      <c r="EG79" s="49">
        <v>92.3076923076923</v>
      </c>
      <c r="EH79" s="48">
        <v>26</v>
      </c>
      <c r="EI79" s="48"/>
      <c r="EJ79" s="48"/>
      <c r="EK79" s="48"/>
      <c r="EL79" s="48"/>
      <c r="EM79" s="48"/>
      <c r="EN79" s="48"/>
      <c r="EO79" s="48"/>
      <c r="EP79" s="48"/>
      <c r="EQ79" s="48"/>
      <c r="ER79" s="48"/>
      <c r="ES79" s="48"/>
      <c r="ET79" s="48"/>
      <c r="EU79" s="48"/>
      <c r="EV79" s="48"/>
      <c r="EW79" s="48">
        <v>0</v>
      </c>
      <c r="EX79" s="49">
        <v>0</v>
      </c>
      <c r="EY79" s="48"/>
      <c r="EZ79" s="48"/>
      <c r="FA79" s="48"/>
      <c r="FB79" s="48"/>
      <c r="FC79" s="2"/>
      <c r="FD79" s="3"/>
      <c r="FE79" s="3"/>
      <c r="FF79" s="3"/>
      <c r="FG79" s="3"/>
    </row>
    <row r="80" spans="1:163" ht="41.45" customHeight="1">
      <c r="A80" s="65" t="s">
        <v>258</v>
      </c>
      <c r="C80" s="66"/>
      <c r="D80" s="66" t="s">
        <v>64</v>
      </c>
      <c r="E80" s="67">
        <v>162</v>
      </c>
      <c r="F80" s="69">
        <v>100</v>
      </c>
      <c r="G80" s="100" t="s">
        <v>574</v>
      </c>
      <c r="H80" s="66"/>
      <c r="I80" s="70" t="s">
        <v>258</v>
      </c>
      <c r="J80" s="71"/>
      <c r="K80" s="71"/>
      <c r="L80" s="70" t="s">
        <v>258</v>
      </c>
      <c r="M80" s="74">
        <v>1</v>
      </c>
      <c r="N80" s="75">
        <v>4400.26611328125</v>
      </c>
      <c r="O80" s="75">
        <v>9543.984375</v>
      </c>
      <c r="P80" s="76"/>
      <c r="Q80" s="77"/>
      <c r="R80" s="77"/>
      <c r="S80" s="91"/>
      <c r="T80" s="48">
        <v>2</v>
      </c>
      <c r="U80" s="48">
        <v>2</v>
      </c>
      <c r="V80" s="49">
        <v>0</v>
      </c>
      <c r="W80" s="49">
        <v>0.005102</v>
      </c>
      <c r="X80" s="49">
        <v>0.005908</v>
      </c>
      <c r="Y80" s="49">
        <v>0.506173</v>
      </c>
      <c r="Z80" s="49">
        <v>0.5</v>
      </c>
      <c r="AA80" s="49">
        <v>0</v>
      </c>
      <c r="AB80" s="72">
        <v>77</v>
      </c>
      <c r="AC80" s="72"/>
      <c r="AD80" s="73"/>
      <c r="AE80" s="88" t="s">
        <v>398</v>
      </c>
      <c r="AF80" s="99" t="s">
        <v>473</v>
      </c>
      <c r="AG80" s="88"/>
      <c r="AH80" s="99" t="s">
        <v>574</v>
      </c>
      <c r="AI80" s="88" t="s">
        <v>673</v>
      </c>
      <c r="AJ80" s="88"/>
      <c r="AK80" s="88"/>
      <c r="AL80" s="88"/>
      <c r="AM80" s="88"/>
      <c r="AN80" s="88"/>
      <c r="AO80" s="88"/>
      <c r="AP80" s="88"/>
      <c r="AQ80" s="102">
        <v>38565</v>
      </c>
      <c r="AR80" s="88"/>
      <c r="AS80" s="88"/>
      <c r="AT80" s="88" t="s">
        <v>746</v>
      </c>
      <c r="AU80" s="88" t="s">
        <v>810</v>
      </c>
      <c r="AV80" s="88">
        <v>101</v>
      </c>
      <c r="AW80" s="88"/>
      <c r="AX80" s="88"/>
      <c r="AY80" s="88"/>
      <c r="AZ80" s="99" t="s">
        <v>936</v>
      </c>
      <c r="BA80" s="88"/>
      <c r="BB80" s="88"/>
      <c r="BC80" s="88" t="s">
        <v>1007</v>
      </c>
      <c r="BD80" s="88"/>
      <c r="BE80" s="88" t="s">
        <v>1075</v>
      </c>
      <c r="BF80" s="88" t="s">
        <v>1090</v>
      </c>
      <c r="BG80" s="88"/>
      <c r="BH80" s="88" t="s">
        <v>1101</v>
      </c>
      <c r="BI80" s="88">
        <v>1750</v>
      </c>
      <c r="BJ80" s="88"/>
      <c r="BK80" s="88"/>
      <c r="BL80" s="88"/>
      <c r="BM80" s="88"/>
      <c r="BN80" s="88"/>
      <c r="BO80" s="88"/>
      <c r="BP80" s="88"/>
      <c r="BQ80" s="88" t="b">
        <v>0</v>
      </c>
      <c r="BR80" s="88"/>
      <c r="BS80" s="88"/>
      <c r="BT80" s="88"/>
      <c r="BU80" s="88" t="b">
        <v>0</v>
      </c>
      <c r="BV80" s="88" t="b">
        <v>0</v>
      </c>
      <c r="BW80" s="88"/>
      <c r="BX80" s="88" t="b">
        <v>0</v>
      </c>
      <c r="BY80" s="88" t="b">
        <v>0</v>
      </c>
      <c r="BZ80" s="99" t="s">
        <v>1280</v>
      </c>
      <c r="CA80" s="88" t="s">
        <v>1354</v>
      </c>
      <c r="CB80" s="88"/>
      <c r="CC80" s="88"/>
      <c r="CD80" s="88"/>
      <c r="CE80" s="88" t="s">
        <v>1474</v>
      </c>
      <c r="CF80" s="88"/>
      <c r="CG80" s="88"/>
      <c r="CH80" s="88"/>
      <c r="CI80" s="88" t="s">
        <v>1500</v>
      </c>
      <c r="CJ80" s="88"/>
      <c r="CK80" s="88"/>
      <c r="CL80" s="88"/>
      <c r="CM80" s="88"/>
      <c r="CN80" s="88" t="s">
        <v>1553</v>
      </c>
      <c r="CO80" s="88" t="s">
        <v>1564</v>
      </c>
      <c r="CP80" s="88"/>
      <c r="CQ80" s="88"/>
      <c r="CR80" s="88" t="s">
        <v>1565</v>
      </c>
      <c r="CS80" s="88"/>
      <c r="CT80" s="88"/>
      <c r="CU80" s="88" t="s">
        <v>1605</v>
      </c>
      <c r="CV80" s="88">
        <v>0</v>
      </c>
      <c r="CW80" s="88"/>
      <c r="CX80" s="88"/>
      <c r="CY80" s="88"/>
      <c r="CZ80" s="88"/>
      <c r="DA80" s="88"/>
      <c r="DB80" s="88"/>
      <c r="DC80" s="88"/>
      <c r="DD80" s="88" t="s">
        <v>1647</v>
      </c>
      <c r="DE80" s="88"/>
      <c r="DF80" s="88" t="s">
        <v>1680</v>
      </c>
      <c r="DG80" s="88"/>
      <c r="DH80" s="88">
        <v>9</v>
      </c>
      <c r="DI80" s="88" t="s">
        <v>258</v>
      </c>
      <c r="DJ80" s="88" t="s">
        <v>1684</v>
      </c>
      <c r="DK80" s="99" t="s">
        <v>1758</v>
      </c>
      <c r="DL80" s="88">
        <v>101</v>
      </c>
      <c r="DM80" s="88"/>
      <c r="DN80" s="88"/>
      <c r="DO80" s="88" t="str">
        <f>REPLACE(INDEX(GroupVertices[Group],MATCH(Vertices[[#This Row],[Vertex]],GroupVertices[Vertex],0)),1,1,"")</f>
        <v>2</v>
      </c>
      <c r="DP80" s="48"/>
      <c r="DQ80" s="48"/>
      <c r="DR80" s="48"/>
      <c r="DS80" s="48"/>
      <c r="DT80" s="48"/>
      <c r="DU80" s="48"/>
      <c r="DV80" s="123" t="s">
        <v>1837</v>
      </c>
      <c r="DW80" s="123" t="s">
        <v>1837</v>
      </c>
      <c r="DX80" s="123" t="s">
        <v>1837</v>
      </c>
      <c r="DY80" s="123" t="s">
        <v>1837</v>
      </c>
      <c r="DZ80" s="123">
        <v>1</v>
      </c>
      <c r="EA80" s="125">
        <v>4.545454545454546</v>
      </c>
      <c r="EB80" s="123">
        <v>1</v>
      </c>
      <c r="EC80" s="125">
        <v>4.545454545454546</v>
      </c>
      <c r="ED80" s="123"/>
      <c r="EE80" s="125"/>
      <c r="EF80" s="123">
        <v>20</v>
      </c>
      <c r="EG80" s="125">
        <v>90.9090909090909</v>
      </c>
      <c r="EH80" s="123">
        <v>22</v>
      </c>
      <c r="EI80" s="123"/>
      <c r="EJ80" s="123"/>
      <c r="EK80" s="123"/>
      <c r="EL80" s="123"/>
      <c r="EM80" s="123"/>
      <c r="EN80" s="123"/>
      <c r="EO80" s="123"/>
      <c r="EP80" s="123"/>
      <c r="EQ80" s="123"/>
      <c r="ER80" s="123"/>
      <c r="ES80" s="123" t="s">
        <v>1837</v>
      </c>
      <c r="ET80" s="123" t="s">
        <v>1837</v>
      </c>
      <c r="EU80" s="123" t="s">
        <v>1837</v>
      </c>
      <c r="EV80" s="123" t="s">
        <v>1837</v>
      </c>
      <c r="EW80" s="123">
        <v>0</v>
      </c>
      <c r="EX80" s="125">
        <v>0</v>
      </c>
      <c r="EY80" s="123" t="s">
        <v>1837</v>
      </c>
      <c r="EZ80" s="123" t="s">
        <v>1837</v>
      </c>
      <c r="FA80" s="123" t="s">
        <v>1837</v>
      </c>
      <c r="FB80" s="123" t="s">
        <v>1837</v>
      </c>
      <c r="FC80" s="2"/>
      <c r="FD80" s="3"/>
      <c r="FE80" s="3"/>
      <c r="FF80" s="3"/>
      <c r="FG80" s="3"/>
    </row>
    <row r="81" spans="1:163" ht="41.45" customHeight="1">
      <c r="A81" s="65" t="s">
        <v>260</v>
      </c>
      <c r="C81" s="66"/>
      <c r="D81" s="66" t="s">
        <v>64</v>
      </c>
      <c r="E81" s="67">
        <v>162</v>
      </c>
      <c r="F81" s="69">
        <v>100</v>
      </c>
      <c r="G81" s="100" t="s">
        <v>576</v>
      </c>
      <c r="H81" s="66"/>
      <c r="I81" s="70" t="s">
        <v>260</v>
      </c>
      <c r="J81" s="71"/>
      <c r="K81" s="71"/>
      <c r="L81" s="70" t="s">
        <v>260</v>
      </c>
      <c r="M81" s="74">
        <v>1</v>
      </c>
      <c r="N81" s="75">
        <v>343.33294677734375</v>
      </c>
      <c r="O81" s="75">
        <v>7067.005859375</v>
      </c>
      <c r="P81" s="76"/>
      <c r="Q81" s="77"/>
      <c r="R81" s="77"/>
      <c r="S81" s="91"/>
      <c r="T81" s="48">
        <v>1</v>
      </c>
      <c r="U81" s="48">
        <v>1</v>
      </c>
      <c r="V81" s="49">
        <v>0</v>
      </c>
      <c r="W81" s="49">
        <v>0.005051</v>
      </c>
      <c r="X81" s="49">
        <v>0.003799</v>
      </c>
      <c r="Y81" s="49">
        <v>0.342115</v>
      </c>
      <c r="Z81" s="49">
        <v>0.5</v>
      </c>
      <c r="AA81" s="49">
        <v>0</v>
      </c>
      <c r="AB81" s="72">
        <v>79</v>
      </c>
      <c r="AC81" s="72"/>
      <c r="AD81" s="73"/>
      <c r="AE81" s="88" t="s">
        <v>398</v>
      </c>
      <c r="AF81" s="99" t="s">
        <v>475</v>
      </c>
      <c r="AG81" s="88"/>
      <c r="AH81" s="99" t="s">
        <v>576</v>
      </c>
      <c r="AI81" s="88" t="s">
        <v>675</v>
      </c>
      <c r="AJ81" s="88"/>
      <c r="AK81" s="88"/>
      <c r="AL81" s="88"/>
      <c r="AM81" s="99" t="s">
        <v>713</v>
      </c>
      <c r="AN81" s="88"/>
      <c r="AO81" s="88"/>
      <c r="AP81" s="88"/>
      <c r="AQ81" s="88"/>
      <c r="AR81" s="88"/>
      <c r="AS81" s="88"/>
      <c r="AT81" s="88" t="s">
        <v>720</v>
      </c>
      <c r="AU81" s="88" t="s">
        <v>720</v>
      </c>
      <c r="AV81" s="88">
        <v>0</v>
      </c>
      <c r="AW81" s="88"/>
      <c r="AX81" s="88"/>
      <c r="AY81" s="88"/>
      <c r="AZ81" s="99" t="s">
        <v>938</v>
      </c>
      <c r="BA81" s="88"/>
      <c r="BB81" s="88"/>
      <c r="BC81" s="88" t="s">
        <v>1008</v>
      </c>
      <c r="BD81" s="88"/>
      <c r="BE81" s="88"/>
      <c r="BF81" s="88" t="s">
        <v>1090</v>
      </c>
      <c r="BG81" s="88"/>
      <c r="BH81" s="88" t="s">
        <v>1163</v>
      </c>
      <c r="BI81" s="88">
        <v>1144</v>
      </c>
      <c r="BJ81" s="88"/>
      <c r="BK81" s="88"/>
      <c r="BL81" s="88"/>
      <c r="BM81" s="88" t="s">
        <v>1189</v>
      </c>
      <c r="BN81" s="88"/>
      <c r="BO81" s="88"/>
      <c r="BP81" s="88"/>
      <c r="BQ81" s="88" t="b">
        <v>0</v>
      </c>
      <c r="BR81" s="88"/>
      <c r="BS81" s="88"/>
      <c r="BT81" s="88"/>
      <c r="BU81" s="88" t="b">
        <v>0</v>
      </c>
      <c r="BV81" s="88" t="b">
        <v>0</v>
      </c>
      <c r="BW81" s="88"/>
      <c r="BX81" s="88" t="b">
        <v>0</v>
      </c>
      <c r="BY81" s="88" t="b">
        <v>0</v>
      </c>
      <c r="BZ81" s="99" t="s">
        <v>1282</v>
      </c>
      <c r="CA81" s="88"/>
      <c r="CB81" s="88"/>
      <c r="CC81" s="88"/>
      <c r="CD81" s="88"/>
      <c r="CE81" s="88" t="s">
        <v>1476</v>
      </c>
      <c r="CF81" s="88"/>
      <c r="CG81" s="88"/>
      <c r="CH81" s="88"/>
      <c r="CI81" s="88" t="s">
        <v>1501</v>
      </c>
      <c r="CJ81" s="88"/>
      <c r="CK81" s="88"/>
      <c r="CL81" s="88"/>
      <c r="CM81" s="88"/>
      <c r="CN81" s="88"/>
      <c r="CO81" s="88"/>
      <c r="CP81" s="88"/>
      <c r="CQ81" s="88"/>
      <c r="CR81" s="88"/>
      <c r="CS81" s="88"/>
      <c r="CT81" s="88"/>
      <c r="CU81" s="88"/>
      <c r="CV81" s="88">
        <v>0</v>
      </c>
      <c r="CW81" s="88"/>
      <c r="CX81" s="88"/>
      <c r="CY81" s="88"/>
      <c r="CZ81" s="88"/>
      <c r="DA81" s="88"/>
      <c r="DB81" s="88"/>
      <c r="DC81" s="88"/>
      <c r="DD81" s="88"/>
      <c r="DE81" s="88"/>
      <c r="DF81" s="88" t="s">
        <v>1659</v>
      </c>
      <c r="DG81" s="88"/>
      <c r="DH81" s="88">
        <v>7</v>
      </c>
      <c r="DI81" s="88" t="s">
        <v>260</v>
      </c>
      <c r="DJ81" s="88" t="s">
        <v>1686</v>
      </c>
      <c r="DK81" s="99" t="s">
        <v>1760</v>
      </c>
      <c r="DL81" s="88">
        <v>0</v>
      </c>
      <c r="DM81" s="88"/>
      <c r="DN81" s="88"/>
      <c r="DO81" s="88" t="str">
        <f>REPLACE(INDEX(GroupVertices[Group],MATCH(Vertices[[#This Row],[Vertex]],GroupVertices[Vertex],0)),1,1,"")</f>
        <v>1</v>
      </c>
      <c r="DP81" s="48"/>
      <c r="DQ81" s="48"/>
      <c r="DR81" s="48"/>
      <c r="DS81" s="48"/>
      <c r="DT81" s="48"/>
      <c r="DU81" s="48"/>
      <c r="DV81" s="123" t="s">
        <v>1837</v>
      </c>
      <c r="DW81" s="123" t="s">
        <v>1837</v>
      </c>
      <c r="DX81" s="123" t="s">
        <v>1837</v>
      </c>
      <c r="DY81" s="123" t="s">
        <v>1837</v>
      </c>
      <c r="DZ81" s="123">
        <v>0</v>
      </c>
      <c r="EA81" s="125">
        <v>0</v>
      </c>
      <c r="EB81" s="123">
        <v>0</v>
      </c>
      <c r="EC81" s="125">
        <v>0</v>
      </c>
      <c r="ED81" s="123"/>
      <c r="EE81" s="125"/>
      <c r="EF81" s="123">
        <v>1</v>
      </c>
      <c r="EG81" s="125">
        <v>100</v>
      </c>
      <c r="EH81" s="123">
        <v>1</v>
      </c>
      <c r="EI81" s="123"/>
      <c r="EJ81" s="123"/>
      <c r="EK81" s="123"/>
      <c r="EL81" s="123"/>
      <c r="EM81" s="123"/>
      <c r="EN81" s="123"/>
      <c r="EO81" s="123"/>
      <c r="EP81" s="123"/>
      <c r="EQ81" s="123"/>
      <c r="ER81" s="123"/>
      <c r="ES81" s="123" t="s">
        <v>1837</v>
      </c>
      <c r="ET81" s="123" t="s">
        <v>1837</v>
      </c>
      <c r="EU81" s="123" t="s">
        <v>1837</v>
      </c>
      <c r="EV81" s="123" t="s">
        <v>1837</v>
      </c>
      <c r="EW81" s="123">
        <v>0</v>
      </c>
      <c r="EX81" s="125">
        <v>0</v>
      </c>
      <c r="EY81" s="123" t="s">
        <v>1837</v>
      </c>
      <c r="EZ81" s="123" t="s">
        <v>1837</v>
      </c>
      <c r="FA81" s="123" t="s">
        <v>1837</v>
      </c>
      <c r="FB81" s="123" t="s">
        <v>1837</v>
      </c>
      <c r="FC81" s="2"/>
      <c r="FD81" s="3"/>
      <c r="FE81" s="3"/>
      <c r="FF81" s="3"/>
      <c r="FG81" s="3"/>
    </row>
    <row r="82" spans="1:163" ht="41.45" customHeight="1">
      <c r="A82" s="65" t="s">
        <v>261</v>
      </c>
      <c r="C82" s="66"/>
      <c r="D82" s="66" t="s">
        <v>64</v>
      </c>
      <c r="E82" s="67">
        <v>162</v>
      </c>
      <c r="F82" s="69">
        <v>100</v>
      </c>
      <c r="G82" s="100" t="s">
        <v>577</v>
      </c>
      <c r="H82" s="66"/>
      <c r="I82" s="70" t="s">
        <v>261</v>
      </c>
      <c r="J82" s="71"/>
      <c r="K82" s="71"/>
      <c r="L82" s="70" t="s">
        <v>261</v>
      </c>
      <c r="M82" s="74">
        <v>1</v>
      </c>
      <c r="N82" s="75">
        <v>6625.2021484375</v>
      </c>
      <c r="O82" s="75">
        <v>3471.75244140625</v>
      </c>
      <c r="P82" s="76"/>
      <c r="Q82" s="77"/>
      <c r="R82" s="77"/>
      <c r="S82" s="91"/>
      <c r="T82" s="48">
        <v>2</v>
      </c>
      <c r="U82" s="48">
        <v>5</v>
      </c>
      <c r="V82" s="49">
        <v>0</v>
      </c>
      <c r="W82" s="49">
        <v>0.005181</v>
      </c>
      <c r="X82" s="49">
        <v>0.009773</v>
      </c>
      <c r="Y82" s="49">
        <v>0.721683</v>
      </c>
      <c r="Z82" s="49">
        <v>0.5</v>
      </c>
      <c r="AA82" s="49">
        <v>0</v>
      </c>
      <c r="AB82" s="72">
        <v>80</v>
      </c>
      <c r="AC82" s="72"/>
      <c r="AD82" s="73"/>
      <c r="AE82" s="88" t="s">
        <v>398</v>
      </c>
      <c r="AF82" s="99" t="s">
        <v>476</v>
      </c>
      <c r="AG82" s="88"/>
      <c r="AH82" s="99" t="s">
        <v>577</v>
      </c>
      <c r="AI82" s="88" t="s">
        <v>676</v>
      </c>
      <c r="AJ82" s="88"/>
      <c r="AK82" s="88"/>
      <c r="AL82" s="88"/>
      <c r="AM82" s="88"/>
      <c r="AN82" s="88"/>
      <c r="AO82" s="88"/>
      <c r="AP82" s="88"/>
      <c r="AQ82" s="88"/>
      <c r="AR82" s="88"/>
      <c r="AS82" s="88"/>
      <c r="AT82" s="88" t="s">
        <v>733</v>
      </c>
      <c r="AU82" s="88" t="s">
        <v>812</v>
      </c>
      <c r="AV82" s="88">
        <v>25</v>
      </c>
      <c r="AW82" s="88" t="s">
        <v>856</v>
      </c>
      <c r="AX82" s="88"/>
      <c r="AY82" s="88"/>
      <c r="AZ82" s="99" t="s">
        <v>939</v>
      </c>
      <c r="BA82" s="88"/>
      <c r="BB82" s="88"/>
      <c r="BC82" s="88"/>
      <c r="BD82" s="88"/>
      <c r="BE82" s="88" t="s">
        <v>1077</v>
      </c>
      <c r="BF82" s="88" t="s">
        <v>1090</v>
      </c>
      <c r="BG82" s="88"/>
      <c r="BH82" s="88" t="s">
        <v>1162</v>
      </c>
      <c r="BI82" s="88">
        <v>1091</v>
      </c>
      <c r="BJ82" s="88"/>
      <c r="BK82" s="88"/>
      <c r="BL82" s="88"/>
      <c r="BM82" s="88"/>
      <c r="BN82" s="88" t="s">
        <v>1198</v>
      </c>
      <c r="BO82" s="88"/>
      <c r="BP82" s="88"/>
      <c r="BQ82" s="88" t="b">
        <v>0</v>
      </c>
      <c r="BR82" s="88"/>
      <c r="BS82" s="88"/>
      <c r="BT82" s="88"/>
      <c r="BU82" s="88" t="b">
        <v>0</v>
      </c>
      <c r="BV82" s="88" t="b">
        <v>0</v>
      </c>
      <c r="BW82" s="88"/>
      <c r="BX82" s="88" t="b">
        <v>0</v>
      </c>
      <c r="BY82" s="88" t="b">
        <v>0</v>
      </c>
      <c r="BZ82" s="99" t="s">
        <v>1283</v>
      </c>
      <c r="CA82" s="88" t="s">
        <v>1356</v>
      </c>
      <c r="CB82" s="88"/>
      <c r="CC82" s="88" t="s">
        <v>1401</v>
      </c>
      <c r="CD82" s="88"/>
      <c r="CE82" s="88" t="s">
        <v>1477</v>
      </c>
      <c r="CF82" s="88"/>
      <c r="CG82" s="88"/>
      <c r="CH82" s="88"/>
      <c r="CI82" s="88" t="s">
        <v>1501</v>
      </c>
      <c r="CJ82" s="88"/>
      <c r="CK82" s="88"/>
      <c r="CL82" s="88"/>
      <c r="CM82" s="88"/>
      <c r="CN82" s="88" t="s">
        <v>1555</v>
      </c>
      <c r="CO82" s="88" t="s">
        <v>1564</v>
      </c>
      <c r="CP82" s="88"/>
      <c r="CQ82" s="88"/>
      <c r="CR82" s="88"/>
      <c r="CS82" s="88"/>
      <c r="CT82" s="88"/>
      <c r="CU82" s="88"/>
      <c r="CV82" s="88">
        <v>0</v>
      </c>
      <c r="CW82" s="88"/>
      <c r="CX82" s="88"/>
      <c r="CY82" s="88"/>
      <c r="CZ82" s="88"/>
      <c r="DA82" s="88"/>
      <c r="DB82" s="88"/>
      <c r="DC82" s="88"/>
      <c r="DD82" s="88" t="s">
        <v>1649</v>
      </c>
      <c r="DE82" s="88"/>
      <c r="DF82" s="88" t="s">
        <v>1659</v>
      </c>
      <c r="DG82" s="88"/>
      <c r="DH82" s="88">
        <v>5</v>
      </c>
      <c r="DI82" s="88" t="s">
        <v>261</v>
      </c>
      <c r="DJ82" s="88" t="s">
        <v>1686</v>
      </c>
      <c r="DK82" s="88" t="s">
        <v>1761</v>
      </c>
      <c r="DL82" s="88">
        <v>25</v>
      </c>
      <c r="DM82" s="88"/>
      <c r="DN82" s="88"/>
      <c r="DO82" s="88" t="str">
        <f>REPLACE(INDEX(GroupVertices[Group],MATCH(Vertices[[#This Row],[Vertex]],GroupVertices[Vertex],0)),1,1,"")</f>
        <v>2</v>
      </c>
      <c r="DP82" s="48"/>
      <c r="DQ82" s="48"/>
      <c r="DR82" s="48"/>
      <c r="DS82" s="48"/>
      <c r="DT82" s="48"/>
      <c r="DU82" s="48"/>
      <c r="DV82" s="123" t="s">
        <v>1837</v>
      </c>
      <c r="DW82" s="123" t="s">
        <v>1837</v>
      </c>
      <c r="DX82" s="123" t="s">
        <v>1837</v>
      </c>
      <c r="DY82" s="123" t="s">
        <v>1837</v>
      </c>
      <c r="DZ82" s="123">
        <v>3</v>
      </c>
      <c r="EA82" s="125">
        <v>13.043478260869565</v>
      </c>
      <c r="EB82" s="123">
        <v>1</v>
      </c>
      <c r="EC82" s="125">
        <v>4.3478260869565215</v>
      </c>
      <c r="ED82" s="123"/>
      <c r="EE82" s="125"/>
      <c r="EF82" s="123">
        <v>19</v>
      </c>
      <c r="EG82" s="125">
        <v>82.6086956521739</v>
      </c>
      <c r="EH82" s="123">
        <v>23</v>
      </c>
      <c r="EI82" s="123"/>
      <c r="EJ82" s="123"/>
      <c r="EK82" s="123"/>
      <c r="EL82" s="123"/>
      <c r="EM82" s="123"/>
      <c r="EN82" s="123"/>
      <c r="EO82" s="123"/>
      <c r="EP82" s="123"/>
      <c r="EQ82" s="123"/>
      <c r="ER82" s="123"/>
      <c r="ES82" s="123" t="s">
        <v>1837</v>
      </c>
      <c r="ET82" s="123" t="s">
        <v>1837</v>
      </c>
      <c r="EU82" s="123" t="s">
        <v>1837</v>
      </c>
      <c r="EV82" s="123" t="s">
        <v>1837</v>
      </c>
      <c r="EW82" s="123">
        <v>0</v>
      </c>
      <c r="EX82" s="125">
        <v>0</v>
      </c>
      <c r="EY82" s="123" t="s">
        <v>1837</v>
      </c>
      <c r="EZ82" s="123" t="s">
        <v>1837</v>
      </c>
      <c r="FA82" s="123" t="s">
        <v>1837</v>
      </c>
      <c r="FB82" s="123" t="s">
        <v>1837</v>
      </c>
      <c r="FC82" s="2"/>
      <c r="FD82" s="3"/>
      <c r="FE82" s="3"/>
      <c r="FF82" s="3"/>
      <c r="FG82" s="3"/>
    </row>
    <row r="83" spans="1:163" ht="41.45" customHeight="1">
      <c r="A83" s="65" t="s">
        <v>262</v>
      </c>
      <c r="C83" s="66"/>
      <c r="D83" s="66" t="s">
        <v>64</v>
      </c>
      <c r="E83" s="67">
        <v>162</v>
      </c>
      <c r="F83" s="69">
        <v>100</v>
      </c>
      <c r="G83" s="100" t="s">
        <v>578</v>
      </c>
      <c r="H83" s="66"/>
      <c r="I83" s="70" t="s">
        <v>262</v>
      </c>
      <c r="J83" s="71"/>
      <c r="K83" s="71"/>
      <c r="L83" s="70" t="s">
        <v>262</v>
      </c>
      <c r="M83" s="74">
        <v>1</v>
      </c>
      <c r="N83" s="75">
        <v>5179.037109375</v>
      </c>
      <c r="O83" s="75">
        <v>314.1047058105469</v>
      </c>
      <c r="P83" s="76"/>
      <c r="Q83" s="77"/>
      <c r="R83" s="77"/>
      <c r="S83" s="91"/>
      <c r="T83" s="48">
        <v>3</v>
      </c>
      <c r="U83" s="48">
        <v>3</v>
      </c>
      <c r="V83" s="49">
        <v>0</v>
      </c>
      <c r="W83" s="49">
        <v>0.005155</v>
      </c>
      <c r="X83" s="49">
        <v>0.006414</v>
      </c>
      <c r="Y83" s="49">
        <v>0.683948</v>
      </c>
      <c r="Z83" s="49">
        <v>0.5</v>
      </c>
      <c r="AA83" s="49">
        <v>0</v>
      </c>
      <c r="AB83" s="72">
        <v>81</v>
      </c>
      <c r="AC83" s="72"/>
      <c r="AD83" s="73"/>
      <c r="AE83" s="88" t="s">
        <v>398</v>
      </c>
      <c r="AF83" s="99" t="s">
        <v>477</v>
      </c>
      <c r="AG83" s="88"/>
      <c r="AH83" s="99" t="s">
        <v>578</v>
      </c>
      <c r="AI83" s="88" t="s">
        <v>677</v>
      </c>
      <c r="AJ83" s="88"/>
      <c r="AK83" s="88"/>
      <c r="AL83" s="88" t="s">
        <v>698</v>
      </c>
      <c r="AM83" s="88"/>
      <c r="AN83" s="88"/>
      <c r="AO83" s="88"/>
      <c r="AP83" s="88"/>
      <c r="AQ83" s="88"/>
      <c r="AR83" s="88"/>
      <c r="AS83" s="88"/>
      <c r="AT83" s="88" t="s">
        <v>753</v>
      </c>
      <c r="AU83" s="88" t="s">
        <v>813</v>
      </c>
      <c r="AV83" s="88">
        <v>1927</v>
      </c>
      <c r="AW83" s="88"/>
      <c r="AX83" s="88"/>
      <c r="AY83" s="88"/>
      <c r="AZ83" s="99" t="s">
        <v>940</v>
      </c>
      <c r="BA83" s="88"/>
      <c r="BB83" s="88"/>
      <c r="BC83" s="88" t="s">
        <v>1009</v>
      </c>
      <c r="BD83" s="88"/>
      <c r="BE83" s="88" t="s">
        <v>1078</v>
      </c>
      <c r="BF83" s="88" t="s">
        <v>1090</v>
      </c>
      <c r="BG83" s="88"/>
      <c r="BH83" s="88" t="s">
        <v>1162</v>
      </c>
      <c r="BI83" s="88">
        <v>1070</v>
      </c>
      <c r="BJ83" s="88"/>
      <c r="BK83" s="88"/>
      <c r="BL83" s="88"/>
      <c r="BM83" s="88"/>
      <c r="BN83" s="88"/>
      <c r="BO83" s="88"/>
      <c r="BP83" s="88"/>
      <c r="BQ83" s="88" t="b">
        <v>0</v>
      </c>
      <c r="BR83" s="88"/>
      <c r="BS83" s="88"/>
      <c r="BT83" s="88"/>
      <c r="BU83" s="88" t="b">
        <v>0</v>
      </c>
      <c r="BV83" s="88" t="b">
        <v>0</v>
      </c>
      <c r="BW83" s="88"/>
      <c r="BX83" s="88" t="b">
        <v>0</v>
      </c>
      <c r="BY83" s="88" t="b">
        <v>0</v>
      </c>
      <c r="BZ83" s="99" t="s">
        <v>1284</v>
      </c>
      <c r="CA83" s="88" t="s">
        <v>1357</v>
      </c>
      <c r="CB83" s="88"/>
      <c r="CC83" s="88"/>
      <c r="CD83" s="88"/>
      <c r="CE83" s="88" t="s">
        <v>1478</v>
      </c>
      <c r="CF83" s="88"/>
      <c r="CG83" s="88"/>
      <c r="CH83" s="88"/>
      <c r="CI83" s="88" t="s">
        <v>1503</v>
      </c>
      <c r="CJ83" s="88" t="s">
        <v>1505</v>
      </c>
      <c r="CK83" s="88"/>
      <c r="CL83" s="88"/>
      <c r="CM83" s="88"/>
      <c r="CN83" s="88" t="s">
        <v>1556</v>
      </c>
      <c r="CO83" s="88" t="s">
        <v>1564</v>
      </c>
      <c r="CP83" s="88"/>
      <c r="CQ83" s="88"/>
      <c r="CR83" s="88" t="s">
        <v>1567</v>
      </c>
      <c r="CS83" s="88"/>
      <c r="CT83" s="88"/>
      <c r="CU83" s="88"/>
      <c r="CV83" s="88">
        <v>0</v>
      </c>
      <c r="CW83" s="88"/>
      <c r="CX83" s="88"/>
      <c r="CY83" s="88"/>
      <c r="CZ83" s="88" t="s">
        <v>1611</v>
      </c>
      <c r="DA83" s="88"/>
      <c r="DB83" s="88"/>
      <c r="DC83" s="88"/>
      <c r="DD83" s="88" t="s">
        <v>1650</v>
      </c>
      <c r="DE83" s="88"/>
      <c r="DF83" s="88" t="s">
        <v>1663</v>
      </c>
      <c r="DG83" s="88"/>
      <c r="DH83" s="88">
        <v>10</v>
      </c>
      <c r="DI83" s="88" t="s">
        <v>262</v>
      </c>
      <c r="DJ83" s="88" t="s">
        <v>1686</v>
      </c>
      <c r="DK83" s="99" t="s">
        <v>1762</v>
      </c>
      <c r="DL83" s="88">
        <v>1927</v>
      </c>
      <c r="DM83" s="88"/>
      <c r="DN83" s="88"/>
      <c r="DO83" s="88" t="str">
        <f>REPLACE(INDEX(GroupVertices[Group],MATCH(Vertices[[#This Row],[Vertex]],GroupVertices[Vertex],0)),1,1,"")</f>
        <v>2</v>
      </c>
      <c r="DP83" s="48"/>
      <c r="DQ83" s="48"/>
      <c r="DR83" s="48"/>
      <c r="DS83" s="48"/>
      <c r="DT83" s="48"/>
      <c r="DU83" s="48"/>
      <c r="DV83" s="123" t="s">
        <v>1837</v>
      </c>
      <c r="DW83" s="123" t="s">
        <v>1837</v>
      </c>
      <c r="DX83" s="123" t="s">
        <v>1837</v>
      </c>
      <c r="DY83" s="123" t="s">
        <v>1837</v>
      </c>
      <c r="DZ83" s="123">
        <v>0</v>
      </c>
      <c r="EA83" s="125">
        <v>0</v>
      </c>
      <c r="EB83" s="123">
        <v>0</v>
      </c>
      <c r="EC83" s="125">
        <v>0</v>
      </c>
      <c r="ED83" s="123"/>
      <c r="EE83" s="125"/>
      <c r="EF83" s="123">
        <v>5</v>
      </c>
      <c r="EG83" s="125">
        <v>100</v>
      </c>
      <c r="EH83" s="123">
        <v>5</v>
      </c>
      <c r="EI83" s="123"/>
      <c r="EJ83" s="123"/>
      <c r="EK83" s="123"/>
      <c r="EL83" s="123"/>
      <c r="EM83" s="123"/>
      <c r="EN83" s="123"/>
      <c r="EO83" s="123"/>
      <c r="EP83" s="123"/>
      <c r="EQ83" s="123"/>
      <c r="ER83" s="123"/>
      <c r="ES83" s="123" t="s">
        <v>1837</v>
      </c>
      <c r="ET83" s="123" t="s">
        <v>1837</v>
      </c>
      <c r="EU83" s="123" t="s">
        <v>1837</v>
      </c>
      <c r="EV83" s="123" t="s">
        <v>1837</v>
      </c>
      <c r="EW83" s="123">
        <v>0</v>
      </c>
      <c r="EX83" s="125">
        <v>0</v>
      </c>
      <c r="EY83" s="123" t="s">
        <v>1837</v>
      </c>
      <c r="EZ83" s="123" t="s">
        <v>1837</v>
      </c>
      <c r="FA83" s="123" t="s">
        <v>1837</v>
      </c>
      <c r="FB83" s="123" t="s">
        <v>1837</v>
      </c>
      <c r="FC83" s="2"/>
      <c r="FD83" s="3"/>
      <c r="FE83" s="3"/>
      <c r="FF83" s="3"/>
      <c r="FG83" s="3"/>
    </row>
    <row r="84" spans="1:163" ht="41.45" customHeight="1">
      <c r="A84" s="65" t="s">
        <v>288</v>
      </c>
      <c r="C84" s="66"/>
      <c r="D84" s="66" t="s">
        <v>64</v>
      </c>
      <c r="E84" s="67">
        <v>162</v>
      </c>
      <c r="F84" s="69">
        <v>100</v>
      </c>
      <c r="G84" s="100" t="s">
        <v>580</v>
      </c>
      <c r="H84" s="66"/>
      <c r="I84" s="70" t="s">
        <v>288</v>
      </c>
      <c r="J84" s="71"/>
      <c r="K84" s="71"/>
      <c r="L84" s="70" t="s">
        <v>288</v>
      </c>
      <c r="M84" s="74">
        <v>1</v>
      </c>
      <c r="N84" s="75">
        <v>6784.845703125</v>
      </c>
      <c r="O84" s="75">
        <v>5356.41943359375</v>
      </c>
      <c r="P84" s="76"/>
      <c r="Q84" s="77"/>
      <c r="R84" s="77"/>
      <c r="S84" s="91"/>
      <c r="T84" s="48">
        <v>4</v>
      </c>
      <c r="U84" s="48">
        <v>0</v>
      </c>
      <c r="V84" s="49">
        <v>0</v>
      </c>
      <c r="W84" s="49">
        <v>0.005102</v>
      </c>
      <c r="X84" s="49">
        <v>0.005767</v>
      </c>
      <c r="Y84" s="49">
        <v>0.500507</v>
      </c>
      <c r="Z84" s="49">
        <v>0.5</v>
      </c>
      <c r="AA84" s="49">
        <v>0</v>
      </c>
      <c r="AB84" s="72">
        <v>83</v>
      </c>
      <c r="AC84" s="72"/>
      <c r="AD84" s="73"/>
      <c r="AE84" s="88" t="s">
        <v>398</v>
      </c>
      <c r="AF84" s="99" t="s">
        <v>479</v>
      </c>
      <c r="AG84" s="88"/>
      <c r="AH84" s="99" t="s">
        <v>580</v>
      </c>
      <c r="AI84" s="88" t="s">
        <v>679</v>
      </c>
      <c r="AJ84" s="88"/>
      <c r="AK84" s="88"/>
      <c r="AL84" s="88"/>
      <c r="AM84" s="88"/>
      <c r="AN84" s="88"/>
      <c r="AO84" s="88"/>
      <c r="AP84" s="88"/>
      <c r="AQ84" s="88"/>
      <c r="AR84" s="88"/>
      <c r="AS84" s="88"/>
      <c r="AT84" s="88" t="s">
        <v>754</v>
      </c>
      <c r="AU84" s="88" t="s">
        <v>754</v>
      </c>
      <c r="AV84" s="88">
        <v>0</v>
      </c>
      <c r="AW84" s="88" t="s">
        <v>857</v>
      </c>
      <c r="AX84" s="88"/>
      <c r="AY84" s="88"/>
      <c r="AZ84" s="99" t="s">
        <v>942</v>
      </c>
      <c r="BA84" s="88"/>
      <c r="BB84" s="88"/>
      <c r="BC84" s="88" t="s">
        <v>1011</v>
      </c>
      <c r="BD84" s="88"/>
      <c r="BE84" s="88" t="s">
        <v>1079</v>
      </c>
      <c r="BF84" s="88" t="s">
        <v>1090</v>
      </c>
      <c r="BG84" s="88"/>
      <c r="BH84" s="88" t="s">
        <v>1165</v>
      </c>
      <c r="BI84" s="88">
        <v>755</v>
      </c>
      <c r="BJ84" s="88"/>
      <c r="BK84" s="88"/>
      <c r="BL84" s="88"/>
      <c r="BM84" s="103">
        <v>28246</v>
      </c>
      <c r="BN84" s="88"/>
      <c r="BO84" s="88"/>
      <c r="BP84" s="88"/>
      <c r="BQ84" s="88" t="b">
        <v>0</v>
      </c>
      <c r="BR84" s="88"/>
      <c r="BS84" s="88"/>
      <c r="BT84" s="88"/>
      <c r="BU84" s="88" t="b">
        <v>0</v>
      </c>
      <c r="BV84" s="88" t="b">
        <v>0</v>
      </c>
      <c r="BW84" s="88"/>
      <c r="BX84" s="88" t="b">
        <v>0</v>
      </c>
      <c r="BY84" s="88" t="b">
        <v>0</v>
      </c>
      <c r="BZ84" s="99" t="s">
        <v>1286</v>
      </c>
      <c r="CA84" s="88" t="s">
        <v>1358</v>
      </c>
      <c r="CB84" s="88"/>
      <c r="CC84" s="88" t="s">
        <v>1403</v>
      </c>
      <c r="CD84" s="88"/>
      <c r="CE84" s="88" t="s">
        <v>1480</v>
      </c>
      <c r="CF84" s="88"/>
      <c r="CG84" s="88"/>
      <c r="CH84" s="88"/>
      <c r="CI84" s="88" t="s">
        <v>1501</v>
      </c>
      <c r="CJ84" s="88"/>
      <c r="CK84" s="88"/>
      <c r="CL84" s="88"/>
      <c r="CM84" s="88"/>
      <c r="CN84" s="88">
        <v>6172836314</v>
      </c>
      <c r="CO84" s="88"/>
      <c r="CP84" s="88"/>
      <c r="CQ84" s="88"/>
      <c r="CR84" s="88"/>
      <c r="CS84" s="88"/>
      <c r="CT84" s="88" t="s">
        <v>1598</v>
      </c>
      <c r="CU84" s="88"/>
      <c r="CV84" s="88"/>
      <c r="CW84" s="88"/>
      <c r="CX84" s="88"/>
      <c r="CY84" s="88"/>
      <c r="CZ84" s="88"/>
      <c r="DA84" s="88"/>
      <c r="DB84" s="88"/>
      <c r="DC84" s="88"/>
      <c r="DD84" s="88" t="s">
        <v>1651</v>
      </c>
      <c r="DE84" s="88"/>
      <c r="DF84" s="88" t="s">
        <v>1659</v>
      </c>
      <c r="DG84" s="88"/>
      <c r="DH84" s="88">
        <v>4</v>
      </c>
      <c r="DI84" s="88" t="s">
        <v>288</v>
      </c>
      <c r="DJ84" s="88" t="s">
        <v>1686</v>
      </c>
      <c r="DK84" s="99" t="s">
        <v>1764</v>
      </c>
      <c r="DL84" s="88">
        <v>0</v>
      </c>
      <c r="DM84" s="88"/>
      <c r="DN84" s="88"/>
      <c r="DO84" s="88" t="str">
        <f>REPLACE(INDEX(GroupVertices[Group],MATCH(Vertices[[#This Row],[Vertex]],GroupVertices[Vertex],0)),1,1,"")</f>
        <v>3</v>
      </c>
      <c r="DP84" s="48"/>
      <c r="DQ84" s="48"/>
      <c r="DR84" s="48"/>
      <c r="DS84" s="48"/>
      <c r="DT84" s="48"/>
      <c r="DU84" s="48"/>
      <c r="DV84" s="48"/>
      <c r="DW84" s="48"/>
      <c r="DX84" s="48"/>
      <c r="DY84" s="48"/>
      <c r="DZ84" s="48">
        <v>2</v>
      </c>
      <c r="EA84" s="49">
        <v>9.523809523809524</v>
      </c>
      <c r="EB84" s="48">
        <v>0</v>
      </c>
      <c r="EC84" s="49">
        <v>0</v>
      </c>
      <c r="ED84" s="48"/>
      <c r="EE84" s="49"/>
      <c r="EF84" s="48">
        <v>19</v>
      </c>
      <c r="EG84" s="49">
        <v>90.47619047619048</v>
      </c>
      <c r="EH84" s="48">
        <v>21</v>
      </c>
      <c r="EI84" s="48"/>
      <c r="EJ84" s="48"/>
      <c r="EK84" s="48"/>
      <c r="EL84" s="48"/>
      <c r="EM84" s="48"/>
      <c r="EN84" s="48"/>
      <c r="EO84" s="48"/>
      <c r="EP84" s="48"/>
      <c r="EQ84" s="48"/>
      <c r="ER84" s="48"/>
      <c r="ES84" s="48"/>
      <c r="ET84" s="48"/>
      <c r="EU84" s="48"/>
      <c r="EV84" s="48"/>
      <c r="EW84" s="48">
        <v>0</v>
      </c>
      <c r="EX84" s="49">
        <v>0</v>
      </c>
      <c r="EY84" s="48"/>
      <c r="EZ84" s="48"/>
      <c r="FA84" s="48"/>
      <c r="FB84" s="48"/>
      <c r="FC84" s="2"/>
      <c r="FD84" s="3"/>
      <c r="FE84" s="3"/>
      <c r="FF84" s="3"/>
      <c r="FG84" s="3"/>
    </row>
    <row r="85" spans="1:163" ht="41.45" customHeight="1">
      <c r="A85" s="65" t="s">
        <v>289</v>
      </c>
      <c r="C85" s="66"/>
      <c r="D85" s="66" t="s">
        <v>64</v>
      </c>
      <c r="E85" s="67">
        <v>162</v>
      </c>
      <c r="F85" s="69">
        <v>100</v>
      </c>
      <c r="G85" s="100" t="s">
        <v>581</v>
      </c>
      <c r="H85" s="66"/>
      <c r="I85" s="70" t="s">
        <v>289</v>
      </c>
      <c r="J85" s="71"/>
      <c r="K85" s="71"/>
      <c r="L85" s="70" t="s">
        <v>289</v>
      </c>
      <c r="M85" s="74">
        <v>1</v>
      </c>
      <c r="N85" s="75">
        <v>3895.299560546875</v>
      </c>
      <c r="O85" s="75">
        <v>5040.7763671875</v>
      </c>
      <c r="P85" s="76"/>
      <c r="Q85" s="77"/>
      <c r="R85" s="77"/>
      <c r="S85" s="91"/>
      <c r="T85" s="48">
        <v>1</v>
      </c>
      <c r="U85" s="48">
        <v>0</v>
      </c>
      <c r="V85" s="49">
        <v>0</v>
      </c>
      <c r="W85" s="49">
        <v>0.005025</v>
      </c>
      <c r="X85" s="49">
        <v>0.002734</v>
      </c>
      <c r="Y85" s="49">
        <v>0.26291</v>
      </c>
      <c r="Z85" s="49">
        <v>0</v>
      </c>
      <c r="AA85" s="49">
        <v>0</v>
      </c>
      <c r="AB85" s="72">
        <v>84</v>
      </c>
      <c r="AC85" s="72"/>
      <c r="AD85" s="73"/>
      <c r="AE85" s="88" t="s">
        <v>398</v>
      </c>
      <c r="AF85" s="99" t="s">
        <v>480</v>
      </c>
      <c r="AG85" s="88"/>
      <c r="AH85" s="99" t="s">
        <v>581</v>
      </c>
      <c r="AI85" s="88" t="s">
        <v>680</v>
      </c>
      <c r="AJ85" s="88"/>
      <c r="AK85" s="88"/>
      <c r="AL85" s="88"/>
      <c r="AM85" s="88"/>
      <c r="AN85" s="88"/>
      <c r="AO85" s="88"/>
      <c r="AP85" s="88"/>
      <c r="AQ85" s="88"/>
      <c r="AR85" s="88"/>
      <c r="AS85" s="88"/>
      <c r="AT85" s="88" t="s">
        <v>719</v>
      </c>
      <c r="AU85" s="88" t="s">
        <v>719</v>
      </c>
      <c r="AV85" s="88">
        <v>0</v>
      </c>
      <c r="AW85" s="88"/>
      <c r="AX85" s="88"/>
      <c r="AY85" s="88"/>
      <c r="AZ85" s="99" t="s">
        <v>943</v>
      </c>
      <c r="BA85" s="88"/>
      <c r="BB85" s="88"/>
      <c r="BC85" s="88"/>
      <c r="BD85" s="88"/>
      <c r="BE85" s="88"/>
      <c r="BF85" s="88" t="s">
        <v>1090</v>
      </c>
      <c r="BG85" s="88"/>
      <c r="BH85" s="88" t="s">
        <v>1166</v>
      </c>
      <c r="BI85" s="88">
        <v>7</v>
      </c>
      <c r="BJ85" s="88"/>
      <c r="BK85" s="88"/>
      <c r="BL85" s="88"/>
      <c r="BM85" s="88"/>
      <c r="BN85" s="88"/>
      <c r="BO85" s="88"/>
      <c r="BP85" s="88"/>
      <c r="BQ85" s="88" t="b">
        <v>0</v>
      </c>
      <c r="BR85" s="88"/>
      <c r="BS85" s="88"/>
      <c r="BT85" s="88"/>
      <c r="BU85" s="88" t="b">
        <v>0</v>
      </c>
      <c r="BV85" s="88" t="b">
        <v>0</v>
      </c>
      <c r="BW85" s="88"/>
      <c r="BX85" s="88" t="b">
        <v>0</v>
      </c>
      <c r="BY85" s="88" t="b">
        <v>0</v>
      </c>
      <c r="BZ85" s="99" t="s">
        <v>1287</v>
      </c>
      <c r="CA85" s="88"/>
      <c r="CB85" s="88"/>
      <c r="CC85" s="88"/>
      <c r="CD85" s="88"/>
      <c r="CE85" s="88" t="s">
        <v>1481</v>
      </c>
      <c r="CF85" s="88"/>
      <c r="CG85" s="88"/>
      <c r="CH85" s="88"/>
      <c r="CI85" s="88" t="s">
        <v>1501</v>
      </c>
      <c r="CJ85" s="88"/>
      <c r="CK85" s="88"/>
      <c r="CL85" s="88"/>
      <c r="CM85" s="88"/>
      <c r="CN85" s="88"/>
      <c r="CO85" s="88"/>
      <c r="CP85" s="88"/>
      <c r="CQ85" s="88"/>
      <c r="CR85" s="88"/>
      <c r="CS85" s="88"/>
      <c r="CT85" s="88"/>
      <c r="CU85" s="88"/>
      <c r="CV85" s="88"/>
      <c r="CW85" s="88"/>
      <c r="CX85" s="88"/>
      <c r="CY85" s="88"/>
      <c r="CZ85" s="88"/>
      <c r="DA85" s="88"/>
      <c r="DB85" s="88"/>
      <c r="DC85" s="88"/>
      <c r="DD85" s="88"/>
      <c r="DE85" s="88"/>
      <c r="DF85" s="88" t="s">
        <v>1659</v>
      </c>
      <c r="DG85" s="88"/>
      <c r="DH85" s="88">
        <v>0</v>
      </c>
      <c r="DI85" s="88" t="s">
        <v>289</v>
      </c>
      <c r="DJ85" s="88" t="s">
        <v>1686</v>
      </c>
      <c r="DK85" s="99" t="s">
        <v>1765</v>
      </c>
      <c r="DL85" s="88">
        <v>0</v>
      </c>
      <c r="DM85" s="88"/>
      <c r="DN85" s="88"/>
      <c r="DO85" s="88" t="str">
        <f>REPLACE(INDEX(GroupVertices[Group],MATCH(Vertices[[#This Row],[Vertex]],GroupVertices[Vertex],0)),1,1,"")</f>
        <v>1</v>
      </c>
      <c r="DP85" s="48"/>
      <c r="DQ85" s="48"/>
      <c r="DR85" s="48"/>
      <c r="DS85" s="48"/>
      <c r="DT85" s="48"/>
      <c r="DU85" s="48"/>
      <c r="DV85" s="48"/>
      <c r="DW85" s="48"/>
      <c r="DX85" s="48"/>
      <c r="DY85" s="48"/>
      <c r="DZ85" s="48">
        <v>1</v>
      </c>
      <c r="EA85" s="49">
        <v>5.555555555555555</v>
      </c>
      <c r="EB85" s="48">
        <v>0</v>
      </c>
      <c r="EC85" s="49">
        <v>0</v>
      </c>
      <c r="ED85" s="48"/>
      <c r="EE85" s="49"/>
      <c r="EF85" s="48">
        <v>17</v>
      </c>
      <c r="EG85" s="49">
        <v>94.44444444444444</v>
      </c>
      <c r="EH85" s="48">
        <v>18</v>
      </c>
      <c r="EI85" s="48"/>
      <c r="EJ85" s="48"/>
      <c r="EK85" s="48"/>
      <c r="EL85" s="48"/>
      <c r="EM85" s="48"/>
      <c r="EN85" s="48"/>
      <c r="EO85" s="48"/>
      <c r="EP85" s="48"/>
      <c r="EQ85" s="48"/>
      <c r="ER85" s="48"/>
      <c r="ES85" s="48"/>
      <c r="ET85" s="48"/>
      <c r="EU85" s="48"/>
      <c r="EV85" s="48"/>
      <c r="EW85" s="48">
        <v>0</v>
      </c>
      <c r="EX85" s="49">
        <v>0</v>
      </c>
      <c r="EY85" s="48"/>
      <c r="EZ85" s="48"/>
      <c r="FA85" s="48"/>
      <c r="FB85" s="48"/>
      <c r="FC85" s="2"/>
      <c r="FD85" s="3"/>
      <c r="FE85" s="3"/>
      <c r="FF85" s="3"/>
      <c r="FG85" s="3"/>
    </row>
    <row r="86" spans="1:163" ht="41.45" customHeight="1">
      <c r="A86" s="65" t="s">
        <v>290</v>
      </c>
      <c r="C86" s="66"/>
      <c r="D86" s="66" t="s">
        <v>64</v>
      </c>
      <c r="E86" s="67">
        <v>162</v>
      </c>
      <c r="F86" s="69">
        <v>100</v>
      </c>
      <c r="G86" s="100" t="s">
        <v>582</v>
      </c>
      <c r="H86" s="66"/>
      <c r="I86" s="70" t="s">
        <v>290</v>
      </c>
      <c r="J86" s="71"/>
      <c r="K86" s="71"/>
      <c r="L86" s="70" t="s">
        <v>290</v>
      </c>
      <c r="M86" s="74">
        <v>1</v>
      </c>
      <c r="N86" s="75">
        <v>1233.6995849609375</v>
      </c>
      <c r="O86" s="75">
        <v>4755.314453125</v>
      </c>
      <c r="P86" s="76"/>
      <c r="Q86" s="77"/>
      <c r="R86" s="77"/>
      <c r="S86" s="91"/>
      <c r="T86" s="48">
        <v>1</v>
      </c>
      <c r="U86" s="48">
        <v>0</v>
      </c>
      <c r="V86" s="49">
        <v>0</v>
      </c>
      <c r="W86" s="49">
        <v>0.005025</v>
      </c>
      <c r="X86" s="49">
        <v>0.002734</v>
      </c>
      <c r="Y86" s="49">
        <v>0.26291</v>
      </c>
      <c r="Z86" s="49">
        <v>0</v>
      </c>
      <c r="AA86" s="49">
        <v>0</v>
      </c>
      <c r="AB86" s="72">
        <v>85</v>
      </c>
      <c r="AC86" s="72"/>
      <c r="AD86" s="73"/>
      <c r="AE86" s="88" t="s">
        <v>398</v>
      </c>
      <c r="AF86" s="99" t="s">
        <v>481</v>
      </c>
      <c r="AG86" s="88"/>
      <c r="AH86" s="99" t="s">
        <v>582</v>
      </c>
      <c r="AI86" s="88" t="s">
        <v>681</v>
      </c>
      <c r="AJ86" s="88"/>
      <c r="AK86" s="88"/>
      <c r="AL86" s="88"/>
      <c r="AM86" s="88"/>
      <c r="AN86" s="88"/>
      <c r="AO86" s="88"/>
      <c r="AP86" s="88"/>
      <c r="AQ86" s="88"/>
      <c r="AR86" s="88"/>
      <c r="AS86" s="88"/>
      <c r="AT86" s="88" t="s">
        <v>755</v>
      </c>
      <c r="AU86" s="88" t="s">
        <v>755</v>
      </c>
      <c r="AV86" s="88">
        <v>2</v>
      </c>
      <c r="AW86" s="88"/>
      <c r="AX86" s="88"/>
      <c r="AY86" s="88"/>
      <c r="AZ86" s="99" t="s">
        <v>944</v>
      </c>
      <c r="BA86" s="88"/>
      <c r="BB86" s="88"/>
      <c r="BC86" s="88" t="s">
        <v>1012</v>
      </c>
      <c r="BD86" s="88"/>
      <c r="BE86" s="88" t="s">
        <v>1080</v>
      </c>
      <c r="BF86" s="88" t="s">
        <v>1090</v>
      </c>
      <c r="BG86" s="88"/>
      <c r="BH86" s="88" t="s">
        <v>1167</v>
      </c>
      <c r="BI86" s="88">
        <v>259</v>
      </c>
      <c r="BJ86" s="88"/>
      <c r="BK86" s="88"/>
      <c r="BL86" s="88"/>
      <c r="BM86" s="88"/>
      <c r="BN86" s="88" t="s">
        <v>1199</v>
      </c>
      <c r="BO86" s="88"/>
      <c r="BP86" s="88"/>
      <c r="BQ86" s="88" t="b">
        <v>0</v>
      </c>
      <c r="BR86" s="88"/>
      <c r="BS86" s="88"/>
      <c r="BT86" s="88"/>
      <c r="BU86" s="88" t="b">
        <v>0</v>
      </c>
      <c r="BV86" s="88" t="b">
        <v>0</v>
      </c>
      <c r="BW86" s="88"/>
      <c r="BX86" s="88" t="b">
        <v>0</v>
      </c>
      <c r="BY86" s="88" t="b">
        <v>0</v>
      </c>
      <c r="BZ86" s="99" t="s">
        <v>1288</v>
      </c>
      <c r="CA86" s="88" t="s">
        <v>1359</v>
      </c>
      <c r="CB86" s="88"/>
      <c r="CC86" s="88"/>
      <c r="CD86" s="88"/>
      <c r="CE86" s="88" t="s">
        <v>1482</v>
      </c>
      <c r="CF86" s="88"/>
      <c r="CG86" s="88"/>
      <c r="CH86" s="88"/>
      <c r="CI86" s="88" t="s">
        <v>1503</v>
      </c>
      <c r="CJ86" s="88"/>
      <c r="CK86" s="88"/>
      <c r="CL86" s="88"/>
      <c r="CM86" s="88"/>
      <c r="CN86" s="88" t="s">
        <v>1557</v>
      </c>
      <c r="CO86" s="88" t="s">
        <v>1564</v>
      </c>
      <c r="CP86" s="88"/>
      <c r="CQ86" s="88"/>
      <c r="CR86" s="88" t="s">
        <v>1565</v>
      </c>
      <c r="CS86" s="88"/>
      <c r="CT86" s="88"/>
      <c r="CU86" s="88"/>
      <c r="CV86" s="88">
        <v>0</v>
      </c>
      <c r="CW86" s="88"/>
      <c r="CX86" s="88"/>
      <c r="CY86" s="88"/>
      <c r="CZ86" s="88"/>
      <c r="DA86" s="88"/>
      <c r="DB86" s="88"/>
      <c r="DC86" s="88"/>
      <c r="DD86" s="88" t="s">
        <v>1652</v>
      </c>
      <c r="DE86" s="88"/>
      <c r="DF86" s="88" t="s">
        <v>344</v>
      </c>
      <c r="DG86" s="88"/>
      <c r="DH86" s="88">
        <v>0</v>
      </c>
      <c r="DI86" s="88" t="s">
        <v>290</v>
      </c>
      <c r="DJ86" s="88" t="s">
        <v>1686</v>
      </c>
      <c r="DK86" s="99" t="s">
        <v>1766</v>
      </c>
      <c r="DL86" s="88">
        <v>2</v>
      </c>
      <c r="DM86" s="88"/>
      <c r="DN86" s="88"/>
      <c r="DO86" s="88" t="str">
        <f>REPLACE(INDEX(GroupVertices[Group],MATCH(Vertices[[#This Row],[Vertex]],GroupVertices[Vertex],0)),1,1,"")</f>
        <v>1</v>
      </c>
      <c r="DP86" s="48"/>
      <c r="DQ86" s="48"/>
      <c r="DR86" s="48"/>
      <c r="DS86" s="48"/>
      <c r="DT86" s="48"/>
      <c r="DU86" s="48"/>
      <c r="DV86" s="48"/>
      <c r="DW86" s="48"/>
      <c r="DX86" s="48"/>
      <c r="DY86" s="48"/>
      <c r="DZ86" s="48">
        <v>3</v>
      </c>
      <c r="EA86" s="49">
        <v>13.043478260869565</v>
      </c>
      <c r="EB86" s="48">
        <v>0</v>
      </c>
      <c r="EC86" s="49">
        <v>0</v>
      </c>
      <c r="ED86" s="48"/>
      <c r="EE86" s="49"/>
      <c r="EF86" s="48">
        <v>20</v>
      </c>
      <c r="EG86" s="49">
        <v>86.95652173913044</v>
      </c>
      <c r="EH86" s="48">
        <v>23</v>
      </c>
      <c r="EI86" s="48"/>
      <c r="EJ86" s="48"/>
      <c r="EK86" s="48"/>
      <c r="EL86" s="48"/>
      <c r="EM86" s="48"/>
      <c r="EN86" s="48"/>
      <c r="EO86" s="48"/>
      <c r="EP86" s="48"/>
      <c r="EQ86" s="48"/>
      <c r="ER86" s="48"/>
      <c r="ES86" s="48"/>
      <c r="ET86" s="48"/>
      <c r="EU86" s="48"/>
      <c r="EV86" s="48"/>
      <c r="EW86" s="48">
        <v>0</v>
      </c>
      <c r="EX86" s="49">
        <v>0</v>
      </c>
      <c r="EY86" s="48"/>
      <c r="EZ86" s="48"/>
      <c r="FA86" s="48"/>
      <c r="FB86" s="48"/>
      <c r="FC86" s="2"/>
      <c r="FD86" s="3"/>
      <c r="FE86" s="3"/>
      <c r="FF86" s="3"/>
      <c r="FG86" s="3"/>
    </row>
    <row r="87" spans="1:163" ht="41.45" customHeight="1">
      <c r="A87" s="65" t="s">
        <v>291</v>
      </c>
      <c r="C87" s="66"/>
      <c r="D87" s="66" t="s">
        <v>64</v>
      </c>
      <c r="E87" s="67">
        <v>162</v>
      </c>
      <c r="F87" s="69">
        <v>100</v>
      </c>
      <c r="G87" s="100" t="s">
        <v>583</v>
      </c>
      <c r="H87" s="66"/>
      <c r="I87" s="70" t="s">
        <v>291</v>
      </c>
      <c r="J87" s="71"/>
      <c r="K87" s="71"/>
      <c r="L87" s="70" t="s">
        <v>291</v>
      </c>
      <c r="M87" s="74">
        <v>1</v>
      </c>
      <c r="N87" s="75">
        <v>1263.9847412109375</v>
      </c>
      <c r="O87" s="75">
        <v>2831.330078125</v>
      </c>
      <c r="P87" s="76"/>
      <c r="Q87" s="77"/>
      <c r="R87" s="77"/>
      <c r="S87" s="91"/>
      <c r="T87" s="48">
        <v>2</v>
      </c>
      <c r="U87" s="48">
        <v>0</v>
      </c>
      <c r="V87" s="49">
        <v>0</v>
      </c>
      <c r="W87" s="49">
        <v>0.005051</v>
      </c>
      <c r="X87" s="49">
        <v>0.003836</v>
      </c>
      <c r="Y87" s="49">
        <v>0.341265</v>
      </c>
      <c r="Z87" s="49">
        <v>0.5</v>
      </c>
      <c r="AA87" s="49">
        <v>0</v>
      </c>
      <c r="AB87" s="72">
        <v>86</v>
      </c>
      <c r="AC87" s="72"/>
      <c r="AD87" s="73"/>
      <c r="AE87" s="88" t="s">
        <v>398</v>
      </c>
      <c r="AF87" s="99" t="s">
        <v>482</v>
      </c>
      <c r="AG87" s="88"/>
      <c r="AH87" s="99" t="s">
        <v>583</v>
      </c>
      <c r="AI87" s="88"/>
      <c r="AJ87" s="88" t="s">
        <v>697</v>
      </c>
      <c r="AK87" s="88"/>
      <c r="AL87" s="88"/>
      <c r="AM87" s="88"/>
      <c r="AN87" s="88"/>
      <c r="AO87" s="88"/>
      <c r="AP87" s="88"/>
      <c r="AQ87" s="88"/>
      <c r="AR87" s="88"/>
      <c r="AS87" s="88"/>
      <c r="AT87" s="88" t="s">
        <v>756</v>
      </c>
      <c r="AU87" s="88" t="s">
        <v>756</v>
      </c>
      <c r="AV87" s="88">
        <v>0</v>
      </c>
      <c r="AW87" s="88"/>
      <c r="AX87" s="88"/>
      <c r="AY87" s="88"/>
      <c r="AZ87" s="99" t="s">
        <v>945</v>
      </c>
      <c r="BA87" s="88"/>
      <c r="BB87" s="88"/>
      <c r="BC87" s="88"/>
      <c r="BD87" s="88"/>
      <c r="BE87" s="88" t="s">
        <v>1081</v>
      </c>
      <c r="BF87" s="88" t="s">
        <v>1090</v>
      </c>
      <c r="BG87" s="88"/>
      <c r="BH87" s="88" t="s">
        <v>1168</v>
      </c>
      <c r="BI87" s="88">
        <v>23522</v>
      </c>
      <c r="BJ87" s="88"/>
      <c r="BK87" s="88"/>
      <c r="BL87" s="88"/>
      <c r="BM87" s="88"/>
      <c r="BN87" s="88"/>
      <c r="BO87" s="88"/>
      <c r="BP87" s="88"/>
      <c r="BQ87" s="88" t="b">
        <v>0</v>
      </c>
      <c r="BR87" s="88"/>
      <c r="BS87" s="88"/>
      <c r="BT87" s="88"/>
      <c r="BU87" s="88" t="b">
        <v>0</v>
      </c>
      <c r="BV87" s="88" t="b">
        <v>0</v>
      </c>
      <c r="BW87" s="88"/>
      <c r="BX87" s="88" t="b">
        <v>0</v>
      </c>
      <c r="BY87" s="88" t="b">
        <v>0</v>
      </c>
      <c r="BZ87" s="99" t="s">
        <v>1289</v>
      </c>
      <c r="CA87" s="88" t="s">
        <v>1317</v>
      </c>
      <c r="CB87" s="88"/>
      <c r="CC87" s="88"/>
      <c r="CD87" s="88"/>
      <c r="CE87" s="88" t="s">
        <v>1483</v>
      </c>
      <c r="CF87" s="88"/>
      <c r="CG87" s="88"/>
      <c r="CH87" s="88"/>
      <c r="CI87" s="88" t="s">
        <v>1501</v>
      </c>
      <c r="CJ87" s="88"/>
      <c r="CK87" s="88" t="s">
        <v>1506</v>
      </c>
      <c r="CL87" s="88"/>
      <c r="CM87" s="88"/>
      <c r="CN87" s="88"/>
      <c r="CO87" s="88"/>
      <c r="CP87" s="88"/>
      <c r="CQ87" s="88"/>
      <c r="CR87" s="88"/>
      <c r="CS87" s="88"/>
      <c r="CT87" s="88"/>
      <c r="CU87" s="88"/>
      <c r="CV87" s="88"/>
      <c r="CW87" s="88"/>
      <c r="CX87" s="88"/>
      <c r="CY87" s="88"/>
      <c r="CZ87" s="88"/>
      <c r="DA87" s="88"/>
      <c r="DB87" s="88"/>
      <c r="DC87" s="88"/>
      <c r="DD87" s="88" t="s">
        <v>1081</v>
      </c>
      <c r="DE87" s="88"/>
      <c r="DF87" s="88" t="s">
        <v>1659</v>
      </c>
      <c r="DG87" s="88"/>
      <c r="DH87" s="88">
        <v>34</v>
      </c>
      <c r="DI87" s="88" t="s">
        <v>291</v>
      </c>
      <c r="DJ87" s="88" t="s">
        <v>1686</v>
      </c>
      <c r="DK87" s="88"/>
      <c r="DL87" s="88">
        <v>0</v>
      </c>
      <c r="DM87" s="88"/>
      <c r="DN87" s="88"/>
      <c r="DO87" s="88" t="str">
        <f>REPLACE(INDEX(GroupVertices[Group],MATCH(Vertices[[#This Row],[Vertex]],GroupVertices[Vertex],0)),1,1,"")</f>
        <v>1</v>
      </c>
      <c r="DP87" s="48"/>
      <c r="DQ87" s="48"/>
      <c r="DR87" s="48"/>
      <c r="DS87" s="48"/>
      <c r="DT87" s="48"/>
      <c r="DU87" s="48"/>
      <c r="DV87" s="48"/>
      <c r="DW87" s="48"/>
      <c r="DX87" s="48"/>
      <c r="DY87" s="48"/>
      <c r="DZ87" s="48"/>
      <c r="EA87" s="49"/>
      <c r="EB87" s="48"/>
      <c r="EC87" s="49"/>
      <c r="ED87" s="48"/>
      <c r="EE87" s="49"/>
      <c r="EF87" s="48"/>
      <c r="EG87" s="49"/>
      <c r="EH87" s="48"/>
      <c r="EI87" s="48"/>
      <c r="EJ87" s="48"/>
      <c r="EK87" s="48"/>
      <c r="EL87" s="48"/>
      <c r="EM87" s="48"/>
      <c r="EN87" s="48"/>
      <c r="EO87" s="48"/>
      <c r="EP87" s="48"/>
      <c r="EQ87" s="48"/>
      <c r="ER87" s="48"/>
      <c r="ES87" s="48"/>
      <c r="ET87" s="48"/>
      <c r="EU87" s="48"/>
      <c r="EV87" s="48"/>
      <c r="EW87" s="48"/>
      <c r="EX87" s="49"/>
      <c r="EY87" s="48"/>
      <c r="EZ87" s="48"/>
      <c r="FA87" s="48"/>
      <c r="FB87" s="48"/>
      <c r="FC87" s="2"/>
      <c r="FD87" s="3"/>
      <c r="FE87" s="3"/>
      <c r="FF87" s="3"/>
      <c r="FG87" s="3"/>
    </row>
    <row r="88" spans="1:163" ht="41.45" customHeight="1">
      <c r="A88" s="65" t="s">
        <v>264</v>
      </c>
      <c r="C88" s="66"/>
      <c r="D88" s="66" t="s">
        <v>64</v>
      </c>
      <c r="E88" s="67">
        <v>162</v>
      </c>
      <c r="F88" s="69">
        <v>100</v>
      </c>
      <c r="G88" s="100" t="s">
        <v>584</v>
      </c>
      <c r="H88" s="66"/>
      <c r="I88" s="70" t="s">
        <v>264</v>
      </c>
      <c r="J88" s="71"/>
      <c r="K88" s="71"/>
      <c r="L88" s="70" t="s">
        <v>264</v>
      </c>
      <c r="M88" s="74">
        <v>1</v>
      </c>
      <c r="N88" s="75">
        <v>9839.357421875</v>
      </c>
      <c r="O88" s="75">
        <v>7424.71826171875</v>
      </c>
      <c r="P88" s="76"/>
      <c r="Q88" s="77"/>
      <c r="R88" s="77"/>
      <c r="S88" s="91"/>
      <c r="T88" s="48">
        <v>1</v>
      </c>
      <c r="U88" s="48">
        <v>2</v>
      </c>
      <c r="V88" s="49">
        <v>0</v>
      </c>
      <c r="W88" s="49">
        <v>0.005076</v>
      </c>
      <c r="X88" s="49">
        <v>0.004634</v>
      </c>
      <c r="Y88" s="49">
        <v>0.428201</v>
      </c>
      <c r="Z88" s="49">
        <v>0.5</v>
      </c>
      <c r="AA88" s="49">
        <v>0</v>
      </c>
      <c r="AB88" s="72">
        <v>87</v>
      </c>
      <c r="AC88" s="72"/>
      <c r="AD88" s="73"/>
      <c r="AE88" s="88" t="s">
        <v>398</v>
      </c>
      <c r="AF88" s="99" t="s">
        <v>483</v>
      </c>
      <c r="AG88" s="88"/>
      <c r="AH88" s="99" t="s">
        <v>584</v>
      </c>
      <c r="AI88" s="88" t="s">
        <v>682</v>
      </c>
      <c r="AJ88" s="88"/>
      <c r="AK88" s="88"/>
      <c r="AL88" s="88"/>
      <c r="AM88" s="88"/>
      <c r="AN88" s="88"/>
      <c r="AO88" s="88"/>
      <c r="AP88" s="88"/>
      <c r="AQ88" s="88"/>
      <c r="AR88" s="88"/>
      <c r="AS88" s="88"/>
      <c r="AT88" s="88" t="s">
        <v>728</v>
      </c>
      <c r="AU88" s="88" t="s">
        <v>814</v>
      </c>
      <c r="AV88" s="88">
        <v>13</v>
      </c>
      <c r="AW88" s="88" t="s">
        <v>858</v>
      </c>
      <c r="AX88" s="88"/>
      <c r="AY88" s="88"/>
      <c r="AZ88" s="99" t="s">
        <v>946</v>
      </c>
      <c r="BA88" s="88"/>
      <c r="BB88" s="88"/>
      <c r="BC88" s="88"/>
      <c r="BD88" s="88"/>
      <c r="BE88" s="88" t="s">
        <v>1082</v>
      </c>
      <c r="BF88" s="88" t="s">
        <v>1090</v>
      </c>
      <c r="BG88" s="88"/>
      <c r="BH88" s="88" t="s">
        <v>1169</v>
      </c>
      <c r="BI88" s="88">
        <v>22322</v>
      </c>
      <c r="BJ88" s="88"/>
      <c r="BK88" s="88"/>
      <c r="BL88" s="88"/>
      <c r="BM88" s="88">
        <v>2003</v>
      </c>
      <c r="BN88" s="88"/>
      <c r="BO88" s="88"/>
      <c r="BP88" s="88"/>
      <c r="BQ88" s="88" t="b">
        <v>0</v>
      </c>
      <c r="BR88" s="88"/>
      <c r="BS88" s="88"/>
      <c r="BT88" s="88"/>
      <c r="BU88" s="88" t="b">
        <v>0</v>
      </c>
      <c r="BV88" s="88" t="b">
        <v>0</v>
      </c>
      <c r="BW88" s="88"/>
      <c r="BX88" s="88" t="b">
        <v>0</v>
      </c>
      <c r="BY88" s="88" t="b">
        <v>0</v>
      </c>
      <c r="BZ88" s="99" t="s">
        <v>1290</v>
      </c>
      <c r="CA88" s="88" t="s">
        <v>1360</v>
      </c>
      <c r="CB88" s="88"/>
      <c r="CC88" s="88"/>
      <c r="CD88" s="88"/>
      <c r="CE88" s="88" t="s">
        <v>264</v>
      </c>
      <c r="CF88" s="88"/>
      <c r="CG88" s="88"/>
      <c r="CH88" s="88"/>
      <c r="CI88" s="88" t="s">
        <v>1501</v>
      </c>
      <c r="CJ88" s="88"/>
      <c r="CK88" s="88"/>
      <c r="CL88" s="88"/>
      <c r="CM88" s="88"/>
      <c r="CN88" s="88" t="s">
        <v>1558</v>
      </c>
      <c r="CO88" s="88" t="s">
        <v>1564</v>
      </c>
      <c r="CP88" s="88"/>
      <c r="CQ88" s="88"/>
      <c r="CR88" s="88"/>
      <c r="CS88" s="88"/>
      <c r="CT88" s="88" t="s">
        <v>1599</v>
      </c>
      <c r="CU88" s="88"/>
      <c r="CV88" s="88">
        <v>0</v>
      </c>
      <c r="CW88" s="88"/>
      <c r="CX88" s="88"/>
      <c r="CY88" s="88"/>
      <c r="CZ88" s="88"/>
      <c r="DA88" s="88"/>
      <c r="DB88" s="88"/>
      <c r="DC88" s="88"/>
      <c r="DD88" s="88" t="s">
        <v>1653</v>
      </c>
      <c r="DE88" s="88"/>
      <c r="DF88" s="88" t="s">
        <v>344</v>
      </c>
      <c r="DG88" s="88"/>
      <c r="DH88" s="88">
        <v>25</v>
      </c>
      <c r="DI88" s="88" t="s">
        <v>264</v>
      </c>
      <c r="DJ88" s="88" t="s">
        <v>1684</v>
      </c>
      <c r="DK88" s="99" t="s">
        <v>1767</v>
      </c>
      <c r="DL88" s="88">
        <v>13</v>
      </c>
      <c r="DM88" s="88"/>
      <c r="DN88" s="88"/>
      <c r="DO88" s="88" t="str">
        <f>REPLACE(INDEX(GroupVertices[Group],MATCH(Vertices[[#This Row],[Vertex]],GroupVertices[Vertex],0)),1,1,"")</f>
        <v>3</v>
      </c>
      <c r="DP88" s="48"/>
      <c r="DQ88" s="48"/>
      <c r="DR88" s="48"/>
      <c r="DS88" s="48"/>
      <c r="DT88" s="48"/>
      <c r="DU88" s="48"/>
      <c r="DV88" s="123" t="s">
        <v>1837</v>
      </c>
      <c r="DW88" s="123" t="s">
        <v>1837</v>
      </c>
      <c r="DX88" s="123" t="s">
        <v>1837</v>
      </c>
      <c r="DY88" s="123" t="s">
        <v>1837</v>
      </c>
      <c r="DZ88" s="123">
        <v>1</v>
      </c>
      <c r="EA88" s="125">
        <v>7.6923076923076925</v>
      </c>
      <c r="EB88" s="123">
        <v>0</v>
      </c>
      <c r="EC88" s="125">
        <v>0</v>
      </c>
      <c r="ED88" s="123"/>
      <c r="EE88" s="125"/>
      <c r="EF88" s="123">
        <v>12</v>
      </c>
      <c r="EG88" s="125">
        <v>92.3076923076923</v>
      </c>
      <c r="EH88" s="123">
        <v>13</v>
      </c>
      <c r="EI88" s="123"/>
      <c r="EJ88" s="123"/>
      <c r="EK88" s="123"/>
      <c r="EL88" s="123"/>
      <c r="EM88" s="123"/>
      <c r="EN88" s="123"/>
      <c r="EO88" s="123"/>
      <c r="EP88" s="123"/>
      <c r="EQ88" s="123"/>
      <c r="ER88" s="123"/>
      <c r="ES88" s="123" t="s">
        <v>1837</v>
      </c>
      <c r="ET88" s="123" t="s">
        <v>1837</v>
      </c>
      <c r="EU88" s="123" t="s">
        <v>1837</v>
      </c>
      <c r="EV88" s="123" t="s">
        <v>1837</v>
      </c>
      <c r="EW88" s="123">
        <v>0</v>
      </c>
      <c r="EX88" s="125">
        <v>0</v>
      </c>
      <c r="EY88" s="123" t="s">
        <v>1837</v>
      </c>
      <c r="EZ88" s="123" t="s">
        <v>1837</v>
      </c>
      <c r="FA88" s="123" t="s">
        <v>1837</v>
      </c>
      <c r="FB88" s="123" t="s">
        <v>1837</v>
      </c>
      <c r="FC88" s="2"/>
      <c r="FD88" s="3"/>
      <c r="FE88" s="3"/>
      <c r="FF88" s="3"/>
      <c r="FG88" s="3"/>
    </row>
    <row r="89" spans="1:163" ht="41.45" customHeight="1">
      <c r="A89" s="65" t="s">
        <v>265</v>
      </c>
      <c r="C89" s="66"/>
      <c r="D89" s="66" t="s">
        <v>64</v>
      </c>
      <c r="E89" s="67">
        <v>162</v>
      </c>
      <c r="F89" s="69">
        <v>100</v>
      </c>
      <c r="G89" s="100" t="s">
        <v>585</v>
      </c>
      <c r="H89" s="66"/>
      <c r="I89" s="70" t="s">
        <v>265</v>
      </c>
      <c r="J89" s="71"/>
      <c r="K89" s="71"/>
      <c r="L89" s="70" t="s">
        <v>265</v>
      </c>
      <c r="M89" s="74">
        <v>1</v>
      </c>
      <c r="N89" s="75">
        <v>3637.91796875</v>
      </c>
      <c r="O89" s="75">
        <v>7501.01513671875</v>
      </c>
      <c r="P89" s="76"/>
      <c r="Q89" s="77"/>
      <c r="R89" s="77"/>
      <c r="S89" s="91"/>
      <c r="T89" s="48">
        <v>1</v>
      </c>
      <c r="U89" s="48">
        <v>2</v>
      </c>
      <c r="V89" s="49">
        <v>0</v>
      </c>
      <c r="W89" s="49">
        <v>0.005076</v>
      </c>
      <c r="X89" s="49">
        <v>0.005347</v>
      </c>
      <c r="Y89" s="49">
        <v>0.423514</v>
      </c>
      <c r="Z89" s="49">
        <v>0.5</v>
      </c>
      <c r="AA89" s="49">
        <v>0</v>
      </c>
      <c r="AB89" s="72">
        <v>88</v>
      </c>
      <c r="AC89" s="72"/>
      <c r="AD89" s="73"/>
      <c r="AE89" s="88" t="s">
        <v>398</v>
      </c>
      <c r="AF89" s="99" t="s">
        <v>484</v>
      </c>
      <c r="AG89" s="88"/>
      <c r="AH89" s="99" t="s">
        <v>585</v>
      </c>
      <c r="AI89" s="88" t="s">
        <v>683</v>
      </c>
      <c r="AJ89" s="88"/>
      <c r="AK89" s="88"/>
      <c r="AL89" s="88"/>
      <c r="AM89" s="88"/>
      <c r="AN89" s="88"/>
      <c r="AO89" s="88"/>
      <c r="AP89" s="88"/>
      <c r="AQ89" s="102">
        <v>28946</v>
      </c>
      <c r="AR89" s="88"/>
      <c r="AS89" s="88"/>
      <c r="AT89" s="88" t="s">
        <v>728</v>
      </c>
      <c r="AU89" s="88" t="s">
        <v>815</v>
      </c>
      <c r="AV89" s="88">
        <v>1530</v>
      </c>
      <c r="AW89" s="88"/>
      <c r="AX89" s="88"/>
      <c r="AY89" s="88"/>
      <c r="AZ89" s="99" t="s">
        <v>947</v>
      </c>
      <c r="BA89" s="88"/>
      <c r="BB89" s="88"/>
      <c r="BC89" s="88" t="s">
        <v>1013</v>
      </c>
      <c r="BD89" s="88"/>
      <c r="BE89" s="88" t="s">
        <v>1083</v>
      </c>
      <c r="BF89" s="88" t="s">
        <v>1090</v>
      </c>
      <c r="BG89" s="88"/>
      <c r="BH89" s="88" t="s">
        <v>1112</v>
      </c>
      <c r="BI89" s="88">
        <v>1299189</v>
      </c>
      <c r="BJ89" s="88"/>
      <c r="BK89" s="88"/>
      <c r="BL89" s="88"/>
      <c r="BM89" s="88" t="s">
        <v>1190</v>
      </c>
      <c r="BN89" s="88"/>
      <c r="BO89" s="88"/>
      <c r="BP89" s="88"/>
      <c r="BQ89" s="88" t="b">
        <v>0</v>
      </c>
      <c r="BR89" s="88"/>
      <c r="BS89" s="88"/>
      <c r="BT89" s="88"/>
      <c r="BU89" s="88" t="b">
        <v>0</v>
      </c>
      <c r="BV89" s="88" t="b">
        <v>0</v>
      </c>
      <c r="BW89" s="88"/>
      <c r="BX89" s="88" t="b">
        <v>0</v>
      </c>
      <c r="BY89" s="88" t="b">
        <v>1</v>
      </c>
      <c r="BZ89" s="99" t="s">
        <v>1291</v>
      </c>
      <c r="CA89" s="88" t="s">
        <v>1323</v>
      </c>
      <c r="CB89" s="88"/>
      <c r="CC89" s="88"/>
      <c r="CD89" s="88"/>
      <c r="CE89" s="88" t="s">
        <v>1484</v>
      </c>
      <c r="CF89" s="88"/>
      <c r="CG89" s="88"/>
      <c r="CH89" s="88"/>
      <c r="CI89" s="88" t="s">
        <v>1501</v>
      </c>
      <c r="CJ89" s="88"/>
      <c r="CK89" s="88"/>
      <c r="CL89" s="88"/>
      <c r="CM89" s="88"/>
      <c r="CN89" s="88" t="s">
        <v>1559</v>
      </c>
      <c r="CO89" s="88" t="s">
        <v>1564</v>
      </c>
      <c r="CP89" s="88"/>
      <c r="CQ89" s="88"/>
      <c r="CR89" s="88"/>
      <c r="CS89" s="88"/>
      <c r="CT89" s="88" t="s">
        <v>1600</v>
      </c>
      <c r="CU89" s="88"/>
      <c r="CV89" s="88"/>
      <c r="CW89" s="88"/>
      <c r="CX89" s="88"/>
      <c r="CY89" s="88"/>
      <c r="CZ89" s="88"/>
      <c r="DA89" s="88"/>
      <c r="DB89" s="88"/>
      <c r="DC89" s="88"/>
      <c r="DD89" s="88"/>
      <c r="DE89" s="88"/>
      <c r="DF89" s="88" t="s">
        <v>1682</v>
      </c>
      <c r="DG89" s="88"/>
      <c r="DH89" s="88">
        <v>15705</v>
      </c>
      <c r="DI89" s="88" t="s">
        <v>265</v>
      </c>
      <c r="DJ89" s="88" t="s">
        <v>1685</v>
      </c>
      <c r="DK89" s="88" t="s">
        <v>1768</v>
      </c>
      <c r="DL89" s="88">
        <v>0</v>
      </c>
      <c r="DM89" s="88"/>
      <c r="DN89" s="88"/>
      <c r="DO89" s="88" t="str">
        <f>REPLACE(INDEX(GroupVertices[Group],MATCH(Vertices[[#This Row],[Vertex]],GroupVertices[Vertex],0)),1,1,"")</f>
        <v>1</v>
      </c>
      <c r="DP89" s="48"/>
      <c r="DQ89" s="48"/>
      <c r="DR89" s="48"/>
      <c r="DS89" s="48"/>
      <c r="DT89" s="48"/>
      <c r="DU89" s="48"/>
      <c r="DV89" s="123" t="s">
        <v>1837</v>
      </c>
      <c r="DW89" s="123" t="s">
        <v>1837</v>
      </c>
      <c r="DX89" s="123" t="s">
        <v>1837</v>
      </c>
      <c r="DY89" s="123" t="s">
        <v>1837</v>
      </c>
      <c r="DZ89" s="123">
        <v>0</v>
      </c>
      <c r="EA89" s="125">
        <v>0</v>
      </c>
      <c r="EB89" s="123">
        <v>0</v>
      </c>
      <c r="EC89" s="125">
        <v>0</v>
      </c>
      <c r="ED89" s="123"/>
      <c r="EE89" s="125"/>
      <c r="EF89" s="123">
        <v>12</v>
      </c>
      <c r="EG89" s="125">
        <v>100</v>
      </c>
      <c r="EH89" s="123">
        <v>12</v>
      </c>
      <c r="EI89" s="123"/>
      <c r="EJ89" s="123"/>
      <c r="EK89" s="123"/>
      <c r="EL89" s="123"/>
      <c r="EM89" s="123"/>
      <c r="EN89" s="123"/>
      <c r="EO89" s="123"/>
      <c r="EP89" s="123"/>
      <c r="EQ89" s="123"/>
      <c r="ER89" s="123"/>
      <c r="ES89" s="123" t="s">
        <v>1837</v>
      </c>
      <c r="ET89" s="123" t="s">
        <v>1837</v>
      </c>
      <c r="EU89" s="123" t="s">
        <v>1837</v>
      </c>
      <c r="EV89" s="123" t="s">
        <v>1837</v>
      </c>
      <c r="EW89" s="123">
        <v>0</v>
      </c>
      <c r="EX89" s="125">
        <v>0</v>
      </c>
      <c r="EY89" s="123" t="s">
        <v>1837</v>
      </c>
      <c r="EZ89" s="123" t="s">
        <v>1837</v>
      </c>
      <c r="FA89" s="123" t="s">
        <v>1837</v>
      </c>
      <c r="FB89" s="123" t="s">
        <v>1837</v>
      </c>
      <c r="FC89" s="2"/>
      <c r="FD89" s="3"/>
      <c r="FE89" s="3"/>
      <c r="FF89" s="3"/>
      <c r="FG89" s="3"/>
    </row>
    <row r="90" spans="1:163" ht="41.45" customHeight="1">
      <c r="A90" s="65" t="s">
        <v>292</v>
      </c>
      <c r="C90" s="66"/>
      <c r="D90" s="66" t="s">
        <v>64</v>
      </c>
      <c r="E90" s="67">
        <v>162</v>
      </c>
      <c r="F90" s="69">
        <v>100</v>
      </c>
      <c r="G90" s="100" t="s">
        <v>586</v>
      </c>
      <c r="H90" s="66"/>
      <c r="I90" s="70" t="s">
        <v>292</v>
      </c>
      <c r="J90" s="71"/>
      <c r="K90" s="71"/>
      <c r="L90" s="70" t="s">
        <v>292</v>
      </c>
      <c r="M90" s="74">
        <v>1</v>
      </c>
      <c r="N90" s="75">
        <v>3833.5205078125</v>
      </c>
      <c r="O90" s="75">
        <v>6326.24072265625</v>
      </c>
      <c r="P90" s="76"/>
      <c r="Q90" s="77"/>
      <c r="R90" s="77"/>
      <c r="S90" s="91"/>
      <c r="T90" s="48">
        <v>1</v>
      </c>
      <c r="U90" s="48">
        <v>0</v>
      </c>
      <c r="V90" s="49">
        <v>0</v>
      </c>
      <c r="W90" s="49">
        <v>0.005025</v>
      </c>
      <c r="X90" s="49">
        <v>0.002734</v>
      </c>
      <c r="Y90" s="49">
        <v>0.26291</v>
      </c>
      <c r="Z90" s="49">
        <v>0</v>
      </c>
      <c r="AA90" s="49">
        <v>0</v>
      </c>
      <c r="AB90" s="72">
        <v>89</v>
      </c>
      <c r="AC90" s="72"/>
      <c r="AD90" s="73"/>
      <c r="AE90" s="88" t="s">
        <v>398</v>
      </c>
      <c r="AF90" s="99" t="s">
        <v>485</v>
      </c>
      <c r="AG90" s="88"/>
      <c r="AH90" s="99" t="s">
        <v>586</v>
      </c>
      <c r="AI90" s="88" t="s">
        <v>684</v>
      </c>
      <c r="AJ90" s="88"/>
      <c r="AK90" s="88"/>
      <c r="AL90" s="88"/>
      <c r="AM90" s="88"/>
      <c r="AN90" s="88"/>
      <c r="AO90" s="88"/>
      <c r="AP90" s="88"/>
      <c r="AQ90" s="88"/>
      <c r="AR90" s="88"/>
      <c r="AS90" s="88"/>
      <c r="AT90" s="88" t="s">
        <v>739</v>
      </c>
      <c r="AU90" s="88" t="s">
        <v>739</v>
      </c>
      <c r="AV90" s="88">
        <v>0</v>
      </c>
      <c r="AW90" s="88" t="s">
        <v>859</v>
      </c>
      <c r="AX90" s="88"/>
      <c r="AY90" s="88"/>
      <c r="AZ90" s="99" t="s">
        <v>948</v>
      </c>
      <c r="BA90" s="88"/>
      <c r="BB90" s="88"/>
      <c r="BC90" s="88"/>
      <c r="BD90" s="88"/>
      <c r="BE90" s="88"/>
      <c r="BF90" s="88" t="s">
        <v>1090</v>
      </c>
      <c r="BG90" s="88"/>
      <c r="BH90" s="88" t="s">
        <v>1170</v>
      </c>
      <c r="BI90" s="88">
        <v>4018</v>
      </c>
      <c r="BJ90" s="88"/>
      <c r="BK90" s="88"/>
      <c r="BL90" s="88"/>
      <c r="BM90" s="88">
        <v>1996</v>
      </c>
      <c r="BN90" s="88"/>
      <c r="BO90" s="88"/>
      <c r="BP90" s="88"/>
      <c r="BQ90" s="88" t="b">
        <v>0</v>
      </c>
      <c r="BR90" s="88"/>
      <c r="BS90" s="88"/>
      <c r="BT90" s="88"/>
      <c r="BU90" s="88" t="b">
        <v>0</v>
      </c>
      <c r="BV90" s="88" t="b">
        <v>0</v>
      </c>
      <c r="BW90" s="88"/>
      <c r="BX90" s="88" t="b">
        <v>0</v>
      </c>
      <c r="BY90" s="88" t="b">
        <v>0</v>
      </c>
      <c r="BZ90" s="99" t="s">
        <v>1292</v>
      </c>
      <c r="CA90" s="88"/>
      <c r="CB90" s="88"/>
      <c r="CC90" s="88" t="s">
        <v>1404</v>
      </c>
      <c r="CD90" s="88"/>
      <c r="CE90" s="88" t="s">
        <v>1485</v>
      </c>
      <c r="CF90" s="88"/>
      <c r="CG90" s="88"/>
      <c r="CH90" s="88"/>
      <c r="CI90" s="88" t="s">
        <v>1501</v>
      </c>
      <c r="CJ90" s="88"/>
      <c r="CK90" s="88"/>
      <c r="CL90" s="88"/>
      <c r="CM90" s="88"/>
      <c r="CN90" s="88"/>
      <c r="CO90" s="88"/>
      <c r="CP90" s="88"/>
      <c r="CQ90" s="88"/>
      <c r="CR90" s="88"/>
      <c r="CS90" s="88"/>
      <c r="CT90" s="88" t="s">
        <v>1601</v>
      </c>
      <c r="CU90" s="88"/>
      <c r="CV90" s="88"/>
      <c r="CW90" s="88"/>
      <c r="CX90" s="88"/>
      <c r="CY90" s="88"/>
      <c r="CZ90" s="88"/>
      <c r="DA90" s="88"/>
      <c r="DB90" s="88"/>
      <c r="DC90" s="88"/>
      <c r="DD90" s="88"/>
      <c r="DE90" s="88"/>
      <c r="DF90" s="88" t="s">
        <v>1667</v>
      </c>
      <c r="DG90" s="88"/>
      <c r="DH90" s="88">
        <v>3</v>
      </c>
      <c r="DI90" s="88" t="s">
        <v>292</v>
      </c>
      <c r="DJ90" s="88" t="s">
        <v>1684</v>
      </c>
      <c r="DK90" s="99" t="s">
        <v>1769</v>
      </c>
      <c r="DL90" s="88">
        <v>0</v>
      </c>
      <c r="DM90" s="88"/>
      <c r="DN90" s="88"/>
      <c r="DO90" s="88" t="str">
        <f>REPLACE(INDEX(GroupVertices[Group],MATCH(Vertices[[#This Row],[Vertex]],GroupVertices[Vertex],0)),1,1,"")</f>
        <v>1</v>
      </c>
      <c r="DP90" s="48"/>
      <c r="DQ90" s="48"/>
      <c r="DR90" s="48"/>
      <c r="DS90" s="48"/>
      <c r="DT90" s="48"/>
      <c r="DU90" s="48"/>
      <c r="DV90" s="48"/>
      <c r="DW90" s="48"/>
      <c r="DX90" s="48"/>
      <c r="DY90" s="48"/>
      <c r="DZ90" s="48">
        <v>0</v>
      </c>
      <c r="EA90" s="49">
        <v>0</v>
      </c>
      <c r="EB90" s="48">
        <v>0</v>
      </c>
      <c r="EC90" s="49">
        <v>0</v>
      </c>
      <c r="ED90" s="48"/>
      <c r="EE90" s="49"/>
      <c r="EF90" s="48">
        <v>2</v>
      </c>
      <c r="EG90" s="49">
        <v>100</v>
      </c>
      <c r="EH90" s="48">
        <v>2</v>
      </c>
      <c r="EI90" s="48"/>
      <c r="EJ90" s="48"/>
      <c r="EK90" s="48"/>
      <c r="EL90" s="48"/>
      <c r="EM90" s="48"/>
      <c r="EN90" s="48"/>
      <c r="EO90" s="48"/>
      <c r="EP90" s="48"/>
      <c r="EQ90" s="48"/>
      <c r="ER90" s="48"/>
      <c r="ES90" s="48"/>
      <c r="ET90" s="48"/>
      <c r="EU90" s="48"/>
      <c r="EV90" s="48"/>
      <c r="EW90" s="48">
        <v>0</v>
      </c>
      <c r="EX90" s="49">
        <v>0</v>
      </c>
      <c r="EY90" s="48"/>
      <c r="EZ90" s="48"/>
      <c r="FA90" s="48"/>
      <c r="FB90" s="48"/>
      <c r="FC90" s="2"/>
      <c r="FD90" s="3"/>
      <c r="FE90" s="3"/>
      <c r="FF90" s="3"/>
      <c r="FG90" s="3"/>
    </row>
    <row r="91" spans="1:163" ht="41.45" customHeight="1">
      <c r="A91" s="65" t="s">
        <v>266</v>
      </c>
      <c r="C91" s="66"/>
      <c r="D91" s="66" t="s">
        <v>64</v>
      </c>
      <c r="E91" s="67">
        <v>162</v>
      </c>
      <c r="F91" s="69">
        <v>100</v>
      </c>
      <c r="G91" s="100" t="s">
        <v>587</v>
      </c>
      <c r="H91" s="66"/>
      <c r="I91" s="70" t="s">
        <v>266</v>
      </c>
      <c r="J91" s="71"/>
      <c r="K91" s="71"/>
      <c r="L91" s="70" t="s">
        <v>266</v>
      </c>
      <c r="M91" s="74">
        <v>1</v>
      </c>
      <c r="N91" s="75">
        <v>2695.007080078125</v>
      </c>
      <c r="O91" s="75">
        <v>3815.275634765625</v>
      </c>
      <c r="P91" s="76"/>
      <c r="Q91" s="77"/>
      <c r="R91" s="77"/>
      <c r="S91" s="91"/>
      <c r="T91" s="48">
        <v>1</v>
      </c>
      <c r="U91" s="48">
        <v>1</v>
      </c>
      <c r="V91" s="49">
        <v>0</v>
      </c>
      <c r="W91" s="49">
        <v>0.005051</v>
      </c>
      <c r="X91" s="49">
        <v>0.004491</v>
      </c>
      <c r="Y91" s="49">
        <v>0.339839</v>
      </c>
      <c r="Z91" s="49">
        <v>0.5</v>
      </c>
      <c r="AA91" s="49">
        <v>0</v>
      </c>
      <c r="AB91" s="72">
        <v>90</v>
      </c>
      <c r="AC91" s="72"/>
      <c r="AD91" s="73"/>
      <c r="AE91" s="88" t="s">
        <v>398</v>
      </c>
      <c r="AF91" s="99" t="s">
        <v>486</v>
      </c>
      <c r="AG91" s="88"/>
      <c r="AH91" s="99" t="s">
        <v>587</v>
      </c>
      <c r="AI91" s="88" t="s">
        <v>685</v>
      </c>
      <c r="AJ91" s="88"/>
      <c r="AK91" s="88"/>
      <c r="AL91" s="88"/>
      <c r="AM91" s="88"/>
      <c r="AN91" s="88"/>
      <c r="AO91" s="88"/>
      <c r="AP91" s="88"/>
      <c r="AQ91" s="88"/>
      <c r="AR91" s="88"/>
      <c r="AS91" s="88"/>
      <c r="AT91" s="88" t="s">
        <v>733</v>
      </c>
      <c r="AU91" s="88" t="s">
        <v>816</v>
      </c>
      <c r="AV91" s="88">
        <v>1134</v>
      </c>
      <c r="AW91" s="88"/>
      <c r="AX91" s="88"/>
      <c r="AY91" s="88"/>
      <c r="AZ91" s="99" t="s">
        <v>949</v>
      </c>
      <c r="BA91" s="88"/>
      <c r="BB91" s="88"/>
      <c r="BC91" s="88"/>
      <c r="BD91" s="88"/>
      <c r="BE91" s="88" t="s">
        <v>1084</v>
      </c>
      <c r="BF91" s="88" t="s">
        <v>1090</v>
      </c>
      <c r="BG91" s="88"/>
      <c r="BH91" s="88" t="s">
        <v>1112</v>
      </c>
      <c r="BI91" s="88">
        <v>1212592</v>
      </c>
      <c r="BJ91" s="88"/>
      <c r="BK91" s="88"/>
      <c r="BL91" s="88"/>
      <c r="BM91" s="88">
        <v>1995</v>
      </c>
      <c r="BN91" s="88" t="s">
        <v>1200</v>
      </c>
      <c r="BO91" s="88"/>
      <c r="BP91" s="88"/>
      <c r="BQ91" s="88" t="b">
        <v>0</v>
      </c>
      <c r="BR91" s="88"/>
      <c r="BS91" s="88"/>
      <c r="BT91" s="88"/>
      <c r="BU91" s="88" t="b">
        <v>0</v>
      </c>
      <c r="BV91" s="88" t="b">
        <v>0</v>
      </c>
      <c r="BW91" s="88"/>
      <c r="BX91" s="88" t="b">
        <v>0</v>
      </c>
      <c r="BY91" s="88" t="b">
        <v>0</v>
      </c>
      <c r="BZ91" s="99" t="s">
        <v>1293</v>
      </c>
      <c r="CA91" s="88" t="s">
        <v>1361</v>
      </c>
      <c r="CB91" s="88"/>
      <c r="CC91" s="88" t="s">
        <v>1405</v>
      </c>
      <c r="CD91" s="88"/>
      <c r="CE91" s="88" t="s">
        <v>1486</v>
      </c>
      <c r="CF91" s="88"/>
      <c r="CG91" s="88"/>
      <c r="CH91" s="88"/>
      <c r="CI91" s="88" t="s">
        <v>1501</v>
      </c>
      <c r="CJ91" s="88"/>
      <c r="CK91" s="88"/>
      <c r="CL91" s="88"/>
      <c r="CM91" s="88"/>
      <c r="CN91" s="88"/>
      <c r="CO91" s="88" t="s">
        <v>1564</v>
      </c>
      <c r="CP91" s="88"/>
      <c r="CQ91" s="88"/>
      <c r="CR91" s="88" t="s">
        <v>1567</v>
      </c>
      <c r="CS91" s="88"/>
      <c r="CT91" s="88"/>
      <c r="CU91" s="88"/>
      <c r="CV91" s="88">
        <v>0</v>
      </c>
      <c r="CW91" s="88"/>
      <c r="CX91" s="88"/>
      <c r="CY91" s="88"/>
      <c r="CZ91" s="88"/>
      <c r="DA91" s="88"/>
      <c r="DB91" s="88"/>
      <c r="DC91" s="88"/>
      <c r="DD91" s="88" t="s">
        <v>1654</v>
      </c>
      <c r="DE91" s="88"/>
      <c r="DF91" s="88" t="s">
        <v>1659</v>
      </c>
      <c r="DG91" s="88"/>
      <c r="DH91" s="88">
        <v>95860</v>
      </c>
      <c r="DI91" s="88" t="s">
        <v>266</v>
      </c>
      <c r="DJ91" s="88" t="s">
        <v>1684</v>
      </c>
      <c r="DK91" s="88" t="s">
        <v>1770</v>
      </c>
      <c r="DL91" s="88">
        <v>1134</v>
      </c>
      <c r="DM91" s="88"/>
      <c r="DN91" s="88"/>
      <c r="DO91" s="88" t="str">
        <f>REPLACE(INDEX(GroupVertices[Group],MATCH(Vertices[[#This Row],[Vertex]],GroupVertices[Vertex],0)),1,1,"")</f>
        <v>1</v>
      </c>
      <c r="DP91" s="48"/>
      <c r="DQ91" s="48"/>
      <c r="DR91" s="48"/>
      <c r="DS91" s="48"/>
      <c r="DT91" s="48"/>
      <c r="DU91" s="48"/>
      <c r="DV91" s="123" t="s">
        <v>1837</v>
      </c>
      <c r="DW91" s="123" t="s">
        <v>1837</v>
      </c>
      <c r="DX91" s="123" t="s">
        <v>1837</v>
      </c>
      <c r="DY91" s="123" t="s">
        <v>1837</v>
      </c>
      <c r="DZ91" s="123">
        <v>1</v>
      </c>
      <c r="EA91" s="125">
        <v>7.142857142857143</v>
      </c>
      <c r="EB91" s="123">
        <v>0</v>
      </c>
      <c r="EC91" s="125">
        <v>0</v>
      </c>
      <c r="ED91" s="123"/>
      <c r="EE91" s="125"/>
      <c r="EF91" s="123">
        <v>13</v>
      </c>
      <c r="EG91" s="125">
        <v>92.85714285714286</v>
      </c>
      <c r="EH91" s="123">
        <v>14</v>
      </c>
      <c r="EI91" s="123"/>
      <c r="EJ91" s="123"/>
      <c r="EK91" s="123"/>
      <c r="EL91" s="123"/>
      <c r="EM91" s="123"/>
      <c r="EN91" s="123"/>
      <c r="EO91" s="123"/>
      <c r="EP91" s="123"/>
      <c r="EQ91" s="123"/>
      <c r="ER91" s="123"/>
      <c r="ES91" s="123" t="s">
        <v>1837</v>
      </c>
      <c r="ET91" s="123" t="s">
        <v>1837</v>
      </c>
      <c r="EU91" s="123" t="s">
        <v>1837</v>
      </c>
      <c r="EV91" s="123" t="s">
        <v>1837</v>
      </c>
      <c r="EW91" s="123">
        <v>0</v>
      </c>
      <c r="EX91" s="125">
        <v>0</v>
      </c>
      <c r="EY91" s="123" t="s">
        <v>1837</v>
      </c>
      <c r="EZ91" s="123" t="s">
        <v>1837</v>
      </c>
      <c r="FA91" s="123" t="s">
        <v>1837</v>
      </c>
      <c r="FB91" s="123" t="s">
        <v>1837</v>
      </c>
      <c r="FC91" s="2"/>
      <c r="FD91" s="3"/>
      <c r="FE91" s="3"/>
      <c r="FF91" s="3"/>
      <c r="FG91" s="3"/>
    </row>
    <row r="92" spans="1:163" ht="41.45" customHeight="1">
      <c r="A92" s="65" t="s">
        <v>293</v>
      </c>
      <c r="C92" s="66"/>
      <c r="D92" s="66" t="s">
        <v>64</v>
      </c>
      <c r="E92" s="67">
        <v>162</v>
      </c>
      <c r="F92" s="69">
        <v>100</v>
      </c>
      <c r="G92" s="100" t="s">
        <v>588</v>
      </c>
      <c r="H92" s="66"/>
      <c r="I92" s="70" t="s">
        <v>293</v>
      </c>
      <c r="J92" s="71"/>
      <c r="K92" s="71"/>
      <c r="L92" s="70" t="s">
        <v>293</v>
      </c>
      <c r="M92" s="74">
        <v>1</v>
      </c>
      <c r="N92" s="75">
        <v>2769.941650390625</v>
      </c>
      <c r="O92" s="75">
        <v>9209.0849609375</v>
      </c>
      <c r="P92" s="76"/>
      <c r="Q92" s="77"/>
      <c r="R92" s="77"/>
      <c r="S92" s="91"/>
      <c r="T92" s="48">
        <v>1</v>
      </c>
      <c r="U92" s="48">
        <v>0</v>
      </c>
      <c r="V92" s="49">
        <v>0</v>
      </c>
      <c r="W92" s="49">
        <v>0.005025</v>
      </c>
      <c r="X92" s="49">
        <v>0.002734</v>
      </c>
      <c r="Y92" s="49">
        <v>0.26291</v>
      </c>
      <c r="Z92" s="49">
        <v>0</v>
      </c>
      <c r="AA92" s="49">
        <v>0</v>
      </c>
      <c r="AB92" s="72">
        <v>91</v>
      </c>
      <c r="AC92" s="72"/>
      <c r="AD92" s="73"/>
      <c r="AE92" s="88" t="s">
        <v>398</v>
      </c>
      <c r="AF92" s="99" t="s">
        <v>487</v>
      </c>
      <c r="AG92" s="88"/>
      <c r="AH92" s="99" t="s">
        <v>588</v>
      </c>
      <c r="AI92" s="88"/>
      <c r="AJ92" s="88"/>
      <c r="AK92" s="88"/>
      <c r="AL92" s="88"/>
      <c r="AM92" s="88"/>
      <c r="AN92" s="88"/>
      <c r="AO92" s="88"/>
      <c r="AP92" s="88"/>
      <c r="AQ92" s="88"/>
      <c r="AR92" s="88"/>
      <c r="AS92" s="88"/>
      <c r="AT92" s="88" t="s">
        <v>717</v>
      </c>
      <c r="AU92" s="88" t="s">
        <v>717</v>
      </c>
      <c r="AV92" s="88">
        <v>23</v>
      </c>
      <c r="AW92" s="88" t="s">
        <v>860</v>
      </c>
      <c r="AX92" s="88"/>
      <c r="AY92" s="88"/>
      <c r="AZ92" s="99" t="s">
        <v>950</v>
      </c>
      <c r="BA92" s="88"/>
      <c r="BB92" s="88"/>
      <c r="BC92" s="88"/>
      <c r="BD92" s="88"/>
      <c r="BE92" s="88" t="s">
        <v>1085</v>
      </c>
      <c r="BF92" s="88" t="s">
        <v>1090</v>
      </c>
      <c r="BG92" s="88"/>
      <c r="BH92" s="88" t="s">
        <v>1171</v>
      </c>
      <c r="BI92" s="88">
        <v>447</v>
      </c>
      <c r="BJ92" s="88"/>
      <c r="BK92" s="88"/>
      <c r="BL92" s="88"/>
      <c r="BM92" s="88">
        <v>1990</v>
      </c>
      <c r="BN92" s="88"/>
      <c r="BO92" s="88"/>
      <c r="BP92" s="88"/>
      <c r="BQ92" s="88" t="b">
        <v>0</v>
      </c>
      <c r="BR92" s="88"/>
      <c r="BS92" s="88"/>
      <c r="BT92" s="88"/>
      <c r="BU92" s="88" t="b">
        <v>0</v>
      </c>
      <c r="BV92" s="88" t="b">
        <v>0</v>
      </c>
      <c r="BW92" s="88"/>
      <c r="BX92" s="88" t="b">
        <v>0</v>
      </c>
      <c r="BY92" s="88" t="b">
        <v>0</v>
      </c>
      <c r="BZ92" s="99" t="s">
        <v>1294</v>
      </c>
      <c r="CA92" s="88" t="s">
        <v>1362</v>
      </c>
      <c r="CB92" s="88"/>
      <c r="CC92" s="88"/>
      <c r="CD92" s="88"/>
      <c r="CE92" s="88" t="s">
        <v>1487</v>
      </c>
      <c r="CF92" s="88"/>
      <c r="CG92" s="88"/>
      <c r="CH92" s="88"/>
      <c r="CI92" s="88" t="s">
        <v>1501</v>
      </c>
      <c r="CJ92" s="88"/>
      <c r="CK92" s="88"/>
      <c r="CL92" s="88"/>
      <c r="CM92" s="88"/>
      <c r="CN92" s="88" t="s">
        <v>1560</v>
      </c>
      <c r="CO92" s="88" t="s">
        <v>1564</v>
      </c>
      <c r="CP92" s="88"/>
      <c r="CQ92" s="88"/>
      <c r="CR92" s="88"/>
      <c r="CS92" s="88"/>
      <c r="CT92" s="88"/>
      <c r="CU92" s="88"/>
      <c r="CV92" s="88">
        <v>0</v>
      </c>
      <c r="CW92" s="88"/>
      <c r="CX92" s="88"/>
      <c r="CY92" s="88"/>
      <c r="CZ92" s="88"/>
      <c r="DA92" s="88"/>
      <c r="DB92" s="88"/>
      <c r="DC92" s="88"/>
      <c r="DD92" s="88"/>
      <c r="DE92" s="88"/>
      <c r="DF92" s="88" t="s">
        <v>1659</v>
      </c>
      <c r="DG92" s="88"/>
      <c r="DH92" s="88">
        <v>0</v>
      </c>
      <c r="DI92" s="88" t="s">
        <v>293</v>
      </c>
      <c r="DJ92" s="88" t="s">
        <v>1686</v>
      </c>
      <c r="DK92" s="99" t="s">
        <v>1771</v>
      </c>
      <c r="DL92" s="88">
        <v>0</v>
      </c>
      <c r="DM92" s="88"/>
      <c r="DN92" s="88"/>
      <c r="DO92" s="88" t="str">
        <f>REPLACE(INDEX(GroupVertices[Group],MATCH(Vertices[[#This Row],[Vertex]],GroupVertices[Vertex],0)),1,1,"")</f>
        <v>1</v>
      </c>
      <c r="DP92" s="48"/>
      <c r="DQ92" s="48"/>
      <c r="DR92" s="48"/>
      <c r="DS92" s="48"/>
      <c r="DT92" s="48"/>
      <c r="DU92" s="48"/>
      <c r="DV92" s="48"/>
      <c r="DW92" s="48"/>
      <c r="DX92" s="48"/>
      <c r="DY92" s="48"/>
      <c r="DZ92" s="48"/>
      <c r="EA92" s="49"/>
      <c r="EB92" s="48"/>
      <c r="EC92" s="49"/>
      <c r="ED92" s="48"/>
      <c r="EE92" s="49"/>
      <c r="EF92" s="48"/>
      <c r="EG92" s="49"/>
      <c r="EH92" s="48"/>
      <c r="EI92" s="48"/>
      <c r="EJ92" s="48"/>
      <c r="EK92" s="48"/>
      <c r="EL92" s="48"/>
      <c r="EM92" s="48"/>
      <c r="EN92" s="48"/>
      <c r="EO92" s="48"/>
      <c r="EP92" s="48"/>
      <c r="EQ92" s="48"/>
      <c r="ER92" s="48"/>
      <c r="ES92" s="48"/>
      <c r="ET92" s="48"/>
      <c r="EU92" s="48"/>
      <c r="EV92" s="48"/>
      <c r="EW92" s="48"/>
      <c r="EX92" s="49"/>
      <c r="EY92" s="48"/>
      <c r="EZ92" s="48"/>
      <c r="FA92" s="48"/>
      <c r="FB92" s="48"/>
      <c r="FC92" s="2"/>
      <c r="FD92" s="3"/>
      <c r="FE92" s="3"/>
      <c r="FF92" s="3"/>
      <c r="FG92" s="3"/>
    </row>
    <row r="93" spans="1:163" ht="41.45" customHeight="1">
      <c r="A93" s="65" t="s">
        <v>294</v>
      </c>
      <c r="C93" s="66"/>
      <c r="D93" s="66" t="s">
        <v>64</v>
      </c>
      <c r="E93" s="67">
        <v>162</v>
      </c>
      <c r="F93" s="69">
        <v>100</v>
      </c>
      <c r="G93" s="100" t="s">
        <v>589</v>
      </c>
      <c r="H93" s="66"/>
      <c r="I93" s="70" t="s">
        <v>294</v>
      </c>
      <c r="J93" s="71"/>
      <c r="K93" s="71"/>
      <c r="L93" s="70" t="s">
        <v>294</v>
      </c>
      <c r="M93" s="74">
        <v>1</v>
      </c>
      <c r="N93" s="75">
        <v>1807.727294921875</v>
      </c>
      <c r="O93" s="75">
        <v>1362.13720703125</v>
      </c>
      <c r="P93" s="76"/>
      <c r="Q93" s="77"/>
      <c r="R93" s="77"/>
      <c r="S93" s="91"/>
      <c r="T93" s="48">
        <v>1</v>
      </c>
      <c r="U93" s="48">
        <v>0</v>
      </c>
      <c r="V93" s="49">
        <v>0</v>
      </c>
      <c r="W93" s="49">
        <v>0.005025</v>
      </c>
      <c r="X93" s="49">
        <v>0.002734</v>
      </c>
      <c r="Y93" s="49">
        <v>0.26291</v>
      </c>
      <c r="Z93" s="49">
        <v>0</v>
      </c>
      <c r="AA93" s="49">
        <v>0</v>
      </c>
      <c r="AB93" s="72">
        <v>92</v>
      </c>
      <c r="AC93" s="72"/>
      <c r="AD93" s="73"/>
      <c r="AE93" s="88" t="s">
        <v>398</v>
      </c>
      <c r="AF93" s="99" t="s">
        <v>488</v>
      </c>
      <c r="AG93" s="88"/>
      <c r="AH93" s="99" t="s">
        <v>589</v>
      </c>
      <c r="AI93" s="88" t="s">
        <v>686</v>
      </c>
      <c r="AJ93" s="88"/>
      <c r="AK93" s="88"/>
      <c r="AL93" s="88"/>
      <c r="AM93" s="88"/>
      <c r="AN93" s="88"/>
      <c r="AO93" s="88"/>
      <c r="AP93" s="88"/>
      <c r="AQ93" s="88"/>
      <c r="AR93" s="88"/>
      <c r="AS93" s="88"/>
      <c r="AT93" s="88" t="s">
        <v>757</v>
      </c>
      <c r="AU93" s="88" t="s">
        <v>817</v>
      </c>
      <c r="AV93" s="88">
        <v>10</v>
      </c>
      <c r="AW93" s="88"/>
      <c r="AX93" s="88"/>
      <c r="AY93" s="88"/>
      <c r="AZ93" s="99" t="s">
        <v>951</v>
      </c>
      <c r="BA93" s="88"/>
      <c r="BB93" s="88"/>
      <c r="BC93" s="88" t="s">
        <v>1014</v>
      </c>
      <c r="BD93" s="88"/>
      <c r="BE93" s="88" t="s">
        <v>1086</v>
      </c>
      <c r="BF93" s="88" t="s">
        <v>1090</v>
      </c>
      <c r="BG93" s="88"/>
      <c r="BH93" s="88" t="s">
        <v>1172</v>
      </c>
      <c r="BI93" s="88">
        <v>301</v>
      </c>
      <c r="BJ93" s="88"/>
      <c r="BK93" s="88"/>
      <c r="BL93" s="88"/>
      <c r="BM93" s="88">
        <v>2004</v>
      </c>
      <c r="BN93" s="88"/>
      <c r="BO93" s="88"/>
      <c r="BP93" s="88"/>
      <c r="BQ93" s="88" t="b">
        <v>0</v>
      </c>
      <c r="BR93" s="88"/>
      <c r="BS93" s="88"/>
      <c r="BT93" s="88"/>
      <c r="BU93" s="88" t="b">
        <v>0</v>
      </c>
      <c r="BV93" s="88" t="b">
        <v>0</v>
      </c>
      <c r="BW93" s="88"/>
      <c r="BX93" s="88" t="b">
        <v>0</v>
      </c>
      <c r="BY93" s="88" t="b">
        <v>0</v>
      </c>
      <c r="BZ93" s="99" t="s">
        <v>1295</v>
      </c>
      <c r="CA93" s="88" t="s">
        <v>1363</v>
      </c>
      <c r="CB93" s="88"/>
      <c r="CC93" s="88"/>
      <c r="CD93" s="88"/>
      <c r="CE93" s="88" t="s">
        <v>1488</v>
      </c>
      <c r="CF93" s="88"/>
      <c r="CG93" s="88"/>
      <c r="CH93" s="88"/>
      <c r="CI93" s="88" t="s">
        <v>1503</v>
      </c>
      <c r="CJ93" s="88"/>
      <c r="CK93" s="88"/>
      <c r="CL93" s="88"/>
      <c r="CM93" s="88"/>
      <c r="CN93" s="88">
        <v>448452450321</v>
      </c>
      <c r="CO93" s="88" t="s">
        <v>1564</v>
      </c>
      <c r="CP93" s="88"/>
      <c r="CQ93" s="88"/>
      <c r="CR93" s="88"/>
      <c r="CS93" s="88"/>
      <c r="CT93" s="88"/>
      <c r="CU93" s="88"/>
      <c r="CV93" s="88">
        <v>0</v>
      </c>
      <c r="CW93" s="88"/>
      <c r="CX93" s="88"/>
      <c r="CY93" s="88"/>
      <c r="CZ93" s="88"/>
      <c r="DA93" s="88"/>
      <c r="DB93" s="88"/>
      <c r="DC93" s="88"/>
      <c r="DD93" s="88" t="s">
        <v>1655</v>
      </c>
      <c r="DE93" s="88"/>
      <c r="DF93" s="88" t="s">
        <v>1667</v>
      </c>
      <c r="DG93" s="88"/>
      <c r="DH93" s="88">
        <v>4</v>
      </c>
      <c r="DI93" s="88" t="s">
        <v>294</v>
      </c>
      <c r="DJ93" s="88" t="s">
        <v>1686</v>
      </c>
      <c r="DK93" s="99" t="s">
        <v>1772</v>
      </c>
      <c r="DL93" s="88">
        <v>0</v>
      </c>
      <c r="DM93" s="88"/>
      <c r="DN93" s="88"/>
      <c r="DO93" s="88" t="str">
        <f>REPLACE(INDEX(GroupVertices[Group],MATCH(Vertices[[#This Row],[Vertex]],GroupVertices[Vertex],0)),1,1,"")</f>
        <v>1</v>
      </c>
      <c r="DP93" s="48"/>
      <c r="DQ93" s="48"/>
      <c r="DR93" s="48"/>
      <c r="DS93" s="48"/>
      <c r="DT93" s="48"/>
      <c r="DU93" s="48"/>
      <c r="DV93" s="48"/>
      <c r="DW93" s="48"/>
      <c r="DX93" s="48"/>
      <c r="DY93" s="48"/>
      <c r="DZ93" s="48">
        <v>2</v>
      </c>
      <c r="EA93" s="49">
        <v>22.22222222222222</v>
      </c>
      <c r="EB93" s="48">
        <v>0</v>
      </c>
      <c r="EC93" s="49">
        <v>0</v>
      </c>
      <c r="ED93" s="48"/>
      <c r="EE93" s="49"/>
      <c r="EF93" s="48">
        <v>7</v>
      </c>
      <c r="EG93" s="49">
        <v>77.77777777777777</v>
      </c>
      <c r="EH93" s="48">
        <v>9</v>
      </c>
      <c r="EI93" s="48"/>
      <c r="EJ93" s="48"/>
      <c r="EK93" s="48"/>
      <c r="EL93" s="48"/>
      <c r="EM93" s="48"/>
      <c r="EN93" s="48"/>
      <c r="EO93" s="48"/>
      <c r="EP93" s="48"/>
      <c r="EQ93" s="48"/>
      <c r="ER93" s="48"/>
      <c r="ES93" s="48"/>
      <c r="ET93" s="48"/>
      <c r="EU93" s="48"/>
      <c r="EV93" s="48"/>
      <c r="EW93" s="48">
        <v>0</v>
      </c>
      <c r="EX93" s="49">
        <v>0</v>
      </c>
      <c r="EY93" s="48"/>
      <c r="EZ93" s="48"/>
      <c r="FA93" s="48"/>
      <c r="FB93" s="48"/>
      <c r="FC93" s="2"/>
      <c r="FD93" s="3"/>
      <c r="FE93" s="3"/>
      <c r="FF93" s="3"/>
      <c r="FG93" s="3"/>
    </row>
    <row r="94" spans="1:163" ht="41.45" customHeight="1">
      <c r="A94" s="65" t="s">
        <v>296</v>
      </c>
      <c r="C94" s="66"/>
      <c r="D94" s="66" t="s">
        <v>64</v>
      </c>
      <c r="E94" s="67">
        <v>162</v>
      </c>
      <c r="F94" s="69">
        <v>100</v>
      </c>
      <c r="G94" s="100" t="s">
        <v>591</v>
      </c>
      <c r="H94" s="66"/>
      <c r="I94" s="70" t="s">
        <v>296</v>
      </c>
      <c r="J94" s="71"/>
      <c r="K94" s="71"/>
      <c r="L94" s="70" t="s">
        <v>296</v>
      </c>
      <c r="M94" s="74">
        <v>1</v>
      </c>
      <c r="N94" s="75">
        <v>3634.57568359375</v>
      </c>
      <c r="O94" s="75">
        <v>2605.554443359375</v>
      </c>
      <c r="P94" s="76"/>
      <c r="Q94" s="77"/>
      <c r="R94" s="77"/>
      <c r="S94" s="91"/>
      <c r="T94" s="48">
        <v>1</v>
      </c>
      <c r="U94" s="48">
        <v>0</v>
      </c>
      <c r="V94" s="49">
        <v>0</v>
      </c>
      <c r="W94" s="49">
        <v>0.005025</v>
      </c>
      <c r="X94" s="49">
        <v>0.002734</v>
      </c>
      <c r="Y94" s="49">
        <v>0.26291</v>
      </c>
      <c r="Z94" s="49">
        <v>0</v>
      </c>
      <c r="AA94" s="49">
        <v>0</v>
      </c>
      <c r="AB94" s="72">
        <v>94</v>
      </c>
      <c r="AC94" s="72"/>
      <c r="AD94" s="73"/>
      <c r="AE94" s="88" t="s">
        <v>398</v>
      </c>
      <c r="AF94" s="99" t="s">
        <v>490</v>
      </c>
      <c r="AG94" s="88"/>
      <c r="AH94" s="99" t="s">
        <v>591</v>
      </c>
      <c r="AI94" s="88" t="s">
        <v>688</v>
      </c>
      <c r="AJ94" s="88"/>
      <c r="AK94" s="88"/>
      <c r="AL94" s="88"/>
      <c r="AM94" s="88"/>
      <c r="AN94" s="88"/>
      <c r="AO94" s="88"/>
      <c r="AP94" s="88"/>
      <c r="AQ94" s="88"/>
      <c r="AR94" s="88"/>
      <c r="AS94" s="88"/>
      <c r="AT94" s="88" t="s">
        <v>759</v>
      </c>
      <c r="AU94" s="88" t="s">
        <v>759</v>
      </c>
      <c r="AV94" s="88">
        <v>0</v>
      </c>
      <c r="AW94" s="88"/>
      <c r="AX94" s="88"/>
      <c r="AY94" s="88"/>
      <c r="AZ94" s="99" t="s">
        <v>953</v>
      </c>
      <c r="BA94" s="88"/>
      <c r="BB94" s="88"/>
      <c r="BC94" s="88" t="s">
        <v>1016</v>
      </c>
      <c r="BD94" s="88"/>
      <c r="BE94" s="88"/>
      <c r="BF94" s="88" t="s">
        <v>1090</v>
      </c>
      <c r="BG94" s="88"/>
      <c r="BH94" s="88" t="s">
        <v>1174</v>
      </c>
      <c r="BI94" s="88">
        <v>5000</v>
      </c>
      <c r="BJ94" s="88"/>
      <c r="BK94" s="88"/>
      <c r="BL94" s="88"/>
      <c r="BM94" s="88"/>
      <c r="BN94" s="88"/>
      <c r="BO94" s="88"/>
      <c r="BP94" s="88"/>
      <c r="BQ94" s="88" t="b">
        <v>0</v>
      </c>
      <c r="BR94" s="88"/>
      <c r="BS94" s="88"/>
      <c r="BT94" s="88"/>
      <c r="BU94" s="88" t="b">
        <v>1</v>
      </c>
      <c r="BV94" s="88" t="b">
        <v>0</v>
      </c>
      <c r="BW94" s="88"/>
      <c r="BX94" s="88" t="b">
        <v>0</v>
      </c>
      <c r="BY94" s="88" t="b">
        <v>0</v>
      </c>
      <c r="BZ94" s="99" t="s">
        <v>1297</v>
      </c>
      <c r="CA94" s="88"/>
      <c r="CB94" s="88"/>
      <c r="CC94" s="88"/>
      <c r="CD94" s="88"/>
      <c r="CE94" s="88" t="s">
        <v>1490</v>
      </c>
      <c r="CF94" s="88"/>
      <c r="CG94" s="88"/>
      <c r="CH94" s="88"/>
      <c r="CI94" s="88" t="s">
        <v>1501</v>
      </c>
      <c r="CJ94" s="88"/>
      <c r="CK94" s="88"/>
      <c r="CL94" s="88"/>
      <c r="CM94" s="88"/>
      <c r="CN94" s="88" t="s">
        <v>1561</v>
      </c>
      <c r="CO94" s="88"/>
      <c r="CP94" s="88"/>
      <c r="CQ94" s="88"/>
      <c r="CR94" s="88"/>
      <c r="CS94" s="88"/>
      <c r="CT94" s="88"/>
      <c r="CU94" s="88"/>
      <c r="CV94" s="88"/>
      <c r="CW94" s="88"/>
      <c r="CX94" s="88"/>
      <c r="CY94" s="88"/>
      <c r="CZ94" s="88"/>
      <c r="DA94" s="88"/>
      <c r="DB94" s="88"/>
      <c r="DC94" s="88"/>
      <c r="DD94" s="88"/>
      <c r="DE94" s="88"/>
      <c r="DF94" s="88" t="s">
        <v>1659</v>
      </c>
      <c r="DG94" s="88"/>
      <c r="DH94" s="88">
        <v>1</v>
      </c>
      <c r="DI94" s="88" t="s">
        <v>296</v>
      </c>
      <c r="DJ94" s="88" t="s">
        <v>1686</v>
      </c>
      <c r="DK94" s="99" t="s">
        <v>1774</v>
      </c>
      <c r="DL94" s="88">
        <v>0</v>
      </c>
      <c r="DM94" s="88"/>
      <c r="DN94" s="88"/>
      <c r="DO94" s="88" t="str">
        <f>REPLACE(INDEX(GroupVertices[Group],MATCH(Vertices[[#This Row],[Vertex]],GroupVertices[Vertex],0)),1,1,"")</f>
        <v>1</v>
      </c>
      <c r="DP94" s="48"/>
      <c r="DQ94" s="48"/>
      <c r="DR94" s="48"/>
      <c r="DS94" s="48"/>
      <c r="DT94" s="48"/>
      <c r="DU94" s="48"/>
      <c r="DV94" s="48"/>
      <c r="DW94" s="48"/>
      <c r="DX94" s="48"/>
      <c r="DY94" s="48"/>
      <c r="DZ94" s="48">
        <v>2</v>
      </c>
      <c r="EA94" s="49">
        <v>8.333333333333334</v>
      </c>
      <c r="EB94" s="48">
        <v>0</v>
      </c>
      <c r="EC94" s="49">
        <v>0</v>
      </c>
      <c r="ED94" s="48"/>
      <c r="EE94" s="49"/>
      <c r="EF94" s="48">
        <v>22</v>
      </c>
      <c r="EG94" s="49">
        <v>91.66666666666667</v>
      </c>
      <c r="EH94" s="48">
        <v>24</v>
      </c>
      <c r="EI94" s="48"/>
      <c r="EJ94" s="48"/>
      <c r="EK94" s="48"/>
      <c r="EL94" s="48"/>
      <c r="EM94" s="48"/>
      <c r="EN94" s="48"/>
      <c r="EO94" s="48"/>
      <c r="EP94" s="48"/>
      <c r="EQ94" s="48"/>
      <c r="ER94" s="48"/>
      <c r="ES94" s="48"/>
      <c r="ET94" s="48"/>
      <c r="EU94" s="48"/>
      <c r="EV94" s="48"/>
      <c r="EW94" s="48">
        <v>0</v>
      </c>
      <c r="EX94" s="49">
        <v>0</v>
      </c>
      <c r="EY94" s="48"/>
      <c r="EZ94" s="48"/>
      <c r="FA94" s="48"/>
      <c r="FB94" s="48"/>
      <c r="FC94" s="2"/>
      <c r="FD94" s="3"/>
      <c r="FE94" s="3"/>
      <c r="FF94" s="3"/>
      <c r="FG94" s="3"/>
    </row>
    <row r="95" spans="1:163" ht="41.45" customHeight="1">
      <c r="A95" s="65" t="s">
        <v>297</v>
      </c>
      <c r="C95" s="66"/>
      <c r="D95" s="66" t="s">
        <v>64</v>
      </c>
      <c r="E95" s="67">
        <v>162</v>
      </c>
      <c r="F95" s="69">
        <v>100</v>
      </c>
      <c r="G95" s="100" t="s">
        <v>592</v>
      </c>
      <c r="H95" s="66"/>
      <c r="I95" s="70" t="s">
        <v>297</v>
      </c>
      <c r="J95" s="71"/>
      <c r="K95" s="71"/>
      <c r="L95" s="70" t="s">
        <v>297</v>
      </c>
      <c r="M95" s="74">
        <v>1</v>
      </c>
      <c r="N95" s="75">
        <v>654.8834228515625</v>
      </c>
      <c r="O95" s="75">
        <v>8197.7744140625</v>
      </c>
      <c r="P95" s="76"/>
      <c r="Q95" s="77"/>
      <c r="R95" s="77"/>
      <c r="S95" s="91"/>
      <c r="T95" s="48">
        <v>1</v>
      </c>
      <c r="U95" s="48">
        <v>0</v>
      </c>
      <c r="V95" s="49">
        <v>0</v>
      </c>
      <c r="W95" s="49">
        <v>0.005025</v>
      </c>
      <c r="X95" s="49">
        <v>0.002734</v>
      </c>
      <c r="Y95" s="49">
        <v>0.26291</v>
      </c>
      <c r="Z95" s="49">
        <v>0</v>
      </c>
      <c r="AA95" s="49">
        <v>0</v>
      </c>
      <c r="AB95" s="72">
        <v>95</v>
      </c>
      <c r="AC95" s="72"/>
      <c r="AD95" s="73"/>
      <c r="AE95" s="88" t="s">
        <v>398</v>
      </c>
      <c r="AF95" s="99" t="s">
        <v>491</v>
      </c>
      <c r="AG95" s="88"/>
      <c r="AH95" s="99" t="s">
        <v>592</v>
      </c>
      <c r="AI95" s="88" t="s">
        <v>689</v>
      </c>
      <c r="AJ95" s="88"/>
      <c r="AK95" s="88"/>
      <c r="AL95" s="88"/>
      <c r="AM95" s="88"/>
      <c r="AN95" s="88"/>
      <c r="AO95" s="88"/>
      <c r="AP95" s="88"/>
      <c r="AQ95" s="102">
        <v>36526</v>
      </c>
      <c r="AR95" s="88"/>
      <c r="AS95" s="88"/>
      <c r="AT95" s="88" t="s">
        <v>722</v>
      </c>
      <c r="AU95" s="88" t="s">
        <v>722</v>
      </c>
      <c r="AV95" s="88">
        <v>0</v>
      </c>
      <c r="AW95" s="88"/>
      <c r="AX95" s="88"/>
      <c r="AY95" s="88"/>
      <c r="AZ95" s="99" t="s">
        <v>954</v>
      </c>
      <c r="BA95" s="88"/>
      <c r="BB95" s="88"/>
      <c r="BC95" s="88" t="s">
        <v>689</v>
      </c>
      <c r="BD95" s="88"/>
      <c r="BE95" s="88"/>
      <c r="BF95" s="88" t="s">
        <v>1090</v>
      </c>
      <c r="BG95" s="88"/>
      <c r="BH95" s="88" t="s">
        <v>1175</v>
      </c>
      <c r="BI95" s="88">
        <v>52513</v>
      </c>
      <c r="BJ95" s="88"/>
      <c r="BK95" s="88"/>
      <c r="BL95" s="88"/>
      <c r="BM95" s="88"/>
      <c r="BN95" s="88"/>
      <c r="BO95" s="88"/>
      <c r="BP95" s="88"/>
      <c r="BQ95" s="88" t="b">
        <v>0</v>
      </c>
      <c r="BR95" s="88"/>
      <c r="BS95" s="88"/>
      <c r="BT95" s="88"/>
      <c r="BU95" s="88" t="b">
        <v>1</v>
      </c>
      <c r="BV95" s="88" t="b">
        <v>0</v>
      </c>
      <c r="BW95" s="88"/>
      <c r="BX95" s="88" t="b">
        <v>0</v>
      </c>
      <c r="BY95" s="88" t="b">
        <v>0</v>
      </c>
      <c r="BZ95" s="99" t="s">
        <v>1298</v>
      </c>
      <c r="CA95" s="88" t="s">
        <v>1364</v>
      </c>
      <c r="CB95" s="88"/>
      <c r="CC95" s="88" t="s">
        <v>1407</v>
      </c>
      <c r="CD95" s="88"/>
      <c r="CE95" s="88" t="s">
        <v>1491</v>
      </c>
      <c r="CF95" s="88"/>
      <c r="CG95" s="88"/>
      <c r="CH95" s="88"/>
      <c r="CI95" s="88"/>
      <c r="CJ95" s="88"/>
      <c r="CK95" s="88"/>
      <c r="CL95" s="88"/>
      <c r="CM95" s="88"/>
      <c r="CN95" s="88"/>
      <c r="CO95" s="88" t="s">
        <v>1564</v>
      </c>
      <c r="CP95" s="88"/>
      <c r="CQ95" s="88"/>
      <c r="CR95" s="88"/>
      <c r="CS95" s="88"/>
      <c r="CT95" s="88"/>
      <c r="CU95" s="88"/>
      <c r="CV95" s="88">
        <v>0</v>
      </c>
      <c r="CW95" s="88"/>
      <c r="CX95" s="88"/>
      <c r="CY95" s="88"/>
      <c r="CZ95" s="88"/>
      <c r="DA95" s="88"/>
      <c r="DB95" s="88"/>
      <c r="DC95" s="88"/>
      <c r="DD95" s="88"/>
      <c r="DE95" s="88"/>
      <c r="DF95" s="88" t="s">
        <v>1683</v>
      </c>
      <c r="DG95" s="88"/>
      <c r="DH95" s="88">
        <v>6</v>
      </c>
      <c r="DI95" s="88" t="s">
        <v>297</v>
      </c>
      <c r="DJ95" s="88" t="s">
        <v>1686</v>
      </c>
      <c r="DK95" s="99" t="s">
        <v>1775</v>
      </c>
      <c r="DL95" s="88">
        <v>0</v>
      </c>
      <c r="DM95" s="88"/>
      <c r="DN95" s="88"/>
      <c r="DO95" s="88" t="str">
        <f>REPLACE(INDEX(GroupVertices[Group],MATCH(Vertices[[#This Row],[Vertex]],GroupVertices[Vertex],0)),1,1,"")</f>
        <v>1</v>
      </c>
      <c r="DP95" s="48"/>
      <c r="DQ95" s="48"/>
      <c r="DR95" s="48"/>
      <c r="DS95" s="48"/>
      <c r="DT95" s="48"/>
      <c r="DU95" s="48"/>
      <c r="DV95" s="48"/>
      <c r="DW95" s="48"/>
      <c r="DX95" s="48"/>
      <c r="DY95" s="48"/>
      <c r="DZ95" s="48">
        <v>0</v>
      </c>
      <c r="EA95" s="49">
        <v>0</v>
      </c>
      <c r="EB95" s="48">
        <v>0</v>
      </c>
      <c r="EC95" s="49">
        <v>0</v>
      </c>
      <c r="ED95" s="48"/>
      <c r="EE95" s="49"/>
      <c r="EF95" s="48">
        <v>8</v>
      </c>
      <c r="EG95" s="49">
        <v>100</v>
      </c>
      <c r="EH95" s="48">
        <v>8</v>
      </c>
      <c r="EI95" s="48"/>
      <c r="EJ95" s="48"/>
      <c r="EK95" s="48"/>
      <c r="EL95" s="48"/>
      <c r="EM95" s="48"/>
      <c r="EN95" s="48"/>
      <c r="EO95" s="48"/>
      <c r="EP95" s="48"/>
      <c r="EQ95" s="48"/>
      <c r="ER95" s="48"/>
      <c r="ES95" s="48"/>
      <c r="ET95" s="48"/>
      <c r="EU95" s="48"/>
      <c r="EV95" s="48"/>
      <c r="EW95" s="48">
        <v>0</v>
      </c>
      <c r="EX95" s="49">
        <v>0</v>
      </c>
      <c r="EY95" s="48"/>
      <c r="EZ95" s="48"/>
      <c r="FA95" s="48"/>
      <c r="FB95" s="48"/>
      <c r="FC95" s="2"/>
      <c r="FD95" s="3"/>
      <c r="FE95" s="3"/>
      <c r="FF95" s="3"/>
      <c r="FG95" s="3"/>
    </row>
    <row r="96" spans="1:163" ht="41.45" customHeight="1">
      <c r="A96" s="65" t="s">
        <v>298</v>
      </c>
      <c r="C96" s="66"/>
      <c r="D96" s="66" t="s">
        <v>64</v>
      </c>
      <c r="E96" s="67">
        <v>162</v>
      </c>
      <c r="F96" s="69">
        <v>100</v>
      </c>
      <c r="G96" s="100" t="s">
        <v>593</v>
      </c>
      <c r="H96" s="66"/>
      <c r="I96" s="70" t="s">
        <v>298</v>
      </c>
      <c r="J96" s="71"/>
      <c r="K96" s="71"/>
      <c r="L96" s="70" t="s">
        <v>298</v>
      </c>
      <c r="M96" s="74">
        <v>1</v>
      </c>
      <c r="N96" s="75">
        <v>3313.486083984375</v>
      </c>
      <c r="O96" s="75">
        <v>3857.5224609375</v>
      </c>
      <c r="P96" s="76"/>
      <c r="Q96" s="77"/>
      <c r="R96" s="77"/>
      <c r="S96" s="91"/>
      <c r="T96" s="48">
        <v>1</v>
      </c>
      <c r="U96" s="48">
        <v>0</v>
      </c>
      <c r="V96" s="49">
        <v>0</v>
      </c>
      <c r="W96" s="49">
        <v>0.005025</v>
      </c>
      <c r="X96" s="49">
        <v>0.002734</v>
      </c>
      <c r="Y96" s="49">
        <v>0.26291</v>
      </c>
      <c r="Z96" s="49">
        <v>0</v>
      </c>
      <c r="AA96" s="49">
        <v>0</v>
      </c>
      <c r="AB96" s="72">
        <v>96</v>
      </c>
      <c r="AC96" s="72"/>
      <c r="AD96" s="73"/>
      <c r="AE96" s="88" t="s">
        <v>398</v>
      </c>
      <c r="AF96" s="99" t="s">
        <v>492</v>
      </c>
      <c r="AG96" s="88"/>
      <c r="AH96" s="99" t="s">
        <v>593</v>
      </c>
      <c r="AI96" s="88" t="s">
        <v>690</v>
      </c>
      <c r="AJ96" s="88"/>
      <c r="AK96" s="88"/>
      <c r="AL96" s="88"/>
      <c r="AM96" s="88"/>
      <c r="AN96" s="88"/>
      <c r="AO96" s="88"/>
      <c r="AP96" s="88"/>
      <c r="AQ96" s="88"/>
      <c r="AR96" s="88"/>
      <c r="AS96" s="88"/>
      <c r="AT96" s="88" t="s">
        <v>722</v>
      </c>
      <c r="AU96" s="88" t="s">
        <v>722</v>
      </c>
      <c r="AV96" s="88">
        <v>0</v>
      </c>
      <c r="AW96" s="88" t="s">
        <v>862</v>
      </c>
      <c r="AX96" s="88"/>
      <c r="AY96" s="88"/>
      <c r="AZ96" s="99" t="s">
        <v>955</v>
      </c>
      <c r="BA96" s="88"/>
      <c r="BB96" s="88"/>
      <c r="BC96" s="88"/>
      <c r="BD96" s="88"/>
      <c r="BE96" s="88"/>
      <c r="BF96" s="88" t="s">
        <v>1090</v>
      </c>
      <c r="BG96" s="88"/>
      <c r="BH96" s="88" t="s">
        <v>1176</v>
      </c>
      <c r="BI96" s="88">
        <v>49023</v>
      </c>
      <c r="BJ96" s="88"/>
      <c r="BK96" s="88"/>
      <c r="BL96" s="88"/>
      <c r="BM96" s="88">
        <v>2010</v>
      </c>
      <c r="BN96" s="88"/>
      <c r="BO96" s="88"/>
      <c r="BP96" s="88"/>
      <c r="BQ96" s="88" t="b">
        <v>0</v>
      </c>
      <c r="BR96" s="88"/>
      <c r="BS96" s="88"/>
      <c r="BT96" s="88"/>
      <c r="BU96" s="88" t="b">
        <v>1</v>
      </c>
      <c r="BV96" s="88" t="b">
        <v>0</v>
      </c>
      <c r="BW96" s="88"/>
      <c r="BX96" s="88" t="b">
        <v>0</v>
      </c>
      <c r="BY96" s="88" t="b">
        <v>1</v>
      </c>
      <c r="BZ96" s="99" t="s">
        <v>1299</v>
      </c>
      <c r="CA96" s="88"/>
      <c r="CB96" s="88"/>
      <c r="CC96" s="88" t="s">
        <v>1408</v>
      </c>
      <c r="CD96" s="88"/>
      <c r="CE96" s="88" t="s">
        <v>1492</v>
      </c>
      <c r="CF96" s="88"/>
      <c r="CG96" s="88"/>
      <c r="CH96" s="88"/>
      <c r="CI96" s="88" t="s">
        <v>1501</v>
      </c>
      <c r="CJ96" s="88"/>
      <c r="CK96" s="88"/>
      <c r="CL96" s="88"/>
      <c r="CM96" s="88"/>
      <c r="CN96" s="88"/>
      <c r="CO96" s="88"/>
      <c r="CP96" s="88"/>
      <c r="CQ96" s="88"/>
      <c r="CR96" s="88"/>
      <c r="CS96" s="88"/>
      <c r="CT96" s="88"/>
      <c r="CU96" s="88"/>
      <c r="CV96" s="88"/>
      <c r="CW96" s="88"/>
      <c r="CX96" s="88"/>
      <c r="CY96" s="88"/>
      <c r="CZ96" s="88"/>
      <c r="DA96" s="88"/>
      <c r="DB96" s="88"/>
      <c r="DC96" s="88"/>
      <c r="DD96" s="88"/>
      <c r="DE96" s="88"/>
      <c r="DF96" s="88" t="s">
        <v>1659</v>
      </c>
      <c r="DG96" s="88"/>
      <c r="DH96" s="88">
        <v>83</v>
      </c>
      <c r="DI96" s="88" t="s">
        <v>298</v>
      </c>
      <c r="DJ96" s="88" t="s">
        <v>1685</v>
      </c>
      <c r="DK96" s="99" t="s">
        <v>1776</v>
      </c>
      <c r="DL96" s="88">
        <v>0</v>
      </c>
      <c r="DM96" s="88"/>
      <c r="DN96" s="88"/>
      <c r="DO96" s="88" t="str">
        <f>REPLACE(INDEX(GroupVertices[Group],MATCH(Vertices[[#This Row],[Vertex]],GroupVertices[Vertex],0)),1,1,"")</f>
        <v>1</v>
      </c>
      <c r="DP96" s="48"/>
      <c r="DQ96" s="48"/>
      <c r="DR96" s="48"/>
      <c r="DS96" s="48"/>
      <c r="DT96" s="48"/>
      <c r="DU96" s="48"/>
      <c r="DV96" s="48"/>
      <c r="DW96" s="48"/>
      <c r="DX96" s="48"/>
      <c r="DY96" s="48"/>
      <c r="DZ96" s="48">
        <v>1</v>
      </c>
      <c r="EA96" s="49">
        <v>4.545454545454546</v>
      </c>
      <c r="EB96" s="48">
        <v>1</v>
      </c>
      <c r="EC96" s="49">
        <v>4.545454545454546</v>
      </c>
      <c r="ED96" s="48"/>
      <c r="EE96" s="49"/>
      <c r="EF96" s="48">
        <v>20</v>
      </c>
      <c r="EG96" s="49">
        <v>90.9090909090909</v>
      </c>
      <c r="EH96" s="48">
        <v>22</v>
      </c>
      <c r="EI96" s="48"/>
      <c r="EJ96" s="48"/>
      <c r="EK96" s="48"/>
      <c r="EL96" s="48"/>
      <c r="EM96" s="48"/>
      <c r="EN96" s="48"/>
      <c r="EO96" s="48"/>
      <c r="EP96" s="48"/>
      <c r="EQ96" s="48"/>
      <c r="ER96" s="48"/>
      <c r="ES96" s="48"/>
      <c r="ET96" s="48"/>
      <c r="EU96" s="48"/>
      <c r="EV96" s="48"/>
      <c r="EW96" s="48">
        <v>0</v>
      </c>
      <c r="EX96" s="49">
        <v>0</v>
      </c>
      <c r="EY96" s="48"/>
      <c r="EZ96" s="48"/>
      <c r="FA96" s="48"/>
      <c r="FB96" s="48"/>
      <c r="FC96" s="2"/>
      <c r="FD96" s="3"/>
      <c r="FE96" s="3"/>
      <c r="FF96" s="3"/>
      <c r="FG96" s="3"/>
    </row>
    <row r="97" spans="1:163" ht="41.45" customHeight="1">
      <c r="A97" s="65" t="s">
        <v>299</v>
      </c>
      <c r="C97" s="66"/>
      <c r="D97" s="66" t="s">
        <v>64</v>
      </c>
      <c r="E97" s="67">
        <v>162</v>
      </c>
      <c r="F97" s="69">
        <v>100</v>
      </c>
      <c r="G97" s="100" t="s">
        <v>594</v>
      </c>
      <c r="H97" s="66"/>
      <c r="I97" s="70" t="s">
        <v>299</v>
      </c>
      <c r="J97" s="71"/>
      <c r="K97" s="71"/>
      <c r="L97" s="70" t="s">
        <v>299</v>
      </c>
      <c r="M97" s="74">
        <v>1</v>
      </c>
      <c r="N97" s="75">
        <v>2310.81689453125</v>
      </c>
      <c r="O97" s="75">
        <v>9684.8955078125</v>
      </c>
      <c r="P97" s="76"/>
      <c r="Q97" s="77"/>
      <c r="R97" s="77"/>
      <c r="S97" s="91"/>
      <c r="T97" s="48">
        <v>1</v>
      </c>
      <c r="U97" s="48">
        <v>0</v>
      </c>
      <c r="V97" s="49">
        <v>0</v>
      </c>
      <c r="W97" s="49">
        <v>0.005025</v>
      </c>
      <c r="X97" s="49">
        <v>0.002734</v>
      </c>
      <c r="Y97" s="49">
        <v>0.26291</v>
      </c>
      <c r="Z97" s="49">
        <v>0</v>
      </c>
      <c r="AA97" s="49">
        <v>0</v>
      </c>
      <c r="AB97" s="72">
        <v>97</v>
      </c>
      <c r="AC97" s="72"/>
      <c r="AD97" s="73"/>
      <c r="AE97" s="88" t="s">
        <v>398</v>
      </c>
      <c r="AF97" s="99" t="s">
        <v>493</v>
      </c>
      <c r="AG97" s="88"/>
      <c r="AH97" s="99" t="s">
        <v>594</v>
      </c>
      <c r="AI97" s="88"/>
      <c r="AJ97" s="88"/>
      <c r="AK97" s="88"/>
      <c r="AL97" s="88"/>
      <c r="AM97" s="88"/>
      <c r="AN97" s="88"/>
      <c r="AO97" s="88"/>
      <c r="AP97" s="88"/>
      <c r="AQ97" s="88"/>
      <c r="AR97" s="88"/>
      <c r="AS97" s="88"/>
      <c r="AT97" s="88" t="s">
        <v>760</v>
      </c>
      <c r="AU97" s="88" t="s">
        <v>819</v>
      </c>
      <c r="AV97" s="88">
        <v>635</v>
      </c>
      <c r="AW97" s="88"/>
      <c r="AX97" s="88"/>
      <c r="AY97" s="88"/>
      <c r="AZ97" s="88"/>
      <c r="BA97" s="88"/>
      <c r="BB97" s="88"/>
      <c r="BC97" s="88"/>
      <c r="BD97" s="88"/>
      <c r="BE97" s="88" t="s">
        <v>1087</v>
      </c>
      <c r="BF97" s="88" t="s">
        <v>1090</v>
      </c>
      <c r="BG97" s="88"/>
      <c r="BH97" s="88" t="s">
        <v>1177</v>
      </c>
      <c r="BI97" s="88">
        <v>95</v>
      </c>
      <c r="BJ97" s="88"/>
      <c r="BK97" s="88"/>
      <c r="BL97" s="88"/>
      <c r="BM97" s="88"/>
      <c r="BN97" s="88"/>
      <c r="BO97" s="88"/>
      <c r="BP97" s="88"/>
      <c r="BQ97" s="88" t="b">
        <v>0</v>
      </c>
      <c r="BR97" s="88"/>
      <c r="BS97" s="88"/>
      <c r="BT97" s="88"/>
      <c r="BU97" s="88" t="b">
        <v>0</v>
      </c>
      <c r="BV97" s="88" t="b">
        <v>1</v>
      </c>
      <c r="BW97" s="88"/>
      <c r="BX97" s="88" t="b">
        <v>0</v>
      </c>
      <c r="BY97" s="88" t="b">
        <v>0</v>
      </c>
      <c r="BZ97" s="99" t="s">
        <v>1300</v>
      </c>
      <c r="CA97" s="88" t="s">
        <v>1365</v>
      </c>
      <c r="CB97" s="88"/>
      <c r="CC97" s="88"/>
      <c r="CD97" s="88"/>
      <c r="CE97" s="88" t="s">
        <v>1493</v>
      </c>
      <c r="CF97" s="88"/>
      <c r="CG97" s="88"/>
      <c r="CH97" s="88"/>
      <c r="CI97" s="88" t="s">
        <v>1501</v>
      </c>
      <c r="CJ97" s="88"/>
      <c r="CK97" s="88"/>
      <c r="CL97" s="88"/>
      <c r="CM97" s="88"/>
      <c r="CN97" s="88"/>
      <c r="CO97" s="88" t="s">
        <v>1564</v>
      </c>
      <c r="CP97" s="88"/>
      <c r="CQ97" s="88"/>
      <c r="CR97" s="88" t="s">
        <v>1567</v>
      </c>
      <c r="CS97" s="88"/>
      <c r="CT97" s="88"/>
      <c r="CU97" s="88"/>
      <c r="CV97" s="88">
        <v>0</v>
      </c>
      <c r="CW97" s="88"/>
      <c r="CX97" s="88"/>
      <c r="CY97" s="88"/>
      <c r="CZ97" s="88"/>
      <c r="DA97" s="88"/>
      <c r="DB97" s="88"/>
      <c r="DC97" s="88"/>
      <c r="DD97" s="88" t="s">
        <v>1656</v>
      </c>
      <c r="DE97" s="88"/>
      <c r="DF97" s="88" t="s">
        <v>1659</v>
      </c>
      <c r="DG97" s="88"/>
      <c r="DH97" s="88">
        <v>0</v>
      </c>
      <c r="DI97" s="88"/>
      <c r="DJ97" s="88" t="s">
        <v>1686</v>
      </c>
      <c r="DK97" s="99" t="s">
        <v>1777</v>
      </c>
      <c r="DL97" s="88">
        <v>635</v>
      </c>
      <c r="DM97" s="88"/>
      <c r="DN97" s="88"/>
      <c r="DO97" s="88" t="str">
        <f>REPLACE(INDEX(GroupVertices[Group],MATCH(Vertices[[#This Row],[Vertex]],GroupVertices[Vertex],0)),1,1,"")</f>
        <v>1</v>
      </c>
      <c r="DP97" s="48"/>
      <c r="DQ97" s="48"/>
      <c r="DR97" s="48"/>
      <c r="DS97" s="48"/>
      <c r="DT97" s="48"/>
      <c r="DU97" s="48"/>
      <c r="DV97" s="48"/>
      <c r="DW97" s="48"/>
      <c r="DX97" s="48"/>
      <c r="DY97" s="48"/>
      <c r="DZ97" s="48"/>
      <c r="EA97" s="49"/>
      <c r="EB97" s="48"/>
      <c r="EC97" s="49"/>
      <c r="ED97" s="48"/>
      <c r="EE97" s="49"/>
      <c r="EF97" s="48"/>
      <c r="EG97" s="49"/>
      <c r="EH97" s="48"/>
      <c r="EI97" s="48"/>
      <c r="EJ97" s="48"/>
      <c r="EK97" s="48"/>
      <c r="EL97" s="48"/>
      <c r="EM97" s="48"/>
      <c r="EN97" s="48"/>
      <c r="EO97" s="48"/>
      <c r="EP97" s="48"/>
      <c r="EQ97" s="48"/>
      <c r="ER97" s="48"/>
      <c r="ES97" s="48"/>
      <c r="ET97" s="48"/>
      <c r="EU97" s="48"/>
      <c r="EV97" s="48"/>
      <c r="EW97" s="48"/>
      <c r="EX97" s="49"/>
      <c r="EY97" s="48"/>
      <c r="EZ97" s="48"/>
      <c r="FA97" s="48"/>
      <c r="FB97" s="48"/>
      <c r="FC97" s="2"/>
      <c r="FD97" s="3"/>
      <c r="FE97" s="3"/>
      <c r="FF97" s="3"/>
      <c r="FG97" s="3"/>
    </row>
    <row r="98" spans="1:163" ht="41.45" customHeight="1">
      <c r="A98" s="65" t="s">
        <v>300</v>
      </c>
      <c r="C98" s="66"/>
      <c r="D98" s="66" t="s">
        <v>64</v>
      </c>
      <c r="E98" s="67">
        <v>162</v>
      </c>
      <c r="F98" s="69">
        <v>100</v>
      </c>
      <c r="G98" s="100" t="s">
        <v>595</v>
      </c>
      <c r="H98" s="66"/>
      <c r="I98" s="70" t="s">
        <v>300</v>
      </c>
      <c r="J98" s="71"/>
      <c r="K98" s="71"/>
      <c r="L98" s="70" t="s">
        <v>300</v>
      </c>
      <c r="M98" s="74">
        <v>1</v>
      </c>
      <c r="N98" s="75">
        <v>1079.4630126953125</v>
      </c>
      <c r="O98" s="75">
        <v>9112.361328125</v>
      </c>
      <c r="P98" s="76"/>
      <c r="Q98" s="77"/>
      <c r="R98" s="77"/>
      <c r="S98" s="91"/>
      <c r="T98" s="48">
        <v>1</v>
      </c>
      <c r="U98" s="48">
        <v>0</v>
      </c>
      <c r="V98" s="49">
        <v>0</v>
      </c>
      <c r="W98" s="49">
        <v>0.005025</v>
      </c>
      <c r="X98" s="49">
        <v>0.002734</v>
      </c>
      <c r="Y98" s="49">
        <v>0.26291</v>
      </c>
      <c r="Z98" s="49">
        <v>0</v>
      </c>
      <c r="AA98" s="49">
        <v>0</v>
      </c>
      <c r="AB98" s="72">
        <v>98</v>
      </c>
      <c r="AC98" s="72"/>
      <c r="AD98" s="73"/>
      <c r="AE98" s="88" t="s">
        <v>398</v>
      </c>
      <c r="AF98" s="99" t="s">
        <v>494</v>
      </c>
      <c r="AG98" s="88"/>
      <c r="AH98" s="99" t="s">
        <v>595</v>
      </c>
      <c r="AI98" s="88" t="s">
        <v>691</v>
      </c>
      <c r="AJ98" s="88"/>
      <c r="AK98" s="88"/>
      <c r="AL98" s="88"/>
      <c r="AM98" s="88"/>
      <c r="AN98" s="88"/>
      <c r="AO98" s="88"/>
      <c r="AP98" s="88"/>
      <c r="AQ98" s="88"/>
      <c r="AR98" s="88"/>
      <c r="AS98" s="88"/>
      <c r="AT98" s="88" t="s">
        <v>761</v>
      </c>
      <c r="AU98" s="88" t="s">
        <v>761</v>
      </c>
      <c r="AV98" s="88">
        <v>0</v>
      </c>
      <c r="AW98" s="88"/>
      <c r="AX98" s="88"/>
      <c r="AY98" s="88"/>
      <c r="AZ98" s="99" t="s">
        <v>956</v>
      </c>
      <c r="BA98" s="88"/>
      <c r="BB98" s="88"/>
      <c r="BC98" s="88" t="s">
        <v>1017</v>
      </c>
      <c r="BD98" s="88"/>
      <c r="BE98" s="88"/>
      <c r="BF98" s="88" t="s">
        <v>1090</v>
      </c>
      <c r="BG98" s="88"/>
      <c r="BH98" s="88" t="s">
        <v>1178</v>
      </c>
      <c r="BI98" s="88">
        <v>173643</v>
      </c>
      <c r="BJ98" s="88"/>
      <c r="BK98" s="88"/>
      <c r="BL98" s="88"/>
      <c r="BM98" s="88"/>
      <c r="BN98" s="88"/>
      <c r="BO98" s="88"/>
      <c r="BP98" s="88"/>
      <c r="BQ98" s="88" t="b">
        <v>0</v>
      </c>
      <c r="BR98" s="88"/>
      <c r="BS98" s="88"/>
      <c r="BT98" s="88"/>
      <c r="BU98" s="88" t="b">
        <v>0</v>
      </c>
      <c r="BV98" s="88" t="b">
        <v>0</v>
      </c>
      <c r="BW98" s="88"/>
      <c r="BX98" s="88" t="b">
        <v>0</v>
      </c>
      <c r="BY98" s="88" t="b">
        <v>0</v>
      </c>
      <c r="BZ98" s="99" t="s">
        <v>1301</v>
      </c>
      <c r="CA98" s="88"/>
      <c r="CB98" s="88"/>
      <c r="CC98" s="88"/>
      <c r="CD98" s="88"/>
      <c r="CE98" s="88" t="s">
        <v>1494</v>
      </c>
      <c r="CF98" s="88"/>
      <c r="CG98" s="88"/>
      <c r="CH98" s="88"/>
      <c r="CI98" s="88" t="s">
        <v>1501</v>
      </c>
      <c r="CJ98" s="88"/>
      <c r="CK98" s="88"/>
      <c r="CL98" s="88"/>
      <c r="CM98" s="88"/>
      <c r="CN98" s="88"/>
      <c r="CO98" s="88"/>
      <c r="CP98" s="88"/>
      <c r="CQ98" s="88"/>
      <c r="CR98" s="88"/>
      <c r="CS98" s="88"/>
      <c r="CT98" s="88"/>
      <c r="CU98" s="88"/>
      <c r="CV98" s="88"/>
      <c r="CW98" s="88"/>
      <c r="CX98" s="88"/>
      <c r="CY98" s="88"/>
      <c r="CZ98" s="88"/>
      <c r="DA98" s="88"/>
      <c r="DB98" s="88"/>
      <c r="DC98" s="88"/>
      <c r="DD98" s="88"/>
      <c r="DE98" s="88"/>
      <c r="DF98" s="88" t="s">
        <v>1679</v>
      </c>
      <c r="DG98" s="88"/>
      <c r="DH98" s="88">
        <v>114</v>
      </c>
      <c r="DI98" s="88" t="s">
        <v>300</v>
      </c>
      <c r="DJ98" s="88" t="s">
        <v>1686</v>
      </c>
      <c r="DK98" s="99" t="s">
        <v>1778</v>
      </c>
      <c r="DL98" s="88">
        <v>0</v>
      </c>
      <c r="DM98" s="88"/>
      <c r="DN98" s="88"/>
      <c r="DO98" s="88" t="str">
        <f>REPLACE(INDEX(GroupVertices[Group],MATCH(Vertices[[#This Row],[Vertex]],GroupVertices[Vertex],0)),1,1,"")</f>
        <v>1</v>
      </c>
      <c r="DP98" s="48"/>
      <c r="DQ98" s="48"/>
      <c r="DR98" s="48"/>
      <c r="DS98" s="48"/>
      <c r="DT98" s="48"/>
      <c r="DU98" s="48"/>
      <c r="DV98" s="48"/>
      <c r="DW98" s="48"/>
      <c r="DX98" s="48"/>
      <c r="DY98" s="48"/>
      <c r="DZ98" s="48">
        <v>0</v>
      </c>
      <c r="EA98" s="49">
        <v>0</v>
      </c>
      <c r="EB98" s="48">
        <v>1</v>
      </c>
      <c r="EC98" s="49">
        <v>4.761904761904762</v>
      </c>
      <c r="ED98" s="48"/>
      <c r="EE98" s="49"/>
      <c r="EF98" s="48">
        <v>20</v>
      </c>
      <c r="EG98" s="49">
        <v>95.23809523809524</v>
      </c>
      <c r="EH98" s="48">
        <v>21</v>
      </c>
      <c r="EI98" s="48"/>
      <c r="EJ98" s="48"/>
      <c r="EK98" s="48"/>
      <c r="EL98" s="48"/>
      <c r="EM98" s="48"/>
      <c r="EN98" s="48"/>
      <c r="EO98" s="48"/>
      <c r="EP98" s="48"/>
      <c r="EQ98" s="48"/>
      <c r="ER98" s="48"/>
      <c r="ES98" s="48"/>
      <c r="ET98" s="48"/>
      <c r="EU98" s="48"/>
      <c r="EV98" s="48"/>
      <c r="EW98" s="48">
        <v>0</v>
      </c>
      <c r="EX98" s="49">
        <v>0</v>
      </c>
      <c r="EY98" s="48"/>
      <c r="EZ98" s="48"/>
      <c r="FA98" s="48"/>
      <c r="FB98" s="48"/>
      <c r="FC98" s="2"/>
      <c r="FD98" s="3"/>
      <c r="FE98" s="3"/>
      <c r="FF98" s="3"/>
      <c r="FG98" s="3"/>
    </row>
    <row r="99" spans="1:163" ht="41.45" customHeight="1">
      <c r="A99" s="65" t="s">
        <v>301</v>
      </c>
      <c r="C99" s="66"/>
      <c r="D99" s="66" t="s">
        <v>64</v>
      </c>
      <c r="E99" s="67">
        <v>162</v>
      </c>
      <c r="F99" s="69">
        <v>100</v>
      </c>
      <c r="G99" s="100" t="s">
        <v>596</v>
      </c>
      <c r="H99" s="66"/>
      <c r="I99" s="70" t="s">
        <v>301</v>
      </c>
      <c r="J99" s="71"/>
      <c r="K99" s="71"/>
      <c r="L99" s="70" t="s">
        <v>301</v>
      </c>
      <c r="M99" s="74">
        <v>1</v>
      </c>
      <c r="N99" s="75">
        <v>1472.3131103515625</v>
      </c>
      <c r="O99" s="75">
        <v>498.98822021484375</v>
      </c>
      <c r="P99" s="76"/>
      <c r="Q99" s="77"/>
      <c r="R99" s="77"/>
      <c r="S99" s="91"/>
      <c r="T99" s="48">
        <v>1</v>
      </c>
      <c r="U99" s="48">
        <v>0</v>
      </c>
      <c r="V99" s="49">
        <v>0</v>
      </c>
      <c r="W99" s="49">
        <v>0.005025</v>
      </c>
      <c r="X99" s="49">
        <v>0.002734</v>
      </c>
      <c r="Y99" s="49">
        <v>0.26291</v>
      </c>
      <c r="Z99" s="49">
        <v>0</v>
      </c>
      <c r="AA99" s="49">
        <v>0</v>
      </c>
      <c r="AB99" s="72">
        <v>99</v>
      </c>
      <c r="AC99" s="72"/>
      <c r="AD99" s="73"/>
      <c r="AE99" s="88" t="s">
        <v>398</v>
      </c>
      <c r="AF99" s="99" t="s">
        <v>495</v>
      </c>
      <c r="AG99" s="88"/>
      <c r="AH99" s="99" t="s">
        <v>596</v>
      </c>
      <c r="AI99" s="88" t="s">
        <v>692</v>
      </c>
      <c r="AJ99" s="88"/>
      <c r="AK99" s="88"/>
      <c r="AL99" s="88"/>
      <c r="AM99" s="88"/>
      <c r="AN99" s="88"/>
      <c r="AO99" s="88"/>
      <c r="AP99" s="88"/>
      <c r="AQ99" s="88"/>
      <c r="AR99" s="88"/>
      <c r="AS99" s="88"/>
      <c r="AT99" s="88" t="s">
        <v>722</v>
      </c>
      <c r="AU99" s="88" t="s">
        <v>722</v>
      </c>
      <c r="AV99" s="88">
        <v>0</v>
      </c>
      <c r="AW99" s="88"/>
      <c r="AX99" s="88"/>
      <c r="AY99" s="88"/>
      <c r="AZ99" s="99" t="s">
        <v>957</v>
      </c>
      <c r="BA99" s="88"/>
      <c r="BB99" s="88"/>
      <c r="BC99" s="88"/>
      <c r="BD99" s="88"/>
      <c r="BE99" s="88"/>
      <c r="BF99" s="88" t="s">
        <v>1090</v>
      </c>
      <c r="BG99" s="88"/>
      <c r="BH99" s="88" t="s">
        <v>1112</v>
      </c>
      <c r="BI99" s="88">
        <v>1249845</v>
      </c>
      <c r="BJ99" s="88"/>
      <c r="BK99" s="88"/>
      <c r="BL99" s="88"/>
      <c r="BM99" s="88"/>
      <c r="BN99" s="88"/>
      <c r="BO99" s="88"/>
      <c r="BP99" s="88"/>
      <c r="BQ99" s="88" t="b">
        <v>0</v>
      </c>
      <c r="BR99" s="88"/>
      <c r="BS99" s="88"/>
      <c r="BT99" s="88"/>
      <c r="BU99" s="88" t="b">
        <v>0</v>
      </c>
      <c r="BV99" s="88" t="b">
        <v>0</v>
      </c>
      <c r="BW99" s="88"/>
      <c r="BX99" s="88" t="b">
        <v>0</v>
      </c>
      <c r="BY99" s="88" t="b">
        <v>1</v>
      </c>
      <c r="BZ99" s="99" t="s">
        <v>1302</v>
      </c>
      <c r="CA99" s="88"/>
      <c r="CB99" s="88"/>
      <c r="CC99" s="88" t="s">
        <v>1409</v>
      </c>
      <c r="CD99" s="88"/>
      <c r="CE99" s="88" t="s">
        <v>1495</v>
      </c>
      <c r="CF99" s="88"/>
      <c r="CG99" s="88"/>
      <c r="CH99" s="88"/>
      <c r="CI99" s="88" t="s">
        <v>1501</v>
      </c>
      <c r="CJ99" s="88"/>
      <c r="CK99" s="88"/>
      <c r="CL99" s="88"/>
      <c r="CM99" s="88"/>
      <c r="CN99" s="88"/>
      <c r="CO99" s="88"/>
      <c r="CP99" s="88"/>
      <c r="CQ99" s="88"/>
      <c r="CR99" s="88"/>
      <c r="CS99" s="88"/>
      <c r="CT99" s="88"/>
      <c r="CU99" s="88"/>
      <c r="CV99" s="88">
        <v>0</v>
      </c>
      <c r="CW99" s="88"/>
      <c r="CX99" s="88"/>
      <c r="CY99" s="88"/>
      <c r="CZ99" s="88"/>
      <c r="DA99" s="88"/>
      <c r="DB99" s="88"/>
      <c r="DC99" s="88"/>
      <c r="DD99" s="88"/>
      <c r="DE99" s="88"/>
      <c r="DF99" s="88" t="s">
        <v>344</v>
      </c>
      <c r="DG99" s="88"/>
      <c r="DH99" s="88">
        <v>10223</v>
      </c>
      <c r="DI99" s="88" t="s">
        <v>301</v>
      </c>
      <c r="DJ99" s="88" t="s">
        <v>1685</v>
      </c>
      <c r="DK99" s="88" t="s">
        <v>1779</v>
      </c>
      <c r="DL99" s="88">
        <v>0</v>
      </c>
      <c r="DM99" s="88"/>
      <c r="DN99" s="88"/>
      <c r="DO99" s="88" t="str">
        <f>REPLACE(INDEX(GroupVertices[Group],MATCH(Vertices[[#This Row],[Vertex]],GroupVertices[Vertex],0)),1,1,"")</f>
        <v>1</v>
      </c>
      <c r="DP99" s="48"/>
      <c r="DQ99" s="48"/>
      <c r="DR99" s="48"/>
      <c r="DS99" s="48"/>
      <c r="DT99" s="48"/>
      <c r="DU99" s="48"/>
      <c r="DV99" s="48"/>
      <c r="DW99" s="48"/>
      <c r="DX99" s="48"/>
      <c r="DY99" s="48"/>
      <c r="DZ99" s="48">
        <v>1</v>
      </c>
      <c r="EA99" s="49">
        <v>14.285714285714286</v>
      </c>
      <c r="EB99" s="48">
        <v>0</v>
      </c>
      <c r="EC99" s="49">
        <v>0</v>
      </c>
      <c r="ED99" s="48"/>
      <c r="EE99" s="49"/>
      <c r="EF99" s="48">
        <v>6</v>
      </c>
      <c r="EG99" s="49">
        <v>85.71428571428571</v>
      </c>
      <c r="EH99" s="48">
        <v>7</v>
      </c>
      <c r="EI99" s="48"/>
      <c r="EJ99" s="48"/>
      <c r="EK99" s="48"/>
      <c r="EL99" s="48"/>
      <c r="EM99" s="48"/>
      <c r="EN99" s="48"/>
      <c r="EO99" s="48"/>
      <c r="EP99" s="48"/>
      <c r="EQ99" s="48"/>
      <c r="ER99" s="48"/>
      <c r="ES99" s="48"/>
      <c r="ET99" s="48"/>
      <c r="EU99" s="48"/>
      <c r="EV99" s="48"/>
      <c r="EW99" s="48">
        <v>0</v>
      </c>
      <c r="EX99" s="49">
        <v>0</v>
      </c>
      <c r="EY99" s="48"/>
      <c r="EZ99" s="48"/>
      <c r="FA99" s="48"/>
      <c r="FB99" s="48"/>
      <c r="FC99" s="2"/>
      <c r="FD99" s="3"/>
      <c r="FE99" s="3"/>
      <c r="FF99" s="3"/>
      <c r="FG99" s="3"/>
    </row>
    <row r="100" spans="1:163" ht="41.45" customHeight="1">
      <c r="A100" s="65" t="s">
        <v>302</v>
      </c>
      <c r="C100" s="66"/>
      <c r="D100" s="66" t="s">
        <v>64</v>
      </c>
      <c r="E100" s="67">
        <v>162</v>
      </c>
      <c r="F100" s="69">
        <v>100</v>
      </c>
      <c r="G100" s="100" t="s">
        <v>597</v>
      </c>
      <c r="H100" s="66"/>
      <c r="I100" s="70" t="s">
        <v>302</v>
      </c>
      <c r="J100" s="71"/>
      <c r="K100" s="71"/>
      <c r="L100" s="70" t="s">
        <v>302</v>
      </c>
      <c r="M100" s="74">
        <v>1</v>
      </c>
      <c r="N100" s="75">
        <v>2667.87353515625</v>
      </c>
      <c r="O100" s="75">
        <v>6022.91943359375</v>
      </c>
      <c r="P100" s="76"/>
      <c r="Q100" s="77"/>
      <c r="R100" s="77"/>
      <c r="S100" s="91"/>
      <c r="T100" s="48">
        <v>1</v>
      </c>
      <c r="U100" s="48">
        <v>0</v>
      </c>
      <c r="V100" s="49">
        <v>0</v>
      </c>
      <c r="W100" s="49">
        <v>0.005025</v>
      </c>
      <c r="X100" s="49">
        <v>0.002734</v>
      </c>
      <c r="Y100" s="49">
        <v>0.26291</v>
      </c>
      <c r="Z100" s="49">
        <v>0</v>
      </c>
      <c r="AA100" s="49">
        <v>0</v>
      </c>
      <c r="AB100" s="72">
        <v>100</v>
      </c>
      <c r="AC100" s="72"/>
      <c r="AD100" s="73"/>
      <c r="AE100" s="88" t="s">
        <v>398</v>
      </c>
      <c r="AF100" s="99" t="s">
        <v>496</v>
      </c>
      <c r="AG100" s="88"/>
      <c r="AH100" s="99" t="s">
        <v>597</v>
      </c>
      <c r="AI100" s="88" t="s">
        <v>693</v>
      </c>
      <c r="AJ100" s="88"/>
      <c r="AK100" s="88"/>
      <c r="AL100" s="88"/>
      <c r="AM100" s="88"/>
      <c r="AN100" s="88"/>
      <c r="AO100" s="88"/>
      <c r="AP100" s="88"/>
      <c r="AQ100" s="88"/>
      <c r="AR100" s="88"/>
      <c r="AS100" s="88"/>
      <c r="AT100" s="88" t="s">
        <v>762</v>
      </c>
      <c r="AU100" s="88" t="s">
        <v>762</v>
      </c>
      <c r="AV100" s="88">
        <v>0</v>
      </c>
      <c r="AW100" s="88"/>
      <c r="AX100" s="88"/>
      <c r="AY100" s="88"/>
      <c r="AZ100" s="99" t="s">
        <v>958</v>
      </c>
      <c r="BA100" s="88"/>
      <c r="BB100" s="88"/>
      <c r="BC100" s="88"/>
      <c r="BD100" s="88"/>
      <c r="BE100" s="88"/>
      <c r="BF100" s="88" t="s">
        <v>1090</v>
      </c>
      <c r="BG100" s="88"/>
      <c r="BH100" s="88" t="s">
        <v>1179</v>
      </c>
      <c r="BI100" s="88">
        <v>458</v>
      </c>
      <c r="BJ100" s="88"/>
      <c r="BK100" s="88"/>
      <c r="BL100" s="88"/>
      <c r="BM100" s="88"/>
      <c r="BN100" s="88"/>
      <c r="BO100" s="88"/>
      <c r="BP100" s="88"/>
      <c r="BQ100" s="88" t="b">
        <v>0</v>
      </c>
      <c r="BR100" s="88"/>
      <c r="BS100" s="88"/>
      <c r="BT100" s="88"/>
      <c r="BU100" s="88" t="b">
        <v>0</v>
      </c>
      <c r="BV100" s="88" t="b">
        <v>0</v>
      </c>
      <c r="BW100" s="88"/>
      <c r="BX100" s="88" t="b">
        <v>0</v>
      </c>
      <c r="BY100" s="88" t="b">
        <v>0</v>
      </c>
      <c r="BZ100" s="99" t="s">
        <v>1303</v>
      </c>
      <c r="CA100" s="88"/>
      <c r="CB100" s="88"/>
      <c r="CC100" s="88"/>
      <c r="CD100" s="88"/>
      <c r="CE100" s="88" t="s">
        <v>1496</v>
      </c>
      <c r="CF100" s="88"/>
      <c r="CG100" s="88"/>
      <c r="CH100" s="88"/>
      <c r="CI100" s="88" t="s">
        <v>1501</v>
      </c>
      <c r="CJ100" s="88"/>
      <c r="CK100" s="88"/>
      <c r="CL100" s="88"/>
      <c r="CM100" s="88"/>
      <c r="CN100" s="88"/>
      <c r="CO100" s="88"/>
      <c r="CP100" s="88"/>
      <c r="CQ100" s="88"/>
      <c r="CR100" s="88"/>
      <c r="CS100" s="88"/>
      <c r="CT100" s="88"/>
      <c r="CU100" s="88"/>
      <c r="CV100" s="88">
        <v>0</v>
      </c>
      <c r="CW100" s="88"/>
      <c r="CX100" s="88"/>
      <c r="CY100" s="88"/>
      <c r="CZ100" s="88"/>
      <c r="DA100" s="88"/>
      <c r="DB100" s="88"/>
      <c r="DC100" s="88"/>
      <c r="DD100" s="88"/>
      <c r="DE100" s="88"/>
      <c r="DF100" s="88" t="s">
        <v>1659</v>
      </c>
      <c r="DG100" s="88"/>
      <c r="DH100" s="88">
        <v>0</v>
      </c>
      <c r="DI100" s="88" t="s">
        <v>302</v>
      </c>
      <c r="DJ100" s="88" t="s">
        <v>1686</v>
      </c>
      <c r="DK100" s="99" t="s">
        <v>1780</v>
      </c>
      <c r="DL100" s="88">
        <v>0</v>
      </c>
      <c r="DM100" s="88"/>
      <c r="DN100" s="88"/>
      <c r="DO100" s="88" t="str">
        <f>REPLACE(INDEX(GroupVertices[Group],MATCH(Vertices[[#This Row],[Vertex]],GroupVertices[Vertex],0)),1,1,"")</f>
        <v>1</v>
      </c>
      <c r="DP100" s="48"/>
      <c r="DQ100" s="48"/>
      <c r="DR100" s="48"/>
      <c r="DS100" s="48"/>
      <c r="DT100" s="48"/>
      <c r="DU100" s="48"/>
      <c r="DV100" s="48"/>
      <c r="DW100" s="48"/>
      <c r="DX100" s="48"/>
      <c r="DY100" s="48"/>
      <c r="DZ100" s="48">
        <v>2</v>
      </c>
      <c r="EA100" s="49">
        <v>4.878048780487805</v>
      </c>
      <c r="EB100" s="48">
        <v>0</v>
      </c>
      <c r="EC100" s="49">
        <v>0</v>
      </c>
      <c r="ED100" s="48"/>
      <c r="EE100" s="49"/>
      <c r="EF100" s="48">
        <v>39</v>
      </c>
      <c r="EG100" s="49">
        <v>95.1219512195122</v>
      </c>
      <c r="EH100" s="48">
        <v>41</v>
      </c>
      <c r="EI100" s="48"/>
      <c r="EJ100" s="48"/>
      <c r="EK100" s="48"/>
      <c r="EL100" s="48"/>
      <c r="EM100" s="48"/>
      <c r="EN100" s="48"/>
      <c r="EO100" s="48"/>
      <c r="EP100" s="48"/>
      <c r="EQ100" s="48"/>
      <c r="ER100" s="48"/>
      <c r="ES100" s="48"/>
      <c r="ET100" s="48"/>
      <c r="EU100" s="48"/>
      <c r="EV100" s="48"/>
      <c r="EW100" s="48">
        <v>0</v>
      </c>
      <c r="EX100" s="49">
        <v>0</v>
      </c>
      <c r="EY100" s="48"/>
      <c r="EZ100" s="48"/>
      <c r="FA100" s="48"/>
      <c r="FB100" s="48"/>
      <c r="FC100" s="2"/>
      <c r="FD100" s="3"/>
      <c r="FE100" s="3"/>
      <c r="FF100" s="3"/>
      <c r="FG100" s="3"/>
    </row>
    <row r="101" spans="1:163" ht="41.45" customHeight="1">
      <c r="A101" s="65" t="s">
        <v>303</v>
      </c>
      <c r="C101" s="66"/>
      <c r="D101" s="66" t="s">
        <v>64</v>
      </c>
      <c r="E101" s="67">
        <v>162</v>
      </c>
      <c r="F101" s="69">
        <v>100</v>
      </c>
      <c r="G101" s="100" t="s">
        <v>598</v>
      </c>
      <c r="H101" s="66"/>
      <c r="I101" s="70" t="s">
        <v>303</v>
      </c>
      <c r="J101" s="71"/>
      <c r="K101" s="71"/>
      <c r="L101" s="70" t="s">
        <v>303</v>
      </c>
      <c r="M101" s="74">
        <v>1</v>
      </c>
      <c r="N101" s="75">
        <v>1054.6817626953125</v>
      </c>
      <c r="O101" s="75">
        <v>1098.7772216796875</v>
      </c>
      <c r="P101" s="76"/>
      <c r="Q101" s="77"/>
      <c r="R101" s="77"/>
      <c r="S101" s="91"/>
      <c r="T101" s="48">
        <v>1</v>
      </c>
      <c r="U101" s="48">
        <v>0</v>
      </c>
      <c r="V101" s="49">
        <v>0</v>
      </c>
      <c r="W101" s="49">
        <v>0.005025</v>
      </c>
      <c r="X101" s="49">
        <v>0.002734</v>
      </c>
      <c r="Y101" s="49">
        <v>0.26291</v>
      </c>
      <c r="Z101" s="49">
        <v>0</v>
      </c>
      <c r="AA101" s="49">
        <v>0</v>
      </c>
      <c r="AB101" s="72">
        <v>101</v>
      </c>
      <c r="AC101" s="72"/>
      <c r="AD101" s="73"/>
      <c r="AE101" s="88" t="s">
        <v>398</v>
      </c>
      <c r="AF101" s="99" t="s">
        <v>497</v>
      </c>
      <c r="AG101" s="88"/>
      <c r="AH101" s="99" t="s">
        <v>598</v>
      </c>
      <c r="AI101" s="88" t="s">
        <v>694</v>
      </c>
      <c r="AJ101" s="88"/>
      <c r="AK101" s="88"/>
      <c r="AL101" s="88"/>
      <c r="AM101" s="88"/>
      <c r="AN101" s="88"/>
      <c r="AO101" s="88"/>
      <c r="AP101" s="88"/>
      <c r="AQ101" s="88"/>
      <c r="AR101" s="88"/>
      <c r="AS101" s="88"/>
      <c r="AT101" s="88" t="s">
        <v>763</v>
      </c>
      <c r="AU101" s="88" t="s">
        <v>820</v>
      </c>
      <c r="AV101" s="88">
        <v>15</v>
      </c>
      <c r="AW101" s="88"/>
      <c r="AX101" s="88"/>
      <c r="AY101" s="88"/>
      <c r="AZ101" s="99" t="s">
        <v>959</v>
      </c>
      <c r="BA101" s="88"/>
      <c r="BB101" s="88"/>
      <c r="BC101" s="88"/>
      <c r="BD101" s="88"/>
      <c r="BE101" s="88" t="s">
        <v>1088</v>
      </c>
      <c r="BF101" s="88" t="s">
        <v>1090</v>
      </c>
      <c r="BG101" s="88"/>
      <c r="BH101" s="88" t="s">
        <v>1180</v>
      </c>
      <c r="BI101" s="88">
        <v>261</v>
      </c>
      <c r="BJ101" s="88"/>
      <c r="BK101" s="88"/>
      <c r="BL101" s="88"/>
      <c r="BM101" s="88"/>
      <c r="BN101" s="88"/>
      <c r="BO101" s="88"/>
      <c r="BP101" s="88"/>
      <c r="BQ101" s="88" t="b">
        <v>0</v>
      </c>
      <c r="BR101" s="88"/>
      <c r="BS101" s="88"/>
      <c r="BT101" s="88"/>
      <c r="BU101" s="88" t="b">
        <v>0</v>
      </c>
      <c r="BV101" s="88" t="b">
        <v>0</v>
      </c>
      <c r="BW101" s="88"/>
      <c r="BX101" s="88" t="b">
        <v>0</v>
      </c>
      <c r="BY101" s="88" t="b">
        <v>0</v>
      </c>
      <c r="BZ101" s="99" t="s">
        <v>1304</v>
      </c>
      <c r="CA101" s="88" t="s">
        <v>1366</v>
      </c>
      <c r="CB101" s="88"/>
      <c r="CC101" s="88"/>
      <c r="CD101" s="88"/>
      <c r="CE101" s="88" t="s">
        <v>1497</v>
      </c>
      <c r="CF101" s="88"/>
      <c r="CG101" s="88"/>
      <c r="CH101" s="88"/>
      <c r="CI101" s="88" t="s">
        <v>1501</v>
      </c>
      <c r="CJ101" s="88"/>
      <c r="CK101" s="88"/>
      <c r="CL101" s="88"/>
      <c r="CM101" s="88"/>
      <c r="CN101" s="88" t="s">
        <v>1562</v>
      </c>
      <c r="CO101" s="88" t="s">
        <v>1564</v>
      </c>
      <c r="CP101" s="88"/>
      <c r="CQ101" s="88"/>
      <c r="CR101" s="88" t="s">
        <v>1567</v>
      </c>
      <c r="CS101" s="88"/>
      <c r="CT101" s="88"/>
      <c r="CU101" s="88"/>
      <c r="CV101" s="88">
        <v>0</v>
      </c>
      <c r="CW101" s="88"/>
      <c r="CX101" s="88"/>
      <c r="CY101" s="88"/>
      <c r="CZ101" s="88"/>
      <c r="DA101" s="88"/>
      <c r="DB101" s="88"/>
      <c r="DC101" s="88"/>
      <c r="DD101" s="88" t="s">
        <v>1657</v>
      </c>
      <c r="DE101" s="88"/>
      <c r="DF101" s="88" t="s">
        <v>1659</v>
      </c>
      <c r="DG101" s="88"/>
      <c r="DH101" s="88">
        <v>0</v>
      </c>
      <c r="DI101" s="88"/>
      <c r="DJ101" s="88" t="s">
        <v>1686</v>
      </c>
      <c r="DK101" s="88" t="s">
        <v>1781</v>
      </c>
      <c r="DL101" s="88">
        <v>15</v>
      </c>
      <c r="DM101" s="88"/>
      <c r="DN101" s="88"/>
      <c r="DO101" s="88" t="str">
        <f>REPLACE(INDEX(GroupVertices[Group],MATCH(Vertices[[#This Row],[Vertex]],GroupVertices[Vertex],0)),1,1,"")</f>
        <v>1</v>
      </c>
      <c r="DP101" s="48"/>
      <c r="DQ101" s="48"/>
      <c r="DR101" s="48"/>
      <c r="DS101" s="48"/>
      <c r="DT101" s="48"/>
      <c r="DU101" s="48"/>
      <c r="DV101" s="48"/>
      <c r="DW101" s="48"/>
      <c r="DX101" s="48"/>
      <c r="DY101" s="48"/>
      <c r="DZ101" s="48">
        <v>1</v>
      </c>
      <c r="EA101" s="49">
        <v>2.4390243902439024</v>
      </c>
      <c r="EB101" s="48">
        <v>0</v>
      </c>
      <c r="EC101" s="49">
        <v>0</v>
      </c>
      <c r="ED101" s="48"/>
      <c r="EE101" s="49"/>
      <c r="EF101" s="48">
        <v>40</v>
      </c>
      <c r="EG101" s="49">
        <v>97.5609756097561</v>
      </c>
      <c r="EH101" s="48">
        <v>41</v>
      </c>
      <c r="EI101" s="48"/>
      <c r="EJ101" s="48"/>
      <c r="EK101" s="48"/>
      <c r="EL101" s="48"/>
      <c r="EM101" s="48"/>
      <c r="EN101" s="48"/>
      <c r="EO101" s="48"/>
      <c r="EP101" s="48"/>
      <c r="EQ101" s="48"/>
      <c r="ER101" s="48"/>
      <c r="ES101" s="48"/>
      <c r="ET101" s="48"/>
      <c r="EU101" s="48"/>
      <c r="EV101" s="48"/>
      <c r="EW101" s="48">
        <v>0</v>
      </c>
      <c r="EX101" s="49">
        <v>0</v>
      </c>
      <c r="EY101" s="48"/>
      <c r="EZ101" s="48"/>
      <c r="FA101" s="48"/>
      <c r="FB101" s="48"/>
      <c r="FC101" s="2"/>
      <c r="FD101" s="3"/>
      <c r="FE101" s="3"/>
      <c r="FF101" s="3"/>
      <c r="FG101" s="3"/>
    </row>
    <row r="102" spans="1:163" ht="41.45" customHeight="1">
      <c r="A102" s="65" t="s">
        <v>304</v>
      </c>
      <c r="C102" s="66"/>
      <c r="D102" s="66" t="s">
        <v>64</v>
      </c>
      <c r="E102" s="67">
        <v>162</v>
      </c>
      <c r="F102" s="69">
        <v>100</v>
      </c>
      <c r="G102" s="100" t="s">
        <v>599</v>
      </c>
      <c r="H102" s="66"/>
      <c r="I102" s="70" t="s">
        <v>304</v>
      </c>
      <c r="J102" s="71"/>
      <c r="K102" s="71"/>
      <c r="L102" s="70" t="s">
        <v>304</v>
      </c>
      <c r="M102" s="74">
        <v>1</v>
      </c>
      <c r="N102" s="75">
        <v>2554.560302734375</v>
      </c>
      <c r="O102" s="75">
        <v>2024.18994140625</v>
      </c>
      <c r="P102" s="76"/>
      <c r="Q102" s="77"/>
      <c r="R102" s="77"/>
      <c r="S102" s="91"/>
      <c r="T102" s="48">
        <v>1</v>
      </c>
      <c r="U102" s="48">
        <v>0</v>
      </c>
      <c r="V102" s="49">
        <v>0</v>
      </c>
      <c r="W102" s="49">
        <v>0.005025</v>
      </c>
      <c r="X102" s="49">
        <v>0.002734</v>
      </c>
      <c r="Y102" s="49">
        <v>0.26291</v>
      </c>
      <c r="Z102" s="49">
        <v>0</v>
      </c>
      <c r="AA102" s="49">
        <v>0</v>
      </c>
      <c r="AB102" s="72">
        <v>102</v>
      </c>
      <c r="AC102" s="72"/>
      <c r="AD102" s="73"/>
      <c r="AE102" s="88" t="s">
        <v>398</v>
      </c>
      <c r="AF102" s="99" t="s">
        <v>498</v>
      </c>
      <c r="AG102" s="88"/>
      <c r="AH102" s="99" t="s">
        <v>599</v>
      </c>
      <c r="AI102" s="88" t="s">
        <v>695</v>
      </c>
      <c r="AJ102" s="88"/>
      <c r="AK102" s="88"/>
      <c r="AL102" s="88"/>
      <c r="AM102" s="88"/>
      <c r="AN102" s="88"/>
      <c r="AO102" s="88"/>
      <c r="AP102" s="88"/>
      <c r="AQ102" s="88"/>
      <c r="AR102" s="88"/>
      <c r="AS102" s="88"/>
      <c r="AT102" s="88" t="s">
        <v>764</v>
      </c>
      <c r="AU102" s="88" t="s">
        <v>821</v>
      </c>
      <c r="AV102" s="88">
        <v>56</v>
      </c>
      <c r="AW102" s="88"/>
      <c r="AX102" s="88"/>
      <c r="AY102" s="88"/>
      <c r="AZ102" s="99" t="s">
        <v>960</v>
      </c>
      <c r="BA102" s="88"/>
      <c r="BB102" s="88"/>
      <c r="BC102" s="88" t="s">
        <v>695</v>
      </c>
      <c r="BD102" s="88"/>
      <c r="BE102" s="88" t="s">
        <v>1089</v>
      </c>
      <c r="BF102" s="88" t="s">
        <v>1090</v>
      </c>
      <c r="BG102" s="88"/>
      <c r="BH102" s="88" t="s">
        <v>1181</v>
      </c>
      <c r="BI102" s="88">
        <v>322</v>
      </c>
      <c r="BJ102" s="88"/>
      <c r="BK102" s="88"/>
      <c r="BL102" s="88"/>
      <c r="BM102" s="88"/>
      <c r="BN102" s="88" t="s">
        <v>1201</v>
      </c>
      <c r="BO102" s="88"/>
      <c r="BP102" s="88"/>
      <c r="BQ102" s="88" t="b">
        <v>0</v>
      </c>
      <c r="BR102" s="88"/>
      <c r="BS102" s="88"/>
      <c r="BT102" s="88"/>
      <c r="BU102" s="88" t="b">
        <v>0</v>
      </c>
      <c r="BV102" s="88" t="b">
        <v>0</v>
      </c>
      <c r="BW102" s="88"/>
      <c r="BX102" s="88" t="b">
        <v>0</v>
      </c>
      <c r="BY102" s="88" t="b">
        <v>0</v>
      </c>
      <c r="BZ102" s="99" t="s">
        <v>1305</v>
      </c>
      <c r="CA102" s="88" t="s">
        <v>1367</v>
      </c>
      <c r="CB102" s="88"/>
      <c r="CC102" s="88"/>
      <c r="CD102" s="88"/>
      <c r="CE102" s="88" t="s">
        <v>1498</v>
      </c>
      <c r="CF102" s="88"/>
      <c r="CG102" s="88"/>
      <c r="CH102" s="88"/>
      <c r="CI102" s="88" t="s">
        <v>1500</v>
      </c>
      <c r="CJ102" s="88"/>
      <c r="CK102" s="88"/>
      <c r="CL102" s="88"/>
      <c r="CM102" s="88"/>
      <c r="CN102" s="88" t="s">
        <v>1563</v>
      </c>
      <c r="CO102" s="88" t="s">
        <v>1564</v>
      </c>
      <c r="CP102" s="88"/>
      <c r="CQ102" s="88"/>
      <c r="CR102" s="88"/>
      <c r="CS102" s="88"/>
      <c r="CT102" s="88"/>
      <c r="CU102" s="88" t="s">
        <v>1606</v>
      </c>
      <c r="CV102" s="88">
        <v>0</v>
      </c>
      <c r="CW102" s="88"/>
      <c r="CX102" s="88"/>
      <c r="CY102" s="88"/>
      <c r="CZ102" s="88"/>
      <c r="DA102" s="88"/>
      <c r="DB102" s="88"/>
      <c r="DC102" s="88"/>
      <c r="DD102" s="88" t="s">
        <v>1658</v>
      </c>
      <c r="DE102" s="88"/>
      <c r="DF102" s="88" t="s">
        <v>1659</v>
      </c>
      <c r="DG102" s="88"/>
      <c r="DH102" s="88">
        <v>8</v>
      </c>
      <c r="DI102" s="88"/>
      <c r="DJ102" s="88" t="s">
        <v>1686</v>
      </c>
      <c r="DK102" s="99" t="s">
        <v>1782</v>
      </c>
      <c r="DL102" s="88">
        <v>0</v>
      </c>
      <c r="DM102" s="88"/>
      <c r="DN102" s="88"/>
      <c r="DO102" s="88" t="str">
        <f>REPLACE(INDEX(GroupVertices[Group],MATCH(Vertices[[#This Row],[Vertex]],GroupVertices[Vertex],0)),1,1,"")</f>
        <v>1</v>
      </c>
      <c r="DP102" s="48"/>
      <c r="DQ102" s="48"/>
      <c r="DR102" s="48"/>
      <c r="DS102" s="48"/>
      <c r="DT102" s="48"/>
      <c r="DU102" s="48"/>
      <c r="DV102" s="48"/>
      <c r="DW102" s="48"/>
      <c r="DX102" s="48"/>
      <c r="DY102" s="48"/>
      <c r="DZ102" s="48">
        <v>1</v>
      </c>
      <c r="EA102" s="49">
        <v>5.555555555555555</v>
      </c>
      <c r="EB102" s="48">
        <v>0</v>
      </c>
      <c r="EC102" s="49">
        <v>0</v>
      </c>
      <c r="ED102" s="48"/>
      <c r="EE102" s="49"/>
      <c r="EF102" s="48">
        <v>17</v>
      </c>
      <c r="EG102" s="49">
        <v>94.44444444444444</v>
      </c>
      <c r="EH102" s="48">
        <v>18</v>
      </c>
      <c r="EI102" s="48"/>
      <c r="EJ102" s="48"/>
      <c r="EK102" s="48"/>
      <c r="EL102" s="48"/>
      <c r="EM102" s="48"/>
      <c r="EN102" s="48"/>
      <c r="EO102" s="48"/>
      <c r="EP102" s="48"/>
      <c r="EQ102" s="48"/>
      <c r="ER102" s="48"/>
      <c r="ES102" s="48"/>
      <c r="ET102" s="48"/>
      <c r="EU102" s="48"/>
      <c r="EV102" s="48"/>
      <c r="EW102" s="48">
        <v>0</v>
      </c>
      <c r="EX102" s="49">
        <v>0</v>
      </c>
      <c r="EY102" s="48"/>
      <c r="EZ102" s="48"/>
      <c r="FA102" s="48"/>
      <c r="FB102" s="48"/>
      <c r="FC102" s="2"/>
      <c r="FD102" s="3"/>
      <c r="FE102" s="3"/>
      <c r="FF102" s="3"/>
      <c r="FG102" s="3"/>
    </row>
    <row r="103" spans="1:163" ht="41.45" customHeight="1">
      <c r="A103" s="79" t="s">
        <v>305</v>
      </c>
      <c r="C103" s="80"/>
      <c r="D103" s="80" t="s">
        <v>64</v>
      </c>
      <c r="E103" s="81">
        <v>162</v>
      </c>
      <c r="F103" s="83">
        <v>100</v>
      </c>
      <c r="G103" s="101" t="s">
        <v>600</v>
      </c>
      <c r="H103" s="80"/>
      <c r="I103" s="84" t="s">
        <v>305</v>
      </c>
      <c r="J103" s="85"/>
      <c r="K103" s="85"/>
      <c r="L103" s="84" t="s">
        <v>305</v>
      </c>
      <c r="M103" s="92">
        <v>1</v>
      </c>
      <c r="N103" s="93">
        <v>2571.480224609375</v>
      </c>
      <c r="O103" s="93">
        <v>560.0984497070312</v>
      </c>
      <c r="P103" s="94"/>
      <c r="Q103" s="95"/>
      <c r="R103" s="95"/>
      <c r="S103" s="96"/>
      <c r="T103" s="48">
        <v>1</v>
      </c>
      <c r="U103" s="48">
        <v>0</v>
      </c>
      <c r="V103" s="49">
        <v>0</v>
      </c>
      <c r="W103" s="49">
        <v>0.005025</v>
      </c>
      <c r="X103" s="49">
        <v>0.002734</v>
      </c>
      <c r="Y103" s="49">
        <v>0.26291</v>
      </c>
      <c r="Z103" s="49">
        <v>0</v>
      </c>
      <c r="AA103" s="49">
        <v>0</v>
      </c>
      <c r="AB103" s="98">
        <v>103</v>
      </c>
      <c r="AC103" s="98"/>
      <c r="AD103" s="87"/>
      <c r="AE103" s="88" t="s">
        <v>398</v>
      </c>
      <c r="AF103" s="99" t="s">
        <v>499</v>
      </c>
      <c r="AG103" s="88"/>
      <c r="AH103" s="99" t="s">
        <v>600</v>
      </c>
      <c r="AI103" s="88" t="s">
        <v>696</v>
      </c>
      <c r="AJ103" s="88"/>
      <c r="AK103" s="88"/>
      <c r="AL103" s="88"/>
      <c r="AM103" s="88"/>
      <c r="AN103" s="88"/>
      <c r="AO103" s="88"/>
      <c r="AP103" s="88"/>
      <c r="AQ103" s="88"/>
      <c r="AR103" s="88"/>
      <c r="AS103" s="88"/>
      <c r="AT103" s="88" t="s">
        <v>739</v>
      </c>
      <c r="AU103" s="88" t="s">
        <v>739</v>
      </c>
      <c r="AV103" s="88">
        <v>0</v>
      </c>
      <c r="AW103" s="88"/>
      <c r="AX103" s="88"/>
      <c r="AY103" s="88"/>
      <c r="AZ103" s="99" t="s">
        <v>961</v>
      </c>
      <c r="BA103" s="88"/>
      <c r="BB103" s="88"/>
      <c r="BC103" s="88" t="s">
        <v>1018</v>
      </c>
      <c r="BD103" s="88"/>
      <c r="BE103" s="88" t="s">
        <v>1055</v>
      </c>
      <c r="BF103" s="88" t="s">
        <v>1090</v>
      </c>
      <c r="BG103" s="88"/>
      <c r="BH103" s="88" t="s">
        <v>1182</v>
      </c>
      <c r="BI103" s="88">
        <v>64</v>
      </c>
      <c r="BJ103" s="88"/>
      <c r="BK103" s="88"/>
      <c r="BL103" s="88"/>
      <c r="BM103" s="88"/>
      <c r="BN103" s="88"/>
      <c r="BO103" s="88"/>
      <c r="BP103" s="88"/>
      <c r="BQ103" s="88" t="b">
        <v>0</v>
      </c>
      <c r="BR103" s="88"/>
      <c r="BS103" s="88"/>
      <c r="BT103" s="88"/>
      <c r="BU103" s="88" t="b">
        <v>0</v>
      </c>
      <c r="BV103" s="88" t="b">
        <v>0</v>
      </c>
      <c r="BW103" s="88"/>
      <c r="BX103" s="88" t="b">
        <v>0</v>
      </c>
      <c r="BY103" s="88" t="b">
        <v>0</v>
      </c>
      <c r="BZ103" s="99" t="s">
        <v>1306</v>
      </c>
      <c r="CA103" s="88" t="s">
        <v>1338</v>
      </c>
      <c r="CB103" s="88"/>
      <c r="CC103" s="88"/>
      <c r="CD103" s="88"/>
      <c r="CE103" s="88" t="s">
        <v>1499</v>
      </c>
      <c r="CF103" s="88"/>
      <c r="CG103" s="88"/>
      <c r="CH103" s="88"/>
      <c r="CI103" s="88"/>
      <c r="CJ103" s="88"/>
      <c r="CK103" s="88"/>
      <c r="CL103" s="88"/>
      <c r="CM103" s="88"/>
      <c r="CN103" s="88" t="s">
        <v>1536</v>
      </c>
      <c r="CO103" s="88"/>
      <c r="CP103" s="88"/>
      <c r="CQ103" s="88"/>
      <c r="CR103" s="88"/>
      <c r="CS103" s="88"/>
      <c r="CT103" s="88"/>
      <c r="CU103" s="88"/>
      <c r="CV103" s="88"/>
      <c r="CW103" s="88"/>
      <c r="CX103" s="88"/>
      <c r="CY103" s="88"/>
      <c r="CZ103" s="88"/>
      <c r="DA103" s="88"/>
      <c r="DB103" s="88"/>
      <c r="DC103" s="88"/>
      <c r="DD103" s="88" t="s">
        <v>1055</v>
      </c>
      <c r="DE103" s="88"/>
      <c r="DF103" s="88" t="s">
        <v>1659</v>
      </c>
      <c r="DG103" s="88"/>
      <c r="DH103" s="88">
        <v>0</v>
      </c>
      <c r="DI103" s="88" t="s">
        <v>305</v>
      </c>
      <c r="DJ103" s="88" t="s">
        <v>1686</v>
      </c>
      <c r="DK103" s="88" t="s">
        <v>1783</v>
      </c>
      <c r="DL103" s="88">
        <v>0</v>
      </c>
      <c r="DM103" s="88"/>
      <c r="DN103" s="88"/>
      <c r="DO103" s="88" t="str">
        <f>REPLACE(INDEX(GroupVertices[Group],MATCH(Vertices[[#This Row],[Vertex]],GroupVertices[Vertex],0)),1,1,"")</f>
        <v>1</v>
      </c>
      <c r="DP103" s="48"/>
      <c r="DQ103" s="48"/>
      <c r="DR103" s="48"/>
      <c r="DS103" s="48"/>
      <c r="DT103" s="48"/>
      <c r="DU103" s="48"/>
      <c r="DV103" s="48"/>
      <c r="DW103" s="48"/>
      <c r="DX103" s="48"/>
      <c r="DY103" s="48"/>
      <c r="DZ103" s="48">
        <v>2</v>
      </c>
      <c r="EA103" s="49">
        <v>12.5</v>
      </c>
      <c r="EB103" s="48">
        <v>0</v>
      </c>
      <c r="EC103" s="49">
        <v>0</v>
      </c>
      <c r="ED103" s="48"/>
      <c r="EE103" s="49"/>
      <c r="EF103" s="48">
        <v>14</v>
      </c>
      <c r="EG103" s="49">
        <v>87.5</v>
      </c>
      <c r="EH103" s="48">
        <v>16</v>
      </c>
      <c r="EI103" s="48"/>
      <c r="EJ103" s="48"/>
      <c r="EK103" s="48"/>
      <c r="EL103" s="48"/>
      <c r="EM103" s="48"/>
      <c r="EN103" s="48"/>
      <c r="EO103" s="48"/>
      <c r="EP103" s="48"/>
      <c r="EQ103" s="48"/>
      <c r="ER103" s="48"/>
      <c r="ES103" s="48"/>
      <c r="ET103" s="48"/>
      <c r="EU103" s="48"/>
      <c r="EV103" s="48"/>
      <c r="EW103" s="48">
        <v>0</v>
      </c>
      <c r="EX103" s="49">
        <v>0</v>
      </c>
      <c r="EY103" s="48"/>
      <c r="EZ103" s="48"/>
      <c r="FA103" s="48"/>
      <c r="FB103" s="48"/>
      <c r="FC103" s="2"/>
      <c r="FD103" s="3"/>
      <c r="FE103" s="3"/>
      <c r="FF103" s="3"/>
      <c r="FG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3"/>
    <dataValidation allowBlank="1" errorTitle="Invalid Vertex Visibility" error="You have entered an unrecognized vertex visibility.  Try selecting from the drop-down list instead." sqref="FC3"/>
    <dataValidation allowBlank="1" showErrorMessage="1" sqref="F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3"/>
    <dataValidation allowBlank="1" showInputMessage="1" promptTitle="Vertex Tooltip" prompt="Enter optional text that will pop up when the mouse is hovered over the vertex." errorTitle="Invalid Vertex Image Key" sqref="L3:L10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3"/>
    <dataValidation allowBlank="1" showInputMessage="1" promptTitle="Vertex Label Fill Color" prompt="To select an optional fill color for the Label shape, right-click and select Select Color on the right-click menu." sqref="J3:J103"/>
    <dataValidation allowBlank="1" showInputMessage="1" promptTitle="Vertex Image File" prompt="Enter the path to an image file.  Hover over the column header for examples." errorTitle="Invalid Vertex Image Key" sqref="G3:G103"/>
    <dataValidation allowBlank="1" showInputMessage="1" promptTitle="Vertex Color" prompt="To select an optional vertex color, right-click and select Select Color on the right-click menu." sqref="C3:C103"/>
    <dataValidation allowBlank="1" showInputMessage="1" promptTitle="Vertex Opacity" prompt="Enter an optional vertex opacity between 0 (transparent) and 100 (opaque)." errorTitle="Invalid Vertex Opacity" error="The optional vertex opacity must be a whole number between 0 and 10." sqref="F3:F103"/>
    <dataValidation type="list" allowBlank="1" showInputMessage="1" showErrorMessage="1" promptTitle="Vertex Shape" prompt="Select an optional vertex shape." errorTitle="Invalid Vertex Shape" error="You have entered an invalid vertex shape.  Try selecting from the drop-down list instead." sqref="D3:D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3">
      <formula1>ValidVertexLabelPositions</formula1>
    </dataValidation>
    <dataValidation allowBlank="1" showInputMessage="1" showErrorMessage="1" promptTitle="Vertex Name" prompt="Enter the name of the vertex." sqref="A3:A103"/>
  </dataValidations>
  <hyperlinks>
    <hyperlink ref="AF3" r:id="rId1" display="https://www.facebook.com/112672919102"/>
    <hyperlink ref="AF60" r:id="rId2" display="https://www.facebook.com/138602119541424"/>
    <hyperlink ref="AF52" r:id="rId3" display="https://www.facebook.com/228280660521665"/>
    <hyperlink ref="AF14" r:id="rId4" display="https://www.facebook.com/91450366579"/>
    <hyperlink ref="AF61" r:id="rId5" display="https://www.facebook.com/172362442800189"/>
    <hyperlink ref="AF19" r:id="rId6" display="https://www.facebook.com/5634829153"/>
    <hyperlink ref="AF20" r:id="rId7" display="https://www.facebook.com/6039999393"/>
    <hyperlink ref="AF5" r:id="rId8" display="https://www.facebook.com/152067124814531"/>
    <hyperlink ref="AF8" r:id="rId9" display="https://www.facebook.com/74100576336"/>
    <hyperlink ref="AF17" r:id="rId10" display="https://www.facebook.com/218942651455890"/>
    <hyperlink ref="AF36" r:id="rId11" display="https://www.facebook.com/11579187230"/>
    <hyperlink ref="AF11" r:id="rId12" display="https://www.facebook.com/195525157602"/>
    <hyperlink ref="AF9" r:id="rId13" display="https://www.facebook.com/18606527641"/>
    <hyperlink ref="AF6" r:id="rId14" display="https://www.facebook.com/1403145483280429"/>
    <hyperlink ref="AF56" r:id="rId15" display="https://www.facebook.com/9030753203"/>
    <hyperlink ref="AF47" r:id="rId16" display="https://www.facebook.com/18468761129"/>
    <hyperlink ref="AF15" r:id="rId17" display="https://www.facebook.com/23952253484"/>
    <hyperlink ref="AF28" r:id="rId18" display="https://www.facebook.com/178796099156"/>
    <hyperlink ref="AF26" r:id="rId19" display="https://www.facebook.com/75847397457"/>
    <hyperlink ref="AF7" r:id="rId20" display="https://www.facebook.com/194053120879"/>
    <hyperlink ref="AF50" r:id="rId21" display="https://www.facebook.com/500945955060"/>
    <hyperlink ref="AF24" r:id="rId22" display="https://www.facebook.com/5942134076"/>
    <hyperlink ref="AF49" r:id="rId23" display="https://www.facebook.com/62517166836"/>
    <hyperlink ref="AF62" r:id="rId24" display="https://www.facebook.com/346941809006474"/>
    <hyperlink ref="AF63" r:id="rId25" display="https://www.facebook.com/229555127201962"/>
    <hyperlink ref="AF64" r:id="rId26" display="https://www.facebook.com/35585623895"/>
    <hyperlink ref="AF65" r:id="rId27" display="https://www.facebook.com/170497876343459"/>
    <hyperlink ref="AF10" r:id="rId28" display="https://www.facebook.com/31062700859"/>
    <hyperlink ref="AF66" r:id="rId29" display="https://www.facebook.com/138439216086"/>
    <hyperlink ref="AF67" r:id="rId30" display="https://www.facebook.com/6064148591"/>
    <hyperlink ref="AF59" r:id="rId31" display="https://www.facebook.com/142159662466810"/>
    <hyperlink ref="AF34" r:id="rId32" display="https://www.facebook.com/6147239684"/>
    <hyperlink ref="AF4" r:id="rId33" display="https://www.facebook.com/122234044576"/>
    <hyperlink ref="AF51" r:id="rId34" display="https://www.facebook.com/176334519076242"/>
    <hyperlink ref="AF44" r:id="rId35" display="https://www.facebook.com/113373962072095"/>
    <hyperlink ref="AF45" r:id="rId36" display="https://www.facebook.com/119775514709373"/>
    <hyperlink ref="AF33" r:id="rId37" display="https://www.facebook.com/178038408957439"/>
    <hyperlink ref="AF54" r:id="rId38" display="https://www.facebook.com/102591818203"/>
    <hyperlink ref="AF21" r:id="rId39" display="https://www.facebook.com/160436607404786"/>
    <hyperlink ref="AF57" r:id="rId40" display="https://www.facebook.com/104958162837"/>
    <hyperlink ref="AF58" r:id="rId41" display="https://www.facebook.com/126756847074"/>
    <hyperlink ref="AF29" r:id="rId42" display="https://www.facebook.com/7138936668"/>
    <hyperlink ref="AF68" r:id="rId43" display="https://www.facebook.com/134098913979"/>
    <hyperlink ref="AF69" r:id="rId44" display="https://www.facebook.com/6427302910"/>
    <hyperlink ref="AF35" r:id="rId45" display="https://www.facebook.com/11080418037"/>
    <hyperlink ref="AF38" r:id="rId46" display="https://www.facebook.com/109938831976"/>
    <hyperlink ref="AF70" r:id="rId47" display="https://www.facebook.com/110894908922603"/>
    <hyperlink ref="AF71" r:id="rId48" display="https://www.facebook.com/342006339184405"/>
    <hyperlink ref="AF13" r:id="rId49" display="https://www.facebook.com/127140451721"/>
    <hyperlink ref="AF23" r:id="rId50" display="https://www.facebook.com/191181184266651"/>
    <hyperlink ref="AF72" r:id="rId51" display="https://www.facebook.com/1483918245202276"/>
    <hyperlink ref="AF41" r:id="rId52" display="https://www.facebook.com/461295757259000"/>
    <hyperlink ref="AF22" r:id="rId53" display="https://www.facebook.com/162387600909749"/>
    <hyperlink ref="AF53" r:id="rId54" display="https://www.facebook.com/7145472124"/>
    <hyperlink ref="AF73" r:id="rId55" display="https://www.facebook.com/550519298317995"/>
    <hyperlink ref="AF31" r:id="rId56" display="https://www.facebook.com/109736299125990"/>
    <hyperlink ref="AF74" r:id="rId57" display="https://www.facebook.com/14226545351"/>
    <hyperlink ref="AF75" r:id="rId58" display="https://www.facebook.com/114998944652"/>
    <hyperlink ref="AF25" r:id="rId59" display="https://www.facebook.com/179875532057337"/>
    <hyperlink ref="AF42" r:id="rId60" display="https://www.facebook.com/225563007545175"/>
    <hyperlink ref="AF12" r:id="rId61" display="https://www.facebook.com/152785381482209"/>
    <hyperlink ref="AF30" r:id="rId62" display="https://www.facebook.com/322110362194"/>
    <hyperlink ref="AF48" r:id="rId63" display="https://www.facebook.com/161310822217"/>
    <hyperlink ref="AF16" r:id="rId64" display="https://www.facebook.com/617009468385267"/>
    <hyperlink ref="AF37" r:id="rId65" display="https://www.facebook.com/67603934944"/>
    <hyperlink ref="AF32" r:id="rId66" display="https://www.facebook.com/49705278797"/>
    <hyperlink ref="AF18" r:id="rId67" display="https://www.facebook.com/88684626848"/>
    <hyperlink ref="AF76" r:id="rId68" display="https://www.facebook.com/181406961877203"/>
    <hyperlink ref="AF39" r:id="rId69" display="https://www.facebook.com/131353293635280"/>
    <hyperlink ref="AF43" r:id="rId70" display="https://www.facebook.com/133588906775741"/>
    <hyperlink ref="AF77" r:id="rId71" display="https://www.facebook.com/233077380180"/>
    <hyperlink ref="AF78" r:id="rId72" display="https://www.facebook.com/45576747489"/>
    <hyperlink ref="AF79" r:id="rId73" display="https://www.facebook.com/6311214590"/>
    <hyperlink ref="AF27" r:id="rId74" display="https://www.facebook.com/189843551037817"/>
    <hyperlink ref="AF80" r:id="rId75" display="https://www.facebook.com/131407917078"/>
    <hyperlink ref="AF40" r:id="rId76" display="https://www.facebook.com/235325436497767"/>
    <hyperlink ref="AF81" r:id="rId77" display="https://www.facebook.com/667688319964802"/>
    <hyperlink ref="AF82" r:id="rId78" display="https://www.facebook.com/220235768050725"/>
    <hyperlink ref="AF83" r:id="rId79" display="https://www.facebook.com/427807950600026"/>
    <hyperlink ref="AF55" r:id="rId80" display="https://www.facebook.com/257443627719257"/>
    <hyperlink ref="AF84" r:id="rId81" display="https://www.facebook.com/97472206598"/>
    <hyperlink ref="AF85" r:id="rId82" display="https://www.facebook.com/242606052615164"/>
    <hyperlink ref="AF86" r:id="rId83" display="https://www.facebook.com/214126283175"/>
    <hyperlink ref="AF87" r:id="rId84" display="https://www.facebook.com/95822604929"/>
    <hyperlink ref="AF88" r:id="rId85" display="https://www.facebook.com/117357244942562"/>
    <hyperlink ref="AF89" r:id="rId86" display="https://www.facebook.com/14158343106"/>
    <hyperlink ref="AF90" r:id="rId87" display="https://www.facebook.com/95007612762"/>
    <hyperlink ref="AF91" r:id="rId88" display="https://www.facebook.com/304282730772"/>
    <hyperlink ref="AF92" r:id="rId89" display="https://www.facebook.com/169671283076025"/>
    <hyperlink ref="AF93" r:id="rId90" display="https://www.facebook.com/142070419170077"/>
    <hyperlink ref="AF46" r:id="rId91" display="https://www.facebook.com/11384491516"/>
    <hyperlink ref="AF94" r:id="rId92" display="https://www.facebook.com/436759273093040"/>
    <hyperlink ref="AF95" r:id="rId93" display="https://www.facebook.com/583212565133624"/>
    <hyperlink ref="AF96" r:id="rId94" display="https://www.facebook.com/168548323194973"/>
    <hyperlink ref="AF97" r:id="rId95" display="https://www.facebook.com/120976021319468"/>
    <hyperlink ref="AF98" r:id="rId96" display="https://www.facebook.com/214500051990594"/>
    <hyperlink ref="AF99" r:id="rId97" display="https://www.facebook.com/109565802405671"/>
    <hyperlink ref="AF100" r:id="rId98" display="https://www.facebook.com/490045881092257"/>
    <hyperlink ref="AF101" r:id="rId99" display="https://www.facebook.com/141765825936395"/>
    <hyperlink ref="AF102" r:id="rId100" display="https://www.facebook.com/120152951349130"/>
    <hyperlink ref="AF103" r:id="rId101" display="https://www.facebook.com/1648266145469401"/>
    <hyperlink ref="G3" r:id="rId102" display="https://scontent.xx.fbcdn.net/v/t1.0-1/p50x50/35847172_10155649158519103_2337553903811297280_n.png?_nc_cat=107&amp;_nc_oc=AQmzq05xqRQgfv2n3CDYRAyLzBjVmKeXs6mFfafy18pl3e1mU9nEeTyixsY9QCg5izi7sMoh1BZQUSZouW6J-lOG&amp;_nc_ht=scontent.xx&amp;oh=d986d5e541a3148cf344acc2522298b5&amp;oe=5D7E54A1"/>
    <hyperlink ref="G60" r:id="rId103" display="https://scontent.xx.fbcdn.net/v/t1.0-1/p50x50/14731182_1134357773299182_1756849340790568327_n.png?_nc_cat=101&amp;_nc_oc=AQkaMzoP-iQE8ZsPV1gVZkKXGTEoEF6N5VXxOr43vxwSbTgzm-q3VhKrLLeyQquMaexoCiF3M_rLby4abYCDvHAV&amp;_nc_ht=scontent.xx&amp;oh=214f1dc887496b40151df0a5e8dada6f&amp;oe=5D922EB4"/>
    <hyperlink ref="G52" r:id="rId104" display="https://scontent.xx.fbcdn.net/v/t1.0-1/p50x50/61878922_2731688486847524_707898472526774272_n.jpg?_nc_cat=104&amp;_nc_oc=AQl4x424nj7gpURmruUrtLW8v1Kbtuuyf5hEdubkPkeT_U_Mk3vKNf5NMVxUC_rkrbbHAtm0AiGadYX5SOeB41kO&amp;_nc_ht=scontent.xx&amp;oh=0b6084f13d42c515d9a592ccc068071b&amp;oe=5D93BF9B"/>
    <hyperlink ref="G14" r:id="rId105" display="https://scontent.xx.fbcdn.net/v/t1.0-1/p50x50/35151276_10155249074421580_7100759307515330560_n.png?_nc_cat=110&amp;_nc_oc=AQlukGTf8aqeiSyRw41Bs9IcKZuVN20n4PLXBvRWvssEFJdtytPZ5qC_MKT42ofaqtncnip2Oof1ej19Nw6opqLt&amp;_nc_ht=scontent.xx&amp;oh=60fd8b2470c8ae0bc4a25a92b121f1d2&amp;oe=5D8E8B74"/>
    <hyperlink ref="G61" r:id="rId106" display="https://scontent.xx.fbcdn.net/v/t1.0-1/p50x50/32235667_1643352692367816_4761789988641701888_n.png?_nc_cat=109&amp;_nc_oc=AQnLp1dY4uqQ-ANcfbr6FPahdutpefbP8jJDUnvSiZC8xqS0PRVQWDYLzC61Rujxi3vhfyBmVi7n1Y-D8yieGhoL&amp;_nc_ht=scontent.xx&amp;oh=9bc380934f3b924b65e79f9bd4c9417b&amp;oe=5D970D62"/>
    <hyperlink ref="G19" r:id="rId107" display="https://scontent.xx.fbcdn.net/v/t1.0-1/p50x50/10805743_10152805924754154_2221230667549548321_n.png?_nc_cat=1&amp;_nc_oc=AQmUuZff2vNNLlu25VmsKFAWbRL4FYmmopYnH3blf17_C5gNlUdnsVNZ2ZeQngIdtVyqnpUR2CNUfBaVs_Y7qYEx&amp;_nc_ht=scontent.xx&amp;oh=7e372d52f02c0c5f03c6bca6669ff58a&amp;oe=5DC51AF4"/>
    <hyperlink ref="G20" r:id="rId108" display="https://scontent.xx.fbcdn.net/v/t1.0-1/p50x50/36480455_10156545262589394_5244614501067653120_n.png?_nc_cat=1&amp;_nc_oc=AQlSMaj3-50dTnRc1c6lfXdTj6i8l53PnelbFmu1Qe8W7novvSLqMJ1-yIE-cQb7ugKuWWbtYvmTA6hsyCepAb08&amp;_nc_ht=scontent.xx&amp;oh=ce0f962200e92ca40e9c9df749072c4c&amp;oe=5D89D0BE"/>
    <hyperlink ref="G5" r:id="rId109" display="https://scontent.xx.fbcdn.net/v/t1.0-1/p50x50/29541184_1816437111710849_4839527194716837452_n.png?_nc_cat=101&amp;_nc_oc=AQnbMSWN8AfhtIXESNO1PIQaiT7TwOjOBdg1KIr4eKh0myaWMvKBtHSAwYelKmrTHmkxNKsdZ9h9Kgi26QgwA8UW&amp;_nc_ht=scontent.xx&amp;oh=cc7e0857c101facb157810c0c8fe2433&amp;oe=5D9A5195"/>
    <hyperlink ref="G8" r:id="rId110" display="https://scontent.xx.fbcdn.net/v/t1.0-1/p50x50/59502803_10162275564521337_4502539530657595392_n.png?_nc_cat=1&amp;_nc_oc=AQktk6lG3jOu1-H_mZ8EQXJ3Q6sH2dus5Fw1FBVz_1yNHhC6oHLH9c9iRTKAxXiQUatPmJSBdXeBLcBqXBTnFYdh&amp;_nc_ht=scontent.xx&amp;oh=bf79b1be1f8f4f9130bdde1517ae74f9&amp;oe=5D836AAF"/>
    <hyperlink ref="G17" r:id="rId111" display="https://scontent.xx.fbcdn.net/v/t1.0-1/p50x50/12509196_1314060225277455_9412573100854808_n.png?_nc_cat=106&amp;_nc_oc=AQkfPlMOTbWefDBO7iCb3QHqn8k9t-D7aQ8XlIMwlKvUT6FPO79ia20kc-C9L5VlXtOwLRlVXnb5kYMqFp_OG9SI&amp;_nc_ht=scontent.xx&amp;oh=6674f9bace34958fc4c0a65b4ff170dc&amp;oe=5D79B63E"/>
    <hyperlink ref="G36" r:id="rId112" display="https://scontent.xx.fbcdn.net/v/t1.0-1/p50x50/555492_10150631278512231_485730630_n.jpg?_nc_cat=107&amp;_nc_oc=AQk4qDETJlKYVthomhC7cl0Gi-lmdW0q70L9NQR97XyAD5P9QNUW8psDTImq0lbIiuDYIquakpeXIyujpHozTl3h&amp;_nc_ht=scontent.xx&amp;oh=a9cc70344d1fcff13a0ca6029280293c&amp;oe=5D8F7E41"/>
    <hyperlink ref="G11" r:id="rId113" display="https://scontent.xx.fbcdn.net/v/t1.0-1/p50x50/1901278_10152259592817603_459166674_n.jpg?_nc_cat=105&amp;_nc_oc=AQl8GwG55BeP6zNcTNfSsX7ijJXMRhLtd_zNdJNy3z2QoLtum9tFZsh3iiBdhTvx7-e-9Q48bM2Ppmhf_WjAaX-C&amp;_nc_ht=scontent.xx&amp;oh=c352a227501a7fee23acb222b3d67b63&amp;oe=5D96E7E8"/>
    <hyperlink ref="G9" r:id="rId114" display="https://scontent.xx.fbcdn.net/v/t1.0-1/p50x50/45282968_10157083585987642_2622537550975205376_n.jpg?_nc_cat=108&amp;_nc_oc=AQljnpQuPotD41YU2hq9gEHCIW2P22JdaTgUWKJEw68rzz5Pgp_8ibK9EgSPD6XPEHH5qpqn7uEXMDSFks9WfVtu&amp;_nc_ht=scontent.xx&amp;oh=6f8d14e4f54a89a19e477e7fc1ec8bf9&amp;oe=5DC5853A"/>
    <hyperlink ref="G6" r:id="rId115" display="https://scontent.xx.fbcdn.net/v/t1.0-1/p50x50/13775849_1713322995596008_4232056719045322408_n.png?_nc_cat=107&amp;_nc_oc=AQm8W0k-3mHHZ0NA4B7u20WGXZgoZCksO3um6qd2lqTOSaKLo5eIlkjtjRnt_0IE11OZc3iinDHLrHZsjCyTZ6v_&amp;_nc_ht=scontent.xx&amp;oh=99834a216a2ba225c233b0e07d72c9fc&amp;oe=5D912EEF"/>
    <hyperlink ref="G56" r:id="rId116" display="https://scontent.xx.fbcdn.net/v/t1.0-1/p50x50/18402692_10154400826063204_7555318370774935943_n.jpg?_nc_cat=102&amp;_nc_oc=AQmfjHkqCI-HM6BAQeudf7hmA416vqqInET3aDHYrQfn5cuWaWKjtK97enK7-6T-uIU-66XU8cCp76XC-lKhkW7Y&amp;_nc_ht=scontent.xx&amp;oh=ee367d05ad198d3be23b9815a4d33d84&amp;oe=5D8138A1"/>
    <hyperlink ref="G47" r:id="rId117" display="https://scontent.xx.fbcdn.net/v/t1.0-1/p50x50/18767605_10155041388721130_3946638482509761445_n.png?_nc_cat=1&amp;_nc_oc=AQlBhvqe6fDVmyuC2yi1JqEmfiFAd11JbW5ebMsHnVX416kWRVPeoHdt-jx5kKAGyqEvPk1fGScqYRSRkmo37Wgj&amp;_nc_ht=scontent.xx&amp;oh=9d2d980d0efecb79b19ae709879c3987&amp;oe=5D9549C5"/>
    <hyperlink ref="G15" r:id="rId118" display="https://scontent.xx.fbcdn.net/v/t1.0-1/c1.0.50.50a/p50x50/13173687_10154159908353485_8036499164654779180_n.png?_nc_cat=105&amp;_nc_oc=AQkRyK-x6hVfS51v6c8lSwDxIJ3csard192xJC1LxwzWstZkZDTLsQ5KfSyi1hkb01Sk9zP-XLib83ONsbpTqGck&amp;_nc_ht=scontent.xx&amp;oh=c877b906228cadf2a3e2ee63da340e0d&amp;oe=5D8AD8DA"/>
    <hyperlink ref="G28" r:id="rId119" display="https://scontent.xx.fbcdn.net/v/t1.0-1/p50x50/27067795_10155317388799157_581294830019821146_n.jpg?_nc_cat=103&amp;_nc_oc=AQmZ_tnX3FRHE2eKfAvIUodCStN0CNxb0LG2dDiZi-1pzwzeSz_pD_xhkStATZPB-pP_6PO5SuaKccE7zWfI5Lk0&amp;_nc_ht=scontent.xx&amp;oh=ccd7769347312394101c4dba9f584597&amp;oe=5D8080EA"/>
    <hyperlink ref="G26" r:id="rId120" display="https://scontent.xx.fbcdn.net/v/t1.0-1/p50x50/11817284_10153504510187458_1427848854220591188_n.jpg?_nc_cat=110&amp;_nc_oc=AQlMeai4EDYZd0tO661MzXmyef_yKIYuPoMDtKVZW5_Dd5ETSsuq_E-hmA2JcZUgZjCQ0vMOyxsllYVZyOvePAiO&amp;_nc_ht=scontent.xx&amp;oh=4a1e9759682954782d3e2b13b26fcf73&amp;oe=5D849833"/>
    <hyperlink ref="G7" r:id="rId121" display="https://scontent.xx.fbcdn.net/v/t1.0-1/p50x50/22007597_10154786304985880_1521977880617281962_n.png?_nc_cat=1&amp;_nc_oc=AQkmaCAsZ8_n17StkdR-QNWN69EQVyD834JptYgqGlI20fkKc8ULS_E6DPlTi42ee_5s0nTD22DqYJpCBpO4N6Mz&amp;_nc_ht=scontent.xx&amp;oh=e9f977653174eb68527581eac362fbd7&amp;oe=5D868A90"/>
    <hyperlink ref="G50" r:id="rId122" display="https://scontent.xx.fbcdn.net/v/t1.0-1/p50x50/23319378_10159669911650061_6900204595794250932_n.png?_nc_cat=108&amp;_nc_oc=AQmmBKD0qx6WH-FoRB7-doFQ5N2aNW1gX9NoIbX-_QrSy6XGScOnsINaq0MKqLM1YIIvaSNqxo-BbfiBhDY3JMvw&amp;_nc_ht=scontent.xx&amp;oh=5deff603a868d7036c9613fba0e1d184&amp;oe=5D993B48"/>
    <hyperlink ref="G24" r:id="rId123" display="https://scontent.xx.fbcdn.net/v/t1.0-1/p50x50/44628831_10155969398659077_3634190730743775232_n.jpg?_nc_cat=1&amp;_nc_oc=AQkOY6xsGcQz606JHJaLkVdwg8S2poLSZGhwdxXYF85crDqtyg6oVSyFqbdt8YS1slS3iIZ5DCP1JWXMDbytKGC2&amp;_nc_ht=scontent.xx&amp;oh=4438d12a73b583ebe65bf0b9656764d4&amp;oe=5D9537A2"/>
    <hyperlink ref="G49" r:id="rId124" display="https://scontent.xx.fbcdn.net/v/t1.0-1/p50x50/19961187_10154601864176837_6975228762785133502_n.jpg?_nc_cat=104&amp;_nc_oc=AQn-mUf7BV_J28ky0fqENpW0qfFm7-lV7YYJjCanUKiZaxL_0L-yvS4bEVhnzljF2ebAnTuVATFjCStzRnvvT3At&amp;_nc_ht=scontent.xx&amp;oh=0ad39dd66e7cdcbb12911829187fe8ad&amp;oe=5D8BBB87"/>
    <hyperlink ref="G62" r:id="rId125" display="https://scontent.xx.fbcdn.net/v/t1.0-1/p50x50/51741989_775859512781366_72367883950227456_n.jpg?_nc_cat=103&amp;_nc_oc=AQmGfzu8_tA6ZQtdOrp9HwigaTOHPihLBOMbkXAgPXb7qH2J7lB5UYoGMSqG-nzG1mohrJgjTfMudxyTLXgK4xDh&amp;_nc_ht=scontent.xx&amp;oh=656ef747f3e7f96c5b22671bf0e8b668&amp;oe=5D971E36"/>
    <hyperlink ref="G63" r:id="rId126" display="https://scontent.xx.fbcdn.net/v/t1.0-1/p50x50/1240218_232748746882600_833925047_n.png?_nc_cat=109&amp;_nc_oc=AQliVlkAwoBh7Ppw6UYIqm0eudEir42Vhom_x7zMyoNaCmF5VC_Emfkj6SLoK-dNZqqCKWtEMRxRTw_ocyiXvBJz&amp;_nc_ht=scontent.xx&amp;oh=e1d9520b95b3569314bb26eb420443af&amp;oe=5D78FAFD"/>
    <hyperlink ref="G64" r:id="rId127" display="https://scontent.xx.fbcdn.net/v/t1.0-1/p50x50/12115794_10153689923348896_3584353967078906354_n.jpg?_nc_cat=1&amp;_nc_oc=AQkLqkUqN1mVsrm2ErUDr1qMfo6oDCXpFgXzKvb8C6Ul_gIRetkMjtm2NpoIZzq3ezabIk7OZLsXPQJH-RjdCD3V&amp;_nc_ht=scontent.xx&amp;oh=71e5459279e2eba026552d5eb2c74acc&amp;oe=5D951C6E"/>
    <hyperlink ref="G65" r:id="rId128" display="https://scontent.xx.fbcdn.net/v/t1.0-1/p50x50/10577152_761147187278522_2388359099774917739_n.png?_nc_cat=103&amp;_nc_oc=AQmf-Nv8nlj_cN0ntnf9u2Ugm41ul9sITC69L26c80YnS3OUAJ2c0zt1mE36tv_ErVpAdAKbH1GTj-5JE3QIsIDZ&amp;_nc_ht=scontent.xx&amp;oh=e7ec1b0982fdc32c56053719d8df8cae&amp;oe=5DC5F066"/>
    <hyperlink ref="G10" r:id="rId129" display="https://scontent.xx.fbcdn.net/v/t1.0-1/p50x50/12299266_10153608323605860_5612149659413272122_n.jpg?_nc_cat=102&amp;_nc_oc=AQllWMQzfuwqZDjAwtEgL8NuMeTfRfM_CZLfvUSho0g1JcjzQJj_Y_2H--iqdWYMGBrnlZKzcl1BbrQbtf8iFxXe&amp;_nc_ht=scontent.xx&amp;oh=6e5268121587aeffe27173d87f2a6162&amp;oe=5D989046"/>
    <hyperlink ref="G66" r:id="rId130" display="https://scontent.xx.fbcdn.net/v/t1.0-1/c22.22.280.280a/s50x50/389259_10150816237606087_1889741232_n.jpg?_nc_cat=103&amp;_nc_oc=AQkvB3a6Q1b9hXscqXhnCCpd93SOxzWKlkcLaKkrca1onECxiF5HUoqIjTgoLaMj_mvgQigoLgQgJDfFUcx2X1Ja&amp;_nc_ht=scontent.xx&amp;oh=2ac566dd4e0362410e27353aa9371354&amp;oe=5D913558"/>
    <hyperlink ref="G67" r:id="rId131" display="https://scontent.xx.fbcdn.net/v/t1.0-1/p50x50/10703722_10152715387648592_9110221371601185088_n.png?_nc_cat=108&amp;_nc_oc=AQklYXgxHMSeFwEnqzK0CCtexbTNuFaGdFBKpEDl6AXjVgMlj7_72t5NKMXPL6hkvowPMFpywZKVW5pmRK9K8H3A&amp;_nc_ht=scontent.xx&amp;oh=8c24aa137e83791f61bb3076ef391905&amp;oe=5D7F959F"/>
    <hyperlink ref="G59" r:id="rId132" display="https://scontent.xx.fbcdn.net/v/t1.0-1/p50x50/44693918_2426252777390809_4123630785590722560_n.jpg?_nc_cat=109&amp;_nc_oc=AQlo-7ZTew2FMW-PBzSErQLJFH9UrC80Pq3DZm7sV7Hy01rkJT7x8nWZdBMKAU0QLR9sAO3BviKTSMDX2PfMjGCi&amp;_nc_ht=scontent.xx&amp;oh=9553b95df30b7e473b236c05d8f85a97&amp;oe=5DC55292"/>
    <hyperlink ref="G34" r:id="rId133" display="https://scontent.xx.fbcdn.net/v/t1.0-1/p50x50/27067667_10155424608934685_8899922066307779585_n.png?_nc_cat=1&amp;_nc_oc=AQktc7RQalf2VGLjzPMA-xPLifrn37VBQFxqF459v_KhD8GdQgVWV7pHXRtQDOAgL60R4L67FBovq1pVMs-SX6YW&amp;_nc_ht=scontent.xx&amp;oh=1e48349f42f49c90be775b96bf2e32e8&amp;oe=5D9994F7"/>
    <hyperlink ref="G4" r:id="rId134" display="https://scontent.xx.fbcdn.net/v/t1.0-1/p50x50/27545625_10156174756354577_351515250820268304_n.png?_nc_cat=111&amp;_nc_oc=AQk9ptdJgrVUp3Co_kkYTMUYhdLepLmuZvsbdePemvnTgd8oOitQjrUwD9Ye05WE7gXHTpfrmLnojFCsHxpg8Foy&amp;_nc_ht=scontent.xx&amp;oh=79f0cbe4f11c555806dd55eef0f6cd64&amp;oe=5D91607C"/>
    <hyperlink ref="G51" r:id="rId135" display="https://scontent.xx.fbcdn.net/v/t1.0-1/p50x50/19029677_1425506497492365_2455337774784015519_n.jpg?_nc_cat=104&amp;_nc_oc=AQmF6Z4RiTCUIvo_YHwFaC02wd2tUVpR7tM9E-kHXa9PsMKX0Wi_BCk_fs6boIf8Wk_jWt-E1DcoFlARRSwubezf&amp;_nc_ht=scontent.xx&amp;oh=066a24422170b482c71887d450c760fc&amp;oe=5D85E51E"/>
    <hyperlink ref="G44" r:id="rId136" display="https://scontent.xx.fbcdn.net/v/t1.0-1/p50x50/61836386_2216609005081903_6021315794170806272_n.png?_nc_cat=111&amp;_nc_oc=AQn88e7LaZkBwB08W_tc5of5fIi7w5_trdy0mxjJgcZcTrpHOBvALRiiLsORRk5ow3Ox53-hkVceYIYRReDk2Cvl&amp;_nc_ht=scontent.xx&amp;oh=0c58a32c6e9edf7486d9fdca599a29c4&amp;oe=5D8D21A0"/>
    <hyperlink ref="G45" r:id="rId137" display="https://scontent.xx.fbcdn.net/v/t1.0-1/p50x50/11960268_1014046558615593_1972434264799813720_n.png?_nc_cat=110&amp;_nc_oc=AQk1yuNWbw_myhsDjtwwfbYUmn4aYcI2maFDzNw8yyuJqybxx85ezSJBuQeeV-k4wRKgVdckhXCWioBNOLwdF0-A&amp;_nc_ht=scontent.xx&amp;oh=27c13b2d28cd6b536ac811a884511937&amp;oe=5D78411B"/>
    <hyperlink ref="G33" r:id="rId138" display="https://scontent.xx.fbcdn.net/v/t1.0-1/p50x50/27655087_1613480528746546_1481481247137935454_n.jpg?_nc_cat=1&amp;_nc_oc=AQm9WHFyoxDPh05Xgo_J4pzyjwnY2DWytEm3Obb2IzPgByQumLhYpd3PQE5HEc8tJS3ELccI4oclrXGpIjj9B3Qx&amp;_nc_ht=scontent.xx&amp;oh=006545a5514803c4299a6e7025143a25&amp;oe=5D827F9C"/>
    <hyperlink ref="G54" r:id="rId139" display="https://scontent.xx.fbcdn.net/v/t1.0-1/p50x50/11822569_10152917755088204_3104127890873060442_n.png?_nc_cat=101&amp;_nc_oc=AQlm9diIpHT-auKEXX7LI_KdTTCRYdAS9zkNei4DhkIRYPqLYao1a0MEsrxVvbG_QBO17axHIS9hHhSzvH7gonU_&amp;_nc_ht=scontent.xx&amp;oh=7946386255f838937b068f616e947eee&amp;oe=5D8DC974"/>
    <hyperlink ref="G21" r:id="rId140" display="https://scontent.xx.fbcdn.net/v/t1.0-1/p50x50/1620516_648983605216748_8942949416658747393_n.png?_nc_cat=104&amp;_nc_oc=AQli6MZw4NdcPsQ7NrnkTHw5u6dKrrea8PQe1SxsWlL-rdyBrOue-pufdsEAmapsYCndzw4mluOHwquMKsMqkK9w&amp;_nc_ht=scontent.xx&amp;oh=354f5ed6d0fde20e58f360b351f5ca75&amp;oe=5D88FE0C"/>
    <hyperlink ref="G57" r:id="rId141" display="https://scontent.xx.fbcdn.net/v/t1.0-1/p50x50/21751306_10155724905022838_7192191338970086519_n.png?_nc_cat=1&amp;_nc_oc=AQmeONCOl3XUOs4ErFPzmqs21RTHh8c67_FXszZYup89CjLfZOJzhTHy-jpZ4FIBb3A4M8SZj4U9L3XkbC4-htfS&amp;_nc_ht=scontent.xx&amp;oh=17bce56970fcccb3a33b3b96089ca25d&amp;oe=5D81C20B"/>
    <hyperlink ref="G58" r:id="rId142" display="https://scontent.xx.fbcdn.net/v/t1.0-1/p50x50/61648230_10156525708002075_3763149597707337728_n.png?_nc_cat=110&amp;_nc_oc=AQmS3U1rUFBLrLtmSH6pD2qY5NW1NxHnMyJ34a8N-uimV232lPAbDfvdaDWL9PHeSqaA609H3mG9tTd4nisHE5Cm&amp;_nc_ht=scontent.xx&amp;oh=421cc8d2d56b566ba54e4afc5dbfaa3f&amp;oe=5D8B8401"/>
    <hyperlink ref="G29" r:id="rId143" display="https://scontent.xx.fbcdn.net/v/t1.0-1/p50x50/10306644_10152248250891669_4207720044346734830_n.png?_nc_cat=108&amp;_nc_oc=AQkFyVDm8q2xeoY1y7OLf0tyOPp4g2qCh6K_Fk-dTZ4pDubyVSYo-5A3Uzoy-Eaa_53TQsfkxaMjeRp01MeZMItC&amp;_nc_ht=scontent.xx&amp;oh=9bebbfe6974aeb73e99a23d53cea88f4&amp;oe=5D7D3792"/>
    <hyperlink ref="G68" r:id="rId144" display="https://scontent.xx.fbcdn.net/v/t1.0-1/p50x50/49390001_10157002080693980_5395048251755855872_n.png?_nc_cat=1&amp;_nc_oc=AQl6zozpTxNdiQMgOKz9dJOdJPXRvK4VS3kVm6waNCMsS9bnELGkQfGY1l4p9zkIv23PgMNlwVKz3vMn_KUvKbEm&amp;_nc_ht=scontent.xx&amp;oh=053749764cb7863356018ed55e2ac667&amp;oe=5D9A8DB9"/>
    <hyperlink ref="G69" r:id="rId145" display="https://scontent.xx.fbcdn.net/v/t1.0-1/c34.34.431.431a/s50x50/165742_473587142910_7842059_n.jpg?_nc_cat=102&amp;_nc_oc=AQlMZt25UqUAn7zXBkM3FTchDRWb6TGaDywgE9qcoxs3-ZiVdIyVFuV7OVrf8m244xzkGYmQtoXMGRyQ4p6BsNUh&amp;_nc_ht=scontent.xx&amp;oh=6eed6a55435d929d878462fba76afcef&amp;oe=5D9BC6E2"/>
    <hyperlink ref="G35" r:id="rId146" display="https://scontent.xx.fbcdn.net/v/t1.0-1/c18.18.221.221a/s50x50/148338_10151216757058038_249037877_n.png?_nc_cat=104&amp;_nc_oc=AQkQjNQLbCTIgE7nWMqPFspslNOUuKS_LnfrvqWmrzu0IAqd9KmazY1og7YwOchkdFvRdm-6ujxF3vKbTEkxMZuR&amp;_nc_ht=scontent.xx&amp;oh=e0a132a2d004908111e25f0fe555dec5&amp;oe=5D87C178"/>
    <hyperlink ref="G38" r:id="rId147" display="https://scontent.xx.fbcdn.net/v/t1.0-1/p50x50/1964783_10151965635216977_1176073030_n.jpg?_nc_cat=108&amp;_nc_oc=AQk64w7yEE0Cad7y-4_MAWKJzP_gXaDtttztiWOx_trqLGmA8rXQGNVadRSu2600wvvQTC0sDlAoDXcSOSMegRoh&amp;_nc_ht=scontent.xx&amp;oh=2b081e53675a49e322e2f2162a209fbf&amp;oe=5D7BA235"/>
    <hyperlink ref="G70" r:id="rId148" display="https://scontent.xx.fbcdn.net/v/t1.0-1/p50x50/1509286_760773327268088_310683218_n.jpg?_nc_cat=107&amp;_nc_oc=AQn_jsU7NHRf01GqRuizFLbld2hmruXVyp4i6K_rm97iK8-Y2rOl9xv_Xi9-zXgagF1G20M6dX94v8w1aUDmmNaM&amp;_nc_ht=scontent.xx&amp;oh=ae0d944c064d327c1d5552580bdadbcf&amp;oe=5D96263E"/>
    <hyperlink ref="G71" r:id="rId149" display="https://scontent.xx.fbcdn.net/v/t1.0-1/c0.0.50.50a/p50x50/11752444_992779977440368_3025901665999594563_n.jpg?_nc_cat=105&amp;_nc_oc=AQm1vwxEBMVOlJtRiVUjGj83ZsWRC2vNk_UNq-FPmTSsmRUuaNl2WUS-rYJT8-i-GvpKD8GupnA5WS9w1eJpClrL&amp;_nc_ht=scontent.xx&amp;oh=7f6b26a1942ea52d36afd61def87960b&amp;oe=5D891AE0"/>
    <hyperlink ref="G13" r:id="rId150" display="https://scontent.xx.fbcdn.net/v/t1.0-1/p50x50/58652565_10156080699091722_1135609346135162880_n.jpg?_nc_cat=101&amp;_nc_oc=AQkfypmFpOrwUU9u0lZAcIGA7CBe4iaF9qbeSjdjJa4PVe6vxNAIRlEN5ZQDF22jnW_bJbRbbP8hsUt7PlRDEmmL&amp;_nc_ht=scontent.xx&amp;oh=cf6f9560fe478cd01b286bfe3b7f92a1&amp;oe=5D944D7D"/>
    <hyperlink ref="G23" r:id="rId151" display="https://scontent.xx.fbcdn.net/v/t1.0-1/p50x50/40211540_2003754896342595_4368570923645665280_n.jpg?_nc_cat=108&amp;_nc_oc=AQlI0S9YgxY8uF8lnZ2kCpRO5x8us-fsvViDFWnz8nTOD-vOVV1NbnyrfeYgO6Xsfk4idLv5JkfA1qznX3ziqYN2&amp;_nc_ht=scontent.xx&amp;oh=e88db3ed17f8ef62d8221961425dac12&amp;oe=5D933C3C"/>
    <hyperlink ref="G72" r:id="rId152" display="https://scontent.xx.fbcdn.net/v/t1.0-1/p50x50/12042693_1658330247761074_1882831735303455035_n.png?_nc_cat=106&amp;_nc_oc=AQnBNVuC_b8WggxalQDOT8blB9zULD6leCG_REFJ2oBQLe8M40tMlYjx7TUnadKPYlPCbZQwr80JpbBIYctoc9g9&amp;_nc_ht=scontent.xx&amp;oh=1d8193f6e435f77417396369d52c0357&amp;oe=5D88C58B"/>
    <hyperlink ref="G41" r:id="rId153" display="https://scontent.xx.fbcdn.net/v/t1.0-1/c2.0.50.50a/p50x50/13654283_1051384251583478_7083156844099820694_n.jpg?_nc_cat=107&amp;_nc_oc=AQm7B3gfAjVqCemhNLPRAsi0DzrOtah7nkZ8zM7U_9RZXNg_LO97in6vpFPEqtnXPme6cNl5-hUgZw8Iry6l1fQG&amp;_nc_ht=scontent.xx&amp;oh=7c0bcef0123c77ab315b1d56476f2ed5&amp;oe=5D89FFD8"/>
    <hyperlink ref="G22" r:id="rId154" display="https://scontent.xx.fbcdn.net/v/t1.0-1/p50x50/15965487_174757799672729_4294992334464805198_n.png?_nc_cat=100&amp;_nc_oc=AQmCL_lO8LJ5UArL1x92y3-JkB-x8HDaf9lrBK0ajOJb-gXpQ3lfwburs_SElSIqW-XbiHnYf_eWn8Q9pO_8rgj1&amp;_nc_ht=scontent.xx&amp;oh=9db1d972dd3ac14806ac3e28680c07dd&amp;oe=5D999BF9"/>
    <hyperlink ref="G53" r:id="rId155" display="https://scontent.xx.fbcdn.net/v/t1.0-1/p50x50/62024944_10157658787962125_958115562020405248_n.jpg?_nc_cat=110&amp;_nc_oc=AQnlQLKebwQ2Cta8OMS9AuOlKyG89clJmWNCUYfPve8shT4fyZ5-RWe-nAAlsbRX0KNpCv2lBWBgIWuGb1PAtm_t&amp;_nc_ht=scontent.xx&amp;oh=92e7dc6b7c9a3e0ce9807fb7bda56736&amp;oe=5D7C2CFF"/>
    <hyperlink ref="G73" r:id="rId156" display="https://scontent.xx.fbcdn.net/v/t1.0-1/p50x50/1457665_596241580412433_1655953276_n.jpg?_nc_cat=106&amp;_nc_oc=AQkRBfW3-eUWewKPQESvvSCHvUOuI90AIIIewis_MGEgUx-IgJJ926kK2MmdSC85siyDY_WHBIokoAbrFl9Ur3T7&amp;_nc_ht=scontent.xx&amp;oh=d37c5cecf7fab8c676708f8d42d7a0d4&amp;oe=5D7D10ED"/>
    <hyperlink ref="G31" r:id="rId157" display="https://scontent.xx.fbcdn.net/v/t1.0-1/p50x50/1972382_507488546017428_5265447213493130601_n.png?_nc_cat=105&amp;_nc_oc=AQnNQoyGEMi0RtrqxDxQzfHIBHxOSB30CRYVmiLraWAP0SHa2pwMg6ZinKIXiB44DVDounDu11qUktCymFjNawBf&amp;_nc_ht=scontent.xx&amp;oh=6906e3413082bc97e115a056f7935deb&amp;oe=5D80A814"/>
    <hyperlink ref="G74" r:id="rId158" display="https://scontent.xx.fbcdn.net/v/t1.0-1/p50x50/11817213_10155879004550352_2443853221089824039_n.png?_nc_cat=1&amp;_nc_oc=AQmrJhpwm52b_vxPtoeq3tYU0bu_M9mrHbj7BxSBrcJntrRKT2etYOBF5kDgWBa8aNgaW4uTrnzjiB_S__1_qU1O&amp;_nc_ht=scontent.xx&amp;oh=b5cfea00b5e86275d89816c612ace6a0&amp;oe=5D7AD4C8"/>
    <hyperlink ref="G75" r:id="rId159" display="https://scontent.xx.fbcdn.net/v/t1.0-1/p50x50/34667651_10156670588119653_7437616302664974336_n.jpg?_nc_cat=1&amp;_nc_oc=AQlciYKajemGGegnUNpv0zfghCDEiKW8dEiyhVnCYfJERUxx7buWG0t1As9XqyfJ_FFZxa4zCNDDe31Mzt3ZS14l&amp;_nc_ht=scontent.xx&amp;oh=148bd0e3c4aa977cc6fb365a8deccdd4&amp;oe=5D8D6332"/>
    <hyperlink ref="G25" r:id="rId160" display="https://scontent.xx.fbcdn.net/v/t1.0-1/p50x50/26167312_1808322152545992_6039784693716584306_n.jpg?_nc_cat=103&amp;_nc_oc=AQn0r7KaPTlaR6CQGVq0W4iyeRgqgtBx0yxA5P7QoJTAy2g4JWOY8ZZXSSDnB0EQd_1EbI2Fe031tB2VeLc_ZSvW&amp;_nc_ht=scontent.xx&amp;oh=6288211c4caba6584a508c1d63107aa1&amp;oe=5D8287D2"/>
    <hyperlink ref="G42" r:id="rId161" display="https://scontent.xx.fbcdn.net/v/t1.0-1/p50x50/13886970_862762887158514_3781193209759753599_n.jpg?_nc_cat=110&amp;_nc_oc=AQlxiKH3dg1v0IYGewgY72_XV5fRsnRLUKrND4oUhlUD9BGowN9t8dHZ0cdSfctW3ywsyskRpLF-qy9kc35mgmAq&amp;_nc_ht=scontent.xx&amp;oh=4ab66b259b271fcd3b03fc0b19d8daf2&amp;oe=5D8A5F36"/>
    <hyperlink ref="G12" r:id="rId162" display="https://scontent.xx.fbcdn.net/v/t1.0-1/p50x50/26992010_1733127423447989_8359755623775578953_n.jpg?_nc_cat=100&amp;_nc_oc=AQmyEsMdiwC1Ho0GSJRPKFnKCTdNJQLLA4M7t-u4loSXljox6aekyIXvMt1uxCGStIuSw7RL1nqksY8yjXjJnK-H&amp;_nc_ht=scontent.xx&amp;oh=463452f29243155e64ab57b18ff0f260&amp;oe=5D7D8A5B"/>
    <hyperlink ref="G30" r:id="rId163" display="https://scontent.xx.fbcdn.net/v/t1.0-1/p50x50/56584197_10158060704732195_2973924862868848640_n.jpg?_nc_cat=102&amp;_nc_oc=AQmmu_frfH9WehhDQYzJwV06o1btt9xhAfmDl9_Bs7U9g2-fQTOtfS1bGEHYvjfXHRU-ahchuS_t8BSHmzJdYHGs&amp;_nc_ht=scontent.xx&amp;oh=72b0c804872737dac2117ab6143fcdeb&amp;oe=5D911CD6"/>
    <hyperlink ref="G48" r:id="rId164" display="https://scontent.xx.fbcdn.net/v/t1.0-1/p50x50/35128968_10155674142532218_7767154686427136000_n.jpg?_nc_cat=108&amp;_nc_oc=AQm3j8d6hYu2Bzzu99ph3ScUyUATQ4kzBk8lOOO3-trBxPkckhnMLFIPd4CYTht4_S4t7NvfCB7OJvhFihbNxJKI&amp;_nc_ht=scontent.xx&amp;oh=15f42a040c4c943ffd78c412794ad603&amp;oe=5D9CE49D"/>
    <hyperlink ref="G16" r:id="rId165" display="https://scontent.xx.fbcdn.net/v/t1.0-1/p50x50/12718381_979475438805333_7213147558235877658_n.jpg?_nc_cat=107&amp;_nc_oc=AQnvteWHPpXR8bBr-Rf3msyOWhKFIi95GYpA6ttJkNSwWjOWdmgKZO_LPi9obnRkiQuhvNnFpiJDENhnc5q0GaKM&amp;_nc_ht=scontent.xx&amp;oh=ca17bcba01226ddf3414bc932e9683d2&amp;oe=5D7DC38D"/>
    <hyperlink ref="G37" r:id="rId166" display="https://scontent.xx.fbcdn.net/v/t1.0-1/p50x50/18157560_10151146439764945_3825730940720650321_n.jpg?_nc_cat=110&amp;_nc_oc=AQnk4FHzPMiyWrqbgTyQ0xX4Kfxng2iRsRnlA4azd8g9v_FBjEizN1ygC8rAySO3Yr3HZQc8SFMlWk6ZQt8RaPLR&amp;_nc_ht=scontent.xx&amp;oh=3adc3b8fcd64a04bebd5c5083e79c6d0&amp;oe=5D7FC345"/>
    <hyperlink ref="G32" r:id="rId167" display="https://scontent.xx.fbcdn.net/v/t1.0-1/p50x50/1782073_10152216262153798_1012695001_n.jpg?_nc_cat=108&amp;_nc_oc=AQmqFdxHmRU15bHk9-Tay6Yeq2WEm9DYO803SjJSy16Em4p6gds2j0vUr9Zwrcl48EA_JUM--FBKTS5Qq2Sp6J_p&amp;_nc_ht=scontent.xx&amp;oh=60a8dd76c9c80c3d156087bcdfb1e9ea&amp;oe=5D9D204C"/>
    <hyperlink ref="G18" r:id="rId168" display="https://scontent.xx.fbcdn.net/v/t1.0-1/p50x50/42985491_10156272860376849_2891380543537020928_n.jpg?_nc_cat=101&amp;_nc_oc=AQmSr_Ke91qyO52RW-7_YBn1_jubm80_eKIylrRnoNEGdzyAj5N8YR__ZtEzz3bZ87R5HQ2RqUpcoyTBdeErkf-s&amp;_nc_ht=scontent.xx&amp;oh=984c36a5eca8b7290d1f8979e8bfb006&amp;oe=5D95046A"/>
    <hyperlink ref="G76" r:id="rId169" display="https://scontent.xx.fbcdn.net/v/t1.0-1/p50x50/167434_181408758543690_7161888_n.jpg?_nc_cat=100&amp;_nc_oc=AQnN4mx9WzanN-kh9hbVpXaS6uUBpDVAdVzV1jQ_LGbjWIygwtnSdQkYN6jy5ujzXjkvPy_FLVtNV6yDGbJ8mHGS&amp;_nc_ht=scontent.xx&amp;oh=f8b57696c0b68ffa3fa8e92b33f735bd&amp;oe=5D96E147"/>
    <hyperlink ref="G39" r:id="rId170" display="https://scontent.xx.fbcdn.net/v/t1.0-1/p50x50/13315531_856455707791698_5558092556461491792_n.jpg?_nc_cat=108&amp;_nc_oc=AQntapaac6wf4_9QxfUsWRy_WG8d6UJ7Qnix8PqY8YUyKtYx_6lmjFhFv4lZnmpAIXFX8f1yxh8qTHuA3axXiLWj&amp;_nc_ht=scontent.xx&amp;oh=b8e0eb06f0affc228819c5796f20b00a&amp;oe=5D7E0DF6"/>
    <hyperlink ref="G43" r:id="rId171" display="https://scontent.xx.fbcdn.net/v/t1.0-1/p50x50/36114246_1339711786163441_3298871363950870528_n.jpg?_nc_cat=101&amp;_nc_oc=AQmIb2zLxkhqgCLJtyjV6-FoEgdzw0Y3-vwYzuKtyW3U7TYPYOo0d_4ak0cq2y2m0kJeBTb6fDvDOcOzaPY09P6L&amp;_nc_ht=scontent.xx&amp;oh=09aa8ed0d48e92afc1fe12c52c38177e&amp;oe=5D8AFE30"/>
    <hyperlink ref="G77" r:id="rId172" display="https://scontent.xx.fbcdn.net/v/t1.0-1/p50x50/23032751_10159534330235181_8719986273807054644_n.png?_nc_cat=103&amp;_nc_oc=AQk85Bl27wlJdhiyHZqUDjXhH-q-DkCnSg4QmYhgvlHEnlXAlRwcTYTysiscD6yAiS3WU4H6oSNmoVlGJ0REpfUN&amp;_nc_ht=scontent.xx&amp;oh=3b66b0d4cd49fbb707c2a7aedb416645&amp;oe=5D851349"/>
    <hyperlink ref="G78" r:id="rId173" display="https://scontent.xx.fbcdn.net/v/t1.0-1/p50x50/45106122_10156865728467490_7602897781065252864_n.png?_nc_cat=107&amp;_nc_oc=AQkNMOzZol8OyAiBZHAoNmijKCKKBTQcFVhRTJh2_595uFESRe6dwqeG0RmjYBOaJFDMX_Pc9FnYkkjRcNmi0p94&amp;_nc_ht=scontent.xx&amp;oh=4d39c5d55e90e9c43e243508e5bd6704&amp;oe=5D9028B9"/>
    <hyperlink ref="G79" r:id="rId174" display="https://scontent.xx.fbcdn.net/v/t1.0-1/p50x50/44288495_10156804604574591_2719919324457336832_n.png?_nc_cat=100&amp;_nc_oc=AQn91ZLacDH-NcUad8hUIC-w_Ov8Tk-QfocecBag3rs9fgQjGQvvwYEf9xpS7KLS4EJrHulRuke0ZP_bNSpEN-eh&amp;_nc_ht=scontent.xx&amp;oh=3ee12a5efda46e1d7f85f13a48dc055c&amp;oe=5D7FA7DA"/>
    <hyperlink ref="G27" r:id="rId175" display="https://scontent.xx.fbcdn.net/v/t1.0-1/p50x50/43573243_2042452775776876_4328448421498191872_n.png?_nc_cat=110&amp;_nc_oc=AQkGxRYnRauzfAjF2jJjwzRd8Jw2Ihk6s1P-WkeU36Z4Y2lrnxw5kSdrg94OMKPvIr5vLLh6i4C_VixXu7I04H-9&amp;_nc_ht=scontent.xx&amp;oh=9dca43a9ee20989832bc3d8a03bf8c36&amp;oe=5D8C5DEE"/>
    <hyperlink ref="G80" r:id="rId176" display="https://scontent.xx.fbcdn.net/v/t1.0-1/p50x50/55897096_10157732538307079_1393262346868097024_n.jpg?_nc_cat=105&amp;_nc_oc=AQlgulOd51Z46_Ybqx64UIEge5x75yaGPxfsqJGPyBEi_-IstmNurjl9dvQQYvzFndCjBw7dX5wgMtZVvwH3z64c&amp;_nc_ht=scontent.xx&amp;oh=3bbeb4171f9725c349dac36599d376e8&amp;oe=5D7BE571"/>
    <hyperlink ref="G40" r:id="rId177" display="https://scontent.xx.fbcdn.net/v/t1.0-1/p50x50/30628888_1855130241183937_2703956922209207866_n.jpg?_nc_cat=111&amp;_nc_oc=AQnSv5hfy9uWYBC5JWe0RpSNsFgU2sYdZz6FF9MdiNQxSWNVfgu_TJFTCkSKFv1TmuyCvhRR_HuEpAVc7esmTP94&amp;_nc_ht=scontent.xx&amp;oh=e391de27eaadbce13ca7ab60425ca1a6&amp;oe=5D7B549E"/>
    <hyperlink ref="G81" r:id="rId178" display="https://scontent.xx.fbcdn.net/v/t1.0-1/p50x50/27751476_1783673158366307_4686855249549660773_n.png?_nc_cat=102&amp;_nc_oc=AQl7iMFLlHZhEzD96Z9O_xHeHFphh7PsV1i4-p5NKt6jes--wI8Zq2GfcE8swDHzA4Lmgdih0NzV7UB8lqFbHsS1&amp;_nc_ht=scontent.xx&amp;oh=c25ca22cdaf3b193dfe7cc4850aa181a&amp;oe=5D787E8B"/>
    <hyperlink ref="G82" r:id="rId179" display="https://scontent.xx.fbcdn.net/v/t1.0-1/p50x50/45564897_2225204230887192_8274678018174091264_n.jpg?_nc_cat=105&amp;_nc_oc=AQmeXhI9LLmEnf0qVEADtJgJoZ-cwU-gmzI_brihIbEyGlKLe7b_F73pObQql4BkfhAGWhS1DG0NWSB4xjRF1NGD&amp;_nc_ht=scontent.xx&amp;oh=1d2f61e51f98626b2a315ce5eda752ff&amp;oe=5D88975A"/>
    <hyperlink ref="G83" r:id="rId180" display="https://scontent.xx.fbcdn.net/v/t1.0-1/c106.0.207.207a/s50x50/561042_427808050600016_1475566499_n.jpg?_nc_cat=107&amp;_nc_oc=AQk9NQFB4KxwCO6tUMQZq17DEq309gkOdR_1QKQ0X65tzhfhmg1I6LWhdtvniZB_kqbUPHFd_iT1QaRc1ph3d8Je&amp;_nc_ht=scontent.xx&amp;oh=3c849eb2f3f21d4a008550125adfbd47&amp;oe=5D92C055"/>
    <hyperlink ref="G55" r:id="rId181" display="https://scontent.xx.fbcdn.net/v/t1.0-1/p50x50/544033_257443974385889_2105417636_n.jpg?_nc_cat=102&amp;_nc_oc=AQncZJsChieljTi-bUiiJioM34Hph1o__EZ2wtX6ftKtb2Hdo_5rAxkU8j6bcDagC7lLym4DwKGScDQofN9fuwsq&amp;_nc_ht=scontent.xx&amp;oh=a1778e92f4235b0127b96b89918106b2&amp;oe=5D813E6F"/>
    <hyperlink ref="G84" r:id="rId182" display="https://scontent.xx.fbcdn.net/v/t1.0-1/p50x50/13394050_10153398543841599_5384243819158554327_n.jpg?_nc_cat=111&amp;_nc_oc=AQl-37ZRRgc0ZgF4D2TWtSkCoJc3kJOfvYJjdbPTrYGynmhSnmtBuFFrsKgOciOQs1HucHLrlhX7rXtAvZ3fNz80&amp;_nc_ht=scontent.xx&amp;oh=0300596b8140ea95f9b3ad1c5e9c45d3&amp;oe=5D8F9E9B"/>
    <hyperlink ref="G85" r:id="rId183" display="https://scontent.xx.fbcdn.net/v/t1.0-1/p50x50/10371431_243050862570683_6174288397924256623_n.jpg?_nc_cat=109&amp;_nc_oc=AQks_EXyI4SlIO-2nAM17ktvqrlh5lwQm4WXes72709BgbvfDAL59pK5ZStcuh9dkDY_Fh4k-rncXsGgxTjB2CIu&amp;_nc_ht=scontent.xx&amp;oh=68e6d4d8de7c31a818bf5775187d0270&amp;oe=5D96A097"/>
    <hyperlink ref="G86" r:id="rId184" display="https://scontent.xx.fbcdn.net/v/t1.0-1/p50x50/51228014_10156094648908176_5854983101049995264_n.jpg?_nc_cat=101&amp;_nc_oc=AQn2sUTvEprN3Ze5EHvTwka9vOxxRohZOMLyuxmMahafcH4nDGjuCN-R5MBBB6Ey6RndfV5mkbKe0XWC4QUcx8DQ&amp;_nc_ht=scontent.xx&amp;oh=c961e79836e750afa3d6756aa4e1d0e7&amp;oe=5D99B9C9"/>
    <hyperlink ref="G87" r:id="rId185" display="https://scontent.xx.fbcdn.net/v/t1.0-1/p50x50/10888779_10152728014139930_4124488593422102645_n.jpg?_nc_cat=102&amp;_nc_oc=AQm9khKMv21FOO4CWn23Ir29P4gQeJNfacg8b_E9EeYOnsRhLsJGcPHe6qGsiVienSrb9UwAdNIzJzCcSqZ06iPL&amp;_nc_ht=scontent.xx&amp;oh=0296680cd54d9785fe70ec1d9f79eee6&amp;oe=5D906D25"/>
    <hyperlink ref="G88" r:id="rId186" display="https://scontent.xx.fbcdn.net/v/t1.0-1/p50x50/12687942_1117260498285560_5544851370975095466_n.png?_nc_cat=111&amp;_nc_oc=AQni_bu8gRNuEGJVeM1C8PJ_0K8qpvieGP3XxT_MwFzyfzuoAuNs-n1QheT75W04PBQZxfkxcfDmrERG0fgFBpwD&amp;_nc_ht=scontent.xx&amp;oh=d7ebcec0da5eec149f394e2389314884&amp;oe=5D9B093D"/>
    <hyperlink ref="G89" r:id="rId187" display="https://scontent.xx.fbcdn.net/v/t1.0-1/p50x50/1377498_10151943132768107_937023890_n.jpg?_nc_cat=1&amp;_nc_oc=AQknPSNGqhAiXBrZaEpeJasyl5_7yU6yCpI4i6YShlkqmgTqgh-fbk_PLh-5rl8kFwKuYM4-WermYiU6lmNh--Vj&amp;_nc_ht=scontent.xx&amp;oh=a9a278a9622214ef149594af499a2055&amp;oe=5DC665CC"/>
    <hyperlink ref="G90" r:id="rId188" display="https://scontent.xx.fbcdn.net/v/t1.0-1/p50x50/14642128_10154225834677763_9181035856007043268_n.jpg?_nc_cat=111&amp;_nc_oc=AQnrsPHwFMiDtHmnSYr105gYyZmx9yaG5WB8vuTNtDDa7LtzQoodLP1S4rQe72YGNdkF5iebGgAm0M6N1JcQkbnd&amp;_nc_ht=scontent.xx&amp;oh=a4e15dff360ae68f28cdafa41b102fa2&amp;oe=5D83008C"/>
    <hyperlink ref="G91" r:id="rId189" display="https://scontent.xx.fbcdn.net/v/t1.0-1/p50x50/46350013_10155977928290773_2793615177935749120_n.png?_nc_cat=1&amp;_nc_oc=AQm40BCyO9QVrGmd8DV7gWSnZTe21Nj35wUy26lHtcxHYawUwEMgNeFQxasFOOQ3YTjHh0y2pfdje2h6-zekKjbK&amp;_nc_ht=scontent.xx&amp;oh=97b9f73ed35ad2430688afdf615bf54c&amp;oe=5D9B80BC"/>
    <hyperlink ref="G92" r:id="rId190" display="https://scontent.xx.fbcdn.net/v/t1.0-1/p50x50/1210_1075337892509355_7748603552286341132_n.png?_nc_cat=111&amp;_nc_oc=AQlyX0R9Dl6OsNnbjGTu5z11Cgzanf5LYxwnXX4AMjV3tU3ghlIiKbNMtyNQaFvjNZEvXjH02GDJJvpHpa-xllfl&amp;_nc_ht=scontent.xx&amp;oh=41dfcf8ec4d26a2880f3fea8f5ea2e5a&amp;oe=5D786A99"/>
    <hyperlink ref="G93" r:id="rId191" display="https://scontent.xx.fbcdn.net/v/t1.0-1/p50x50/62526773_2386341804742916_804391853498564608_n.jpg?_nc_cat=104&amp;_nc_oc=AQkF809aY0tCLpbkkZg_tDM88-Khm92Srqok_NNOLzwztuvoSSF1owzJgvYfjpzVNGtNk7EkRYPXUilLBMM547LU&amp;_nc_ht=scontent.xx&amp;oh=90800c3802da9f485d4ce81aec6a677a&amp;oe=5D795D1B"/>
    <hyperlink ref="G46" r:id="rId192" display="https://scontent.xx.fbcdn.net/v/t1.0-1/p50x50/26733437_10155172683461517_5993968962689167473_n.jpg?_nc_cat=100&amp;_nc_oc=AQknSX8MvXmuqeVrjZzHka0yZzuaF6_06DLgyzIQcBwHW667xRShjWO6SyL6xEtk4AtwFWaR7R_Qocjnq9cUrNPk&amp;_nc_ht=scontent.xx&amp;oh=4902271f393f70e3fda4a192e9b4942c&amp;oe=5D86AFA3"/>
    <hyperlink ref="G94" r:id="rId193" display="https://scontent.xx.fbcdn.net/v/t1.0-1/p50x50/48398496_1615345528567736_5395773688912019456_n.jpg?_nc_cat=102&amp;_nc_oc=AQkZG-HiAdCbTGk5Bf7HPUAeAvJwHeWvifqirBW-jtxdP-aDbhLkgEW26BbQR5ECLiPBr7uYs_S3TZxkDm9HJgUw&amp;_nc_ht=scontent.xx&amp;oh=9ea8862f36a14ed5293d4010160c8454&amp;oe=5D91322E"/>
    <hyperlink ref="G95" r:id="rId194" display="https://scontent.xx.fbcdn.net/v/t1.0-1/p50x50/10525965_583230998465114_4210633538463782142_n.png?_nc_cat=108&amp;_nc_oc=AQkql0qfDhexCKs24MHubnRoS_3QHgDY_LG1PU28fArgwK4S4cJKhdxhU6pmVp1-3l2rVoLxYWKGY9FeDCEkcEud&amp;_nc_ht=scontent.xx&amp;oh=45323fb5f9c56ddbf940eb29cb26986b&amp;oe=5D7F79C2"/>
    <hyperlink ref="G96" r:id="rId195" display="https://scontent.xx.fbcdn.net/v/t1.0-1/p50x50/10981617_808634665852999_3901817499295781832_n.png?_nc_cat=104&amp;_nc_oc=AQkpF2Vxj44cxbYKp8sVM_C0aat3TGNC34oyZxR4DPHFpkKwOwCjLyLlGYmZv0AgMEZCKvFOLlDgFdv1vqpQF5FJ&amp;_nc_ht=scontent.xx&amp;oh=bef203061385410334c6c9e753325799&amp;oe=5D87A000"/>
    <hyperlink ref="G97" r:id="rId196" display="https://scontent.xx.fbcdn.net/v/t1.0-1/p50x50/1521541_10201336137464977_1060194455_n.jpg?_nc_cat=108&amp;_nc_oc=AQnZgfWVRE7Psx_q3iPGq8aoX-r9v0wvO_35ZNm7g5jQbtX2Wxcdp55DUmOuiem6YW9V_Zboou29yQ8pm_dSKMzO&amp;_nc_ht=scontent.xx&amp;oh=fd8c4b694ee74ffb937b5636e8937c41&amp;oe=5DC50EF8"/>
    <hyperlink ref="G98" r:id="rId197" display="https://scontent.xx.fbcdn.net/v/t1.0-1/p50x50/21740472_1451622891611631_1466206087481066582_n.png?_nc_cat=108&amp;_nc_oc=AQkYDzO37asd0Arc20lh7l_pKekCiJsgYicbwgQUa4o5vbJ0yuYCCg1wrm5Qb4o2bGK_aemM4RqR6VY8_VAWnGyK&amp;_nc_ht=scontent.xx&amp;oh=e3149bc458a7d6ea879d5f22097c2101&amp;oe=5D94BD1B"/>
    <hyperlink ref="G99" r:id="rId198" display="https://scontent.xx.fbcdn.net/v/t1.0-1/p50x50/421898_384032771625638_1445619363_n.jpg?_nc_cat=1&amp;_nc_oc=AQlYUdeMWOSG0IIsEO2U4z1VA7CHv5isEa5If5BnEk15iI6DTnMkF74kW-O8YIiaSPE6JsnnD2GTovqLI7eMgXCb&amp;_nc_ht=scontent.xx&amp;oh=9985a05b742ba9cdce071a6c32eab648&amp;oe=5D93394F"/>
    <hyperlink ref="G100" r:id="rId199" display="https://scontent.xx.fbcdn.net/v/t1.0-1/p50x50/15073514_1112904738806365_8548258563665996390_n.jpg?_nc_cat=104&amp;_nc_oc=AQlpggMOamVManEXpSNS2AYgXv3ynRm1yFVhHZ0vGu1g0NDc4T6QyTzGXap8ymjZ4DvCFYxZEhlIYwBVKSf4I7dM&amp;_nc_ht=scontent.xx&amp;oh=b87a385876125fe6e59fdff1cd3c2713&amp;oe=5D961AD9"/>
    <hyperlink ref="G101" r:id="rId200" display="https://scontent.xx.fbcdn.net/v/t1.0-1/c138.17.216.216a/s50x50/397567_141766019269709_1899143328_n.jpg?_nc_cat=100&amp;_nc_oc=AQnX7VsPejEF2xKcZJhIpFWvvdYIQhnuvnQlDUfoAMUwls-fFQXVqTQ-ur9nRnDw2h_wsXkeKTA2MJwzZwNAdOOU&amp;_nc_ht=scontent.xx&amp;oh=d8421d22ca4ca2af5f8507c2b8768340&amp;oe=5D82AB5A"/>
    <hyperlink ref="G102" r:id="rId201" display="https://scontent.xx.fbcdn.net/v/t1.0-1/p50x50/488254_454416301256125_1208698717_n.jpg?_nc_cat=110&amp;_nc_oc=AQkMC37IdOJH4l-AjGn5qcOqCvitSLVwYAfIUlw0m-0hDH-sG6_8vQotppyyWi9XOlUFPKlPw_Ans10qinNUSC9M&amp;_nc_ht=scontent.xx&amp;oh=d026c48a0be3553a99d13873e2a073b5&amp;oe=5D794A5C"/>
    <hyperlink ref="G103" r:id="rId202" display="https://scontent.xx.fbcdn.net/v/t1.0-1/p50x50/16864649_1648266285469387_214675959023018879_n.png?_nc_cat=110&amp;_nc_oc=AQm4lAZBTJOksdBmNYC-H7k0KQ7KyTwGyUF2O6pYx0WCPkIVjIuGJB8xm8Hh-l_j60AeErzkG_pgGy6HI0PwusCM&amp;_nc_ht=scontent.xx&amp;oh=555f8353b43c4f1bb2a7719e7829cefa&amp;oe=5D7BC348"/>
    <hyperlink ref="AH3" r:id="rId203" display="https://scontent.xx.fbcdn.net/v/t1.0-1/p50x50/35847172_10155649158519103_2337553903811297280_n.png?_nc_cat=107&amp;_nc_oc=AQmzq05xqRQgfv2n3CDYRAyLzBjVmKeXs6mFfafy18pl3e1mU9nEeTyixsY9QCg5izi7sMoh1BZQUSZouW6J-lOG&amp;_nc_ht=scontent.xx&amp;oh=d986d5e541a3148cf344acc2522298b5&amp;oe=5D7E54A1"/>
    <hyperlink ref="AH60" r:id="rId204" display="https://scontent.xx.fbcdn.net/v/t1.0-1/p50x50/14731182_1134357773299182_1756849340790568327_n.png?_nc_cat=101&amp;_nc_oc=AQkaMzoP-iQE8ZsPV1gVZkKXGTEoEF6N5VXxOr43vxwSbTgzm-q3VhKrLLeyQquMaexoCiF3M_rLby4abYCDvHAV&amp;_nc_ht=scontent.xx&amp;oh=214f1dc887496b40151df0a5e8dada6f&amp;oe=5D922EB4"/>
    <hyperlink ref="AH52" r:id="rId205" display="https://scontent.xx.fbcdn.net/v/t1.0-1/p50x50/61878922_2731688486847524_707898472526774272_n.jpg?_nc_cat=104&amp;_nc_oc=AQl4x424nj7gpURmruUrtLW8v1Kbtuuyf5hEdubkPkeT_U_Mk3vKNf5NMVxUC_rkrbbHAtm0AiGadYX5SOeB41kO&amp;_nc_ht=scontent.xx&amp;oh=0b6084f13d42c515d9a592ccc068071b&amp;oe=5D93BF9B"/>
    <hyperlink ref="AH14" r:id="rId206" display="https://scontent.xx.fbcdn.net/v/t1.0-1/p50x50/35151276_10155249074421580_7100759307515330560_n.png?_nc_cat=110&amp;_nc_oc=AQlukGTf8aqeiSyRw41Bs9IcKZuVN20n4PLXBvRWvssEFJdtytPZ5qC_MKT42ofaqtncnip2Oof1ej19Nw6opqLt&amp;_nc_ht=scontent.xx&amp;oh=60fd8b2470c8ae0bc4a25a92b121f1d2&amp;oe=5D8E8B74"/>
    <hyperlink ref="AH61" r:id="rId207" display="https://scontent.xx.fbcdn.net/v/t1.0-1/p50x50/32235667_1643352692367816_4761789988641701888_n.png?_nc_cat=109&amp;_nc_oc=AQnLp1dY4uqQ-ANcfbr6FPahdutpefbP8jJDUnvSiZC8xqS0PRVQWDYLzC61Rujxi3vhfyBmVi7n1Y-D8yieGhoL&amp;_nc_ht=scontent.xx&amp;oh=9bc380934f3b924b65e79f9bd4c9417b&amp;oe=5D970D62"/>
    <hyperlink ref="AH19" r:id="rId208" display="https://scontent.xx.fbcdn.net/v/t1.0-1/p50x50/10805743_10152805924754154_2221230667549548321_n.png?_nc_cat=1&amp;_nc_oc=AQmUuZff2vNNLlu25VmsKFAWbRL4FYmmopYnH3blf17_C5gNlUdnsVNZ2ZeQngIdtVyqnpUR2CNUfBaVs_Y7qYEx&amp;_nc_ht=scontent.xx&amp;oh=7e372d52f02c0c5f03c6bca6669ff58a&amp;oe=5DC51AF4"/>
    <hyperlink ref="AH20" r:id="rId209" display="https://scontent.xx.fbcdn.net/v/t1.0-1/p50x50/36480455_10156545262589394_5244614501067653120_n.png?_nc_cat=1&amp;_nc_oc=AQlSMaj3-50dTnRc1c6lfXdTj6i8l53PnelbFmu1Qe8W7novvSLqMJ1-yIE-cQb7ugKuWWbtYvmTA6hsyCepAb08&amp;_nc_ht=scontent.xx&amp;oh=ce0f962200e92ca40e9c9df749072c4c&amp;oe=5D89D0BE"/>
    <hyperlink ref="AH5" r:id="rId210" display="https://scontent.xx.fbcdn.net/v/t1.0-1/p50x50/29541184_1816437111710849_4839527194716837452_n.png?_nc_cat=101&amp;_nc_oc=AQnbMSWN8AfhtIXESNO1PIQaiT7TwOjOBdg1KIr4eKh0myaWMvKBtHSAwYelKmrTHmkxNKsdZ9h9Kgi26QgwA8UW&amp;_nc_ht=scontent.xx&amp;oh=cc7e0857c101facb157810c0c8fe2433&amp;oe=5D9A5195"/>
    <hyperlink ref="AH8" r:id="rId211" display="https://scontent.xx.fbcdn.net/v/t1.0-1/p50x50/59502803_10162275564521337_4502539530657595392_n.png?_nc_cat=1&amp;_nc_oc=AQktk6lG3jOu1-H_mZ8EQXJ3Q6sH2dus5Fw1FBVz_1yNHhC6oHLH9c9iRTKAxXiQUatPmJSBdXeBLcBqXBTnFYdh&amp;_nc_ht=scontent.xx&amp;oh=bf79b1be1f8f4f9130bdde1517ae74f9&amp;oe=5D836AAF"/>
    <hyperlink ref="AH17" r:id="rId212" display="https://scontent.xx.fbcdn.net/v/t1.0-1/p50x50/12509196_1314060225277455_9412573100854808_n.png?_nc_cat=106&amp;_nc_oc=AQkfPlMOTbWefDBO7iCb3QHqn8k9t-D7aQ8XlIMwlKvUT6FPO79ia20kc-C9L5VlXtOwLRlVXnb5kYMqFp_OG9SI&amp;_nc_ht=scontent.xx&amp;oh=6674f9bace34958fc4c0a65b4ff170dc&amp;oe=5D79B63E"/>
    <hyperlink ref="AH36" r:id="rId213" display="https://scontent.xx.fbcdn.net/v/t1.0-1/p50x50/555492_10150631278512231_485730630_n.jpg?_nc_cat=107&amp;_nc_oc=AQk4qDETJlKYVthomhC7cl0Gi-lmdW0q70L9NQR97XyAD5P9QNUW8psDTImq0lbIiuDYIquakpeXIyujpHozTl3h&amp;_nc_ht=scontent.xx&amp;oh=a9cc70344d1fcff13a0ca6029280293c&amp;oe=5D8F7E41"/>
    <hyperlink ref="AH11" r:id="rId214" display="https://scontent.xx.fbcdn.net/v/t1.0-1/p50x50/1901278_10152259592817603_459166674_n.jpg?_nc_cat=105&amp;_nc_oc=AQl8GwG55BeP6zNcTNfSsX7ijJXMRhLtd_zNdJNy3z2QoLtum9tFZsh3iiBdhTvx7-e-9Q48bM2Ppmhf_WjAaX-C&amp;_nc_ht=scontent.xx&amp;oh=c352a227501a7fee23acb222b3d67b63&amp;oe=5D96E7E8"/>
    <hyperlink ref="AH9" r:id="rId215" display="https://scontent.xx.fbcdn.net/v/t1.0-1/p50x50/45282968_10157083585987642_2622537550975205376_n.jpg?_nc_cat=108&amp;_nc_oc=AQljnpQuPotD41YU2hq9gEHCIW2P22JdaTgUWKJEw68rzz5Pgp_8ibK9EgSPD6XPEHH5qpqn7uEXMDSFks9WfVtu&amp;_nc_ht=scontent.xx&amp;oh=6f8d14e4f54a89a19e477e7fc1ec8bf9&amp;oe=5DC5853A"/>
    <hyperlink ref="AH6" r:id="rId216" display="https://scontent.xx.fbcdn.net/v/t1.0-1/p50x50/13775849_1713322995596008_4232056719045322408_n.png?_nc_cat=107&amp;_nc_oc=AQm8W0k-3mHHZ0NA4B7u20WGXZgoZCksO3um6qd2lqTOSaKLo5eIlkjtjRnt_0IE11OZc3iinDHLrHZsjCyTZ6v_&amp;_nc_ht=scontent.xx&amp;oh=99834a216a2ba225c233b0e07d72c9fc&amp;oe=5D912EEF"/>
    <hyperlink ref="AH56" r:id="rId217" display="https://scontent.xx.fbcdn.net/v/t1.0-1/p50x50/18402692_10154400826063204_7555318370774935943_n.jpg?_nc_cat=102&amp;_nc_oc=AQmfjHkqCI-HM6BAQeudf7hmA416vqqInET3aDHYrQfn5cuWaWKjtK97enK7-6T-uIU-66XU8cCp76XC-lKhkW7Y&amp;_nc_ht=scontent.xx&amp;oh=ee367d05ad198d3be23b9815a4d33d84&amp;oe=5D8138A1"/>
    <hyperlink ref="AH47" r:id="rId218" display="https://scontent.xx.fbcdn.net/v/t1.0-1/p50x50/18767605_10155041388721130_3946638482509761445_n.png?_nc_cat=1&amp;_nc_oc=AQlBhvqe6fDVmyuC2yi1JqEmfiFAd11JbW5ebMsHnVX416kWRVPeoHdt-jx5kKAGyqEvPk1fGScqYRSRkmo37Wgj&amp;_nc_ht=scontent.xx&amp;oh=9d2d980d0efecb79b19ae709879c3987&amp;oe=5D9549C5"/>
    <hyperlink ref="AH15" r:id="rId219" display="https://scontent.xx.fbcdn.net/v/t1.0-1/c1.0.50.50a/p50x50/13173687_10154159908353485_8036499164654779180_n.png?_nc_cat=105&amp;_nc_oc=AQkRyK-x6hVfS51v6c8lSwDxIJ3csard192xJC1LxwzWstZkZDTLsQ5KfSyi1hkb01Sk9zP-XLib83ONsbpTqGck&amp;_nc_ht=scontent.xx&amp;oh=c877b906228cadf2a3e2ee63da340e0d&amp;oe=5D8AD8DA"/>
    <hyperlink ref="AH28" r:id="rId220" display="https://scontent.xx.fbcdn.net/v/t1.0-1/p50x50/27067795_10155317388799157_581294830019821146_n.jpg?_nc_cat=103&amp;_nc_oc=AQmZ_tnX3FRHE2eKfAvIUodCStN0CNxb0LG2dDiZi-1pzwzeSz_pD_xhkStATZPB-pP_6PO5SuaKccE7zWfI5Lk0&amp;_nc_ht=scontent.xx&amp;oh=ccd7769347312394101c4dba9f584597&amp;oe=5D8080EA"/>
    <hyperlink ref="AH26" r:id="rId221" display="https://scontent.xx.fbcdn.net/v/t1.0-1/p50x50/11817284_10153504510187458_1427848854220591188_n.jpg?_nc_cat=110&amp;_nc_oc=AQlMeai4EDYZd0tO661MzXmyef_yKIYuPoMDtKVZW5_Dd5ETSsuq_E-hmA2JcZUgZjCQ0vMOyxsllYVZyOvePAiO&amp;_nc_ht=scontent.xx&amp;oh=4a1e9759682954782d3e2b13b26fcf73&amp;oe=5D849833"/>
    <hyperlink ref="AH7" r:id="rId222" display="https://scontent.xx.fbcdn.net/v/t1.0-1/p50x50/22007597_10154786304985880_1521977880617281962_n.png?_nc_cat=1&amp;_nc_oc=AQkmaCAsZ8_n17StkdR-QNWN69EQVyD834JptYgqGlI20fkKc8ULS_E6DPlTi42ee_5s0nTD22DqYJpCBpO4N6Mz&amp;_nc_ht=scontent.xx&amp;oh=e9f977653174eb68527581eac362fbd7&amp;oe=5D868A90"/>
    <hyperlink ref="AH50" r:id="rId223" display="https://scontent.xx.fbcdn.net/v/t1.0-1/p50x50/23319378_10159669911650061_6900204595794250932_n.png?_nc_cat=108&amp;_nc_oc=AQmmBKD0qx6WH-FoRB7-doFQ5N2aNW1gX9NoIbX-_QrSy6XGScOnsINaq0MKqLM1YIIvaSNqxo-BbfiBhDY3JMvw&amp;_nc_ht=scontent.xx&amp;oh=5deff603a868d7036c9613fba0e1d184&amp;oe=5D993B48"/>
    <hyperlink ref="AH24" r:id="rId224" display="https://scontent.xx.fbcdn.net/v/t1.0-1/p50x50/44628831_10155969398659077_3634190730743775232_n.jpg?_nc_cat=1&amp;_nc_oc=AQkOY6xsGcQz606JHJaLkVdwg8S2poLSZGhwdxXYF85crDqtyg6oVSyFqbdt8YS1slS3iIZ5DCP1JWXMDbytKGC2&amp;_nc_ht=scontent.xx&amp;oh=4438d12a73b583ebe65bf0b9656764d4&amp;oe=5D9537A2"/>
    <hyperlink ref="AH49" r:id="rId225" display="https://scontent.xx.fbcdn.net/v/t1.0-1/p50x50/19961187_10154601864176837_6975228762785133502_n.jpg?_nc_cat=104&amp;_nc_oc=AQn-mUf7BV_J28ky0fqENpW0qfFm7-lV7YYJjCanUKiZaxL_0L-yvS4bEVhnzljF2ebAnTuVATFjCStzRnvvT3At&amp;_nc_ht=scontent.xx&amp;oh=0ad39dd66e7cdcbb12911829187fe8ad&amp;oe=5D8BBB87"/>
    <hyperlink ref="AH62" r:id="rId226" display="https://scontent.xx.fbcdn.net/v/t1.0-1/p50x50/51741989_775859512781366_72367883950227456_n.jpg?_nc_cat=103&amp;_nc_oc=AQmGfzu8_tA6ZQtdOrp9HwigaTOHPihLBOMbkXAgPXb7qH2J7lB5UYoGMSqG-nzG1mohrJgjTfMudxyTLXgK4xDh&amp;_nc_ht=scontent.xx&amp;oh=656ef747f3e7f96c5b22671bf0e8b668&amp;oe=5D971E36"/>
    <hyperlink ref="AH63" r:id="rId227" display="https://scontent.xx.fbcdn.net/v/t1.0-1/p50x50/1240218_232748746882600_833925047_n.png?_nc_cat=109&amp;_nc_oc=AQliVlkAwoBh7Ppw6UYIqm0eudEir42Vhom_x7zMyoNaCmF5VC_Emfkj6SLoK-dNZqqCKWtEMRxRTw_ocyiXvBJz&amp;_nc_ht=scontent.xx&amp;oh=e1d9520b95b3569314bb26eb420443af&amp;oe=5D78FAFD"/>
    <hyperlink ref="AH64" r:id="rId228" display="https://scontent.xx.fbcdn.net/v/t1.0-1/p50x50/12115794_10153689923348896_3584353967078906354_n.jpg?_nc_cat=1&amp;_nc_oc=AQkLqkUqN1mVsrm2ErUDr1qMfo6oDCXpFgXzKvb8C6Ul_gIRetkMjtm2NpoIZzq3ezabIk7OZLsXPQJH-RjdCD3V&amp;_nc_ht=scontent.xx&amp;oh=71e5459279e2eba026552d5eb2c74acc&amp;oe=5D951C6E"/>
    <hyperlink ref="AH65" r:id="rId229" display="https://scontent.xx.fbcdn.net/v/t1.0-1/p50x50/10577152_761147187278522_2388359099774917739_n.png?_nc_cat=103&amp;_nc_oc=AQmf-Nv8nlj_cN0ntnf9u2Ugm41ul9sITC69L26c80YnS3OUAJ2c0zt1mE36tv_ErVpAdAKbH1GTj-5JE3QIsIDZ&amp;_nc_ht=scontent.xx&amp;oh=e7ec1b0982fdc32c56053719d8df8cae&amp;oe=5DC5F066"/>
    <hyperlink ref="AH10" r:id="rId230" display="https://scontent.xx.fbcdn.net/v/t1.0-1/p50x50/12299266_10153608323605860_5612149659413272122_n.jpg?_nc_cat=102&amp;_nc_oc=AQllWMQzfuwqZDjAwtEgL8NuMeTfRfM_CZLfvUSho0g1JcjzQJj_Y_2H--iqdWYMGBrnlZKzcl1BbrQbtf8iFxXe&amp;_nc_ht=scontent.xx&amp;oh=6e5268121587aeffe27173d87f2a6162&amp;oe=5D989046"/>
    <hyperlink ref="AH66" r:id="rId231" display="https://scontent.xx.fbcdn.net/v/t1.0-1/c22.22.280.280a/s50x50/389259_10150816237606087_1889741232_n.jpg?_nc_cat=103&amp;_nc_oc=AQkvB3a6Q1b9hXscqXhnCCpd93SOxzWKlkcLaKkrca1onECxiF5HUoqIjTgoLaMj_mvgQigoLgQgJDfFUcx2X1Ja&amp;_nc_ht=scontent.xx&amp;oh=2ac566dd4e0362410e27353aa9371354&amp;oe=5D913558"/>
    <hyperlink ref="AH67" r:id="rId232" display="https://scontent.xx.fbcdn.net/v/t1.0-1/p50x50/10703722_10152715387648592_9110221371601185088_n.png?_nc_cat=108&amp;_nc_oc=AQklYXgxHMSeFwEnqzK0CCtexbTNuFaGdFBKpEDl6AXjVgMlj7_72t5NKMXPL6hkvowPMFpywZKVW5pmRK9K8H3A&amp;_nc_ht=scontent.xx&amp;oh=8c24aa137e83791f61bb3076ef391905&amp;oe=5D7F959F"/>
    <hyperlink ref="AH59" r:id="rId233" display="https://scontent.xx.fbcdn.net/v/t1.0-1/p50x50/44693918_2426252777390809_4123630785590722560_n.jpg?_nc_cat=109&amp;_nc_oc=AQlo-7ZTew2FMW-PBzSErQLJFH9UrC80Pq3DZm7sV7Hy01rkJT7x8nWZdBMKAU0QLR9sAO3BviKTSMDX2PfMjGCi&amp;_nc_ht=scontent.xx&amp;oh=9553b95df30b7e473b236c05d8f85a97&amp;oe=5DC55292"/>
    <hyperlink ref="AH34" r:id="rId234" display="https://scontent.xx.fbcdn.net/v/t1.0-1/p50x50/27067667_10155424608934685_8899922066307779585_n.png?_nc_cat=1&amp;_nc_oc=AQktc7RQalf2VGLjzPMA-xPLifrn37VBQFxqF459v_KhD8GdQgVWV7pHXRtQDOAgL60R4L67FBovq1pVMs-SX6YW&amp;_nc_ht=scontent.xx&amp;oh=1e48349f42f49c90be775b96bf2e32e8&amp;oe=5D9994F7"/>
    <hyperlink ref="AH4" r:id="rId235" display="https://scontent.xx.fbcdn.net/v/t1.0-1/p50x50/27545625_10156174756354577_351515250820268304_n.png?_nc_cat=111&amp;_nc_oc=AQk9ptdJgrVUp3Co_kkYTMUYhdLepLmuZvsbdePemvnTgd8oOitQjrUwD9Ye05WE7gXHTpfrmLnojFCsHxpg8Foy&amp;_nc_ht=scontent.xx&amp;oh=79f0cbe4f11c555806dd55eef0f6cd64&amp;oe=5D91607C"/>
    <hyperlink ref="AH51" r:id="rId236" display="https://scontent.xx.fbcdn.net/v/t1.0-1/p50x50/19029677_1425506497492365_2455337774784015519_n.jpg?_nc_cat=104&amp;_nc_oc=AQmF6Z4RiTCUIvo_YHwFaC02wd2tUVpR7tM9E-kHXa9PsMKX0Wi_BCk_fs6boIf8Wk_jWt-E1DcoFlARRSwubezf&amp;_nc_ht=scontent.xx&amp;oh=066a24422170b482c71887d450c760fc&amp;oe=5D85E51E"/>
    <hyperlink ref="AH44" r:id="rId237" display="https://scontent.xx.fbcdn.net/v/t1.0-1/p50x50/61836386_2216609005081903_6021315794170806272_n.png?_nc_cat=111&amp;_nc_oc=AQn88e7LaZkBwB08W_tc5of5fIi7w5_trdy0mxjJgcZcTrpHOBvALRiiLsORRk5ow3Ox53-hkVceYIYRReDk2Cvl&amp;_nc_ht=scontent.xx&amp;oh=0c58a32c6e9edf7486d9fdca599a29c4&amp;oe=5D8D21A0"/>
    <hyperlink ref="AH45" r:id="rId238" display="https://scontent.xx.fbcdn.net/v/t1.0-1/p50x50/11960268_1014046558615593_1972434264799813720_n.png?_nc_cat=110&amp;_nc_oc=AQk1yuNWbw_myhsDjtwwfbYUmn4aYcI2maFDzNw8yyuJqybxx85ezSJBuQeeV-k4wRKgVdckhXCWioBNOLwdF0-A&amp;_nc_ht=scontent.xx&amp;oh=27c13b2d28cd6b536ac811a884511937&amp;oe=5D78411B"/>
    <hyperlink ref="AH33" r:id="rId239" display="https://scontent.xx.fbcdn.net/v/t1.0-1/p50x50/27655087_1613480528746546_1481481247137935454_n.jpg?_nc_cat=1&amp;_nc_oc=AQm9WHFyoxDPh05Xgo_J4pzyjwnY2DWytEm3Obb2IzPgByQumLhYpd3PQE5HEc8tJS3ELccI4oclrXGpIjj9B3Qx&amp;_nc_ht=scontent.xx&amp;oh=006545a5514803c4299a6e7025143a25&amp;oe=5D827F9C"/>
    <hyperlink ref="AH54" r:id="rId240" display="https://scontent.xx.fbcdn.net/v/t1.0-1/p50x50/11822569_10152917755088204_3104127890873060442_n.png?_nc_cat=101&amp;_nc_oc=AQlm9diIpHT-auKEXX7LI_KdTTCRYdAS9zkNei4DhkIRYPqLYao1a0MEsrxVvbG_QBO17axHIS9hHhSzvH7gonU_&amp;_nc_ht=scontent.xx&amp;oh=7946386255f838937b068f616e947eee&amp;oe=5D8DC974"/>
    <hyperlink ref="AH21" r:id="rId241" display="https://scontent.xx.fbcdn.net/v/t1.0-1/p50x50/1620516_648983605216748_8942949416658747393_n.png?_nc_cat=104&amp;_nc_oc=AQli6MZw4NdcPsQ7NrnkTHw5u6dKrrea8PQe1SxsWlL-rdyBrOue-pufdsEAmapsYCndzw4mluOHwquMKsMqkK9w&amp;_nc_ht=scontent.xx&amp;oh=354f5ed6d0fde20e58f360b351f5ca75&amp;oe=5D88FE0C"/>
    <hyperlink ref="AH57" r:id="rId242" display="https://scontent.xx.fbcdn.net/v/t1.0-1/p50x50/21751306_10155724905022838_7192191338970086519_n.png?_nc_cat=1&amp;_nc_oc=AQmeONCOl3XUOs4ErFPzmqs21RTHh8c67_FXszZYup89CjLfZOJzhTHy-jpZ4FIBb3A4M8SZj4U9L3XkbC4-htfS&amp;_nc_ht=scontent.xx&amp;oh=17bce56970fcccb3a33b3b96089ca25d&amp;oe=5D81C20B"/>
    <hyperlink ref="AH58" r:id="rId243" display="https://scontent.xx.fbcdn.net/v/t1.0-1/p50x50/61648230_10156525708002075_3763149597707337728_n.png?_nc_cat=110&amp;_nc_oc=AQmS3U1rUFBLrLtmSH6pD2qY5NW1NxHnMyJ34a8N-uimV232lPAbDfvdaDWL9PHeSqaA609H3mG9tTd4nisHE5Cm&amp;_nc_ht=scontent.xx&amp;oh=421cc8d2d56b566ba54e4afc5dbfaa3f&amp;oe=5D8B8401"/>
    <hyperlink ref="AH29" r:id="rId244" display="https://scontent.xx.fbcdn.net/v/t1.0-1/p50x50/10306644_10152248250891669_4207720044346734830_n.png?_nc_cat=108&amp;_nc_oc=AQkFyVDm8q2xeoY1y7OLf0tyOPp4g2qCh6K_Fk-dTZ4pDubyVSYo-5A3Uzoy-Eaa_53TQsfkxaMjeRp01MeZMItC&amp;_nc_ht=scontent.xx&amp;oh=9bebbfe6974aeb73e99a23d53cea88f4&amp;oe=5D7D3792"/>
    <hyperlink ref="AH68" r:id="rId245" display="https://scontent.xx.fbcdn.net/v/t1.0-1/p50x50/49390001_10157002080693980_5395048251755855872_n.png?_nc_cat=1&amp;_nc_oc=AQl6zozpTxNdiQMgOKz9dJOdJPXRvK4VS3kVm6waNCMsS9bnELGkQfGY1l4p9zkIv23PgMNlwVKz3vMn_KUvKbEm&amp;_nc_ht=scontent.xx&amp;oh=053749764cb7863356018ed55e2ac667&amp;oe=5D9A8DB9"/>
    <hyperlink ref="AH69" r:id="rId246" display="https://scontent.xx.fbcdn.net/v/t1.0-1/c34.34.431.431a/s50x50/165742_473587142910_7842059_n.jpg?_nc_cat=102&amp;_nc_oc=AQlMZt25UqUAn7zXBkM3FTchDRWb6TGaDywgE9qcoxs3-ZiVdIyVFuV7OVrf8m244xzkGYmQtoXMGRyQ4p6BsNUh&amp;_nc_ht=scontent.xx&amp;oh=6eed6a55435d929d878462fba76afcef&amp;oe=5D9BC6E2"/>
    <hyperlink ref="AH35" r:id="rId247" display="https://scontent.xx.fbcdn.net/v/t1.0-1/c18.18.221.221a/s50x50/148338_10151216757058038_249037877_n.png?_nc_cat=104&amp;_nc_oc=AQkQjNQLbCTIgE7nWMqPFspslNOUuKS_LnfrvqWmrzu0IAqd9KmazY1og7YwOchkdFvRdm-6ujxF3vKbTEkxMZuR&amp;_nc_ht=scontent.xx&amp;oh=e0a132a2d004908111e25f0fe555dec5&amp;oe=5D87C178"/>
    <hyperlink ref="AH38" r:id="rId248" display="https://scontent.xx.fbcdn.net/v/t1.0-1/p50x50/1964783_10151965635216977_1176073030_n.jpg?_nc_cat=108&amp;_nc_oc=AQk64w7yEE0Cad7y-4_MAWKJzP_gXaDtttztiWOx_trqLGmA8rXQGNVadRSu2600wvvQTC0sDlAoDXcSOSMegRoh&amp;_nc_ht=scontent.xx&amp;oh=2b081e53675a49e322e2f2162a209fbf&amp;oe=5D7BA235"/>
    <hyperlink ref="AH70" r:id="rId249" display="https://scontent.xx.fbcdn.net/v/t1.0-1/p50x50/1509286_760773327268088_310683218_n.jpg?_nc_cat=107&amp;_nc_oc=AQn_jsU7NHRf01GqRuizFLbld2hmruXVyp4i6K_rm97iK8-Y2rOl9xv_Xi9-zXgagF1G20M6dX94v8w1aUDmmNaM&amp;_nc_ht=scontent.xx&amp;oh=ae0d944c064d327c1d5552580bdadbcf&amp;oe=5D96263E"/>
    <hyperlink ref="AH71" r:id="rId250" display="https://scontent.xx.fbcdn.net/v/t1.0-1/c0.0.50.50a/p50x50/11752444_992779977440368_3025901665999594563_n.jpg?_nc_cat=105&amp;_nc_oc=AQm1vwxEBMVOlJtRiVUjGj83ZsWRC2vNk_UNq-FPmTSsmRUuaNl2WUS-rYJT8-i-GvpKD8GupnA5WS9w1eJpClrL&amp;_nc_ht=scontent.xx&amp;oh=7f6b26a1942ea52d36afd61def87960b&amp;oe=5D891AE0"/>
    <hyperlink ref="AH13" r:id="rId251" display="https://scontent.xx.fbcdn.net/v/t1.0-1/p50x50/58652565_10156080699091722_1135609346135162880_n.jpg?_nc_cat=101&amp;_nc_oc=AQkfypmFpOrwUU9u0lZAcIGA7CBe4iaF9qbeSjdjJa4PVe6vxNAIRlEN5ZQDF22jnW_bJbRbbP8hsUt7PlRDEmmL&amp;_nc_ht=scontent.xx&amp;oh=cf6f9560fe478cd01b286bfe3b7f92a1&amp;oe=5D944D7D"/>
    <hyperlink ref="AH23" r:id="rId252" display="https://scontent.xx.fbcdn.net/v/t1.0-1/p50x50/40211540_2003754896342595_4368570923645665280_n.jpg?_nc_cat=108&amp;_nc_oc=AQlI0S9YgxY8uF8lnZ2kCpRO5x8us-fsvViDFWnz8nTOD-vOVV1NbnyrfeYgO6Xsfk4idLv5JkfA1qznX3ziqYN2&amp;_nc_ht=scontent.xx&amp;oh=e88db3ed17f8ef62d8221961425dac12&amp;oe=5D933C3C"/>
    <hyperlink ref="AH72" r:id="rId253" display="https://scontent.xx.fbcdn.net/v/t1.0-1/p50x50/12042693_1658330247761074_1882831735303455035_n.png?_nc_cat=106&amp;_nc_oc=AQnBNVuC_b8WggxalQDOT8blB9zULD6leCG_REFJ2oBQLe8M40tMlYjx7TUnadKPYlPCbZQwr80JpbBIYctoc9g9&amp;_nc_ht=scontent.xx&amp;oh=1d8193f6e435f77417396369d52c0357&amp;oe=5D88C58B"/>
    <hyperlink ref="AH41" r:id="rId254" display="https://scontent.xx.fbcdn.net/v/t1.0-1/c2.0.50.50a/p50x50/13654283_1051384251583478_7083156844099820694_n.jpg?_nc_cat=107&amp;_nc_oc=AQm7B3gfAjVqCemhNLPRAsi0DzrOtah7nkZ8zM7U_9RZXNg_LO97in6vpFPEqtnXPme6cNl5-hUgZw8Iry6l1fQG&amp;_nc_ht=scontent.xx&amp;oh=7c0bcef0123c77ab315b1d56476f2ed5&amp;oe=5D89FFD8"/>
    <hyperlink ref="AH22" r:id="rId255" display="https://scontent.xx.fbcdn.net/v/t1.0-1/p50x50/15965487_174757799672729_4294992334464805198_n.png?_nc_cat=100&amp;_nc_oc=AQmCL_lO8LJ5UArL1x92y3-JkB-x8HDaf9lrBK0ajOJb-gXpQ3lfwburs_SElSIqW-XbiHnYf_eWn8Q9pO_8rgj1&amp;_nc_ht=scontent.xx&amp;oh=9db1d972dd3ac14806ac3e28680c07dd&amp;oe=5D999BF9"/>
    <hyperlink ref="AH53" r:id="rId256" display="https://scontent.xx.fbcdn.net/v/t1.0-1/p50x50/62024944_10157658787962125_958115562020405248_n.jpg?_nc_cat=110&amp;_nc_oc=AQnlQLKebwQ2Cta8OMS9AuOlKyG89clJmWNCUYfPve8shT4fyZ5-RWe-nAAlsbRX0KNpCv2lBWBgIWuGb1PAtm_t&amp;_nc_ht=scontent.xx&amp;oh=92e7dc6b7c9a3e0ce9807fb7bda56736&amp;oe=5D7C2CFF"/>
    <hyperlink ref="AH73" r:id="rId257" display="https://scontent.xx.fbcdn.net/v/t1.0-1/p50x50/1457665_596241580412433_1655953276_n.jpg?_nc_cat=106&amp;_nc_oc=AQkRBfW3-eUWewKPQESvvSCHvUOuI90AIIIewis_MGEgUx-IgJJ926kK2MmdSC85siyDY_WHBIokoAbrFl9Ur3T7&amp;_nc_ht=scontent.xx&amp;oh=d37c5cecf7fab8c676708f8d42d7a0d4&amp;oe=5D7D10ED"/>
    <hyperlink ref="AH31" r:id="rId258" display="https://scontent.xx.fbcdn.net/v/t1.0-1/p50x50/1972382_507488546017428_5265447213493130601_n.png?_nc_cat=105&amp;_nc_oc=AQnNQoyGEMi0RtrqxDxQzfHIBHxOSB30CRYVmiLraWAP0SHa2pwMg6ZinKIXiB44DVDounDu11qUktCymFjNawBf&amp;_nc_ht=scontent.xx&amp;oh=6906e3413082bc97e115a056f7935deb&amp;oe=5D80A814"/>
    <hyperlink ref="AH74" r:id="rId259" display="https://scontent.xx.fbcdn.net/v/t1.0-1/p50x50/11817213_10155879004550352_2443853221089824039_n.png?_nc_cat=1&amp;_nc_oc=AQmrJhpwm52b_vxPtoeq3tYU0bu_M9mrHbj7BxSBrcJntrRKT2etYOBF5kDgWBa8aNgaW4uTrnzjiB_S__1_qU1O&amp;_nc_ht=scontent.xx&amp;oh=b5cfea00b5e86275d89816c612ace6a0&amp;oe=5D7AD4C8"/>
    <hyperlink ref="AH75" r:id="rId260" display="https://scontent.xx.fbcdn.net/v/t1.0-1/p50x50/34667651_10156670588119653_7437616302664974336_n.jpg?_nc_cat=1&amp;_nc_oc=AQlciYKajemGGegnUNpv0zfghCDEiKW8dEiyhVnCYfJERUxx7buWG0t1As9XqyfJ_FFZxa4zCNDDe31Mzt3ZS14l&amp;_nc_ht=scontent.xx&amp;oh=148bd0e3c4aa977cc6fb365a8deccdd4&amp;oe=5D8D6332"/>
    <hyperlink ref="AH25" r:id="rId261" display="https://scontent.xx.fbcdn.net/v/t1.0-1/p50x50/26167312_1808322152545992_6039784693716584306_n.jpg?_nc_cat=103&amp;_nc_oc=AQn0r7KaPTlaR6CQGVq0W4iyeRgqgtBx0yxA5P7QoJTAy2g4JWOY8ZZXSSDnB0EQd_1EbI2Fe031tB2VeLc_ZSvW&amp;_nc_ht=scontent.xx&amp;oh=6288211c4caba6584a508c1d63107aa1&amp;oe=5D8287D2"/>
    <hyperlink ref="AH42" r:id="rId262" display="https://scontent.xx.fbcdn.net/v/t1.0-1/p50x50/13886970_862762887158514_3781193209759753599_n.jpg?_nc_cat=110&amp;_nc_oc=AQlxiKH3dg1v0IYGewgY72_XV5fRsnRLUKrND4oUhlUD9BGowN9t8dHZ0cdSfctW3ywsyskRpLF-qy9kc35mgmAq&amp;_nc_ht=scontent.xx&amp;oh=4ab66b259b271fcd3b03fc0b19d8daf2&amp;oe=5D8A5F36"/>
    <hyperlink ref="AH12" r:id="rId263" display="https://scontent.xx.fbcdn.net/v/t1.0-1/p50x50/26992010_1733127423447989_8359755623775578953_n.jpg?_nc_cat=100&amp;_nc_oc=AQmyEsMdiwC1Ho0GSJRPKFnKCTdNJQLLA4M7t-u4loSXljox6aekyIXvMt1uxCGStIuSw7RL1nqksY8yjXjJnK-H&amp;_nc_ht=scontent.xx&amp;oh=463452f29243155e64ab57b18ff0f260&amp;oe=5D7D8A5B"/>
    <hyperlink ref="AH30" r:id="rId264" display="https://scontent.xx.fbcdn.net/v/t1.0-1/p50x50/56584197_10158060704732195_2973924862868848640_n.jpg?_nc_cat=102&amp;_nc_oc=AQmmu_frfH9WehhDQYzJwV06o1btt9xhAfmDl9_Bs7U9g2-fQTOtfS1bGEHYvjfXHRU-ahchuS_t8BSHmzJdYHGs&amp;_nc_ht=scontent.xx&amp;oh=72b0c804872737dac2117ab6143fcdeb&amp;oe=5D911CD6"/>
    <hyperlink ref="AH48" r:id="rId265" display="https://scontent.xx.fbcdn.net/v/t1.0-1/p50x50/35128968_10155674142532218_7767154686427136000_n.jpg?_nc_cat=108&amp;_nc_oc=AQm3j8d6hYu2Bzzu99ph3ScUyUATQ4kzBk8lOOO3-trBxPkckhnMLFIPd4CYTht4_S4t7NvfCB7OJvhFihbNxJKI&amp;_nc_ht=scontent.xx&amp;oh=15f42a040c4c943ffd78c412794ad603&amp;oe=5D9CE49D"/>
    <hyperlink ref="AH16" r:id="rId266" display="https://scontent.xx.fbcdn.net/v/t1.0-1/p50x50/12718381_979475438805333_7213147558235877658_n.jpg?_nc_cat=107&amp;_nc_oc=AQnvteWHPpXR8bBr-Rf3msyOWhKFIi95GYpA6ttJkNSwWjOWdmgKZO_LPi9obnRkiQuhvNnFpiJDENhnc5q0GaKM&amp;_nc_ht=scontent.xx&amp;oh=ca17bcba01226ddf3414bc932e9683d2&amp;oe=5D7DC38D"/>
    <hyperlink ref="AH37" r:id="rId267" display="https://scontent.xx.fbcdn.net/v/t1.0-1/p50x50/18157560_10151146439764945_3825730940720650321_n.jpg?_nc_cat=110&amp;_nc_oc=AQnk4FHzPMiyWrqbgTyQ0xX4Kfxng2iRsRnlA4azd8g9v_FBjEizN1ygC8rAySO3Yr3HZQc8SFMlWk6ZQt8RaPLR&amp;_nc_ht=scontent.xx&amp;oh=3adc3b8fcd64a04bebd5c5083e79c6d0&amp;oe=5D7FC345"/>
    <hyperlink ref="AH32" r:id="rId268" display="https://scontent.xx.fbcdn.net/v/t1.0-1/p50x50/1782073_10152216262153798_1012695001_n.jpg?_nc_cat=108&amp;_nc_oc=AQmqFdxHmRU15bHk9-Tay6Yeq2WEm9DYO803SjJSy16Em4p6gds2j0vUr9Zwrcl48EA_JUM--FBKTS5Qq2Sp6J_p&amp;_nc_ht=scontent.xx&amp;oh=60a8dd76c9c80c3d156087bcdfb1e9ea&amp;oe=5D9D204C"/>
    <hyperlink ref="AH18" r:id="rId269" display="https://scontent.xx.fbcdn.net/v/t1.0-1/p50x50/42985491_10156272860376849_2891380543537020928_n.jpg?_nc_cat=101&amp;_nc_oc=AQmSr_Ke91qyO52RW-7_YBn1_jubm80_eKIylrRnoNEGdzyAj5N8YR__ZtEzz3bZ87R5HQ2RqUpcoyTBdeErkf-s&amp;_nc_ht=scontent.xx&amp;oh=984c36a5eca8b7290d1f8979e8bfb006&amp;oe=5D95046A"/>
    <hyperlink ref="AH76" r:id="rId270" display="https://scontent.xx.fbcdn.net/v/t1.0-1/p50x50/167434_181408758543690_7161888_n.jpg?_nc_cat=100&amp;_nc_oc=AQnN4mx9WzanN-kh9hbVpXaS6uUBpDVAdVzV1jQ_LGbjWIygwtnSdQkYN6jy5ujzXjkvPy_FLVtNV6yDGbJ8mHGS&amp;_nc_ht=scontent.xx&amp;oh=f8b57696c0b68ffa3fa8e92b33f735bd&amp;oe=5D96E147"/>
    <hyperlink ref="AH39" r:id="rId271" display="https://scontent.xx.fbcdn.net/v/t1.0-1/p50x50/13315531_856455707791698_5558092556461491792_n.jpg?_nc_cat=108&amp;_nc_oc=AQntapaac6wf4_9QxfUsWRy_WG8d6UJ7Qnix8PqY8YUyKtYx_6lmjFhFv4lZnmpAIXFX8f1yxh8qTHuA3axXiLWj&amp;_nc_ht=scontent.xx&amp;oh=b8e0eb06f0affc228819c5796f20b00a&amp;oe=5D7E0DF6"/>
    <hyperlink ref="AH43" r:id="rId272" display="https://scontent.xx.fbcdn.net/v/t1.0-1/p50x50/36114246_1339711786163441_3298871363950870528_n.jpg?_nc_cat=101&amp;_nc_oc=AQmIb2zLxkhqgCLJtyjV6-FoEgdzw0Y3-vwYzuKtyW3U7TYPYOo0d_4ak0cq2y2m0kJeBTb6fDvDOcOzaPY09P6L&amp;_nc_ht=scontent.xx&amp;oh=09aa8ed0d48e92afc1fe12c52c38177e&amp;oe=5D8AFE30"/>
    <hyperlink ref="AH77" r:id="rId273" display="https://scontent.xx.fbcdn.net/v/t1.0-1/p50x50/23032751_10159534330235181_8719986273807054644_n.png?_nc_cat=103&amp;_nc_oc=AQk85Bl27wlJdhiyHZqUDjXhH-q-DkCnSg4QmYhgvlHEnlXAlRwcTYTysiscD6yAiS3WU4H6oSNmoVlGJ0REpfUN&amp;_nc_ht=scontent.xx&amp;oh=3b66b0d4cd49fbb707c2a7aedb416645&amp;oe=5D851349"/>
    <hyperlink ref="AH78" r:id="rId274" display="https://scontent.xx.fbcdn.net/v/t1.0-1/p50x50/45106122_10156865728467490_7602897781065252864_n.png?_nc_cat=107&amp;_nc_oc=AQkNMOzZol8OyAiBZHAoNmijKCKKBTQcFVhRTJh2_595uFESRe6dwqeG0RmjYBOaJFDMX_Pc9FnYkkjRcNmi0p94&amp;_nc_ht=scontent.xx&amp;oh=4d39c5d55e90e9c43e243508e5bd6704&amp;oe=5D9028B9"/>
    <hyperlink ref="AH79" r:id="rId275" display="https://scontent.xx.fbcdn.net/v/t1.0-1/p50x50/44288495_10156804604574591_2719919324457336832_n.png?_nc_cat=100&amp;_nc_oc=AQn91ZLacDH-NcUad8hUIC-w_Ov8Tk-QfocecBag3rs9fgQjGQvvwYEf9xpS7KLS4EJrHulRuke0ZP_bNSpEN-eh&amp;_nc_ht=scontent.xx&amp;oh=3ee12a5efda46e1d7f85f13a48dc055c&amp;oe=5D7FA7DA"/>
    <hyperlink ref="AH27" r:id="rId276" display="https://scontent.xx.fbcdn.net/v/t1.0-1/p50x50/43573243_2042452775776876_4328448421498191872_n.png?_nc_cat=110&amp;_nc_oc=AQkGxRYnRauzfAjF2jJjwzRd8Jw2Ihk6s1P-WkeU36Z4Y2lrnxw5kSdrg94OMKPvIr5vLLh6i4C_VixXu7I04H-9&amp;_nc_ht=scontent.xx&amp;oh=9dca43a9ee20989832bc3d8a03bf8c36&amp;oe=5D8C5DEE"/>
    <hyperlink ref="AH80" r:id="rId277" display="https://scontent.xx.fbcdn.net/v/t1.0-1/p50x50/55897096_10157732538307079_1393262346868097024_n.jpg?_nc_cat=105&amp;_nc_oc=AQlgulOd51Z46_Ybqx64UIEge5x75yaGPxfsqJGPyBEi_-IstmNurjl9dvQQYvzFndCjBw7dX5wgMtZVvwH3z64c&amp;_nc_ht=scontent.xx&amp;oh=3bbeb4171f9725c349dac36599d376e8&amp;oe=5D7BE571"/>
    <hyperlink ref="AH40" r:id="rId278" display="https://scontent.xx.fbcdn.net/v/t1.0-1/p50x50/30628888_1855130241183937_2703956922209207866_n.jpg?_nc_cat=111&amp;_nc_oc=AQnSv5hfy9uWYBC5JWe0RpSNsFgU2sYdZz6FF9MdiNQxSWNVfgu_TJFTCkSKFv1TmuyCvhRR_HuEpAVc7esmTP94&amp;_nc_ht=scontent.xx&amp;oh=e391de27eaadbce13ca7ab60425ca1a6&amp;oe=5D7B549E"/>
    <hyperlink ref="AH81" r:id="rId279" display="https://scontent.xx.fbcdn.net/v/t1.0-1/p50x50/27751476_1783673158366307_4686855249549660773_n.png?_nc_cat=102&amp;_nc_oc=AQl7iMFLlHZhEzD96Z9O_xHeHFphh7PsV1i4-p5NKt6jes--wI8Zq2GfcE8swDHzA4Lmgdih0NzV7UB8lqFbHsS1&amp;_nc_ht=scontent.xx&amp;oh=c25ca22cdaf3b193dfe7cc4850aa181a&amp;oe=5D787E8B"/>
    <hyperlink ref="AH82" r:id="rId280" display="https://scontent.xx.fbcdn.net/v/t1.0-1/p50x50/45564897_2225204230887192_8274678018174091264_n.jpg?_nc_cat=105&amp;_nc_oc=AQmeXhI9LLmEnf0qVEADtJgJoZ-cwU-gmzI_brihIbEyGlKLe7b_F73pObQql4BkfhAGWhS1DG0NWSB4xjRF1NGD&amp;_nc_ht=scontent.xx&amp;oh=1d2f61e51f98626b2a315ce5eda752ff&amp;oe=5D88975A"/>
    <hyperlink ref="AH83" r:id="rId281" display="https://scontent.xx.fbcdn.net/v/t1.0-1/c106.0.207.207a/s50x50/561042_427808050600016_1475566499_n.jpg?_nc_cat=107&amp;_nc_oc=AQk9NQFB4KxwCO6tUMQZq17DEq309gkOdR_1QKQ0X65tzhfhmg1I6LWhdtvniZB_kqbUPHFd_iT1QaRc1ph3d8Je&amp;_nc_ht=scontent.xx&amp;oh=3c849eb2f3f21d4a008550125adfbd47&amp;oe=5D92C055"/>
    <hyperlink ref="AH55" r:id="rId282" display="https://scontent.xx.fbcdn.net/v/t1.0-1/p50x50/544033_257443974385889_2105417636_n.jpg?_nc_cat=102&amp;_nc_oc=AQncZJsChieljTi-bUiiJioM34Hph1o__EZ2wtX6ftKtb2Hdo_5rAxkU8j6bcDagC7lLym4DwKGScDQofN9fuwsq&amp;_nc_ht=scontent.xx&amp;oh=a1778e92f4235b0127b96b89918106b2&amp;oe=5D813E6F"/>
    <hyperlink ref="AH84" r:id="rId283" display="https://scontent.xx.fbcdn.net/v/t1.0-1/p50x50/13394050_10153398543841599_5384243819158554327_n.jpg?_nc_cat=111&amp;_nc_oc=AQl-37ZRRgc0ZgF4D2TWtSkCoJc3kJOfvYJjdbPTrYGynmhSnmtBuFFrsKgOciOQs1HucHLrlhX7rXtAvZ3fNz80&amp;_nc_ht=scontent.xx&amp;oh=0300596b8140ea95f9b3ad1c5e9c45d3&amp;oe=5D8F9E9B"/>
    <hyperlink ref="AH85" r:id="rId284" display="https://scontent.xx.fbcdn.net/v/t1.0-1/p50x50/10371431_243050862570683_6174288397924256623_n.jpg?_nc_cat=109&amp;_nc_oc=AQks_EXyI4SlIO-2nAM17ktvqrlh5lwQm4WXes72709BgbvfDAL59pK5ZStcuh9dkDY_Fh4k-rncXsGgxTjB2CIu&amp;_nc_ht=scontent.xx&amp;oh=68e6d4d8de7c31a818bf5775187d0270&amp;oe=5D96A097"/>
    <hyperlink ref="AH86" r:id="rId285" display="https://scontent.xx.fbcdn.net/v/t1.0-1/p50x50/51228014_10156094648908176_5854983101049995264_n.jpg?_nc_cat=101&amp;_nc_oc=AQn2sUTvEprN3Ze5EHvTwka9vOxxRohZOMLyuxmMahafcH4nDGjuCN-R5MBBB6Ey6RndfV5mkbKe0XWC4QUcx8DQ&amp;_nc_ht=scontent.xx&amp;oh=c961e79836e750afa3d6756aa4e1d0e7&amp;oe=5D99B9C9"/>
    <hyperlink ref="AH87" r:id="rId286" display="https://scontent.xx.fbcdn.net/v/t1.0-1/p50x50/10888779_10152728014139930_4124488593422102645_n.jpg?_nc_cat=102&amp;_nc_oc=AQm9khKMv21FOO4CWn23Ir29P4gQeJNfacg8b_E9EeYOnsRhLsJGcPHe6qGsiVienSrb9UwAdNIzJzCcSqZ06iPL&amp;_nc_ht=scontent.xx&amp;oh=0296680cd54d9785fe70ec1d9f79eee6&amp;oe=5D906D25"/>
    <hyperlink ref="AH88" r:id="rId287" display="https://scontent.xx.fbcdn.net/v/t1.0-1/p50x50/12687942_1117260498285560_5544851370975095466_n.png?_nc_cat=111&amp;_nc_oc=AQni_bu8gRNuEGJVeM1C8PJ_0K8qpvieGP3XxT_MwFzyfzuoAuNs-n1QheT75W04PBQZxfkxcfDmrERG0fgFBpwD&amp;_nc_ht=scontent.xx&amp;oh=d7ebcec0da5eec149f394e2389314884&amp;oe=5D9B093D"/>
    <hyperlink ref="AH89" r:id="rId288" display="https://scontent.xx.fbcdn.net/v/t1.0-1/p50x50/1377498_10151943132768107_937023890_n.jpg?_nc_cat=1&amp;_nc_oc=AQknPSNGqhAiXBrZaEpeJasyl5_7yU6yCpI4i6YShlkqmgTqgh-fbk_PLh-5rl8kFwKuYM4-WermYiU6lmNh--Vj&amp;_nc_ht=scontent.xx&amp;oh=a9a278a9622214ef149594af499a2055&amp;oe=5DC665CC"/>
    <hyperlink ref="AH90" r:id="rId289" display="https://scontent.xx.fbcdn.net/v/t1.0-1/p50x50/14642128_10154225834677763_9181035856007043268_n.jpg?_nc_cat=111&amp;_nc_oc=AQnrsPHwFMiDtHmnSYr105gYyZmx9yaG5WB8vuTNtDDa7LtzQoodLP1S4rQe72YGNdkF5iebGgAm0M6N1JcQkbnd&amp;_nc_ht=scontent.xx&amp;oh=a4e15dff360ae68f28cdafa41b102fa2&amp;oe=5D83008C"/>
    <hyperlink ref="AH91" r:id="rId290" display="https://scontent.xx.fbcdn.net/v/t1.0-1/p50x50/46350013_10155977928290773_2793615177935749120_n.png?_nc_cat=1&amp;_nc_oc=AQm40BCyO9QVrGmd8DV7gWSnZTe21Nj35wUy26lHtcxHYawUwEMgNeFQxasFOOQ3YTjHh0y2pfdje2h6-zekKjbK&amp;_nc_ht=scontent.xx&amp;oh=97b9f73ed35ad2430688afdf615bf54c&amp;oe=5D9B80BC"/>
    <hyperlink ref="AH92" r:id="rId291" display="https://scontent.xx.fbcdn.net/v/t1.0-1/p50x50/1210_1075337892509355_7748603552286341132_n.png?_nc_cat=111&amp;_nc_oc=AQlyX0R9Dl6OsNnbjGTu5z11Cgzanf5LYxwnXX4AMjV3tU3ghlIiKbNMtyNQaFvjNZEvXjH02GDJJvpHpa-xllfl&amp;_nc_ht=scontent.xx&amp;oh=41dfcf8ec4d26a2880f3fea8f5ea2e5a&amp;oe=5D786A99"/>
    <hyperlink ref="AH93" r:id="rId292" display="https://scontent.xx.fbcdn.net/v/t1.0-1/p50x50/62526773_2386341804742916_804391853498564608_n.jpg?_nc_cat=104&amp;_nc_oc=AQkF809aY0tCLpbkkZg_tDM88-Khm92Srqok_NNOLzwztuvoSSF1owzJgvYfjpzVNGtNk7EkRYPXUilLBMM547LU&amp;_nc_ht=scontent.xx&amp;oh=90800c3802da9f485d4ce81aec6a677a&amp;oe=5D795D1B"/>
    <hyperlink ref="AH46" r:id="rId293" display="https://scontent.xx.fbcdn.net/v/t1.0-1/p50x50/26733437_10155172683461517_5993968962689167473_n.jpg?_nc_cat=100&amp;_nc_oc=AQknSX8MvXmuqeVrjZzHka0yZzuaF6_06DLgyzIQcBwHW667xRShjWO6SyL6xEtk4AtwFWaR7R_Qocjnq9cUrNPk&amp;_nc_ht=scontent.xx&amp;oh=4902271f393f70e3fda4a192e9b4942c&amp;oe=5D86AFA3"/>
    <hyperlink ref="AH94" r:id="rId294" display="https://scontent.xx.fbcdn.net/v/t1.0-1/p50x50/48398496_1615345528567736_5395773688912019456_n.jpg?_nc_cat=102&amp;_nc_oc=AQkZG-HiAdCbTGk5Bf7HPUAeAvJwHeWvifqirBW-jtxdP-aDbhLkgEW26BbQR5ECLiPBr7uYs_S3TZxkDm9HJgUw&amp;_nc_ht=scontent.xx&amp;oh=9ea8862f36a14ed5293d4010160c8454&amp;oe=5D91322E"/>
    <hyperlink ref="AH95" r:id="rId295" display="https://scontent.xx.fbcdn.net/v/t1.0-1/p50x50/10525965_583230998465114_4210633538463782142_n.png?_nc_cat=108&amp;_nc_oc=AQkql0qfDhexCKs24MHubnRoS_3QHgDY_LG1PU28fArgwK4S4cJKhdxhU6pmVp1-3l2rVoLxYWKGY9FeDCEkcEud&amp;_nc_ht=scontent.xx&amp;oh=45323fb5f9c56ddbf940eb29cb26986b&amp;oe=5D7F79C2"/>
    <hyperlink ref="AH96" r:id="rId296" display="https://scontent.xx.fbcdn.net/v/t1.0-1/p50x50/10981617_808634665852999_3901817499295781832_n.png?_nc_cat=104&amp;_nc_oc=AQkpF2Vxj44cxbYKp8sVM_C0aat3TGNC34oyZxR4DPHFpkKwOwCjLyLlGYmZv0AgMEZCKvFOLlDgFdv1vqpQF5FJ&amp;_nc_ht=scontent.xx&amp;oh=bef203061385410334c6c9e753325799&amp;oe=5D87A000"/>
    <hyperlink ref="AH97" r:id="rId297" display="https://scontent.xx.fbcdn.net/v/t1.0-1/p50x50/1521541_10201336137464977_1060194455_n.jpg?_nc_cat=108&amp;_nc_oc=AQnZgfWVRE7Psx_q3iPGq8aoX-r9v0wvO_35ZNm7g5jQbtX2Wxcdp55DUmOuiem6YW9V_Zboou29yQ8pm_dSKMzO&amp;_nc_ht=scontent.xx&amp;oh=fd8c4b694ee74ffb937b5636e8937c41&amp;oe=5DC50EF8"/>
    <hyperlink ref="AH98" r:id="rId298" display="https://scontent.xx.fbcdn.net/v/t1.0-1/p50x50/21740472_1451622891611631_1466206087481066582_n.png?_nc_cat=108&amp;_nc_oc=AQkYDzO37asd0Arc20lh7l_pKekCiJsgYicbwgQUa4o5vbJ0yuYCCg1wrm5Qb4o2bGK_aemM4RqR6VY8_VAWnGyK&amp;_nc_ht=scontent.xx&amp;oh=e3149bc458a7d6ea879d5f22097c2101&amp;oe=5D94BD1B"/>
    <hyperlink ref="AH99" r:id="rId299" display="https://scontent.xx.fbcdn.net/v/t1.0-1/p50x50/421898_384032771625638_1445619363_n.jpg?_nc_cat=1&amp;_nc_oc=AQlYUdeMWOSG0IIsEO2U4z1VA7CHv5isEa5If5BnEk15iI6DTnMkF74kW-O8YIiaSPE6JsnnD2GTovqLI7eMgXCb&amp;_nc_ht=scontent.xx&amp;oh=9985a05b742ba9cdce071a6c32eab648&amp;oe=5D93394F"/>
    <hyperlink ref="AH100" r:id="rId300" display="https://scontent.xx.fbcdn.net/v/t1.0-1/p50x50/15073514_1112904738806365_8548258563665996390_n.jpg?_nc_cat=104&amp;_nc_oc=AQlpggMOamVManEXpSNS2AYgXv3ynRm1yFVhHZ0vGu1g0NDc4T6QyTzGXap8ymjZ4DvCFYxZEhlIYwBVKSf4I7dM&amp;_nc_ht=scontent.xx&amp;oh=b87a385876125fe6e59fdff1cd3c2713&amp;oe=5D961AD9"/>
    <hyperlink ref="AH101" r:id="rId301" display="https://scontent.xx.fbcdn.net/v/t1.0-1/c138.17.216.216a/s50x50/397567_141766019269709_1899143328_n.jpg?_nc_cat=100&amp;_nc_oc=AQnX7VsPejEF2xKcZJhIpFWvvdYIQhnuvnQlDUfoAMUwls-fFQXVqTQ-ur9nRnDw2h_wsXkeKTA2MJwzZwNAdOOU&amp;_nc_ht=scontent.xx&amp;oh=d8421d22ca4ca2af5f8507c2b8768340&amp;oe=5D82AB5A"/>
    <hyperlink ref="AH102" r:id="rId302" display="https://scontent.xx.fbcdn.net/v/t1.0-1/p50x50/488254_454416301256125_1208698717_n.jpg?_nc_cat=110&amp;_nc_oc=AQkMC37IdOJH4l-AjGn5qcOqCvitSLVwYAfIUlw0m-0hDH-sG6_8vQotppyyWi9XOlUFPKlPw_Ans10qinNUSC9M&amp;_nc_ht=scontent.xx&amp;oh=d026c48a0be3553a99d13873e2a073b5&amp;oe=5D794A5C"/>
    <hyperlink ref="AH103" r:id="rId303" display="https://scontent.xx.fbcdn.net/v/t1.0-1/p50x50/16864649_1648266285469387_214675959023018879_n.png?_nc_cat=110&amp;_nc_oc=AQm4lAZBTJOksdBmNYC-H7k0KQ7KyTwGyUF2O6pYx0WCPkIVjIuGJB8xm8Hh-l_j60AeErzkG_pgGy6HI0PwusCM&amp;_nc_ht=scontent.xx&amp;oh=555f8353b43c4f1bb2a7719e7829cefa&amp;oe=5D7BC348"/>
    <hyperlink ref="AM19" r:id="rId304" display="http://www.salesforce.com/company/awards/"/>
    <hyperlink ref="AM81" r:id="rId305" display="http://design.mesh01.com/forms/press.aspx"/>
    <hyperlink ref="AZ3" r:id="rId306" display="https://scontent.xx.fbcdn.net/v/t1.0-9/s720x720/37090351_10155729988164103_5873958193549279232_o.jpg?_nc_cat=102&amp;_nc_oc=AQkBHtKpsMyVY26WofLOu5VuznjGHcPgt4JM4GhUAn2em9CRCxLJO1gzg-cELp6LTOuA_wdRZ1m4TWyc1b5AinS4&amp;_nc_ht=scontent.xx&amp;oh=07c522ff69eb16b3fdb3c9d63dcd964f&amp;oe=5D8A4A7E"/>
    <hyperlink ref="AZ60" r:id="rId307" display="https://scontent.xx.fbcdn.net/v/t1.0-9/s720x720/62453363_2304145049653776_1324968170678648832_o.jpg?_nc_cat=100&amp;_nc_oc=AQm15ieNrSgik2Xp30jYLkYPyk5RyeP4FoCdWElGzpHDNS3JQTXSH8iWVg2LePj6qWvgn3xrDeHaeLPOY4VUlDkC&amp;_nc_ht=scontent.xx&amp;oh=04051acb68fb1fb6b2115db8815b4bf7&amp;oe=5D898D7B"/>
    <hyperlink ref="AZ52" r:id="rId308" display="https://scontent.xx.fbcdn.net/v/t1.0-9/s720x720/60800503_2709021975780842_692915122632392704_n.jpg?_nc_cat=101&amp;_nc_oc=AQl7HxtOiwVebjrjEQ0qAni1qJkYh67IRhP80nToCbiTJLq1YCtzQ3iCh_cuGiojwAx7x5SEFW6-rvRrT3qSVgP2&amp;_nc_ht=scontent.xx&amp;oh=efdbd5989269d0934326e9b7a3d76fe6&amp;oe=5D9748C6"/>
    <hyperlink ref="AZ14" r:id="rId309" display="https://scontent.xx.fbcdn.net/v/t1.0-9/s720x720/61059617_10155913199316580_6836198212664033280_o.jpg?_nc_cat=101&amp;_nc_oc=AQmx511ORBWNgqWpzGeLfFSDe9imJ3ofYpSV1o0cp--ogOcguKJjgVXnaru2G87UhCof043mGqefkAGqfe_8djiF&amp;_nc_ht=scontent.xx&amp;oh=24a94e22d365b120c86668853dc2b4e2&amp;oe=5D7D8F50"/>
    <hyperlink ref="AZ61" r:id="rId310" display="https://scontent.xx.fbcdn.net/v/t1.0-9/s720x720/57373064_2116374278398986_8411154031388393472_o.jpg?_nc_cat=103&amp;_nc_oc=AQlVW4B0MC7b-FyGgCj9FD3utPC9eAUMGSr2PAVNklXRwN4--1J7fBRi_1AakQc9NXKM3YGcdbTpQ4ICATaH2FY1&amp;_nc_ht=scontent.xx&amp;oh=758d7fe5879f02fe0b2c767dc049cbb9&amp;oe=5D8A4D4E"/>
    <hyperlink ref="AZ19" r:id="rId311" display="https://scontent.xx.fbcdn.net/v/t1.0-9/s720x720/60484069_10157273753804154_3880311164466364416_n.jpg?_nc_cat=100&amp;_nc_oc=AQm3BwNOI0NB8P2c-HmUAuUzrFDhGKMkFAcO8MzRbQsvbtzHG95YiIqTZ5okWghnjHyxSikLNNFt3VbQllZgWAd_&amp;_nc_ht=scontent.xx&amp;oh=a263efdfa093554d903c9da95d18cda1&amp;oe=5D8D54D3"/>
    <hyperlink ref="AZ5" r:id="rId312" display="https://scontent.xx.fbcdn.net/v/t1.0-9/s720x720/34492571_1898582393496320_6115177214888640512_o.jpg?_nc_cat=100&amp;_nc_oc=AQmbSNR_Odfo0WbgjXwlIOXNj-evOqS3MGQhWYUHUOAjSloONbw4MJjoD67JcYfTUdIzEf8Mh-yur-ORMuPGNghG&amp;_nc_ht=scontent.xx&amp;oh=0bbba9e9c6111e71d570de66a8162f4e&amp;oe=5D9538DE"/>
    <hyperlink ref="AZ8" r:id="rId313" display="https://scontent.xx.fbcdn.net/v/t1.0-9/s720x720/51408306_10162007382136337_908049583517466624_n.png?_nc_cat=108&amp;_nc_oc=AQlwvKRDHBuxm5SDDUSnkH9MjRGYIxQSEAneahGr1JG1T9P7oN69HiZ9TCrrAquMkgAe0GzukJl4obq5rat8JGok&amp;_nc_ht=scontent.xx&amp;oh=330ad18f23aa91be869e1cd848dba4f3&amp;oe=5D871AED"/>
    <hyperlink ref="AZ17" r:id="rId314" display="https://scontent.xx.fbcdn.net/v/t1.0-9/s720x720/12400899_1314060485277429_1351937272791089468_n.png?_nc_cat=105&amp;_nc_oc=AQmCCSym8phrUaX6uP2VbSzyMfHWuRD5zUl4qXpWobFw9Rdl5z29BzDZNJkUyO1_eEjU3c_Xd5tZs5889H6XiIMw&amp;_nc_ht=scontent.xx&amp;oh=927898e1b0ad57154f428f2e2759bee6&amp;oe=5D8E0CFD"/>
    <hyperlink ref="AZ36" r:id="rId315" display="https://scontent.xx.fbcdn.net/v/t1.0-9/s720x720/17353127_10154319566737231_6427174196303160712_n.jpg?_nc_cat=108&amp;_nc_oc=AQkzitEYWfEVvbMCHEllmnQiquEbMv3Q7ms16IiCB4c9FinYOZg5E8AZBsMU79igL_-KGHUtooiFlFDXCJ9uDG5R&amp;_nc_ht=scontent.xx&amp;oh=a501bced6e33fcc1d89d2d3d94640a11&amp;oe=5D8AB4BA"/>
    <hyperlink ref="AZ11" r:id="rId316" display="https://scontent.xx.fbcdn.net/v/t1.0-9/s720x720/44083887_10156740656802603_7725610283816714240_n.png?_nc_cat=105&amp;_nc_oc=AQmMNaOd8-tv0lLVcWYt2xuDeO_PP6U7K6bVs4D_MPPetFDNhSutvKBTFduW5umXys42d5AqUjj6VldRcvbPJlI5&amp;_nc_ht=scontent.xx&amp;oh=f40a23a4ac9c38b929e8f61fd1c8d523&amp;oe=5D81C3BD"/>
    <hyperlink ref="AZ9" r:id="rId317" display="https://scontent.xx.fbcdn.net/v/t1.0-9/s720x720/45197831_10157084407532642_9109973763390177280_n.png?_nc_cat=103&amp;_nc_oc=AQleK0LidJZNvSFljp82QEC_VkZgkhkM1sVsQ8ckg58qsleiHxDw-6fUlyYaa2tgYKTHRIXVkyGWRNDp9ZaVFxTU&amp;_nc_ht=scontent.xx&amp;oh=fe8473d446f33abd313407f8853e2297&amp;oe=5D93B2C5"/>
    <hyperlink ref="AZ6" r:id="rId318" display="https://scontent.xx.fbcdn.net/v/t1.0-9/s720x720/44326594_2135136763414627_4116419441011458048_n.png?_nc_cat=108&amp;_nc_oc=AQlp7bAdqZ53O79ByoR5f8ddYzJHxzk6vrD8mbMTNp1su1EpZA3JiicC9CDPDWCG9ud3Z9Rqt6N_QhfSu5w4mXmr&amp;_nc_ht=scontent.xx&amp;oh=0eb17a8e8e6b68587a38842ed3bd699a&amp;oe=5D8470F5"/>
    <hyperlink ref="AZ56" r:id="rId319" display="https://scontent.xx.fbcdn.net/v/t1.0-9/s720x720/62118306_10156096692578204_6779742976387055616_n.jpg?_nc_cat=101&amp;_nc_oc=AQmfXGqkX5CJhZ4HuDBnsXN0K3ODPPJFSz1YfhfJrZUZMNhoZ4-tQOimyXgRrms87LuyFd5es-1GDV6Z-6L6ggF9&amp;_nc_ht=scontent.xx&amp;oh=fbe5d081ad28b1c6bc13a8c5938b5581&amp;oe=5D86919D"/>
    <hyperlink ref="AZ47" r:id="rId320" display="https://scontent.xx.fbcdn.net/v/t1.0-9/s720x720/56800721_10157037638406130_7415816685053018112_o.jpg?_nc_cat=103&amp;_nc_oc=AQmmv_Cpp1HPutijIgcFMFZXMiZqG4Pu65zMfyGRVTXDBMQz8uqrYP3kJVpI1abu4XBp16PhuKHoq9lS8tQF8S-X&amp;_nc_ht=scontent.xx&amp;oh=c6cbd643acc2b5d071d21c764bac2a73&amp;oe=5DC6AF8D"/>
    <hyperlink ref="AZ15" r:id="rId321" display="https://scontent.xx.fbcdn.net/v/t1.0-9/s720x720/22221477_10155770743673485_6150681466695377681_n.png?_nc_cat=111&amp;_nc_oc=AQkWqUuE06_k4aaayjem0v3iGFCynbyA1a16nrj-RCVfcxZ-I62jNOvtrDip3ZrleWbXgrhJ25iC5pdgbvkUPeCL&amp;_nc_ht=scontent.xx&amp;oh=aa481fd4754a2432514abceeed4dd755&amp;oe=5DC5C471"/>
    <hyperlink ref="AZ28" r:id="rId322" display="https://scontent.xx.fbcdn.net/v/t1.0-9/s720x720/27067461_10155317359499157_1164535148906891505_n.jpg?_nc_cat=111&amp;_nc_oc=AQkr2yaCy9pDtCVyzZ_3Rysry75eCptg0jpCVFOS930pJYnvZPru1mDuo9Yd2WYYRYmU2aX8LR2OwoqmE98lxmd6&amp;_nc_ht=scontent.xx&amp;oh=4ee7b307f79e462ff7365ad5e61d1e23&amp;oe=5D83CF85"/>
    <hyperlink ref="AZ26" r:id="rId323" display="https://scontent.xx.fbcdn.net/v/t31.0-8/s720x720/11113352_10153504509962458_6768566925881490126_o.jpg?_nc_cat=104&amp;_nc_oc=AQm2uv7WKpGGSpdhYoBe1QW72KNtOFCavjixM_3zLv2msoPRCQmGmIoxuWA6sV5ZcM-_7D3enC5LZ7V2u0nbIVCP&amp;_nc_ht=scontent.xx&amp;oh=05ab45611e75be66d3e7057eb08bec21&amp;oe=5D844185"/>
    <hyperlink ref="AZ7" r:id="rId324" display="https://scontent.xx.fbcdn.net/v/t1.0-9/s720x720/57358080_10156028077640880_6545606338938929152_n.jpg?_nc_cat=106&amp;_nc_oc=AQlvaSsqQNZQ1AZAO557dIrpMmWs7VxUPqbhcGypHcrK2sLlhnhoFKxCbePtyCukm2HIynxhYCcjYeYaC4HrDp-a&amp;_nc_ht=scontent.xx&amp;oh=84267b7989f366548bb9b63d361e83bb&amp;oe=5D7E7BA5"/>
    <hyperlink ref="AZ50" r:id="rId325" display="https://scontent.xx.fbcdn.net/v/t31.0-8/s720x720/23215671_10159669910735061_6509393293092855690_o.png?_nc_cat=109&amp;_nc_oc=AQn3S4_FfFiJHTogwnzzfr0e8ma2LfnfrTWpqpcMCZom5nwbRTsU1ByszcUhKWo7j-BYpkEMe5oOwuu4ePIxDrcN&amp;_nc_ht=scontent.xx&amp;oh=d539fe4e80205a40cfe17a5d12b14ce7&amp;oe=5D9197E7"/>
    <hyperlink ref="AZ24" r:id="rId326" display="https://scontent.xx.fbcdn.net/v/t1.0-9/s720x720/60624186_10156408325934077_932766467470917632_o.jpg?_nc_cat=102&amp;_nc_oc=AQn8B-d89EZU5p1Uwor7_KUFzx5lgNUYH7YunySQlIHZ73xXtf413MGtfjBGCpq5YZtOdRH3afMXfocE_BKTSwkX&amp;_nc_ht=scontent.xx&amp;oh=405acc6669ce001716dffde683e0d36e&amp;oe=5D884B1F"/>
    <hyperlink ref="AZ49" r:id="rId327" display="https://scontent.xx.fbcdn.net/v/t1.0-9/s720x720/62020884_10156084486086837_1859150712324227072_o.jpg?_nc_cat=105&amp;_nc_oc=AQn3fh8qYVpr1hcOsTjTW7UrVjjPKXsLLlJO0qI7v3idXwePwl9geTqosnMmE7EtLzGmIC3N8kJ9HoVywSYer2mG&amp;_nc_ht=scontent.xx&amp;oh=c1a61643eb64ad34765304c518a959ed&amp;oe=5D798105"/>
    <hyperlink ref="AZ62" r:id="rId328" display="https://scontent.xx.fbcdn.net/v/t1.0-9/s720x720/51767667_777640899269894_9000782350262468608_n.jpg?_nc_cat=103&amp;_nc_oc=AQnx_PCp5Dwt6Y4nTi20rF8ETd5NDCK_CLaNb8VgP7dTwIbBAlAv8q9Nfnhxs5iov7qQa5rcaaeeTvGayXo8SAYO&amp;_nc_ht=scontent.xx&amp;oh=5524aba587e795a6ff791a8d5ddbc015&amp;oe=5D7EBC20"/>
    <hyperlink ref="AZ63" r:id="rId329" display="https://scontent.xx.fbcdn.net/v/t31.0-0/p180x540/10499430_343981909092616_8661241342551862067_o.jpg?_nc_cat=111&amp;_nc_oc=AQmjHGB1GwxZYMvkdfyVsYho549rqW2prMmDxaDxwGf7FhGX-eKyhqrs3-PjvgJutPXQ0QSjT335sj0PsmJfWSRK&amp;_nc_ht=scontent.xx&amp;oh=d313990a3f9eab403c8acff12706e86d&amp;oe=5D911133"/>
    <hyperlink ref="AZ64" r:id="rId330" display="https://scontent.xx.fbcdn.net/v/t1.0-9/s720x720/60571365_10157447178473896_6381680536900861952_o.jpg?_nc_cat=101&amp;_nc_oc=AQncYLlEP4yKd8nPIoC0Hcs0lQ-lhORlDwgSsqWDxLki-5TPvwZP_jAa-dgwFcZspeU4OEvHt0ZGzqUOxgfH4Vks&amp;_nc_ht=scontent.xx&amp;oh=94fb23f0d4f615ca93669d970fa9e9af&amp;oe=5D89A473"/>
    <hyperlink ref="AZ65" r:id="rId331" display="https://scontent.xx.fbcdn.net/v/t31.0-8/s720x720/10524649_761148290611745_8062005700438331025_o.jpg?_nc_cat=109&amp;_nc_oc=AQmCL_EwbOM_KBrzCA1qwMbls60_EoQbVlxhDGMnFBnxvHxUCJyOEG6sKNy2izieGtaGj411Ibu8IZsjLn2RiG0V&amp;_nc_ht=scontent.xx&amp;oh=e5583a73801c58876a5146a162980749&amp;oe=5D826D89"/>
    <hyperlink ref="AZ10" r:id="rId332" display="https://scontent.xx.fbcdn.net/v/t1.0-9/s720x720/15037074_10154491904140860_3205126082212863346_n.png?_nc_cat=110&amp;_nc_oc=AQkj0KWWYHgXLACrarrRIuU3hoNCZckPCn_tM3VNdXqwYZValfuIo6iMG20Hzil68Q4-yiuFlbjQvywODgkPCWeJ&amp;_nc_ht=scontent.xx&amp;oh=34c7b8efe2196f3c61f21ad7cfcfd682&amp;oe=5D7FD28E"/>
    <hyperlink ref="AZ66" r:id="rId333" display="https://scontent.xx.fbcdn.net/v/t1.0-9/s720x720/423259_10150581522856087_131977789_n.jpg?_nc_cat=104&amp;_nc_oc=AQkBu-fDEcEm4YP2AAw0bJ73IhUvj2eTUe8OZSjEABbsVCynj1kqDYnJP56983RrXi7r7xmBNHGGvJnm3Y5yJ25H&amp;_nc_ht=scontent.xx&amp;oh=20645e0a3f0dcf4b945661d6e4627403&amp;oe=5D899534"/>
    <hyperlink ref="AZ67" r:id="rId334" display="https://scontent.xx.fbcdn.net/v/t31.0-8/s720x720/20728930_10155461890658592_1379787181582539869_o.jpg?_nc_cat=100&amp;_nc_oc=AQlJ5mFwXIFScZ0tOXASn3hObcCV1507J8-ysZ3DHtjO9_CUIqlpaRSRUGiV6TshoHYrMKcG01H99gcaf6FrxyYM&amp;_nc_ht=scontent.xx&amp;oh=81e2fa46d73f96a73cdf8480651e307b&amp;oe=5D93CB58"/>
    <hyperlink ref="AZ59" r:id="rId335" display="https://scontent.xx.fbcdn.net/v/t1.0-9/s720x720/52047701_2609972489018836_4190667434010607616_o.jpg?_nc_cat=104&amp;_nc_oc=AQm1xLefpn_azedyTkZsyruatRBaOCGIpuWN2BwyzdLUHdvlaJxI3aCIDAL6teyiFUCqP78Dav-x5F8SlXxKRym7&amp;_nc_ht=scontent.xx&amp;oh=c54fa31b4db44c432053e51bc4cf20b8&amp;oe=5D8DBEE3"/>
    <hyperlink ref="AZ34" r:id="rId336" display="https://scontent.xx.fbcdn.net/v/t1.0-9/s720x720/44107681_10156147618789685_8910578188686458880_n.jpg?_nc_cat=106&amp;_nc_oc=AQk4iCzPQlD5X9Z0syPEQ3ICBeW-6CRJAZHGZt8647A5gCzBdlT-tD-0hF0saMwrIaWh9kG6nVNv6KRXdVYsBLEm&amp;_nc_ht=scontent.xx&amp;oh=cf3f05007e6cdfc5454add439ce9ab74&amp;oe=5D876E4F"/>
    <hyperlink ref="AZ4" r:id="rId337" display="https://scontent.xx.fbcdn.net/v/t1.0-9/s720x720/43667929_10156828810534577_5266748000847265792_o.jpg?_nc_cat=101&amp;_nc_oc=AQmQvUC1SzRzOGv6vic0a6HTEUT_ki6rSC-uG02cyzJB345rNJaQZLQiBTZdBDqR0LowIBjjiH6sqXKH00k52uhn&amp;_nc_ht=scontent.xx&amp;oh=119e82f07899b1ab55ee169a97b3d9b7&amp;oe=5D7F426A"/>
    <hyperlink ref="AZ51" r:id="rId338" display="https://scontent.xx.fbcdn.net/v/t1.0-9/s720x720/52743954_2137975569578784_7094809961766584320_o.jpg?_nc_cat=111&amp;_nc_oc=AQk5NC-VNoLPY00HkTAPbAB0Fibsd540Fy4yblocSxwYJhhxw3ehGaGV9hA5pyvprLI0Spf2j0Va_tBvpV7SDSlJ&amp;_nc_ht=scontent.xx&amp;oh=d383c037e0da1fa5da62a70af994d8dd&amp;oe=5D96B5B8"/>
    <hyperlink ref="AZ44" r:id="rId339" display="https://scontent.xx.fbcdn.net/v/t1.0-9/s720x720/11188224_800194973389987_4764839526004000528_n.jpg?_nc_cat=107&amp;_nc_oc=AQnDGSwQjI__hPp5JmJ3K2YBjP8GkmKXLkx9m7JX8tVT72buapMnrw4ijG7-37wr0y5zxz-NawBtkfaKJqYTEyRl&amp;_nc_ht=scontent.xx&amp;oh=fb627a96481497b3a26e759bc14ba741&amp;oe=5D7CA013"/>
    <hyperlink ref="AZ45" r:id="rId340" display="https://scontent.xx.fbcdn.net/v/t1.0-9/s720x720/48252682_2143180329035538_3053266721440792576_n.jpg?_nc_cat=111&amp;_nc_oc=AQlgLjdjP41n722EL0mw2qefbz8WztCj0K7OU8MJiA4_Nl9uD4O5-cfIawjWD9uKuGGEP5q-0AUBXogZoXu873Aq&amp;_nc_ht=scontent.xx&amp;oh=d5dffe0d1431fd16fb59835feef16679&amp;oe=5D991DF1"/>
    <hyperlink ref="AZ33" r:id="rId341" display="https://scontent.xx.fbcdn.net/v/t31.0-8/s720x720/27355951_1613481595413106_4202289129767788244_o.jpg?_nc_cat=108&amp;_nc_oc=AQkp7BEFfjJWtDufxXOFPHsM05T8MileWkUSyjK6LPQNXewFWgSV7pf97opdkh7HRMM6OaYLiXyPB-wMquDiMgk2&amp;_nc_ht=scontent.xx&amp;oh=80f4a79f599daf8e689b09b17c4f83a7&amp;oe=5D8CB029"/>
    <hyperlink ref="AZ54" r:id="rId342" display="https://scontent.xx.fbcdn.net/v/t1.0-9/s720x720/44398775_10155626908023204_6421822937631817728_n.jpg?_nc_cat=109&amp;_nc_oc=AQl6HLzfMCtyVt-j3kvcVoagO_a3ZuNXsh6GZR4a4-YYDFq91MZxGC1q6yy7OddlEsOhA1V9wcYBTXL70NJbUzU-&amp;_nc_ht=scontent.xx&amp;oh=2c9db943d39b7dfd8a9ce172dc0b2262&amp;oe=5D7D05C7"/>
    <hyperlink ref="AZ21" r:id="rId343" display="https://scontent.xx.fbcdn.net/v/t1.0-9/s720x720/54208024_2171561739625586_292763615348391936_n.png?_nc_cat=108&amp;_nc_oc=AQmenD_uXuaEB5aSCBYw5OpoM6a4F0GF8vQJlKffatVywgJFH2MFeOSuWi5U01HxbLpzDvPly6eBrjlz1db2JjtI&amp;_nc_ht=scontent.xx&amp;oh=b6acca1230cdadb774f7d98b22fd65e1&amp;oe=5D7FB38B"/>
    <hyperlink ref="AZ57" r:id="rId344" display="https://scontent.xx.fbcdn.net/v/t1.0-9/s720x720/60030737_10157248547727838_7729318777623412736_o.png?_nc_cat=103&amp;_nc_oc=AQlqc12hg5rveSHoyNW8JdkD_I4fBvuG4qz3Ul3sX7K5yf1BEdWf_Epgjb3_1CnNNr7VHRJOAml0VR5GUfNQZtUy&amp;_nc_ht=scontent.xx&amp;oh=03cd864886ae1c21858509e68c08b5c4&amp;oe=5D913C37"/>
    <hyperlink ref="AZ58" r:id="rId345" display="https://scontent.xx.fbcdn.net/v/t1.0-9/s720x720/64582213_10156547360237075_5034111174568837120_o.jpg?_nc_cat=101&amp;_nc_oc=AQlcYBbQYOrgTcqkOm4IrGz8cCxi9omSnaGyUWtqH9QHg1miDW2DLCCZC3ewKFhVJN-56XiIP4-l7n09rI4UUEql&amp;_nc_ht=scontent.xx&amp;oh=f80aadfa972c97051b7d6da573389e09&amp;oe=5D9ADDCE"/>
    <hyperlink ref="AZ29" r:id="rId346" display="https://scontent.xx.fbcdn.net/v/t1.0-9/s720x720/51121437_10155858100661669_1086428633406373888_n.png?_nc_cat=105&amp;_nc_oc=AQkT9FZxRGZ8S-Oea7wjeJxY2gl0QyYI50ILaaqfER08ZseRBbrjapjkwE-x0KvhmZU8g2V9LvotkN3Xu_i5MJKP&amp;_nc_ht=scontent.xx&amp;oh=1b4b64e97bc6a887e1258ff36b12fcef&amp;oe=5DC69FC0"/>
    <hyperlink ref="AZ68" r:id="rId347" display="https://scontent.xx.fbcdn.net/v/t1.0-9/s720x720/48966400_10157002061983980_9138818269828874240_o.png?_nc_cat=102&amp;_nc_oc=AQnpQIe7knCWfjWQbv1M3eXOrsOSq0IC9Ca24-XAtjfqM4ieyCxyTXRrUDp5g-KHt87O9cNfDI_KYt9wPdSE3_qu&amp;_nc_ht=scontent.xx&amp;oh=66ecb8520bc99a849742906b13081faa&amp;oe=5D87C884"/>
    <hyperlink ref="AZ69" r:id="rId348" display="https://scontent.xx.fbcdn.net/v/t31.0-8/s720x720/10866142_10153011665522911_6218260507404963729_o.png?_nc_cat=108&amp;_nc_oc=AQkNnKu0rFTd2gTkZUIzw7_L-IToUqGPfHgXitfkQ6XLe39U345JXcBHD5I-DPRNApz29PxKgHE2TvPx3GlkgmsW&amp;_nc_ht=scontent.xx&amp;oh=958a46c6afb00fc2933ef9e46a93c899&amp;oe=5DC71DFA"/>
    <hyperlink ref="AZ35" r:id="rId349" display="https://scontent.xx.fbcdn.net/v/t31.0-8/s720x720/277939_10150937457178038_742872392_o.jpg?_nc_cat=102&amp;_nc_oc=AQmnc4V2QyLwY67VBOm7sY6bwyHR8MF2jSQ0jzoA4Ul7IRP29TXYi6llxWcVhTKATv1kZABO6phYku62KIIgYSR1&amp;_nc_ht=scontent.xx&amp;oh=d8240d3971dc7daee10c40f10df9e291&amp;oe=5D88BFC0"/>
    <hyperlink ref="AZ38" r:id="rId350" display="https://scontent.xx.fbcdn.net/v/t1.0-9/s720x720/603860_10152895426311977_3864558822639950471_n.png?_nc_cat=104&amp;_nc_oc=AQkhoB2uR3Asn9qHyZOkmMDJ72N48xV4zRC0cjhZHL0cZyRs_vQcDlzX1BhrCqHZM3uazmNaqJMaRm4bnsiEEQgz&amp;_nc_ht=scontent.xx&amp;oh=08b8c8a63c57e5322e7d3eb0f187ed9b&amp;oe=5D9542BB"/>
    <hyperlink ref="AZ70" r:id="rId351" display="https://scontent.xx.fbcdn.net/v/t1.0-9/s720x720/427536_393922460619845_254664082_n.jpg?_nc_cat=104&amp;_nc_oc=AQk4ExDh9CJHkMih_qtMy3CHScedym8IJPbeNionS5pdHeqq9DjLG-C1xbBdcJc3hnwoJNYBdnDJPFrqPNuL_Cfw&amp;_nc_ht=scontent.xx&amp;oh=057d345fc8c6b3533e7ce0f99252380f&amp;oe=5D7CDB0F"/>
    <hyperlink ref="AZ71" r:id="rId352" display="https://scontent.xx.fbcdn.net/v/t31.0-8/s720x720/30051764_1790708834314141_1333037223403389481_o.jpg?_nc_cat=101&amp;_nc_oc=AQmJPryGpUEYxUbq4QNXLOe4TvA83-P9DAEbCD-NBjji521zZq8B8IxARfIChBG4g_JlKv34kY9DlYGUkGcTAUTW&amp;_nc_ht=scontent.xx&amp;oh=1d0f70937b62384dbcfa5fc1da09a1ff&amp;oe=5D78EAD1"/>
    <hyperlink ref="AZ13" r:id="rId353" display="https://scontent.xx.fbcdn.net/v/t31.0-8/s720x720/28423925_10155217919046722_9157489895180297829_o.jpg?_nc_cat=107&amp;_nc_oc=AQkiwazOzDhDeTOvTzVM700EgwUdffTvZ5ciPuBckth-qnU2PLEg97bdirX3bHfk5jYOunB1bvhHzkcRgQRWHsr1&amp;_nc_ht=scontent.xx&amp;oh=c5bad809e48a12edf0a9e5766454d432&amp;oe=5D89A07F"/>
    <hyperlink ref="AZ23" r:id="rId354" display="https://scontent.xx.fbcdn.net/v/t1.0-9/s720x720/40211693_2003696856348399_7946727565425639424_o.jpg?_nc_cat=111&amp;_nc_oc=AQl_rlLBt1c6FIPt3PWNOC0gF-4L1oJr74UNwtPrVkIm2yT7T_zH0zT3Sj91F9OJMRt_2_wt67HIz8zJW3LHcCTm&amp;_nc_ht=scontent.xx&amp;oh=81e67ace8ac19492f8302877d07785f5&amp;oe=5D91EA14"/>
    <hyperlink ref="AZ72" r:id="rId355" display="https://scontent.xx.fbcdn.net/v/t1.0-9/s720x720/12933062_1673229922937773_7795960749525471142_n.jpg?_nc_cat=106&amp;_nc_oc=AQnmJrDmdRoFyIioyr0VaKpxYSc6CUEamgDgZUSDvdLvAOrhfVAMWz27dtlQKMN_e0HaVX34wdulTbtvVxJ-mQw2&amp;_nc_ht=scontent.xx&amp;oh=d7ddcd365f408ad10eb4e0b1d336b2b2&amp;oe=5D87085D"/>
    <hyperlink ref="AZ41" r:id="rId356" display="https://scontent.xx.fbcdn.net/v/t1.0-9/s720x720/62078113_2242274272494464_4924990280509161472_n.jpg?_nc_cat=107&amp;_nc_oc=AQmRPEyTNrnVVMaUciSbYeJV8yUhfC1BFpd5PhMMM1Fx5N9ksvmr1hGzJ04-i7W3qHTlH-Qbud9TmDITTBg-kqzC&amp;_nc_ht=scontent.xx&amp;oh=d79ce04ed91244ea78a75d17d8209b92&amp;oe=5D9D5FB6"/>
    <hyperlink ref="AZ22" r:id="rId357" display="https://scontent.xx.fbcdn.net/v/t1.0-9/s720x720/15940771_174757606339415_7677888789502693498_n.jpg?_nc_cat=102&amp;_nc_oc=AQnkVlQmPOkO5WDqw5EsuFW95F8zBixhNGfLFacrnoo6ZVXpcUwCD8NKnZ4LBqS7QGRv97DLWAtjAZ4W53JLEnSC&amp;_nc_ht=scontent.xx&amp;oh=da54f9637f2b89b8350a42832b7f5166&amp;oe=5D89A868"/>
    <hyperlink ref="AZ53" r:id="rId358" display="https://scontent.xx.fbcdn.net/v/t1.0-9/s720x720/42565168_10157021836847125_5841130156483149824_o.jpg?_nc_cat=102&amp;_nc_oc=AQn89N5wRSVOa6vwR6WtjbWFybr9GjAlmdZRincxHPzrXuA_hP-RrttMz6xxBStgLZLi_ylMCmXzwr1kEYp4djm2&amp;_nc_ht=scontent.xx&amp;oh=4a4d991d525ed878894ce8a388520e1d&amp;oe=5D886BE7"/>
    <hyperlink ref="AZ73" r:id="rId359" display="https://scontent.xx.fbcdn.net/v/t1.0-9/s720x720/1452034_596242107079047_181538295_n.jpg?_nc_cat=110&amp;_nc_oc=AQn2ghYSNK2z6-MkrB9-NRYshueujS1DGxfdn1tqEPwj70W2Nof6viLjbilf8hj1wHnyOIC1JEX15cikKyrc6s6X&amp;_nc_ht=scontent.xx&amp;oh=a6ece3691050c1ad185eb159bfc6c662&amp;oe=5DC5E302"/>
    <hyperlink ref="AZ31" r:id="rId360" display="https://scontent.xx.fbcdn.net/v/t1.0-9/s720x720/33808806_1430942917005315_1820703178702716928_o.jpg?_nc_cat=107&amp;_nc_oc=AQnlNZvE4QXbw5k8bPQWnBpsbo7gqY3kchzGDzW0tIxM_DahIPrRGkKf9ElISArKhKjyJ_SltRFkDGiogS4XT9US&amp;_nc_ht=scontent.xx&amp;oh=e7d8ed4a3eeebc2ac4041f5d498ea82a&amp;oe=5D9A7640"/>
    <hyperlink ref="AZ74" r:id="rId361" display="https://scontent.xx.fbcdn.net/v/t1.0-9/s720x720/60335712_10162163870710352_3714276258608054272_n.jpg?_nc_cat=109&amp;_nc_oc=AQk5cbGpUaKuAXkvjM7zN9XnDjQyqs_e2DkzHaAYXrnPKww6KzPBmz0FNon-QbbRvv2NUyd28NDndQ6DH2fajZkE&amp;_nc_ht=scontent.xx&amp;oh=384286609ede0dd686b9dd218b00e3d7&amp;oe=5D869569"/>
    <hyperlink ref="AZ75" r:id="rId362" display="https://scontent.xx.fbcdn.net/v/t1.0-9/s720x720/34817411_10156672224769653_4482045948175843328_n.jpg?_nc_cat=108&amp;_nc_oc=AQlotd4_XHDvK5i3XnkFgim02DZ_ohewgSVMbFiBuIn9BrXJHQurDPbVVyW1ZUNw05aUEdOA10shgpn9DAddKhp9&amp;_nc_ht=scontent.xx&amp;oh=7b2ca9a992a9e8a4a82b58917cfad154&amp;oe=5D96519A"/>
    <hyperlink ref="AZ25" r:id="rId363" display="https://scontent.xx.fbcdn.net/v/t1.0-9/p720x720/19030643_1601363923241817_8734435391025965917_n.jpg?_nc_cat=104&amp;_nc_oc=AQmOx-JCp5KbS8QgcAVlf2Z_oro0NDSmOx7z7QjrSfTr6XDNBbKK99gqhNdCSCs1f04ZIpGSKpvDYV-pATH0ApH-&amp;_nc_ht=scontent.xx&amp;oh=d77bfc33660db3487d35b92ea531878a&amp;oe=5D8BC44C"/>
    <hyperlink ref="AZ42" r:id="rId364" display="https://scontent.xx.fbcdn.net/v/t1.0-9/s720x720/47687856_1684186391682822_322731809785774080_n.jpg?_nc_cat=105&amp;_nc_oc=AQk3LEEBE2GX02mh20q3ENPFR9KeZa4tWALuV5kBoKLQybSfdOfWy7MwHviMgp7JFPZBHaVU89KqFUJ1pB1KBxve&amp;_nc_ht=scontent.xx&amp;oh=b85112fdc9eb7d61ced28b346a8f79d1&amp;oe=5D89D0CD"/>
    <hyperlink ref="AZ12" r:id="rId365" display="https://scontent.xx.fbcdn.net/v/t31.0-8/s720x720/28161807_1759414397485958_8131407550917632155_o.jpg?_nc_cat=108&amp;_nc_oc=AQmhms2z0XBG6s-iLyL945bSKMdLtEATGu9S9eKW43iHcWaATLUgrJ4Y5WkZmVlwnWGxA8LiWVT0X_QLCXspxKlG&amp;_nc_ht=scontent.xx&amp;oh=9d705c5e3297319f50aa3aba4b1e05b0&amp;oe=5D7FA4AA"/>
    <hyperlink ref="AZ30" r:id="rId366" display="https://scontent.xx.fbcdn.net/v/t1.0-9/s720x720/56389387_10158060711467195_2581662961399496704_n.jpg?_nc_cat=106&amp;_nc_oc=AQkK3748khmUKMKEb-p0HzTXM8ZASlbuXgp5Ap6JW9BpiG4LrDY_LF06mWUqNwE-oVhMizCNXySCzoQ3tcYm5P1M&amp;_nc_ht=scontent.xx&amp;oh=efe3845f7ed12a244ad354ed0d7f10e3&amp;oe=5D87E266"/>
    <hyperlink ref="AZ48" r:id="rId367" display="https://scontent.xx.fbcdn.net/v/t1.0-9/s720x720/35144964_10155674141372218_5730998738223104000_o.png?_nc_cat=105&amp;_nc_oc=AQl1LTRCpveOnOT6-p5l7RtvqvFT2jB2t6lUb8aSZd2jtJmunZ2UW57SXYWextIbEuCGHxuAvlNKqHLVSKmMhLfn&amp;_nc_ht=scontent.xx&amp;oh=1a6e661db5516f8f24968a6f0cfb9ee9&amp;oe=5D816B38"/>
    <hyperlink ref="AZ16" r:id="rId368" display="https://scontent.xx.fbcdn.net/v/t1.0-9/s720x720/1935486_928029140616630_6661510668357105402_n.jpg?_nc_cat=110&amp;_nc_oc=AQmcx4n52NfiKPANNrbs8p2qWBjkHXm-mQsYL9laVyssFIxnTj8UJyqTZzcDflnIxW-QRucb-yH-kTDWatObmjnW&amp;_nc_ht=scontent.xx&amp;oh=0ee0e2d8085a4f7bb57c22df244db4af&amp;oe=5D7BEA6B"/>
    <hyperlink ref="AZ37" r:id="rId369" display="https://scontent.xx.fbcdn.net/v/t31.0-8/s720x720/18237992_10151146419269945_354164423455197340_o.jpg?_nc_cat=110&amp;_nc_oc=AQku-QjNC4A8sdw6Al33n2h9Cw6-fgyoQ3Vcclut00yOEpf60Ejm93lg0XtFa66-1aC74ZjVUFMUdo9OpBJQk-iP&amp;_nc_ht=scontent.xx&amp;oh=2092582b1ae416d08d75452d562324ea&amp;oe=5DC54F89"/>
    <hyperlink ref="AZ32" r:id="rId370" display="https://scontent.xx.fbcdn.net/v/t1.0-9/s720x720/62156953_10157195170553798_747086471395016704_o.jpg?_nc_cat=109&amp;_nc_oc=AQkEBIxOWPkJC6NVWyBoJr6CHMVEV6bkDyQcWaSbTomWU9Q1PQbAyRkPTnTecM_lLqvrdWBzrE-3wOEb0kpC03Bg&amp;_nc_ht=scontent.xx&amp;oh=f09c48834ae6e94e00e9c60c89f21d29&amp;oe=5D790B55"/>
    <hyperlink ref="AZ18" r:id="rId371" display="https://scontent.xx.fbcdn.net/v/t1.0-9/s720x720/557346_10150666125856849_1697837251_n.jpg?_nc_cat=109&amp;_nc_oc=AQmXruG_W32ju0aVIrPFnab_igN1QyrNO5xgbqWBOApVY1PECGF-14WJzSvStV-aOplpp1g0BUMOfpIiXOlGbBGk&amp;_nc_ht=scontent.xx&amp;oh=adf56ad0f12011ebe0e52bb4d71027a1&amp;oe=5D968A81"/>
    <hyperlink ref="AZ76" r:id="rId372" display="https://scontent.xx.fbcdn.net/v/t1.0-9/s720x720/10868289_931287220222503_1509170996306452310_n.jpg?_nc_cat=109&amp;_nc_oc=AQkHBFzx3u8fhEmUXIWfj68xTCsjBLv7Oy4c_eIqNLe-fU8UPVVnYwajxsKNnR-Ife-SsURAjET5dHzS3WLdWc_X&amp;_nc_ht=scontent.xx&amp;oh=cca8b5a49787264680c003916099ce3c&amp;oe=5D9841B6"/>
    <hyperlink ref="AZ39" r:id="rId373" display="https://scontent.xx.fbcdn.net/v/t31.0-8/s720x720/10931604_642535422517062_1564548890854451857_o.jpg?_nc_cat=100&amp;_nc_oc=AQn4Si0frFpd6nHW6cgx0cywU60MsjIfED0CzkAYt-cQoEcw7gEfHG8liYF5-RLMmiSU4UEe29GCAl65togIVohf&amp;_nc_ht=scontent.xx&amp;oh=f089ca4810155162a81ffba321d2f626&amp;oe=5D7AE001"/>
    <hyperlink ref="AZ43" r:id="rId374" display="https://scontent.xx.fbcdn.net/v/t1.0-9/486340_208437802624184_1256583850_n.jpg?_nc_cat=100&amp;_nc_oc=AQmAqeUiPVJ5nsFf9SXNFr1235fH-k-ALEfnrPP9f3xG6dp1YZckSS9o1Z0jtvTdEe4RPvpZifO4iYLIDTYtUpIX&amp;_nc_ht=scontent.xx&amp;oh=0f8000570b46a0f4d6bc508ad777ba8b&amp;oe=5D8DEEAE"/>
    <hyperlink ref="AZ77" r:id="rId375" display="https://scontent.xx.fbcdn.net/v/t31.0-8/s720x720/23116988_10159534364620181_7821773814085056518_o.jpg?_nc_cat=102&amp;_nc_oc=AQl1dDSpdcWrP8Gy8xHK9zUTcmpjgi1AGNuQ__zjn2wl4uBA2SgRAEWnxSI9EMJ35BSlbgdjAF3OCtrDl42MReYj&amp;_nc_ht=scontent.xx&amp;oh=f1f3bdd3ee03c7070a9ff52fe09e2773&amp;oe=5D7D45CC"/>
    <hyperlink ref="AZ78" r:id="rId376" display="https://scontent.xx.fbcdn.net/v/t1.0-0/p240x240/58380695_10157302878037490_5781324978859278336_o.png?_nc_cat=108&amp;_nc_oc=AQmsvF8d7LHep8468d5q2-X7Yen1n6xSu9M6J1LiuaUqNj3cJTzcda_s4AhieMEN_x0VgmCgH4cGW7Y8gVnl7xID&amp;_nc_ht=scontent.xx&amp;oh=509a695e0bba432dfcd65d60860341d9&amp;oe=5D8FE77D"/>
    <hyperlink ref="AZ79" r:id="rId377" display="https://scontent.xx.fbcdn.net/v/t1.0-9/s720x720/44306932_10156804604189591_9188347544923537408_n.png?_nc_cat=103&amp;_nc_oc=AQkNn3Q9K1zPFx2MKs2S7mz2M5cCNT-wyY0HHvhS8CQ8TIQ9fvuvK0OW18M7FnIq_wO1h_3R6cvJSM_yjlhKT197&amp;_nc_ht=scontent.xx&amp;oh=7fa58630251c58eb67aaf617d49f835a&amp;oe=5DC583D3"/>
    <hyperlink ref="AZ27" r:id="rId378" display="https://scontent.xx.fbcdn.net/v/t1.0-9/s720x720/43788115_2042453339110153_4863466772369506304_o.jpg?_nc_cat=102&amp;_nc_oc=AQnZe3RCQj2HNggGsJqC9hArWx8XEe07dLbZRqvsbFFofZi1z85d9Z18qNcUMSbjj4wVPLuvPJeZpjNdg6f6hziX&amp;_nc_ht=scontent.xx&amp;oh=d5bde1d4fb305320487ef3f583b85e1c&amp;oe=5D82F9C6"/>
    <hyperlink ref="AZ80" r:id="rId379" display="https://scontent.xx.fbcdn.net/v/t1.0-9/s720x720/40960951_10157086110827079_5812438039779082240_o.jpg?_nc_cat=100&amp;_nc_oc=AQngnPur-F-SqS-EHT4lBcWwvaXgYrocHIEab59CxNJt1cJoOOn4WIF2TNB8O8tPYmSlBS7p6fJEsQOi3CE9YxLJ&amp;_nc_ht=scontent.xx&amp;oh=20ffe7c35036f8c45e04e45169e4c8d8&amp;oe=5D8006DE"/>
    <hyperlink ref="AZ40" r:id="rId380" display="https://scontent.xx.fbcdn.net/v/t1.0-9/s720x720/18157150_1495648023798829_6991324335062255163_n.png?_nc_cat=104&amp;_nc_oc=AQm-P8m8rKfJkJeAPDE6AMz5mNDaLgLclAANpc0FO8VK8FFAHyth086EQ6R8lYzaUTu0ZPLsUpXojtIryGst6qUl&amp;_nc_ht=scontent.xx&amp;oh=6596b08fcc367fed2eaf370f425f01bb&amp;oe=5D796EBA"/>
    <hyperlink ref="AZ81" r:id="rId381" display="https://scontent.xx.fbcdn.net/v/t1.0-9/s720x720/49405682_2249663155100636_4061514881201864704_o.jpg?_nc_cat=101&amp;_nc_oc=AQm3OpU7qRWqeKOj0XQuyNtYmFz58iFCrs34f3wa7i4LV2QBDsZOfyCy_EFWbsXIaj_QirWecyMhLVHw-AF7bHJP&amp;_nc_ht=scontent.xx&amp;oh=a46b976ce8cfb7373f22133a044d063d&amp;oe=5D7EA03B"/>
    <hyperlink ref="AZ82" r:id="rId382" display="https://scontent.xx.fbcdn.net/v/t1.0-9/s720x720/40224785_2101292409945042_7845500005212225536_o.png?_nc_cat=100&amp;_nc_oc=AQmifnv2R1uFu-prkmxEkPKAdRs0iaxljhgWeUNBcmezchs1rthwJtO86b7LHQ5021sRh6iluAaF7PvdkMoVnq9w&amp;_nc_ht=scontent.xx&amp;oh=d6cafc53e5dcd5683a3628af12be473c&amp;oe=5D9A6B06"/>
    <hyperlink ref="AZ83" r:id="rId383" display="https://scontent.xx.fbcdn.net/v/t31.0-8/s720x720/622087_453611581352996_1340605826_o.jpg?_nc_cat=101&amp;_nc_oc=AQlckSVxyH1uoCNa-gc2demLo37uVdSVTGk1ZrO2AxYoBB-Bo3m5pn5gdysIY9fO4BiE8QMKmiZUJMZiTrPT8H3x&amp;_nc_ht=scontent.xx&amp;oh=9da59f3467f2ea084582a80408c4763f&amp;oe=5D7D4CB5"/>
    <hyperlink ref="AZ55" r:id="rId384" display="https://scontent.xx.fbcdn.net/v/t1.0-9/s720x720/321319_263459747117645_364892583_n.jpg?_nc_cat=111&amp;_nc_oc=AQnpvfzPeumiDvcTsXcwdINOjfFiFDJOl3nKDtS9rfSLQDVBVoJRzncKHcuvp9kTlqRYesGluXNwkzFLPRN9gC3P&amp;_nc_ht=scontent.xx&amp;oh=14b18a737da4400039418ead85ae9b48&amp;oe=5D8A5E7F"/>
    <hyperlink ref="AZ84" r:id="rId385" display="https://scontent.xx.fbcdn.net/v/t1.0-9/s720x720/24232654_10154835336286599_3890883761306002032_n.jpg?_nc_cat=107&amp;_nc_oc=AQmPfWpppglyLBZyWAe-AsUjzAf8olglsB6qePOoLiwJ3EWy2FJ7geptsTztXgeHLvUuJdwsudN8Lf_MsA9U118j&amp;_nc_ht=scontent.xx&amp;oh=4f5149cbd7961f530b9660acd18def2d&amp;oe=5D8BFEA9"/>
    <hyperlink ref="AZ85" r:id="rId386" display="https://scontent.xx.fbcdn.net/v/t1.0-9/10363432_243050329237403_3438886676468709797_n.jpg?_nc_cat=100&amp;_nc_oc=AQliGR0IUCMz48IPp3sz5MPko3hL_VYuCbisGXMSs6ickHkIRHVzH4ReOxHV5pHYgFcOJwp9wmttpFuLcrlFVfqz&amp;_nc_ht=scontent.xx&amp;oh=4c7da25080158a6b059a60a31c8bae06&amp;oe=5D9C1F1E"/>
    <hyperlink ref="AZ86" r:id="rId387" display="https://scontent.xx.fbcdn.net/v/t1.0-9/s720x720/50650238_10156094640568176_7766079535853862912_o.jpg?_nc_cat=103&amp;_nc_oc=AQmkJhMun2ZmrqwhXWgoAzQTWeFznXWOMmVhGyYfYiXs0vs-OM527Z0y28qG95jSbFlaIXMDSN-qtOVTm4YjGt-u&amp;_nc_ht=scontent.xx&amp;oh=35cbb69beaacaa29dc64c57502400a74&amp;oe=5D7D86E1"/>
    <hyperlink ref="AZ87" r:id="rId388" display="https://scontent.xx.fbcdn.net/v/t1.0-9/s720x720/40897109_10156175006264930_7916199500526387200_o.jpg?_nc_cat=110&amp;_nc_oc=AQlcFbZkyzC-7HUJ011n6ROWSxdSbTvUGG4-uDPhJYqvYA6x0N2tRBIPrzi3d6zrLuEAtrVTw975iDTha2UaZ9OJ&amp;_nc_ht=scontent.xx&amp;oh=69bc69508934aeff14d30874ed4fa443&amp;oe=5DC592AA"/>
    <hyperlink ref="AZ88" r:id="rId389" display="https://scontent.xx.fbcdn.net/v/t31.0-8/s720x720/23275578_1716534638358140_5590338633546937440_o.jpg?_nc_cat=106&amp;_nc_oc=AQnsk-b9CvU4DGtQmTPEINGe9ekVCJLXiecoo6Wo0sX3siKNDChhT6bbcYNAP9yP82uoTRPW6Wcej8ct8suiMefH&amp;_nc_ht=scontent.xx&amp;oh=017df061d102b4246914074bb43f8c44&amp;oe=5D89533B"/>
    <hyperlink ref="AZ89" r:id="rId390" display="https://scontent.xx.fbcdn.net/v/t1.0-9/s720x720/60783224_10156461630563107_6764223825027530752_n.jpg?_nc_cat=109&amp;_nc_oc=AQkpmQDr_bFqE6i_SELk08gCOCTkf7nAOzRdE7RRv1vW1IoD0LtFh4jfDZapO-Z4P_aOpMBsPrglQBdYpzRQkTYs&amp;_nc_ht=scontent.xx&amp;oh=4d8638bd9609f48ccb12abdadb03b7a4&amp;oe=5D9483EF"/>
    <hyperlink ref="AZ90" r:id="rId391" display="https://scontent.xx.fbcdn.net/v/t1.0-9/s720x720/61855188_10156688472747763_3400504124263890944_o.jpg?_nc_cat=105&amp;_nc_oc=AQnhLHoAvVyGhC4viObtz1HB2S-ml-fWeGFl4QJiRkE8Nl1ZDOMkFOXzLcJyWy-sRM8_kqBWVx2izRxxtWohAiNu&amp;_nc_ht=scontent.xx&amp;oh=eba76b8cc3c66f0df69b6d2f3818dae3&amp;oe=5D8C5D74"/>
    <hyperlink ref="AZ91" r:id="rId392" display="https://scontent.xx.fbcdn.net/v/t1.0-9/s720x720/46184609_10155977931655773_750322535979024384_o.png?_nc_cat=102&amp;_nc_oc=AQlkt2570VF8V2XHMO3Iq7N8tTFhTTnoHJB7romxgRE9ET_iNdVLaPQzR_4kCBELvzVfgRZbX5Ox_XeCPzlLdq05&amp;_nc_ht=scontent.xx&amp;oh=1e22a0180ddb73352ff6742b1959de95&amp;oe=5D8BDF65"/>
    <hyperlink ref="AZ92" r:id="rId393" display="https://scontent.xx.fbcdn.net/v/t1.0-9/s720x720/3425_1075915792451565_8253361903245736071_n.jpg?_nc_cat=100&amp;_nc_oc=AQlpidCrHpxePxTZs-Pxf6o5X2H1QcxJ0W_p2Lp7qOVPu-r0YUn2iS4msEx25K7g_Qj07PUrENpIlGhsAsFvD5Mi&amp;_nc_ht=scontent.xx&amp;oh=8eb4676aacf92a3db9d76632010c64fa&amp;oe=5DC5F89A"/>
    <hyperlink ref="AZ93" r:id="rId394" display="https://scontent.xx.fbcdn.net/v/t1.0-9/s720x720/487923_514441101933005_1042667480_n.png?_nc_cat=111&amp;_nc_oc=AQl9MsnSbrTNhoNNObNvLNFptztMf0ieFFkRB0l3MH8rk1D9fgLHRiWfRLYqRfFO8Zt1BTm3izxfzhnYZenaeARs&amp;_nc_ht=scontent.xx&amp;oh=a26b835f7228f3d28b3e256adb9d8862&amp;oe=5D84A437"/>
    <hyperlink ref="AZ46" r:id="rId395" display="https://scontent.xx.fbcdn.net/v/t1.0-9/s720x720/26731534_10155172681836517_2951855475502503087_n.jpg?_nc_cat=100&amp;_nc_oc=AQnwt9UXwpdkgOdxMVoaCDVz6jZorcpgzYIpVO8WaD2A6VNq4UydsbkvK5rjC7G9QAnejqFBDDId_EKpCzIykgck&amp;_nc_ht=scontent.xx&amp;oh=1c4960d87dc0be2a3f6ab554a6a9a368&amp;oe=5D83F12B"/>
    <hyperlink ref="AZ94" r:id="rId396" display="https://scontent.xx.fbcdn.net/v/t1.0-9/s720x720/51129513_1673702679398687_8243043445145337856_o.jpg?_nc_cat=108&amp;_nc_oc=AQkZjNYbZCp7QW6UpflLWXa0ocHDbQ2gN1mLoTOW7z_uxaTV_p9HtexOzZQPxGXFTCgLZ3pLcH6WD1jhc8E5X3yO&amp;_nc_ht=scontent.xx&amp;oh=65d5e64bf4ba9d8a7e622367205f9aa3&amp;oe=5D9007F3"/>
    <hyperlink ref="AZ95" r:id="rId397" display="https://scontent.xx.fbcdn.net/v/t1.0-9/23794936_1452008458254026_7946509062662746139_n.jpg?_nc_cat=100&amp;_nc_oc=AQncAUjZjC3HtCVSntAvTpmEpEe_5SArZY6ujJtx9v5ZPn1qdxsCwN9l_bH4OUUREgoy17JoCvpJgCbuAJd0cH9s&amp;_nc_ht=scontent.xx&amp;oh=84321fd07b5fc2387436bf430c53829e&amp;oe=5D8AF755"/>
    <hyperlink ref="AZ96" r:id="rId398" display="https://scontent.xx.fbcdn.net/v/t1.0-9/s720x720/14067630_1077856678930795_3256007218653505409_n.png?_nc_cat=103&amp;_nc_oc=AQmXh4ZZQZ_8e4Ud5MO_-2AA893vilTueYjvSK4osqyvRE9n7oJI4xC6bkMsDzTBwrccZ8sMDqJ3e4wX1nqIlArh&amp;_nc_ht=scontent.xx&amp;oh=ffe3aa6dd07968af8bfcdcb11993e2b8&amp;oe=5D84F6BE"/>
    <hyperlink ref="AZ98" r:id="rId399" display="https://scontent.xx.fbcdn.net/v/t1.0-9/s720x720/19642395_1384489404991647_6890312789621916562_n.png?_nc_cat=106&amp;_nc_oc=AQn_-ec9MLXaBpFIuLvZCSf_Op-ISMvCyKpaL4auaizidTufz9wY5_mw7aZiiVpuwOWgvS1u6xf45D7Bric69nu4&amp;_nc_ht=scontent.xx&amp;oh=4978c9360ca956e7fef3b9ab58407499&amp;oe=5D843368"/>
    <hyperlink ref="AZ99" r:id="rId400" display="https://scontent.xx.fbcdn.net/v/t1.0-9/s720x720/13524313_1317828028246103_2164719082168410456_n.png?_nc_cat=103&amp;_nc_oc=AQnpFCBp1gmWxiDCmZdB8a6b2fh0kfiLH5cUL3_65pde6I6NsOVR6BkfwHM-1fSsRFt3Yz6QW0-nL8Z6MvtcKKkR&amp;_nc_ht=scontent.xx&amp;oh=b18f7fb3e9472de0b673d59733fe6122&amp;oe=5D93B049"/>
    <hyperlink ref="AZ100" r:id="rId401" display="https://scontent.xx.fbcdn.net/v/t31.0-0/p180x540/14424852_1071781192918720_2664542645823342448_o.jpg?_nc_cat=101&amp;_nc_oc=AQmP0T9ahljK79tDaMg_XJv7PHnV8f25W8ptY5gl31VZ19bI7fcD5C3iStdmvzEnvJ0bNkfZHQ_f8yU7dT0gb_1u&amp;_nc_ht=scontent.xx&amp;oh=21fb2ae8e88185d9b2a1e5a7af645d47&amp;oe=5DC5157C"/>
    <hyperlink ref="AZ101" r:id="rId402" display="https://scontent.xx.fbcdn.net/v/t1.0-9/36904816_1635902526522710_4721174123600936960_n.jpg?_nc_cat=101&amp;_nc_oc=AQnRJEQf8sQuD_e1t0riFsWN0k8af90WBYcSzZUJmuRtin5t1mwdpWyiDonq_DjKxp3tDh6T2tM6CYHPfX6cQcyK&amp;_nc_ht=scontent.xx&amp;oh=66c68f1b68e70d16447228f5148d96dc&amp;oe=5D82475B"/>
    <hyperlink ref="AZ102" r:id="rId403" display="https://scontent.xx.fbcdn.net/v/t31.0-8/s720x720/13640918_1224827794214968_1440053648339359531_o.jpg?_nc_cat=107&amp;_nc_oc=AQmntXgVcQ-_y0Nqpl6ejzOgTY1lvd99Z_MQWffXqYTauNwtRQwBN9Mo4QPBpctqmluqBsgiXuD_esn90VJUHjUK&amp;_nc_ht=scontent.xx&amp;oh=d840f6be801fc8ae78fdccce75577300&amp;oe=5D7B4CBE"/>
    <hyperlink ref="AZ103" r:id="rId404" display="https://scontent.xx.fbcdn.net/v/t31.0-8/s720x720/16797028_1648266375469378_9010081167709284229_o.jpg?_nc_cat=107&amp;_nc_oc=AQnywQXCifkcJ_0aGjqt9VtRF6FIh-e8b8EhLVs7csDMY9SNMTTCL3Hv41CyrFLdWhIfGWZSaMcC_jfgomm9XUur&amp;_nc_ht=scontent.xx&amp;oh=a338bed51761e0b8999f6c1be3c08d15&amp;oe=5D95C489"/>
    <hyperlink ref="BZ3" r:id="rId405" display="https://www.facebook.com/fishnetmedia/"/>
    <hyperlink ref="BZ60" r:id="rId406" display="https://www.facebook.com/GE/"/>
    <hyperlink ref="BZ52" r:id="rId407" display="https://www.facebook.com/SteinIAS/"/>
    <hyperlink ref="BZ14" r:id="rId408" display="https://www.facebook.com/Interbrand/"/>
    <hyperlink ref="BZ61" r:id="rId409" display="https://www.facebook.com/awwwards/"/>
    <hyperlink ref="BZ19" r:id="rId410" display="https://www.facebook.com/salesforce/"/>
    <hyperlink ref="BZ20" r:id="rId411" display="https://www.facebook.com/hubspot/"/>
    <hyperlink ref="BZ5" r:id="rId412" display="https://www.facebook.com/CalypsoAgencyNH/"/>
    <hyperlink ref="BZ8" r:id="rId413" display="https://www.facebook.com/facebookbusiness/"/>
    <hyperlink ref="BZ17" r:id="rId414" display="https://www.facebook.com/BabcockJenkins/"/>
    <hyperlink ref="BZ36" r:id="rId415" display="https://www.facebook.com/pjaadvertising/"/>
    <hyperlink ref="BZ11" r:id="rId416" display="https://www.facebook.com/madpow/"/>
    <hyperlink ref="BZ9" r:id="rId417" display="https://www.facebook.com/451AdAgency/"/>
    <hyperlink ref="BZ6" r:id="rId418" display="https://www.facebook.com/martechconf/"/>
    <hyperlink ref="BZ56" r:id="rId419" display="https://www.facebook.com/InformaticaLLC/"/>
    <hyperlink ref="BZ47" r:id="rId420" display="https://www.facebook.com/HuffPost/"/>
    <hyperlink ref="BZ15" r:id="rId421" display="https://www.facebook.com/MITX.ORG/"/>
    <hyperlink ref="BZ28" r:id="rId422" display="https://www.facebook.com/BrandAMPlification/"/>
    <hyperlink ref="BZ26" r:id="rId423" display="https://www.facebook.com/MarketBridge/"/>
    <hyperlink ref="BZ7" r:id="rId424" display="https://www.facebook.com/AdAge/"/>
    <hyperlink ref="BZ50" r:id="rId425" display="https://www.facebook.com/mashableclickclickclick/"/>
    <hyperlink ref="BZ24" r:id="rId426" display="https://www.facebook.com/FastCompany/"/>
    <hyperlink ref="BZ49" r:id="rId427" display="https://www.facebook.com/RusticPathways/"/>
    <hyperlink ref="BZ62" r:id="rId428" display="https://www.facebook.com/PublicisSapient/"/>
    <hyperlink ref="BZ63" r:id="rId429" display="https://www.facebook.com/togetherspin/"/>
    <hyperlink ref="BZ64" r:id="rId430" display="https://www.facebook.com/EntMagazine/"/>
    <hyperlink ref="BZ65" r:id="rId431" display="https://www.facebook.com/bbdoworldwide/"/>
    <hyperlink ref="BZ10" r:id="rId432" display="https://www.facebook.com/SilverTech/"/>
    <hyperlink ref="BZ66" r:id="rId433" display="https://www.facebook.com/uxmag/"/>
    <hyperlink ref="BZ67" r:id="rId434" display="https://www.facebook.com/hongkiatcom/"/>
    <hyperlink ref="BZ59" r:id="rId435" display="https://www.facebook.com/indosole/"/>
    <hyperlink ref="BZ34" r:id="rId436" display="https://www.facebook.com/Photoshop/"/>
    <hyperlink ref="BZ4" r:id="rId437" display="https://www.facebook.com/rakacreative/"/>
    <hyperlink ref="BZ51" r:id="rId438" display="https://www.facebook.com/Forbes-Marketing-Group-176334519076242/"/>
    <hyperlink ref="BZ44" r:id="rId439" display="https://www.facebook.com/PeachpitCreativeLearning/"/>
    <hyperlink ref="BZ45" r:id="rId440" display="https://www.facebook.com/webdesignledger/"/>
    <hyperlink ref="BZ33" r:id="rId441" display="https://www.facebook.com/Creativebloq/"/>
    <hyperlink ref="BZ54" r:id="rId442" display="https://www.facebook.com/BFMweb/"/>
    <hyperlink ref="BZ21" r:id="rId443" display="https://www.facebook.com/alphaloft/"/>
    <hyperlink ref="BZ57" r:id="rId444" display="https://www.facebook.com/Google/"/>
    <hyperlink ref="BZ58" r:id="rId445" display="https://www.facebook.com/Adweek/"/>
    <hyperlink ref="BZ29" r:id="rId446" display="https://www.facebook.com/searchengineland/"/>
    <hyperlink ref="BZ68" r:id="rId447" display="https://www.facebook.com/WordPresscom/"/>
    <hyperlink ref="BZ69" r:id="rId448" display="https://www.facebook.com/WordPress/"/>
    <hyperlink ref="BZ35" r:id="rId449" display="https://www.facebook.com/alistapart/"/>
    <hyperlink ref="BZ38" r:id="rId450" display="https://www.facebook.com/cmocom/"/>
    <hyperlink ref="BZ70" r:id="rId451" display="https://www.facebook.com/onbehavior/"/>
    <hyperlink ref="BZ71" r:id="rId452" display="https://www.facebook.com/NationalChildrensAlliance/"/>
    <hyperlink ref="BZ13" r:id="rId453" display="https://www.facebook.com/StrawberyBankeMuseum/"/>
    <hyperlink ref="BZ23" r:id="rId454" display="https://www.facebook.com/grill28/"/>
    <hyperlink ref="BZ72" r:id="rId455" display="https://www.facebook.com/LifestyleRewired/"/>
    <hyperlink ref="BZ41" r:id="rId456" display="https://www.facebook.com/fredcchurch/"/>
    <hyperlink ref="BZ22" r:id="rId457" display="https://www.facebook.com/drugfreekidsnh/"/>
    <hyperlink ref="BZ53" r:id="rId458" display="https://www.facebook.com/VMLYR/"/>
    <hyperlink ref="BZ73" r:id="rId459" display="https://www.facebook.com/evolution.armory/"/>
    <hyperlink ref="BZ31" r:id="rId460" display="https://www.facebook.com/brandingmag/"/>
    <hyperlink ref="BZ74" r:id="rId461" display="https://www.facebook.com/RedBull/"/>
    <hyperlink ref="BZ75" r:id="rId462" display="https://www.facebook.com/OREO/"/>
    <hyperlink ref="BZ25" r:id="rId463" display="https://www.facebook.com/bratskellardinnerhorn/"/>
    <hyperlink ref="BZ42" r:id="rId464" display="https://www.facebook.com/greatrhythmbrewing/"/>
    <hyperlink ref="BZ12" r:id="rId465" display="https://www.facebook.com/CommunityOven/"/>
    <hyperlink ref="BZ30" r:id="rId466" display="https://www.facebook.com/TasteoftheSeacoast/"/>
    <hyperlink ref="BZ48" r:id="rId467" display="https://www.facebook.com/Prasada-Yoga-Center-161310822217/"/>
    <hyperlink ref="BZ16" r:id="rId468" display="https://www.facebook.com/AtlanticGrillNH/"/>
    <hyperlink ref="BZ37" r:id="rId469" display="https://www.facebook.com/SOMMA-Studios-67603934944/"/>
    <hyperlink ref="BZ32" r:id="rId470" display="https://www.facebook.com/NewHampshireSPCA/"/>
    <hyperlink ref="BZ18" r:id="rId471" display="https://www.facebook.com/proportsmouth/"/>
    <hyperlink ref="BZ76" r:id="rId472" display="https://www.facebook.com/peasegolfcourse/"/>
    <hyperlink ref="BZ39" r:id="rId473" display="https://www.facebook.com/Maine.Lobster.Outlet/"/>
    <hyperlink ref="BZ43" r:id="rId474" display="https://www.facebook.com/FlatbreadPortsmouth/"/>
    <hyperlink ref="BZ77" r:id="rId475" display="https://www.facebook.com/ExpWithGoogle/"/>
    <hyperlink ref="BZ78" r:id="rId476" display="https://www.facebook.com/smashmag/"/>
    <hyperlink ref="BZ79" r:id="rId477" display="https://www.facebook.com/EscapistMag/"/>
    <hyperlink ref="BZ27" r:id="rId478" display="https://www.facebook.com/NHTechAlliance/"/>
    <hyperlink ref="BZ80" r:id="rId479" display="https://www.facebook.com/yogaintheparkSATYA/"/>
    <hyperlink ref="BZ40" r:id="rId480" display="https://www.facebook.com/GatherNH/"/>
    <hyperlink ref="BZ81" r:id="rId481" display="https://www.facebook.com/mesh01community/"/>
    <hyperlink ref="BZ82" r:id="rId482" display="https://www.facebook.com/GSCANH/"/>
    <hyperlink ref="BZ83" r:id="rId483" display="https://www.facebook.com/HenryViiicarvery/"/>
    <hyperlink ref="BZ55" r:id="rId484" display="https://www.facebook.com/ClipperFoundation/"/>
    <hyperlink ref="BZ84" r:id="rId485" display="https://www.facebook.com/newenglandemmy/"/>
    <hyperlink ref="BZ85" r:id="rId486" display="https://www.facebook.com/builtr/"/>
    <hyperlink ref="BZ86" r:id="rId487" display="https://www.facebook.com/MarvellGlass/"/>
    <hyperlink ref="BZ87" r:id="rId488" display="https://www.facebook.com/bestofportsmouth/"/>
    <hyperlink ref="BZ88" r:id="rId489" display="https://www.facebook.com/CMSWire/"/>
    <hyperlink ref="BZ89" r:id="rId490" display="https://www.facebook.com/Inc/"/>
    <hyperlink ref="BZ90" r:id="rId491" display="https://www.facebook.com/RedTettemer/"/>
    <hyperlink ref="BZ91" r:id="rId492" display="https://www.facebook.com/therandomactsofkindnessfoundation/"/>
    <hyperlink ref="BZ92" r:id="rId493" display="https://www.facebook.com/RhinoTalk/"/>
    <hyperlink ref="BZ93" r:id="rId494" display="https://www.facebook.com/techdept/"/>
    <hyperlink ref="BZ46" r:id="rId495" display="https://www.facebook.com/monopoly/"/>
    <hyperlink ref="BZ94" r:id="rId496" display="https://www.facebook.com/bostondesignweek/"/>
    <hyperlink ref="BZ95" r:id="rId497" display="https://www.facebook.com/Newsfactornetwork/"/>
    <hyperlink ref="BZ96" r:id="rId498" display="https://www.facebook.com/business2community/"/>
    <hyperlink ref="BZ97" r:id="rId499" display="https://www.facebook.com/pages/Kaffee-Von-Solln/120976021319468"/>
    <hyperlink ref="BZ98" r:id="rId500" display="https://www.facebook.com/PagesSizesDimensions/"/>
    <hyperlink ref="BZ99" r:id="rId501" display="https://www.facebook.com/lifehackorg/"/>
    <hyperlink ref="BZ100" r:id="rId502" display="https://www.facebook.com/Corexequine/"/>
    <hyperlink ref="BZ101" r:id="rId503" display="https://www.facebook.com/Wakita-Electric-Inc-141765825936395/"/>
    <hyperlink ref="BZ102" r:id="rId504" display="https://www.facebook.com/Office-Resources-Inc-120152951349130/"/>
    <hyperlink ref="BZ103" r:id="rId505" display="https://www.facebook.com/beworldlybewellhavefun/"/>
    <hyperlink ref="CT77" r:id="rId506" display="https://experiments.withgoogle.com/"/>
    <hyperlink ref="CT79" r:id="rId507" display="http://www.splitreason.com/theescapist/"/>
    <hyperlink ref="DK3" r:id="rId508" display="http://www.fishnetmedia.com/"/>
    <hyperlink ref="DK60" r:id="rId509" display="http://www.ge.com/"/>
    <hyperlink ref="DK61" r:id="rId510" display="http://www.awwwards.com/"/>
    <hyperlink ref="DK19" r:id="rId511" display="http://www.salesforce.com/"/>
    <hyperlink ref="DK20" r:id="rId512" display="http://www.hubspot.com/"/>
    <hyperlink ref="DK17" r:id="rId513" display="http://www.bnj.com/"/>
    <hyperlink ref="DK36" r:id="rId514" display="http://www.agencypja.com/"/>
    <hyperlink ref="DK9" r:id="rId515" display="https://451agency.com/"/>
    <hyperlink ref="DK6" r:id="rId516" display="http://martechconf.com/"/>
    <hyperlink ref="DK47" r:id="rId517" display="https://www.huffpost.com/"/>
    <hyperlink ref="DK15" r:id="rId518" display="http://www.mitx.org/"/>
    <hyperlink ref="DK28" r:id="rId519" display="http://www.ampagency.com/"/>
    <hyperlink ref="DK26" r:id="rId520" display="http://www.market-bridge.com/"/>
    <hyperlink ref="DK7" r:id="rId521" display="http://adage.com/"/>
    <hyperlink ref="DK50" r:id="rId522" display="http://mashable.com/culture"/>
    <hyperlink ref="DK24" r:id="rId523" display="http://fastcompany.com/"/>
    <hyperlink ref="DK49" r:id="rId524" display="http://www.rusticpathways.com/students/"/>
    <hyperlink ref="DK63" r:id="rId525" display="http://www.getspin.com/"/>
    <hyperlink ref="DK64" r:id="rId526" display="https://www.entrepreneur.com/"/>
    <hyperlink ref="DK65" r:id="rId527" display="http://www.bbdo.com/"/>
    <hyperlink ref="DK10" r:id="rId528" display="https://www.silvertech.com/"/>
    <hyperlink ref="DK66" r:id="rId529" display="http://www.uxmag.com/"/>
    <hyperlink ref="DK67" r:id="rId530" display="http://www.hongkiat.com/blog/"/>
    <hyperlink ref="DK59" r:id="rId531" display="https://indosole.com/"/>
    <hyperlink ref="DK34" r:id="rId532" display="http://www.adobe.com/photoshop"/>
    <hyperlink ref="DK4" r:id="rId533" display="http://www.rakacreative.com/"/>
    <hyperlink ref="DK51" r:id="rId534" display="http://www.forbesmarketing.com/"/>
    <hyperlink ref="DK44" r:id="rId535" display="http://www.peachpit.com/"/>
    <hyperlink ref="DK33" r:id="rId536" display="http://www.creativebloq.com/"/>
    <hyperlink ref="DK54" r:id="rId537" display="http://www.bluefountainmedia.com/"/>
    <hyperlink ref="DK21" r:id="rId538" display="http://www.alphaloft.org/"/>
    <hyperlink ref="DK58" r:id="rId539" display="http://www.adweek.com/"/>
    <hyperlink ref="DK29" r:id="rId540" display="https://searchengineland.com/"/>
    <hyperlink ref="DK68" r:id="rId541" display="http://wordpress.com/"/>
    <hyperlink ref="DK35" r:id="rId542" display="http://www.alistapart.com/"/>
    <hyperlink ref="DK38" r:id="rId543" display="http://www.cmo.com/"/>
    <hyperlink ref="DK70" r:id="rId544" display="http://online-behavior.com/"/>
    <hyperlink ref="DK71" r:id="rId545" display="http://www.nationalchildrensalliance.org/"/>
    <hyperlink ref="DK72" r:id="rId546" display="http://www.travelcations.com/"/>
    <hyperlink ref="DK53" r:id="rId547" display="http://www.vmlyr.com/"/>
    <hyperlink ref="DK74" r:id="rId548" display="http://www.redbull.com/"/>
    <hyperlink ref="DK25" r:id="rId549" display="http://www.dinnerhorn.com/"/>
    <hyperlink ref="DK12" r:id="rId550" display="http://www.thecommunityoven.com/"/>
    <hyperlink ref="DK16" r:id="rId551" display="http://www.theatlanticgrill.com/"/>
    <hyperlink ref="DK76" r:id="rId552" display="http://www.peasegolf.com/"/>
    <hyperlink ref="DK43" r:id="rId553" display="http://www.flatbreadcompany.com/"/>
    <hyperlink ref="DK78" r:id="rId554" display="https://www.smashingmagazine.com/"/>
    <hyperlink ref="DK79" r:id="rId555" display="http://www.escapistmagazine.com/"/>
    <hyperlink ref="DK27" r:id="rId556" display="https://nhtechalliance.org/"/>
    <hyperlink ref="DK80" r:id="rId557" display="http://www.seacoastsatya.com/yoga-in-the-park-1"/>
    <hyperlink ref="DK81" r:id="rId558" display="http://www.mesh01.com/"/>
    <hyperlink ref="DK83" r:id="rId559" display="http://www.henryviiicarvery.com/"/>
    <hyperlink ref="DK55" r:id="rId560" display="http://www.clipperfoundation.org/"/>
    <hyperlink ref="DK84" r:id="rId561" display="http://www.newenglandemmy.org/"/>
    <hyperlink ref="DK85" r:id="rId562" display="http://builtrlabs.com/"/>
    <hyperlink ref="DK86" r:id="rId563" display="http://www.marvellglass.com/"/>
    <hyperlink ref="DK88" r:id="rId564" display="https://cmswire.com/"/>
    <hyperlink ref="DK90" r:id="rId565" display="http://www.rtop.com/"/>
    <hyperlink ref="DK92" r:id="rId566" display="http://www.whiterhino.com/"/>
    <hyperlink ref="DK93" r:id="rId567" display="https://www.thetechdept.com/"/>
    <hyperlink ref="DK46" r:id="rId568" display="http://www.monopoly.hasbro.com/"/>
    <hyperlink ref="DK94" r:id="rId569" display="http://www.bostondesignweek.com/"/>
    <hyperlink ref="DK95" r:id="rId570" display="http://www.newsfactor.com/"/>
    <hyperlink ref="DK96" r:id="rId571" display="http://www.business2community.com/"/>
    <hyperlink ref="DK97" r:id="rId572" display="http://www.vonsolln.com/"/>
    <hyperlink ref="DK98" r:id="rId573" display="http://yoconta.com/"/>
    <hyperlink ref="DK100" r:id="rId574" display="http://corexequine.com/"/>
    <hyperlink ref="DK102" r:id="rId575" display="http://www.ori.com/"/>
  </hyperlinks>
  <printOptions/>
  <pageMargins left="0.7" right="0.7" top="0.75" bottom="0.75" header="0.3" footer="0.3"/>
  <pageSetup horizontalDpi="600" verticalDpi="600" orientation="portrait" r:id="rId580"/>
  <drawing r:id="rId579"/>
  <legacyDrawing r:id="rId577"/>
  <tableParts>
    <tablePart r:id="rId5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5.00390625" style="0" bestFit="1" customWidth="1"/>
    <col min="38" max="38" width="29.57421875" style="0" bestFit="1" customWidth="1"/>
    <col min="39" max="39" width="18.140625" style="0" bestFit="1" customWidth="1"/>
    <col min="40" max="40" width="22.28125" style="0" bestFit="1" customWidth="1"/>
    <col min="41" max="41" width="16.421875" style="0" bestFit="1" customWidth="1"/>
    <col min="42" max="42" width="14.8515625" style="0" bestFit="1" customWidth="1"/>
    <col min="43" max="43" width="11.140625" style="0" bestFit="1" customWidth="1"/>
    <col min="44" max="44" width="14.7109375" style="0" bestFit="1" customWidth="1"/>
    <col min="45" max="45" width="13.28125" style="0" bestFit="1" customWidth="1"/>
    <col min="46" max="46" width="14.7109375" style="0" bestFit="1" customWidth="1"/>
    <col min="47" max="47" width="14.8515625" style="0" bestFit="1" customWidth="1"/>
    <col min="48" max="48" width="17.00390625" style="0" bestFit="1" customWidth="1"/>
    <col min="49" max="49" width="19.7109375" style="0" bestFit="1" customWidth="1"/>
    <col min="50" max="50" width="25.00390625" style="0" bestFit="1" customWidth="1"/>
    <col min="51" max="51" width="12.7109375" style="0" bestFit="1" customWidth="1"/>
    <col min="52" max="52"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5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1813</v>
      </c>
      <c r="Z2" s="13" t="s">
        <v>1819</v>
      </c>
      <c r="AA2" s="13" t="s">
        <v>1825</v>
      </c>
      <c r="AB2" s="13" t="s">
        <v>1836</v>
      </c>
      <c r="AC2" s="13" t="s">
        <v>1843</v>
      </c>
      <c r="AD2" s="13" t="s">
        <v>1854</v>
      </c>
      <c r="AE2" s="13" t="s">
        <v>1855</v>
      </c>
      <c r="AF2" s="13" t="s">
        <v>1861</v>
      </c>
      <c r="AG2" s="52" t="s">
        <v>1888</v>
      </c>
      <c r="AH2" s="52" t="s">
        <v>1889</v>
      </c>
      <c r="AI2" s="52" t="s">
        <v>1890</v>
      </c>
      <c r="AJ2" s="52" t="s">
        <v>1891</v>
      </c>
      <c r="AK2" s="52" t="s">
        <v>1892</v>
      </c>
      <c r="AL2" s="52" t="s">
        <v>1893</v>
      </c>
      <c r="AM2" s="52" t="s">
        <v>1894</v>
      </c>
      <c r="AN2" s="52" t="s">
        <v>1895</v>
      </c>
      <c r="AO2" s="52" t="s">
        <v>1898</v>
      </c>
      <c r="AP2" s="13" t="s">
        <v>1899</v>
      </c>
      <c r="AQ2" s="13" t="s">
        <v>1900</v>
      </c>
      <c r="AR2" s="13" t="s">
        <v>1901</v>
      </c>
      <c r="AS2" s="13" t="s">
        <v>1902</v>
      </c>
      <c r="AT2" s="13" t="s">
        <v>1903</v>
      </c>
      <c r="AU2" s="13" t="s">
        <v>1904</v>
      </c>
      <c r="AV2" s="13" t="s">
        <v>1905</v>
      </c>
      <c r="AW2" s="52" t="s">
        <v>2114</v>
      </c>
      <c r="AX2" s="52" t="s">
        <v>2115</v>
      </c>
      <c r="AY2" s="13" t="s">
        <v>2122</v>
      </c>
      <c r="AZ2" s="13" t="s">
        <v>2151</v>
      </c>
    </row>
    <row r="3" spans="1:52" ht="15">
      <c r="A3" s="79" t="s">
        <v>1785</v>
      </c>
      <c r="B3" s="66" t="s">
        <v>1789</v>
      </c>
      <c r="C3" s="66" t="s">
        <v>56</v>
      </c>
      <c r="D3" s="106"/>
      <c r="E3" s="105"/>
      <c r="F3" s="107" t="s">
        <v>2160</v>
      </c>
      <c r="G3" s="108"/>
      <c r="H3" s="108"/>
      <c r="I3" s="109">
        <v>3</v>
      </c>
      <c r="J3" s="110"/>
      <c r="K3" s="48">
        <v>40</v>
      </c>
      <c r="L3" s="48">
        <v>44</v>
      </c>
      <c r="M3" s="48">
        <v>0</v>
      </c>
      <c r="N3" s="48">
        <v>44</v>
      </c>
      <c r="O3" s="48">
        <v>0</v>
      </c>
      <c r="P3" s="49">
        <v>0</v>
      </c>
      <c r="Q3" s="49">
        <v>0</v>
      </c>
      <c r="R3" s="48">
        <v>1</v>
      </c>
      <c r="S3" s="48">
        <v>0</v>
      </c>
      <c r="T3" s="48">
        <v>40</v>
      </c>
      <c r="U3" s="48">
        <v>44</v>
      </c>
      <c r="V3" s="48">
        <v>2</v>
      </c>
      <c r="W3" s="49">
        <v>1.895</v>
      </c>
      <c r="X3" s="49">
        <v>0.028205128205128206</v>
      </c>
      <c r="Y3" s="88"/>
      <c r="Z3" s="88"/>
      <c r="AA3" s="88"/>
      <c r="AB3" s="118"/>
      <c r="AC3" s="118"/>
      <c r="AD3" s="118"/>
      <c r="AE3" s="118"/>
      <c r="AF3" s="118"/>
      <c r="AG3" s="123">
        <v>37</v>
      </c>
      <c r="AH3" s="125">
        <v>6.7272727272727275</v>
      </c>
      <c r="AI3" s="123">
        <v>3</v>
      </c>
      <c r="AJ3" s="125">
        <v>0.5454545454545454</v>
      </c>
      <c r="AK3" s="123"/>
      <c r="AL3" s="125"/>
      <c r="AM3" s="123">
        <v>510</v>
      </c>
      <c r="AN3" s="125">
        <v>92.72727272727273</v>
      </c>
      <c r="AO3" s="123">
        <v>550</v>
      </c>
      <c r="AP3" s="118"/>
      <c r="AQ3" s="118"/>
      <c r="AR3" s="118"/>
      <c r="AS3" s="118"/>
      <c r="AT3" s="118"/>
      <c r="AU3" s="118"/>
      <c r="AV3" s="118"/>
      <c r="AW3" s="123">
        <v>0</v>
      </c>
      <c r="AX3" s="125">
        <v>0</v>
      </c>
      <c r="AY3" s="118" t="s">
        <v>2123</v>
      </c>
      <c r="AZ3" s="118" t="s">
        <v>2136</v>
      </c>
    </row>
    <row r="4" spans="1:52" ht="15">
      <c r="A4" s="135" t="s">
        <v>1786</v>
      </c>
      <c r="B4" s="66" t="s">
        <v>1790</v>
      </c>
      <c r="C4" s="66" t="s">
        <v>56</v>
      </c>
      <c r="D4" s="112"/>
      <c r="E4" s="111"/>
      <c r="F4" s="113" t="s">
        <v>2161</v>
      </c>
      <c r="G4" s="114"/>
      <c r="H4" s="114"/>
      <c r="I4" s="115">
        <v>4</v>
      </c>
      <c r="J4" s="116"/>
      <c r="K4" s="48">
        <v>28</v>
      </c>
      <c r="L4" s="48">
        <v>156</v>
      </c>
      <c r="M4" s="48">
        <v>0</v>
      </c>
      <c r="N4" s="48">
        <v>156</v>
      </c>
      <c r="O4" s="48">
        <v>0</v>
      </c>
      <c r="P4" s="49">
        <v>0</v>
      </c>
      <c r="Q4" s="49">
        <v>0</v>
      </c>
      <c r="R4" s="48">
        <v>1</v>
      </c>
      <c r="S4" s="48">
        <v>0</v>
      </c>
      <c r="T4" s="48">
        <v>28</v>
      </c>
      <c r="U4" s="48">
        <v>156</v>
      </c>
      <c r="V4" s="48">
        <v>3</v>
      </c>
      <c r="W4" s="49">
        <v>1.568878</v>
      </c>
      <c r="X4" s="49">
        <v>0.20634920634920634</v>
      </c>
      <c r="Y4" s="136"/>
      <c r="Z4" s="90"/>
      <c r="AA4" s="90"/>
      <c r="AB4" s="90"/>
      <c r="AC4" s="90"/>
      <c r="AD4" s="90"/>
      <c r="AE4" s="90"/>
      <c r="AF4" s="137"/>
      <c r="AG4" s="48">
        <v>29</v>
      </c>
      <c r="AH4" s="49">
        <v>6.016597510373444</v>
      </c>
      <c r="AI4" s="48">
        <v>6</v>
      </c>
      <c r="AJ4" s="49">
        <v>1.2448132780082988</v>
      </c>
      <c r="AK4" s="138"/>
      <c r="AL4" s="97"/>
      <c r="AM4" s="48">
        <v>447</v>
      </c>
      <c r="AN4" s="49">
        <v>92.73858921161826</v>
      </c>
      <c r="AO4" s="48">
        <v>482</v>
      </c>
      <c r="AP4" s="90"/>
      <c r="AQ4" s="90"/>
      <c r="AR4" s="90"/>
      <c r="AS4" s="90"/>
      <c r="AT4" s="90"/>
      <c r="AU4" s="90"/>
      <c r="AV4" s="90"/>
      <c r="AW4" s="48">
        <v>0</v>
      </c>
      <c r="AX4" s="49">
        <v>0</v>
      </c>
      <c r="AY4" s="118" t="s">
        <v>2124</v>
      </c>
      <c r="AZ4" s="118" t="s">
        <v>2152</v>
      </c>
    </row>
    <row r="5" spans="1:52" ht="15">
      <c r="A5" s="135" t="s">
        <v>1787</v>
      </c>
      <c r="B5" s="66" t="s">
        <v>1791</v>
      </c>
      <c r="C5" s="66" t="s">
        <v>56</v>
      </c>
      <c r="D5" s="112"/>
      <c r="E5" s="111"/>
      <c r="F5" s="113" t="s">
        <v>2162</v>
      </c>
      <c r="G5" s="114"/>
      <c r="H5" s="114"/>
      <c r="I5" s="115">
        <v>5</v>
      </c>
      <c r="J5" s="116"/>
      <c r="K5" s="48">
        <v>27</v>
      </c>
      <c r="L5" s="48">
        <v>112</v>
      </c>
      <c r="M5" s="48">
        <v>0</v>
      </c>
      <c r="N5" s="48">
        <v>112</v>
      </c>
      <c r="O5" s="48">
        <v>0</v>
      </c>
      <c r="P5" s="49">
        <v>0</v>
      </c>
      <c r="Q5" s="49">
        <v>0</v>
      </c>
      <c r="R5" s="48">
        <v>1</v>
      </c>
      <c r="S5" s="48">
        <v>0</v>
      </c>
      <c r="T5" s="48">
        <v>27</v>
      </c>
      <c r="U5" s="48">
        <v>112</v>
      </c>
      <c r="V5" s="48">
        <v>3</v>
      </c>
      <c r="W5" s="49">
        <v>1.736626</v>
      </c>
      <c r="X5" s="49">
        <v>0.15954415954415954</v>
      </c>
      <c r="Y5" s="136"/>
      <c r="Z5" s="90"/>
      <c r="AA5" s="90"/>
      <c r="AB5" s="90"/>
      <c r="AC5" s="90"/>
      <c r="AD5" s="90"/>
      <c r="AE5" s="90"/>
      <c r="AF5" s="137"/>
      <c r="AG5" s="48">
        <v>37</v>
      </c>
      <c r="AH5" s="49">
        <v>8.644859813084112</v>
      </c>
      <c r="AI5" s="48">
        <v>4</v>
      </c>
      <c r="AJ5" s="49">
        <v>0.9345794392523364</v>
      </c>
      <c r="AK5" s="138"/>
      <c r="AL5" s="97"/>
      <c r="AM5" s="48">
        <v>387</v>
      </c>
      <c r="AN5" s="49">
        <v>90.42056074766356</v>
      </c>
      <c r="AO5" s="48">
        <v>428</v>
      </c>
      <c r="AP5" s="90"/>
      <c r="AQ5" s="90"/>
      <c r="AR5" s="90"/>
      <c r="AS5" s="90"/>
      <c r="AT5" s="90"/>
      <c r="AU5" s="90"/>
      <c r="AV5" s="90"/>
      <c r="AW5" s="48">
        <v>0</v>
      </c>
      <c r="AX5" s="49">
        <v>0</v>
      </c>
      <c r="AY5" s="118" t="s">
        <v>2125</v>
      </c>
      <c r="AZ5" s="118" t="s">
        <v>2153</v>
      </c>
    </row>
    <row r="6" spans="1:52" ht="15">
      <c r="A6" s="135" t="s">
        <v>1788</v>
      </c>
      <c r="B6" s="66" t="s">
        <v>1792</v>
      </c>
      <c r="C6" s="66" t="s">
        <v>56</v>
      </c>
      <c r="D6" s="112"/>
      <c r="E6" s="111"/>
      <c r="F6" s="113" t="s">
        <v>2163</v>
      </c>
      <c r="G6" s="114"/>
      <c r="H6" s="114"/>
      <c r="I6" s="115">
        <v>6</v>
      </c>
      <c r="J6" s="116"/>
      <c r="K6" s="48">
        <v>6</v>
      </c>
      <c r="L6" s="48">
        <v>12</v>
      </c>
      <c r="M6" s="48">
        <v>0</v>
      </c>
      <c r="N6" s="48">
        <v>12</v>
      </c>
      <c r="O6" s="48">
        <v>0</v>
      </c>
      <c r="P6" s="49">
        <v>0</v>
      </c>
      <c r="Q6" s="49">
        <v>0</v>
      </c>
      <c r="R6" s="48">
        <v>1</v>
      </c>
      <c r="S6" s="48">
        <v>0</v>
      </c>
      <c r="T6" s="48">
        <v>6</v>
      </c>
      <c r="U6" s="48">
        <v>12</v>
      </c>
      <c r="V6" s="48">
        <v>2</v>
      </c>
      <c r="W6" s="49">
        <v>1</v>
      </c>
      <c r="X6" s="49">
        <v>0.4</v>
      </c>
      <c r="Y6" s="136"/>
      <c r="Z6" s="90"/>
      <c r="AA6" s="90"/>
      <c r="AB6" s="90"/>
      <c r="AC6" s="90"/>
      <c r="AD6" s="90"/>
      <c r="AE6" s="90"/>
      <c r="AF6" s="137"/>
      <c r="AG6" s="48">
        <v>6</v>
      </c>
      <c r="AH6" s="49">
        <v>5.405405405405405</v>
      </c>
      <c r="AI6" s="48">
        <v>0</v>
      </c>
      <c r="AJ6" s="49">
        <v>0</v>
      </c>
      <c r="AK6" s="138"/>
      <c r="AL6" s="97"/>
      <c r="AM6" s="48">
        <v>105</v>
      </c>
      <c r="AN6" s="49">
        <v>94.5945945945946</v>
      </c>
      <c r="AO6" s="48">
        <v>111</v>
      </c>
      <c r="AP6" s="90"/>
      <c r="AQ6" s="90"/>
      <c r="AR6" s="90"/>
      <c r="AS6" s="90"/>
      <c r="AT6" s="90"/>
      <c r="AU6" s="90"/>
      <c r="AV6" s="90"/>
      <c r="AW6" s="48">
        <v>0</v>
      </c>
      <c r="AX6" s="49">
        <v>0</v>
      </c>
      <c r="AY6" s="118" t="s">
        <v>2126</v>
      </c>
      <c r="AZ6" s="118" t="s">
        <v>2154</v>
      </c>
    </row>
    <row r="10" ht="14.25" customHeight="1"/>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1785</v>
      </c>
      <c r="B2" s="118" t="s">
        <v>205</v>
      </c>
      <c r="C2" s="88">
        <f>VLOOKUP(GroupVertices[[#This Row],[Vertex]],Vertices[],MATCH("ID",Vertices[[#Headers],[Vertex]:[Top Word Pairs in About by Salience]],0),FALSE)</f>
        <v>3</v>
      </c>
    </row>
    <row r="3" spans="1:3" ht="15">
      <c r="A3" s="88" t="s">
        <v>1785</v>
      </c>
      <c r="B3" s="118" t="s">
        <v>305</v>
      </c>
      <c r="C3" s="88">
        <f>VLOOKUP(GroupVertices[[#This Row],[Vertex]],Vertices[],MATCH("ID",Vertices[[#Headers],[Vertex]:[Top Word Pairs in About by Salience]],0),FALSE)</f>
        <v>103</v>
      </c>
    </row>
    <row r="4" spans="1:3" ht="15">
      <c r="A4" s="88" t="s">
        <v>1785</v>
      </c>
      <c r="B4" s="118" t="s">
        <v>304</v>
      </c>
      <c r="C4" s="88">
        <f>VLOOKUP(GroupVertices[[#This Row],[Vertex]],Vertices[],MATCH("ID",Vertices[[#Headers],[Vertex]:[Top Word Pairs in About by Salience]],0),FALSE)</f>
        <v>102</v>
      </c>
    </row>
    <row r="5" spans="1:3" ht="15">
      <c r="A5" s="88" t="s">
        <v>1785</v>
      </c>
      <c r="B5" s="118" t="s">
        <v>303</v>
      </c>
      <c r="C5" s="88">
        <f>VLOOKUP(GroupVertices[[#This Row],[Vertex]],Vertices[],MATCH("ID",Vertices[[#Headers],[Vertex]:[Top Word Pairs in About by Salience]],0),FALSE)</f>
        <v>101</v>
      </c>
    </row>
    <row r="6" spans="1:3" ht="15">
      <c r="A6" s="88" t="s">
        <v>1785</v>
      </c>
      <c r="B6" s="118" t="s">
        <v>302</v>
      </c>
      <c r="C6" s="88">
        <f>VLOOKUP(GroupVertices[[#This Row],[Vertex]],Vertices[],MATCH("ID",Vertices[[#Headers],[Vertex]:[Top Word Pairs in About by Salience]],0),FALSE)</f>
        <v>100</v>
      </c>
    </row>
    <row r="7" spans="1:3" ht="15">
      <c r="A7" s="88" t="s">
        <v>1785</v>
      </c>
      <c r="B7" s="118" t="s">
        <v>301</v>
      </c>
      <c r="C7" s="88">
        <f>VLOOKUP(GroupVertices[[#This Row],[Vertex]],Vertices[],MATCH("ID",Vertices[[#Headers],[Vertex]:[Top Word Pairs in About by Salience]],0),FALSE)</f>
        <v>99</v>
      </c>
    </row>
    <row r="8" spans="1:3" ht="15">
      <c r="A8" s="88" t="s">
        <v>1785</v>
      </c>
      <c r="B8" s="118" t="s">
        <v>300</v>
      </c>
      <c r="C8" s="88">
        <f>VLOOKUP(GroupVertices[[#This Row],[Vertex]],Vertices[],MATCH("ID",Vertices[[#Headers],[Vertex]:[Top Word Pairs in About by Salience]],0),FALSE)</f>
        <v>98</v>
      </c>
    </row>
    <row r="9" spans="1:3" ht="15">
      <c r="A9" s="88" t="s">
        <v>1785</v>
      </c>
      <c r="B9" s="118" t="s">
        <v>299</v>
      </c>
      <c r="C9" s="88">
        <f>VLOOKUP(GroupVertices[[#This Row],[Vertex]],Vertices[],MATCH("ID",Vertices[[#Headers],[Vertex]:[Top Word Pairs in About by Salience]],0),FALSE)</f>
        <v>97</v>
      </c>
    </row>
    <row r="10" spans="1:3" ht="15">
      <c r="A10" s="88" t="s">
        <v>1785</v>
      </c>
      <c r="B10" s="118" t="s">
        <v>298</v>
      </c>
      <c r="C10" s="88">
        <f>VLOOKUP(GroupVertices[[#This Row],[Vertex]],Vertices[],MATCH("ID",Vertices[[#Headers],[Vertex]:[Top Word Pairs in About by Salience]],0),FALSE)</f>
        <v>96</v>
      </c>
    </row>
    <row r="11" spans="1:3" ht="15">
      <c r="A11" s="88" t="s">
        <v>1785</v>
      </c>
      <c r="B11" s="118" t="s">
        <v>297</v>
      </c>
      <c r="C11" s="88">
        <f>VLOOKUP(GroupVertices[[#This Row],[Vertex]],Vertices[],MATCH("ID",Vertices[[#Headers],[Vertex]:[Top Word Pairs in About by Salience]],0),FALSE)</f>
        <v>95</v>
      </c>
    </row>
    <row r="12" spans="1:3" ht="15">
      <c r="A12" s="88" t="s">
        <v>1785</v>
      </c>
      <c r="B12" s="118" t="s">
        <v>296</v>
      </c>
      <c r="C12" s="88">
        <f>VLOOKUP(GroupVertices[[#This Row],[Vertex]],Vertices[],MATCH("ID",Vertices[[#Headers],[Vertex]:[Top Word Pairs in About by Salience]],0),FALSE)</f>
        <v>94</v>
      </c>
    </row>
    <row r="13" spans="1:3" ht="15">
      <c r="A13" s="88" t="s">
        <v>1785</v>
      </c>
      <c r="B13" s="118" t="s">
        <v>295</v>
      </c>
      <c r="C13" s="88">
        <f>VLOOKUP(GroupVertices[[#This Row],[Vertex]],Vertices[],MATCH("ID",Vertices[[#Headers],[Vertex]:[Top Word Pairs in About by Salience]],0),FALSE)</f>
        <v>93</v>
      </c>
    </row>
    <row r="14" spans="1:3" ht="15">
      <c r="A14" s="88" t="s">
        <v>1785</v>
      </c>
      <c r="B14" s="118" t="s">
        <v>237</v>
      </c>
      <c r="C14" s="88">
        <f>VLOOKUP(GroupVertices[[#This Row],[Vertex]],Vertices[],MATCH("ID",Vertices[[#Headers],[Vertex]:[Top Word Pairs in About by Salience]],0),FALSE)</f>
        <v>44</v>
      </c>
    </row>
    <row r="15" spans="1:3" ht="15">
      <c r="A15" s="88" t="s">
        <v>1785</v>
      </c>
      <c r="B15" s="118" t="s">
        <v>229</v>
      </c>
      <c r="C15" s="88">
        <f>VLOOKUP(GroupVertices[[#This Row],[Vertex]],Vertices[],MATCH("ID",Vertices[[#Headers],[Vertex]:[Top Word Pairs in About by Salience]],0),FALSE)</f>
        <v>36</v>
      </c>
    </row>
    <row r="16" spans="1:3" ht="15">
      <c r="A16" s="88" t="s">
        <v>1785</v>
      </c>
      <c r="B16" s="118" t="s">
        <v>218</v>
      </c>
      <c r="C16" s="88">
        <f>VLOOKUP(GroupVertices[[#This Row],[Vertex]],Vertices[],MATCH("ID",Vertices[[#Headers],[Vertex]:[Top Word Pairs in About by Salience]],0),FALSE)</f>
        <v>18</v>
      </c>
    </row>
    <row r="17" spans="1:3" ht="15">
      <c r="A17" s="88" t="s">
        <v>1785</v>
      </c>
      <c r="B17" s="118" t="s">
        <v>294</v>
      </c>
      <c r="C17" s="88">
        <f>VLOOKUP(GroupVertices[[#This Row],[Vertex]],Vertices[],MATCH("ID",Vertices[[#Headers],[Vertex]:[Top Word Pairs in About by Salience]],0),FALSE)</f>
        <v>92</v>
      </c>
    </row>
    <row r="18" spans="1:3" ht="15">
      <c r="A18" s="88" t="s">
        <v>1785</v>
      </c>
      <c r="B18" s="118" t="s">
        <v>293</v>
      </c>
      <c r="C18" s="88">
        <f>VLOOKUP(GroupVertices[[#This Row],[Vertex]],Vertices[],MATCH("ID",Vertices[[#Headers],[Vertex]:[Top Word Pairs in About by Salience]],0),FALSE)</f>
        <v>91</v>
      </c>
    </row>
    <row r="19" spans="1:3" ht="15">
      <c r="A19" s="88" t="s">
        <v>1785</v>
      </c>
      <c r="B19" s="118" t="s">
        <v>266</v>
      </c>
      <c r="C19" s="88">
        <f>VLOOKUP(GroupVertices[[#This Row],[Vertex]],Vertices[],MATCH("ID",Vertices[[#Headers],[Vertex]:[Top Word Pairs in About by Salience]],0),FALSE)</f>
        <v>90</v>
      </c>
    </row>
    <row r="20" spans="1:3" ht="15">
      <c r="A20" s="88" t="s">
        <v>1785</v>
      </c>
      <c r="B20" s="118" t="s">
        <v>292</v>
      </c>
      <c r="C20" s="88">
        <f>VLOOKUP(GroupVertices[[#This Row],[Vertex]],Vertices[],MATCH("ID",Vertices[[#Headers],[Vertex]:[Top Word Pairs in About by Salience]],0),FALSE)</f>
        <v>89</v>
      </c>
    </row>
    <row r="21" spans="1:3" ht="15">
      <c r="A21" s="88" t="s">
        <v>1785</v>
      </c>
      <c r="B21" s="118" t="s">
        <v>265</v>
      </c>
      <c r="C21" s="88">
        <f>VLOOKUP(GroupVertices[[#This Row],[Vertex]],Vertices[],MATCH("ID",Vertices[[#Headers],[Vertex]:[Top Word Pairs in About by Salience]],0),FALSE)</f>
        <v>88</v>
      </c>
    </row>
    <row r="22" spans="1:3" ht="15">
      <c r="A22" s="88" t="s">
        <v>1785</v>
      </c>
      <c r="B22" s="118" t="s">
        <v>291</v>
      </c>
      <c r="C22" s="88">
        <f>VLOOKUP(GroupVertices[[#This Row],[Vertex]],Vertices[],MATCH("ID",Vertices[[#Headers],[Vertex]:[Top Word Pairs in About by Salience]],0),FALSE)</f>
        <v>86</v>
      </c>
    </row>
    <row r="23" spans="1:3" ht="15">
      <c r="A23" s="88" t="s">
        <v>1785</v>
      </c>
      <c r="B23" s="118" t="s">
        <v>290</v>
      </c>
      <c r="C23" s="88">
        <f>VLOOKUP(GroupVertices[[#This Row],[Vertex]],Vertices[],MATCH("ID",Vertices[[#Headers],[Vertex]:[Top Word Pairs in About by Salience]],0),FALSE)</f>
        <v>85</v>
      </c>
    </row>
    <row r="24" spans="1:3" ht="15">
      <c r="A24" s="88" t="s">
        <v>1785</v>
      </c>
      <c r="B24" s="118" t="s">
        <v>289</v>
      </c>
      <c r="C24" s="88">
        <f>VLOOKUP(GroupVertices[[#This Row],[Vertex]],Vertices[],MATCH("ID",Vertices[[#Headers],[Vertex]:[Top Word Pairs in About by Salience]],0),FALSE)</f>
        <v>84</v>
      </c>
    </row>
    <row r="25" spans="1:3" ht="15">
      <c r="A25" s="88" t="s">
        <v>1785</v>
      </c>
      <c r="B25" s="118" t="s">
        <v>260</v>
      </c>
      <c r="C25" s="88">
        <f>VLOOKUP(GroupVertices[[#This Row],[Vertex]],Vertices[],MATCH("ID",Vertices[[#Headers],[Vertex]:[Top Word Pairs in About by Salience]],0),FALSE)</f>
        <v>79</v>
      </c>
    </row>
    <row r="26" spans="1:3" ht="15">
      <c r="A26" s="88" t="s">
        <v>1785</v>
      </c>
      <c r="B26" s="118" t="s">
        <v>287</v>
      </c>
      <c r="C26" s="88">
        <f>VLOOKUP(GroupVertices[[#This Row],[Vertex]],Vertices[],MATCH("ID",Vertices[[#Headers],[Vertex]:[Top Word Pairs in About by Salience]],0),FALSE)</f>
        <v>75</v>
      </c>
    </row>
    <row r="27" spans="1:3" ht="15">
      <c r="A27" s="88" t="s">
        <v>1785</v>
      </c>
      <c r="B27" s="118" t="s">
        <v>286</v>
      </c>
      <c r="C27" s="88">
        <f>VLOOKUP(GroupVertices[[#This Row],[Vertex]],Vertices[],MATCH("ID",Vertices[[#Headers],[Vertex]:[Top Word Pairs in About by Salience]],0),FALSE)</f>
        <v>74</v>
      </c>
    </row>
    <row r="28" spans="1:3" ht="15">
      <c r="A28" s="88" t="s">
        <v>1785</v>
      </c>
      <c r="B28" s="118" t="s">
        <v>285</v>
      </c>
      <c r="C28" s="88">
        <f>VLOOKUP(GroupVertices[[#This Row],[Vertex]],Vertices[],MATCH("ID",Vertices[[#Headers],[Vertex]:[Top Word Pairs in About by Salience]],0),FALSE)</f>
        <v>73</v>
      </c>
    </row>
    <row r="29" spans="1:3" ht="15">
      <c r="A29" s="88" t="s">
        <v>1785</v>
      </c>
      <c r="B29" s="118" t="s">
        <v>283</v>
      </c>
      <c r="C29" s="88">
        <f>VLOOKUP(GroupVertices[[#This Row],[Vertex]],Vertices[],MATCH("ID",Vertices[[#Headers],[Vertex]:[Top Word Pairs in About by Salience]],0),FALSE)</f>
        <v>60</v>
      </c>
    </row>
    <row r="30" spans="1:3" ht="15">
      <c r="A30" s="88" t="s">
        <v>1785</v>
      </c>
      <c r="B30" s="118" t="s">
        <v>282</v>
      </c>
      <c r="C30" s="88">
        <f>VLOOKUP(GroupVertices[[#This Row],[Vertex]],Vertices[],MATCH("ID",Vertices[[#Headers],[Vertex]:[Top Word Pairs in About by Salience]],0),FALSE)</f>
        <v>59</v>
      </c>
    </row>
    <row r="31" spans="1:3" ht="15">
      <c r="A31" s="88" t="s">
        <v>1785</v>
      </c>
      <c r="B31" s="118" t="s">
        <v>280</v>
      </c>
      <c r="C31" s="88">
        <f>VLOOKUP(GroupVertices[[#This Row],[Vertex]],Vertices[],MATCH("ID",Vertices[[#Headers],[Vertex]:[Top Word Pairs in About by Salience]],0),FALSE)</f>
        <v>57</v>
      </c>
    </row>
    <row r="32" spans="1:3" ht="15">
      <c r="A32" s="88" t="s">
        <v>1785</v>
      </c>
      <c r="B32" s="118" t="s">
        <v>277</v>
      </c>
      <c r="C32" s="88">
        <f>VLOOKUP(GroupVertices[[#This Row],[Vertex]],Vertices[],MATCH("ID",Vertices[[#Headers],[Vertex]:[Top Word Pairs in About by Salience]],0),FALSE)</f>
        <v>49</v>
      </c>
    </row>
    <row r="33" spans="1:3" ht="15">
      <c r="A33" s="88" t="s">
        <v>1785</v>
      </c>
      <c r="B33" s="118" t="s">
        <v>276</v>
      </c>
      <c r="C33" s="88">
        <f>VLOOKUP(GroupVertices[[#This Row],[Vertex]],Vertices[],MATCH("ID",Vertices[[#Headers],[Vertex]:[Top Word Pairs in About by Salience]],0),FALSE)</f>
        <v>46</v>
      </c>
    </row>
    <row r="34" spans="1:3" ht="15">
      <c r="A34" s="88" t="s">
        <v>1785</v>
      </c>
      <c r="B34" s="118" t="s">
        <v>238</v>
      </c>
      <c r="C34" s="88">
        <f>VLOOKUP(GroupVertices[[#This Row],[Vertex]],Vertices[],MATCH("ID",Vertices[[#Headers],[Vertex]:[Top Word Pairs in About by Salience]],0),FALSE)</f>
        <v>45</v>
      </c>
    </row>
    <row r="35" spans="1:3" ht="15">
      <c r="A35" s="88" t="s">
        <v>1785</v>
      </c>
      <c r="B35" s="118" t="s">
        <v>274</v>
      </c>
      <c r="C35" s="88">
        <f>VLOOKUP(GroupVertices[[#This Row],[Vertex]],Vertices[],MATCH("ID",Vertices[[#Headers],[Vertex]:[Top Word Pairs in About by Salience]],0),FALSE)</f>
        <v>32</v>
      </c>
    </row>
    <row r="36" spans="1:3" ht="15">
      <c r="A36" s="88" t="s">
        <v>1785</v>
      </c>
      <c r="B36" s="118" t="s">
        <v>273</v>
      </c>
      <c r="C36" s="88">
        <f>VLOOKUP(GroupVertices[[#This Row],[Vertex]],Vertices[],MATCH("ID",Vertices[[#Headers],[Vertex]:[Top Word Pairs in About by Salience]],0),FALSE)</f>
        <v>31</v>
      </c>
    </row>
    <row r="37" spans="1:3" ht="15">
      <c r="A37" s="88" t="s">
        <v>1785</v>
      </c>
      <c r="B37" s="118" t="s">
        <v>272</v>
      </c>
      <c r="C37" s="88">
        <f>VLOOKUP(GroupVertices[[#This Row],[Vertex]],Vertices[],MATCH("ID",Vertices[[#Headers],[Vertex]:[Top Word Pairs in About by Salience]],0),FALSE)</f>
        <v>29</v>
      </c>
    </row>
    <row r="38" spans="1:3" ht="15">
      <c r="A38" s="88" t="s">
        <v>1785</v>
      </c>
      <c r="B38" s="118" t="s">
        <v>271</v>
      </c>
      <c r="C38" s="88">
        <f>VLOOKUP(GroupVertices[[#This Row],[Vertex]],Vertices[],MATCH("ID",Vertices[[#Headers],[Vertex]:[Top Word Pairs in About by Salience]],0),FALSE)</f>
        <v>28</v>
      </c>
    </row>
    <row r="39" spans="1:3" ht="15">
      <c r="A39" s="88" t="s">
        <v>1785</v>
      </c>
      <c r="B39" s="118" t="s">
        <v>270</v>
      </c>
      <c r="C39" s="88">
        <f>VLOOKUP(GroupVertices[[#This Row],[Vertex]],Vertices[],MATCH("ID",Vertices[[#Headers],[Vertex]:[Top Word Pairs in About by Salience]],0),FALSE)</f>
        <v>27</v>
      </c>
    </row>
    <row r="40" spans="1:3" ht="15">
      <c r="A40" s="88" t="s">
        <v>1785</v>
      </c>
      <c r="B40" s="118" t="s">
        <v>269</v>
      </c>
      <c r="C40" s="88">
        <f>VLOOKUP(GroupVertices[[#This Row],[Vertex]],Vertices[],MATCH("ID",Vertices[[#Headers],[Vertex]:[Top Word Pairs in About by Salience]],0),FALSE)</f>
        <v>26</v>
      </c>
    </row>
    <row r="41" spans="1:3" ht="15">
      <c r="A41" s="88" t="s">
        <v>1785</v>
      </c>
      <c r="B41" s="118" t="s">
        <v>267</v>
      </c>
      <c r="C41" s="88">
        <f>VLOOKUP(GroupVertices[[#This Row],[Vertex]],Vertices[],MATCH("ID",Vertices[[#Headers],[Vertex]:[Top Word Pairs in About by Salience]],0),FALSE)</f>
        <v>4</v>
      </c>
    </row>
    <row r="42" spans="1:3" ht="15">
      <c r="A42" s="88" t="s">
        <v>1786</v>
      </c>
      <c r="B42" s="118" t="s">
        <v>228</v>
      </c>
      <c r="C42" s="88">
        <f>VLOOKUP(GroupVertices[[#This Row],[Vertex]],Vertices[],MATCH("ID",Vertices[[#Headers],[Vertex]:[Top Word Pairs in About by Salience]],0),FALSE)</f>
        <v>35</v>
      </c>
    </row>
    <row r="43" spans="1:3" ht="15">
      <c r="A43" s="88" t="s">
        <v>1786</v>
      </c>
      <c r="B43" s="118" t="s">
        <v>253</v>
      </c>
      <c r="C43" s="88">
        <f>VLOOKUP(GroupVertices[[#This Row],[Vertex]],Vertices[],MATCH("ID",Vertices[[#Headers],[Vertex]:[Top Word Pairs in About by Salience]],0),FALSE)</f>
        <v>69</v>
      </c>
    </row>
    <row r="44" spans="1:3" ht="15">
      <c r="A44" s="88" t="s">
        <v>1786</v>
      </c>
      <c r="B44" s="118" t="s">
        <v>234</v>
      </c>
      <c r="C44" s="88">
        <f>VLOOKUP(GroupVertices[[#This Row],[Vertex]],Vertices[],MATCH("ID",Vertices[[#Headers],[Vertex]:[Top Word Pairs in About by Salience]],0),FALSE)</f>
        <v>41</v>
      </c>
    </row>
    <row r="45" spans="1:3" ht="15">
      <c r="A45" s="88" t="s">
        <v>1786</v>
      </c>
      <c r="B45" s="118" t="s">
        <v>263</v>
      </c>
      <c r="C45" s="88">
        <f>VLOOKUP(GroupVertices[[#This Row],[Vertex]],Vertices[],MATCH("ID",Vertices[[#Headers],[Vertex]:[Top Word Pairs in About by Salience]],0),FALSE)</f>
        <v>82</v>
      </c>
    </row>
    <row r="46" spans="1:3" ht="15">
      <c r="A46" s="88" t="s">
        <v>1786</v>
      </c>
      <c r="B46" s="118" t="s">
        <v>245</v>
      </c>
      <c r="C46" s="88">
        <f>VLOOKUP(GroupVertices[[#This Row],[Vertex]],Vertices[],MATCH("ID",Vertices[[#Headers],[Vertex]:[Top Word Pairs in About by Salience]],0),FALSE)</f>
        <v>55</v>
      </c>
    </row>
    <row r="47" spans="1:3" ht="15">
      <c r="A47" s="88" t="s">
        <v>1786</v>
      </c>
      <c r="B47" s="118" t="s">
        <v>262</v>
      </c>
      <c r="C47" s="88">
        <f>VLOOKUP(GroupVertices[[#This Row],[Vertex]],Vertices[],MATCH("ID",Vertices[[#Headers],[Vertex]:[Top Word Pairs in About by Salience]],0),FALSE)</f>
        <v>81</v>
      </c>
    </row>
    <row r="48" spans="1:3" ht="15">
      <c r="A48" s="88" t="s">
        <v>1786</v>
      </c>
      <c r="B48" s="118" t="s">
        <v>250</v>
      </c>
      <c r="C48" s="88">
        <f>VLOOKUP(GroupVertices[[#This Row],[Vertex]],Vertices[],MATCH("ID",Vertices[[#Headers],[Vertex]:[Top Word Pairs in About by Salience]],0),FALSE)</f>
        <v>66</v>
      </c>
    </row>
    <row r="49" spans="1:3" ht="15">
      <c r="A49" s="88" t="s">
        <v>1786</v>
      </c>
      <c r="B49" s="118" t="s">
        <v>259</v>
      </c>
      <c r="C49" s="88">
        <f>VLOOKUP(GroupVertices[[#This Row],[Vertex]],Vertices[],MATCH("ID",Vertices[[#Headers],[Vertex]:[Top Word Pairs in About by Salience]],0),FALSE)</f>
        <v>78</v>
      </c>
    </row>
    <row r="50" spans="1:3" ht="15">
      <c r="A50" s="88" t="s">
        <v>1786</v>
      </c>
      <c r="B50" s="118" t="s">
        <v>257</v>
      </c>
      <c r="C50" s="88">
        <f>VLOOKUP(GroupVertices[[#This Row],[Vertex]],Vertices[],MATCH("ID",Vertices[[#Headers],[Vertex]:[Top Word Pairs in About by Salience]],0),FALSE)</f>
        <v>76</v>
      </c>
    </row>
    <row r="51" spans="1:3" ht="15">
      <c r="A51" s="88" t="s">
        <v>1786</v>
      </c>
      <c r="B51" s="118" t="s">
        <v>247</v>
      </c>
      <c r="C51" s="88">
        <f>VLOOKUP(GroupVertices[[#This Row],[Vertex]],Vertices[],MATCH("ID",Vertices[[#Headers],[Vertex]:[Top Word Pairs in About by Salience]],0),FALSE)</f>
        <v>63</v>
      </c>
    </row>
    <row r="52" spans="1:3" ht="15">
      <c r="A52" s="88" t="s">
        <v>1786</v>
      </c>
      <c r="B52" s="118" t="s">
        <v>261</v>
      </c>
      <c r="C52" s="88">
        <f>VLOOKUP(GroupVertices[[#This Row],[Vertex]],Vertices[],MATCH("ID",Vertices[[#Headers],[Vertex]:[Top Word Pairs in About by Salience]],0),FALSE)</f>
        <v>80</v>
      </c>
    </row>
    <row r="53" spans="1:3" ht="15">
      <c r="A53" s="88" t="s">
        <v>1786</v>
      </c>
      <c r="B53" s="118" t="s">
        <v>214</v>
      </c>
      <c r="C53" s="88">
        <f>VLOOKUP(GroupVertices[[#This Row],[Vertex]],Vertices[],MATCH("ID",Vertices[[#Headers],[Vertex]:[Top Word Pairs in About by Salience]],0),FALSE)</f>
        <v>14</v>
      </c>
    </row>
    <row r="54" spans="1:3" ht="15">
      <c r="A54" s="88" t="s">
        <v>1786</v>
      </c>
      <c r="B54" s="118" t="s">
        <v>248</v>
      </c>
      <c r="C54" s="88">
        <f>VLOOKUP(GroupVertices[[#This Row],[Vertex]],Vertices[],MATCH("ID",Vertices[[#Headers],[Vertex]:[Top Word Pairs in About by Salience]],0),FALSE)</f>
        <v>64</v>
      </c>
    </row>
    <row r="55" spans="1:3" ht="15">
      <c r="A55" s="88" t="s">
        <v>1786</v>
      </c>
      <c r="B55" s="118" t="s">
        <v>241</v>
      </c>
      <c r="C55" s="88">
        <f>VLOOKUP(GroupVertices[[#This Row],[Vertex]],Vertices[],MATCH("ID",Vertices[[#Headers],[Vertex]:[Top Word Pairs in About by Salience]],0),FALSE)</f>
        <v>51</v>
      </c>
    </row>
    <row r="56" spans="1:3" ht="15">
      <c r="A56" s="88" t="s">
        <v>1786</v>
      </c>
      <c r="B56" s="118" t="s">
        <v>210</v>
      </c>
      <c r="C56" s="88">
        <f>VLOOKUP(GroupVertices[[#This Row],[Vertex]],Vertices[],MATCH("ID",Vertices[[#Headers],[Vertex]:[Top Word Pairs in About by Salience]],0),FALSE)</f>
        <v>10</v>
      </c>
    </row>
    <row r="57" spans="1:3" ht="15">
      <c r="A57" s="88" t="s">
        <v>1786</v>
      </c>
      <c r="B57" s="118" t="s">
        <v>258</v>
      </c>
      <c r="C57" s="88">
        <f>VLOOKUP(GroupVertices[[#This Row],[Vertex]],Vertices[],MATCH("ID",Vertices[[#Headers],[Vertex]:[Top Word Pairs in About by Salience]],0),FALSE)</f>
        <v>77</v>
      </c>
    </row>
    <row r="58" spans="1:3" ht="15">
      <c r="A58" s="88" t="s">
        <v>1786</v>
      </c>
      <c r="B58" s="118" t="s">
        <v>242</v>
      </c>
      <c r="C58" s="88">
        <f>VLOOKUP(GroupVertices[[#This Row],[Vertex]],Vertices[],MATCH("ID",Vertices[[#Headers],[Vertex]:[Top Word Pairs in About by Salience]],0),FALSE)</f>
        <v>52</v>
      </c>
    </row>
    <row r="59" spans="1:3" ht="15">
      <c r="A59" s="88" t="s">
        <v>1786</v>
      </c>
      <c r="B59" s="118" t="s">
        <v>249</v>
      </c>
      <c r="C59" s="88">
        <f>VLOOKUP(GroupVertices[[#This Row],[Vertex]],Vertices[],MATCH("ID",Vertices[[#Headers],[Vertex]:[Top Word Pairs in About by Salience]],0),FALSE)</f>
        <v>65</v>
      </c>
    </row>
    <row r="60" spans="1:3" ht="15">
      <c r="A60" s="88" t="s">
        <v>1786</v>
      </c>
      <c r="B60" s="118" t="s">
        <v>251</v>
      </c>
      <c r="C60" s="88">
        <f>VLOOKUP(GroupVertices[[#This Row],[Vertex]],Vertices[],MATCH("ID",Vertices[[#Headers],[Vertex]:[Top Word Pairs in About by Salience]],0),FALSE)</f>
        <v>67</v>
      </c>
    </row>
    <row r="61" spans="1:3" ht="15">
      <c r="A61" s="88" t="s">
        <v>1786</v>
      </c>
      <c r="B61" s="118" t="s">
        <v>256</v>
      </c>
      <c r="C61" s="88">
        <f>VLOOKUP(GroupVertices[[#This Row],[Vertex]],Vertices[],MATCH("ID",Vertices[[#Headers],[Vertex]:[Top Word Pairs in About by Salience]],0),FALSE)</f>
        <v>72</v>
      </c>
    </row>
    <row r="62" spans="1:3" ht="15">
      <c r="A62" s="88" t="s">
        <v>1786</v>
      </c>
      <c r="B62" s="118" t="s">
        <v>244</v>
      </c>
      <c r="C62" s="88">
        <f>VLOOKUP(GroupVertices[[#This Row],[Vertex]],Vertices[],MATCH("ID",Vertices[[#Headers],[Vertex]:[Top Word Pairs in About by Salience]],0),FALSE)</f>
        <v>54</v>
      </c>
    </row>
    <row r="63" spans="1:3" ht="15">
      <c r="A63" s="88" t="s">
        <v>1786</v>
      </c>
      <c r="B63" s="118" t="s">
        <v>255</v>
      </c>
      <c r="C63" s="88">
        <f>VLOOKUP(GroupVertices[[#This Row],[Vertex]],Vertices[],MATCH("ID",Vertices[[#Headers],[Vertex]:[Top Word Pairs in About by Salience]],0),FALSE)</f>
        <v>71</v>
      </c>
    </row>
    <row r="64" spans="1:3" ht="15">
      <c r="A64" s="88" t="s">
        <v>1786</v>
      </c>
      <c r="B64" s="118" t="s">
        <v>246</v>
      </c>
      <c r="C64" s="88">
        <f>VLOOKUP(GroupVertices[[#This Row],[Vertex]],Vertices[],MATCH("ID",Vertices[[#Headers],[Vertex]:[Top Word Pairs in About by Salience]],0),FALSE)</f>
        <v>61</v>
      </c>
    </row>
    <row r="65" spans="1:3" ht="15">
      <c r="A65" s="88" t="s">
        <v>1786</v>
      </c>
      <c r="B65" s="118" t="s">
        <v>252</v>
      </c>
      <c r="C65" s="88">
        <f>VLOOKUP(GroupVertices[[#This Row],[Vertex]],Vertices[],MATCH("ID",Vertices[[#Headers],[Vertex]:[Top Word Pairs in About by Salience]],0),FALSE)</f>
        <v>68</v>
      </c>
    </row>
    <row r="66" spans="1:3" ht="15">
      <c r="A66" s="88" t="s">
        <v>1786</v>
      </c>
      <c r="B66" s="118" t="s">
        <v>254</v>
      </c>
      <c r="C66" s="88">
        <f>VLOOKUP(GroupVertices[[#This Row],[Vertex]],Vertices[],MATCH("ID",Vertices[[#Headers],[Vertex]:[Top Word Pairs in About by Salience]],0),FALSE)</f>
        <v>70</v>
      </c>
    </row>
    <row r="67" spans="1:3" ht="15">
      <c r="A67" s="88" t="s">
        <v>1786</v>
      </c>
      <c r="B67" s="118" t="s">
        <v>284</v>
      </c>
      <c r="C67" s="88">
        <f>VLOOKUP(GroupVertices[[#This Row],[Vertex]],Vertices[],MATCH("ID",Vertices[[#Headers],[Vertex]:[Top Word Pairs in About by Salience]],0),FALSE)</f>
        <v>62</v>
      </c>
    </row>
    <row r="68" spans="1:3" ht="15">
      <c r="A68" s="88" t="s">
        <v>1786</v>
      </c>
      <c r="B68" s="118" t="s">
        <v>243</v>
      </c>
      <c r="C68" s="88">
        <f>VLOOKUP(GroupVertices[[#This Row],[Vertex]],Vertices[],MATCH("ID",Vertices[[#Headers],[Vertex]:[Top Word Pairs in About by Salience]],0),FALSE)</f>
        <v>53</v>
      </c>
    </row>
    <row r="69" spans="1:3" ht="15">
      <c r="A69" s="88" t="s">
        <v>1786</v>
      </c>
      <c r="B69" s="118" t="s">
        <v>278</v>
      </c>
      <c r="C69" s="88">
        <f>VLOOKUP(GroupVertices[[#This Row],[Vertex]],Vertices[],MATCH("ID",Vertices[[#Headers],[Vertex]:[Top Word Pairs in About by Salience]],0),FALSE)</f>
        <v>50</v>
      </c>
    </row>
    <row r="70" spans="1:3" ht="15">
      <c r="A70" s="88" t="s">
        <v>1787</v>
      </c>
      <c r="B70" s="118" t="s">
        <v>212</v>
      </c>
      <c r="C70" s="88">
        <f>VLOOKUP(GroupVertices[[#This Row],[Vertex]],Vertices[],MATCH("ID",Vertices[[#Headers],[Vertex]:[Top Word Pairs in About by Salience]],0),FALSE)</f>
        <v>12</v>
      </c>
    </row>
    <row r="71" spans="1:3" ht="15">
      <c r="A71" s="88" t="s">
        <v>1787</v>
      </c>
      <c r="B71" s="118" t="s">
        <v>264</v>
      </c>
      <c r="C71" s="88">
        <f>VLOOKUP(GroupVertices[[#This Row],[Vertex]],Vertices[],MATCH("ID",Vertices[[#Headers],[Vertex]:[Top Word Pairs in About by Salience]],0),FALSE)</f>
        <v>87</v>
      </c>
    </row>
    <row r="72" spans="1:3" ht="15">
      <c r="A72" s="88" t="s">
        <v>1787</v>
      </c>
      <c r="B72" s="118" t="s">
        <v>216</v>
      </c>
      <c r="C72" s="88">
        <f>VLOOKUP(GroupVertices[[#This Row],[Vertex]],Vertices[],MATCH("ID",Vertices[[#Headers],[Vertex]:[Top Word Pairs in About by Salience]],0),FALSE)</f>
        <v>16</v>
      </c>
    </row>
    <row r="73" spans="1:3" ht="15">
      <c r="A73" s="88" t="s">
        <v>1787</v>
      </c>
      <c r="B73" s="118" t="s">
        <v>288</v>
      </c>
      <c r="C73" s="88">
        <f>VLOOKUP(GroupVertices[[#This Row],[Vertex]],Vertices[],MATCH("ID",Vertices[[#Headers],[Vertex]:[Top Word Pairs in About by Salience]],0),FALSE)</f>
        <v>83</v>
      </c>
    </row>
    <row r="74" spans="1:3" ht="15">
      <c r="A74" s="88" t="s">
        <v>1787</v>
      </c>
      <c r="B74" s="118" t="s">
        <v>219</v>
      </c>
      <c r="C74" s="88">
        <f>VLOOKUP(GroupVertices[[#This Row],[Vertex]],Vertices[],MATCH("ID",Vertices[[#Headers],[Vertex]:[Top Word Pairs in About by Salience]],0),FALSE)</f>
        <v>19</v>
      </c>
    </row>
    <row r="75" spans="1:3" ht="15">
      <c r="A75" s="88" t="s">
        <v>1787</v>
      </c>
      <c r="B75" s="118" t="s">
        <v>215</v>
      </c>
      <c r="C75" s="88">
        <f>VLOOKUP(GroupVertices[[#This Row],[Vertex]],Vertices[],MATCH("ID",Vertices[[#Headers],[Vertex]:[Top Word Pairs in About by Salience]],0),FALSE)</f>
        <v>15</v>
      </c>
    </row>
    <row r="76" spans="1:3" ht="15">
      <c r="A76" s="88" t="s">
        <v>1787</v>
      </c>
      <c r="B76" s="118" t="s">
        <v>226</v>
      </c>
      <c r="C76" s="88">
        <f>VLOOKUP(GroupVertices[[#This Row],[Vertex]],Vertices[],MATCH("ID",Vertices[[#Headers],[Vertex]:[Top Word Pairs in About by Salience]],0),FALSE)</f>
        <v>30</v>
      </c>
    </row>
    <row r="77" spans="1:3" ht="15">
      <c r="A77" s="88" t="s">
        <v>1787</v>
      </c>
      <c r="B77" s="118" t="s">
        <v>224</v>
      </c>
      <c r="C77" s="88">
        <f>VLOOKUP(GroupVertices[[#This Row],[Vertex]],Vertices[],MATCH("ID",Vertices[[#Headers],[Vertex]:[Top Word Pairs in About by Salience]],0),FALSE)</f>
        <v>24</v>
      </c>
    </row>
    <row r="78" spans="1:3" ht="15">
      <c r="A78" s="88" t="s">
        <v>1787</v>
      </c>
      <c r="B78" s="118" t="s">
        <v>211</v>
      </c>
      <c r="C78" s="88">
        <f>VLOOKUP(GroupVertices[[#This Row],[Vertex]],Vertices[],MATCH("ID",Vertices[[#Headers],[Vertex]:[Top Word Pairs in About by Salience]],0),FALSE)</f>
        <v>11</v>
      </c>
    </row>
    <row r="79" spans="1:3" ht="15">
      <c r="A79" s="88" t="s">
        <v>1787</v>
      </c>
      <c r="B79" s="118" t="s">
        <v>222</v>
      </c>
      <c r="C79" s="88">
        <f>VLOOKUP(GroupVertices[[#This Row],[Vertex]],Vertices[],MATCH("ID",Vertices[[#Headers],[Vertex]:[Top Word Pairs in About by Salience]],0),FALSE)</f>
        <v>22</v>
      </c>
    </row>
    <row r="80" spans="1:3" ht="15">
      <c r="A80" s="88" t="s">
        <v>1787</v>
      </c>
      <c r="B80" s="118" t="s">
        <v>281</v>
      </c>
      <c r="C80" s="88">
        <f>VLOOKUP(GroupVertices[[#This Row],[Vertex]],Vertices[],MATCH("ID",Vertices[[#Headers],[Vertex]:[Top Word Pairs in About by Salience]],0),FALSE)</f>
        <v>58</v>
      </c>
    </row>
    <row r="81" spans="1:3" ht="15">
      <c r="A81" s="88" t="s">
        <v>1787</v>
      </c>
      <c r="B81" s="118" t="s">
        <v>236</v>
      </c>
      <c r="C81" s="88">
        <f>VLOOKUP(GroupVertices[[#This Row],[Vertex]],Vertices[],MATCH("ID",Vertices[[#Headers],[Vertex]:[Top Word Pairs in About by Salience]],0),FALSE)</f>
        <v>43</v>
      </c>
    </row>
    <row r="82" spans="1:3" ht="15">
      <c r="A82" s="88" t="s">
        <v>1787</v>
      </c>
      <c r="B82" s="118" t="s">
        <v>220</v>
      </c>
      <c r="C82" s="88">
        <f>VLOOKUP(GroupVertices[[#This Row],[Vertex]],Vertices[],MATCH("ID",Vertices[[#Headers],[Vertex]:[Top Word Pairs in About by Salience]],0),FALSE)</f>
        <v>20</v>
      </c>
    </row>
    <row r="83" spans="1:3" ht="15">
      <c r="A83" s="88" t="s">
        <v>1787</v>
      </c>
      <c r="B83" s="118" t="s">
        <v>279</v>
      </c>
      <c r="C83" s="88">
        <f>VLOOKUP(GroupVertices[[#This Row],[Vertex]],Vertices[],MATCH("ID",Vertices[[#Headers],[Vertex]:[Top Word Pairs in About by Salience]],0),FALSE)</f>
        <v>56</v>
      </c>
    </row>
    <row r="84" spans="1:3" ht="15">
      <c r="A84" s="88" t="s">
        <v>1787</v>
      </c>
      <c r="B84" s="118" t="s">
        <v>209</v>
      </c>
      <c r="C84" s="88">
        <f>VLOOKUP(GroupVertices[[#This Row],[Vertex]],Vertices[],MATCH("ID",Vertices[[#Headers],[Vertex]:[Top Word Pairs in About by Salience]],0),FALSE)</f>
        <v>9</v>
      </c>
    </row>
    <row r="85" spans="1:3" ht="15">
      <c r="A85" s="88" t="s">
        <v>1787</v>
      </c>
      <c r="B85" s="118" t="s">
        <v>235</v>
      </c>
      <c r="C85" s="88">
        <f>VLOOKUP(GroupVertices[[#This Row],[Vertex]],Vertices[],MATCH("ID",Vertices[[#Headers],[Vertex]:[Top Word Pairs in About by Salience]],0),FALSE)</f>
        <v>42</v>
      </c>
    </row>
    <row r="86" spans="1:3" ht="15">
      <c r="A86" s="88" t="s">
        <v>1787</v>
      </c>
      <c r="B86" s="118" t="s">
        <v>233</v>
      </c>
      <c r="C86" s="88">
        <f>VLOOKUP(GroupVertices[[#This Row],[Vertex]],Vertices[],MATCH("ID",Vertices[[#Headers],[Vertex]:[Top Word Pairs in About by Salience]],0),FALSE)</f>
        <v>40</v>
      </c>
    </row>
    <row r="87" spans="1:3" ht="15">
      <c r="A87" s="88" t="s">
        <v>1787</v>
      </c>
      <c r="B87" s="118" t="s">
        <v>208</v>
      </c>
      <c r="C87" s="88">
        <f>VLOOKUP(GroupVertices[[#This Row],[Vertex]],Vertices[],MATCH("ID",Vertices[[#Headers],[Vertex]:[Top Word Pairs in About by Salience]],0),FALSE)</f>
        <v>8</v>
      </c>
    </row>
    <row r="88" spans="1:3" ht="15">
      <c r="A88" s="88" t="s">
        <v>1787</v>
      </c>
      <c r="B88" s="118" t="s">
        <v>221</v>
      </c>
      <c r="C88" s="88">
        <f>VLOOKUP(GroupVertices[[#This Row],[Vertex]],Vertices[],MATCH("ID",Vertices[[#Headers],[Vertex]:[Top Word Pairs in About by Salience]],0),FALSE)</f>
        <v>21</v>
      </c>
    </row>
    <row r="89" spans="1:3" ht="15">
      <c r="A89" s="88" t="s">
        <v>1787</v>
      </c>
      <c r="B89" s="118" t="s">
        <v>213</v>
      </c>
      <c r="C89" s="88">
        <f>VLOOKUP(GroupVertices[[#This Row],[Vertex]],Vertices[],MATCH("ID",Vertices[[#Headers],[Vertex]:[Top Word Pairs in About by Salience]],0),FALSE)</f>
        <v>13</v>
      </c>
    </row>
    <row r="90" spans="1:3" ht="15">
      <c r="A90" s="88" t="s">
        <v>1787</v>
      </c>
      <c r="B90" s="118" t="s">
        <v>275</v>
      </c>
      <c r="C90" s="88">
        <f>VLOOKUP(GroupVertices[[#This Row],[Vertex]],Vertices[],MATCH("ID",Vertices[[#Headers],[Vertex]:[Top Word Pairs in About by Salience]],0),FALSE)</f>
        <v>33</v>
      </c>
    </row>
    <row r="91" spans="1:3" ht="15">
      <c r="A91" s="88" t="s">
        <v>1787</v>
      </c>
      <c r="B91" s="118" t="s">
        <v>206</v>
      </c>
      <c r="C91" s="88">
        <f>VLOOKUP(GroupVertices[[#This Row],[Vertex]],Vertices[],MATCH("ID",Vertices[[#Headers],[Vertex]:[Top Word Pairs in About by Salience]],0),FALSE)</f>
        <v>5</v>
      </c>
    </row>
    <row r="92" spans="1:3" ht="15">
      <c r="A92" s="88" t="s">
        <v>1787</v>
      </c>
      <c r="B92" s="118" t="s">
        <v>225</v>
      </c>
      <c r="C92" s="88">
        <f>VLOOKUP(GroupVertices[[#This Row],[Vertex]],Vertices[],MATCH("ID",Vertices[[#Headers],[Vertex]:[Top Word Pairs in About by Salience]],0),FALSE)</f>
        <v>25</v>
      </c>
    </row>
    <row r="93" spans="1:3" ht="15">
      <c r="A93" s="88" t="s">
        <v>1787</v>
      </c>
      <c r="B93" s="118" t="s">
        <v>207</v>
      </c>
      <c r="C93" s="88">
        <f>VLOOKUP(GroupVertices[[#This Row],[Vertex]],Vertices[],MATCH("ID",Vertices[[#Headers],[Vertex]:[Top Word Pairs in About by Salience]],0),FALSE)</f>
        <v>7</v>
      </c>
    </row>
    <row r="94" spans="1:3" ht="15">
      <c r="A94" s="88" t="s">
        <v>1787</v>
      </c>
      <c r="B94" s="118" t="s">
        <v>268</v>
      </c>
      <c r="C94" s="88">
        <f>VLOOKUP(GroupVertices[[#This Row],[Vertex]],Vertices[],MATCH("ID",Vertices[[#Headers],[Vertex]:[Top Word Pairs in About by Salience]],0),FALSE)</f>
        <v>6</v>
      </c>
    </row>
    <row r="95" spans="1:3" ht="15">
      <c r="A95" s="88" t="s">
        <v>1787</v>
      </c>
      <c r="B95" s="118" t="s">
        <v>223</v>
      </c>
      <c r="C95" s="88">
        <f>VLOOKUP(GroupVertices[[#This Row],[Vertex]],Vertices[],MATCH("ID",Vertices[[#Headers],[Vertex]:[Top Word Pairs in About by Salience]],0),FALSE)</f>
        <v>23</v>
      </c>
    </row>
    <row r="96" spans="1:3" ht="15">
      <c r="A96" s="88" t="s">
        <v>1787</v>
      </c>
      <c r="B96" s="118" t="s">
        <v>217</v>
      </c>
      <c r="C96" s="88">
        <f>VLOOKUP(GroupVertices[[#This Row],[Vertex]],Vertices[],MATCH("ID",Vertices[[#Headers],[Vertex]:[Top Word Pairs in About by Salience]],0),FALSE)</f>
        <v>17</v>
      </c>
    </row>
    <row r="97" spans="1:3" ht="15">
      <c r="A97" s="88" t="s">
        <v>1788</v>
      </c>
      <c r="B97" s="118" t="s">
        <v>232</v>
      </c>
      <c r="C97" s="88">
        <f>VLOOKUP(GroupVertices[[#This Row],[Vertex]],Vertices[],MATCH("ID",Vertices[[#Headers],[Vertex]:[Top Word Pairs in About by Salience]],0),FALSE)</f>
        <v>39</v>
      </c>
    </row>
    <row r="98" spans="1:3" ht="15">
      <c r="A98" s="88" t="s">
        <v>1788</v>
      </c>
      <c r="B98" s="118" t="s">
        <v>240</v>
      </c>
      <c r="C98" s="88">
        <f>VLOOKUP(GroupVertices[[#This Row],[Vertex]],Vertices[],MATCH("ID",Vertices[[#Headers],[Vertex]:[Top Word Pairs in About by Salience]],0),FALSE)</f>
        <v>48</v>
      </c>
    </row>
    <row r="99" spans="1:3" ht="15">
      <c r="A99" s="88" t="s">
        <v>1788</v>
      </c>
      <c r="B99" s="118" t="s">
        <v>231</v>
      </c>
      <c r="C99" s="88">
        <f>VLOOKUP(GroupVertices[[#This Row],[Vertex]],Vertices[],MATCH("ID",Vertices[[#Headers],[Vertex]:[Top Word Pairs in About by Salience]],0),FALSE)</f>
        <v>38</v>
      </c>
    </row>
    <row r="100" spans="1:3" ht="15">
      <c r="A100" s="88" t="s">
        <v>1788</v>
      </c>
      <c r="B100" s="118" t="s">
        <v>230</v>
      </c>
      <c r="C100" s="88">
        <f>VLOOKUP(GroupVertices[[#This Row],[Vertex]],Vertices[],MATCH("ID",Vertices[[#Headers],[Vertex]:[Top Word Pairs in About by Salience]],0),FALSE)</f>
        <v>37</v>
      </c>
    </row>
    <row r="101" spans="1:3" ht="15">
      <c r="A101" s="88" t="s">
        <v>1788</v>
      </c>
      <c r="B101" s="118" t="s">
        <v>239</v>
      </c>
      <c r="C101" s="88">
        <f>VLOOKUP(GroupVertices[[#This Row],[Vertex]],Vertices[],MATCH("ID",Vertices[[#Headers],[Vertex]:[Top Word Pairs in About by Salience]],0),FALSE)</f>
        <v>47</v>
      </c>
    </row>
    <row r="102" spans="1:3" ht="15">
      <c r="A102" s="88" t="s">
        <v>1788</v>
      </c>
      <c r="B102" s="118" t="s">
        <v>227</v>
      </c>
      <c r="C102" s="88">
        <f>VLOOKUP(GroupVertices[[#This Row],[Vertex]],Vertices[],MATCH("ID",Vertices[[#Headers],[Vertex]:[Top Word Pairs in About by Salience]],0),FALSE)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1799</v>
      </c>
      <c r="B2" s="34" t="s">
        <v>195</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49</v>
      </c>
      <c r="J2" s="37">
        <f>MIN(Vertices[Betweenness Centrality])</f>
        <v>0</v>
      </c>
      <c r="K2" s="38">
        <f>COUNTIF(Vertices[Betweenness Centrality],"&gt;= "&amp;J2)-COUNTIF(Vertices[Betweenness Centrality],"&gt;="&amp;J3)</f>
        <v>98</v>
      </c>
      <c r="L2" s="37">
        <f>MIN(Vertices[Closeness Centrality])</f>
        <v>0.005025</v>
      </c>
      <c r="M2" s="38">
        <f>COUNTIF(Vertices[Closeness Centrality],"&gt;= "&amp;L2)-COUNTIF(Vertices[Closeness Centrality],"&gt;="&amp;L3)</f>
        <v>43</v>
      </c>
      <c r="N2" s="37">
        <f>MIN(Vertices[Eigenvector Centrality])</f>
        <v>0.002734</v>
      </c>
      <c r="O2" s="38">
        <f>COUNTIF(Vertices[Eigenvector Centrality],"&gt;= "&amp;N2)-COUNTIF(Vertices[Eigenvector Centrality],"&gt;="&amp;N3)</f>
        <v>30</v>
      </c>
      <c r="P2" s="37">
        <f>MIN(Vertices[PageRank])</f>
        <v>0.26291</v>
      </c>
      <c r="Q2" s="38">
        <f>COUNTIF(Vertices[PageRank],"&gt;= "&amp;P2)-COUNTIF(Vertices[PageRank],"&gt;="&amp;P3)</f>
        <v>40</v>
      </c>
      <c r="R2" s="37">
        <f>MIN(Vertices[Clustering Coefficient])</f>
        <v>0</v>
      </c>
      <c r="S2" s="43">
        <f>COUNTIF(Vertices[Clustering Coefficient],"&gt;= "&amp;R2)-COUNTIF(Vertices[Clustering Coefficient],"&gt;="&amp;R3)</f>
        <v>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1"/>
      <c r="B3" s="121"/>
      <c r="D3" s="32">
        <f aca="true" t="shared" si="1" ref="D3:D26">D2+($D$57-$D$2)/BinDivisor</f>
        <v>0</v>
      </c>
      <c r="E3" s="3">
        <f>COUNTIF(Vertices[Degree],"&gt;= "&amp;D3)-COUNTIF(Vertices[Degree],"&gt;="&amp;D4)</f>
        <v>0</v>
      </c>
      <c r="F3" s="39">
        <f aca="true" t="shared" si="2" ref="F3:F26">F2+($F$57-$F$2)/BinDivisor</f>
        <v>0.4909090909090909</v>
      </c>
      <c r="G3" s="40">
        <f>COUNTIF(Vertices[In-Degree],"&gt;= "&amp;F3)-COUNTIF(Vertices[In-Degree],"&gt;="&amp;F4)</f>
        <v>0</v>
      </c>
      <c r="H3" s="39">
        <f aca="true" t="shared" si="3" ref="H3:H26">H2+($H$57-$H$2)/BinDivisor</f>
        <v>1.8181818181818181</v>
      </c>
      <c r="I3" s="40">
        <f>COUNTIF(Vertices[Out-Degree],"&gt;= "&amp;H3)-COUNTIF(Vertices[Out-Degree],"&gt;="&amp;H4)</f>
        <v>16</v>
      </c>
      <c r="J3" s="39">
        <f aca="true" t="shared" si="4" ref="J3:J26">J2+($J$57-$J$2)/BinDivisor</f>
        <v>138.96888158181818</v>
      </c>
      <c r="K3" s="40">
        <f>COUNTIF(Vertices[Betweenness Centrality],"&gt;= "&amp;J3)-COUNTIF(Vertices[Betweenness Centrality],"&gt;="&amp;J4)</f>
        <v>1</v>
      </c>
      <c r="L3" s="39">
        <f aca="true" t="shared" si="5" ref="L3:L26">L2+($L$57-$L$2)/BinDivisor</f>
        <v>0.005115454545454545</v>
      </c>
      <c r="M3" s="40">
        <f>COUNTIF(Vertices[Closeness Centrality],"&gt;= "&amp;L3)-COUNTIF(Vertices[Closeness Centrality],"&gt;="&amp;L4)</f>
        <v>16</v>
      </c>
      <c r="N3" s="39">
        <f aca="true" t="shared" si="6" ref="N3:N26">N2+($N$57-$N$2)/BinDivisor</f>
        <v>0.003610418181818182</v>
      </c>
      <c r="O3" s="40">
        <f>COUNTIF(Vertices[Eigenvector Centrality],"&gt;= "&amp;N3)-COUNTIF(Vertices[Eigenvector Centrality],"&gt;="&amp;N4)</f>
        <v>6</v>
      </c>
      <c r="P3" s="39">
        <f aca="true" t="shared" si="7" ref="P3:P26">P2+($P$57-$P$2)/BinDivisor</f>
        <v>0.4996479636363636</v>
      </c>
      <c r="Q3" s="40">
        <f>COUNTIF(Vertices[PageRank],"&gt;= "&amp;P3)-COUNTIF(Vertices[PageRank],"&gt;="&amp;P4)</f>
        <v>10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101</v>
      </c>
      <c r="D4" s="32">
        <f t="shared" si="1"/>
        <v>0</v>
      </c>
      <c r="E4" s="3">
        <f>COUNTIF(Vertices[Degree],"&gt;= "&amp;D4)-COUNTIF(Vertices[Degree],"&gt;="&amp;D5)</f>
        <v>0</v>
      </c>
      <c r="F4" s="37">
        <f t="shared" si="2"/>
        <v>0.9818181818181818</v>
      </c>
      <c r="G4" s="38">
        <f>COUNTIF(Vertices[In-Degree],"&gt;= "&amp;F4)-COUNTIF(Vertices[In-Degree],"&gt;="&amp;F5)</f>
        <v>43</v>
      </c>
      <c r="H4" s="37">
        <f t="shared" si="3"/>
        <v>3.6363636363636362</v>
      </c>
      <c r="I4" s="38">
        <f>COUNTIF(Vertices[Out-Degree],"&gt;= "&amp;H4)-COUNTIF(Vertices[Out-Degree],"&gt;="&amp;H5)</f>
        <v>9</v>
      </c>
      <c r="J4" s="37">
        <f t="shared" si="4"/>
        <v>277.93776316363636</v>
      </c>
      <c r="K4" s="38">
        <f>COUNTIF(Vertices[Betweenness Centrality],"&gt;= "&amp;J4)-COUNTIF(Vertices[Betweenness Centrality],"&gt;="&amp;J5)</f>
        <v>1</v>
      </c>
      <c r="L4" s="37">
        <f t="shared" si="5"/>
        <v>0.005205909090909091</v>
      </c>
      <c r="M4" s="38">
        <f>COUNTIF(Vertices[Closeness Centrality],"&gt;= "&amp;L4)-COUNTIF(Vertices[Closeness Centrality],"&gt;="&amp;L5)</f>
        <v>12</v>
      </c>
      <c r="N4" s="37">
        <f t="shared" si="6"/>
        <v>0.004486836363636363</v>
      </c>
      <c r="O4" s="38">
        <f>COUNTIF(Vertices[Eigenvector Centrality],"&gt;= "&amp;N4)-COUNTIF(Vertices[Eigenvector Centrality],"&gt;="&amp;N5)</f>
        <v>4</v>
      </c>
      <c r="P4" s="37">
        <f t="shared" si="7"/>
        <v>0.7363859272727272</v>
      </c>
      <c r="Q4" s="38">
        <f>COUNTIF(Vertices[PageRank],"&gt;= "&amp;P4)-COUNTIF(Vertices[PageRank],"&gt;="&amp;P5)</f>
        <v>18</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1"/>
      <c r="B5" s="121"/>
      <c r="D5" s="32">
        <f t="shared" si="1"/>
        <v>0</v>
      </c>
      <c r="E5" s="3">
        <f>COUNTIF(Vertices[Degree],"&gt;= "&amp;D5)-COUNTIF(Vertices[Degree],"&gt;="&amp;D6)</f>
        <v>0</v>
      </c>
      <c r="F5" s="39">
        <f t="shared" si="2"/>
        <v>1.4727272727272727</v>
      </c>
      <c r="G5" s="40">
        <f>COUNTIF(Vertices[In-Degree],"&gt;= "&amp;F5)-COUNTIF(Vertices[In-Degree],"&gt;="&amp;F6)</f>
        <v>0</v>
      </c>
      <c r="H5" s="39">
        <f t="shared" si="3"/>
        <v>5.454545454545454</v>
      </c>
      <c r="I5" s="40">
        <f>COUNTIF(Vertices[Out-Degree],"&gt;= "&amp;H5)-COUNTIF(Vertices[Out-Degree],"&gt;="&amp;H6)</f>
        <v>6</v>
      </c>
      <c r="J5" s="39">
        <f t="shared" si="4"/>
        <v>416.9066447454545</v>
      </c>
      <c r="K5" s="40">
        <f>COUNTIF(Vertices[Betweenness Centrality],"&gt;= "&amp;J5)-COUNTIF(Vertices[Betweenness Centrality],"&gt;="&amp;J6)</f>
        <v>0</v>
      </c>
      <c r="L5" s="39">
        <f t="shared" si="5"/>
        <v>0.005296363636363636</v>
      </c>
      <c r="M5" s="40">
        <f>COUNTIF(Vertices[Closeness Centrality],"&gt;= "&amp;L5)-COUNTIF(Vertices[Closeness Centrality],"&gt;="&amp;L6)</f>
        <v>6</v>
      </c>
      <c r="N5" s="39">
        <f t="shared" si="6"/>
        <v>0.005363254545454545</v>
      </c>
      <c r="O5" s="40">
        <f>COUNTIF(Vertices[Eigenvector Centrality],"&gt;= "&amp;N5)-COUNTIF(Vertices[Eigenvector Centrality],"&gt;="&amp;N6)</f>
        <v>9</v>
      </c>
      <c r="P5" s="39">
        <f t="shared" si="7"/>
        <v>0.9731238909090909</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466</v>
      </c>
      <c r="D6" s="32">
        <f t="shared" si="1"/>
        <v>0</v>
      </c>
      <c r="E6" s="3">
        <f>COUNTIF(Vertices[Degree],"&gt;= "&amp;D6)-COUNTIF(Vertices[Degree],"&gt;="&amp;D7)</f>
        <v>0</v>
      </c>
      <c r="F6" s="37">
        <f t="shared" si="2"/>
        <v>1.9636363636363636</v>
      </c>
      <c r="G6" s="38">
        <f>COUNTIF(Vertices[In-Degree],"&gt;= "&amp;F6)-COUNTIF(Vertices[In-Degree],"&gt;="&amp;F7)</f>
        <v>11</v>
      </c>
      <c r="H6" s="37">
        <f t="shared" si="3"/>
        <v>7.2727272727272725</v>
      </c>
      <c r="I6" s="38">
        <f>COUNTIF(Vertices[Out-Degree],"&gt;= "&amp;H6)-COUNTIF(Vertices[Out-Degree],"&gt;="&amp;H7)</f>
        <v>4</v>
      </c>
      <c r="J6" s="37">
        <f t="shared" si="4"/>
        <v>555.8755263272727</v>
      </c>
      <c r="K6" s="38">
        <f>COUNTIF(Vertices[Betweenness Centrality],"&gt;= "&amp;J6)-COUNTIF(Vertices[Betweenness Centrality],"&gt;="&amp;J7)</f>
        <v>0</v>
      </c>
      <c r="L6" s="37">
        <f t="shared" si="5"/>
        <v>0.005386818181818182</v>
      </c>
      <c r="M6" s="38">
        <f>COUNTIF(Vertices[Closeness Centrality],"&gt;= "&amp;L6)-COUNTIF(Vertices[Closeness Centrality],"&gt;="&amp;L7)</f>
        <v>8</v>
      </c>
      <c r="N6" s="37">
        <f t="shared" si="6"/>
        <v>0.006239672727272726</v>
      </c>
      <c r="O6" s="38">
        <f>COUNTIF(Vertices[Eigenvector Centrality],"&gt;= "&amp;N6)-COUNTIF(Vertices[Eigenvector Centrality],"&gt;="&amp;N7)</f>
        <v>3</v>
      </c>
      <c r="P6" s="37">
        <f t="shared" si="7"/>
        <v>1.2098618545454545</v>
      </c>
      <c r="Q6" s="38">
        <f>COUNTIF(Vertices[PageRank],"&gt;= "&amp;P6)-COUNTIF(Vertices[PageRank],"&gt;="&amp;P7)</f>
        <v>7</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0</v>
      </c>
      <c r="D7" s="32">
        <f t="shared" si="1"/>
        <v>0</v>
      </c>
      <c r="E7" s="3">
        <f>COUNTIF(Vertices[Degree],"&gt;= "&amp;D7)-COUNTIF(Vertices[Degree],"&gt;="&amp;D8)</f>
        <v>0</v>
      </c>
      <c r="F7" s="39">
        <f t="shared" si="2"/>
        <v>2.4545454545454546</v>
      </c>
      <c r="G7" s="40">
        <f>COUNTIF(Vertices[In-Degree],"&gt;= "&amp;F7)-COUNTIF(Vertices[In-Degree],"&gt;="&amp;F8)</f>
        <v>0</v>
      </c>
      <c r="H7" s="39">
        <f t="shared" si="3"/>
        <v>9.09090909090909</v>
      </c>
      <c r="I7" s="40">
        <f>COUNTIF(Vertices[Out-Degree],"&gt;= "&amp;H7)-COUNTIF(Vertices[Out-Degree],"&gt;="&amp;H8)</f>
        <v>1</v>
      </c>
      <c r="J7" s="39">
        <f t="shared" si="4"/>
        <v>694.8444079090909</v>
      </c>
      <c r="K7" s="40">
        <f>COUNTIF(Vertices[Betweenness Centrality],"&gt;= "&amp;J7)-COUNTIF(Vertices[Betweenness Centrality],"&gt;="&amp;J8)</f>
        <v>0</v>
      </c>
      <c r="L7" s="39">
        <f t="shared" si="5"/>
        <v>0.005477272727272727</v>
      </c>
      <c r="M7" s="40">
        <f>COUNTIF(Vertices[Closeness Centrality],"&gt;= "&amp;L7)-COUNTIF(Vertices[Closeness Centrality],"&gt;="&amp;L8)</f>
        <v>6</v>
      </c>
      <c r="N7" s="39">
        <f t="shared" si="6"/>
        <v>0.007116090909090908</v>
      </c>
      <c r="O7" s="40">
        <f>COUNTIF(Vertices[Eigenvector Centrality],"&gt;= "&amp;N7)-COUNTIF(Vertices[Eigenvector Centrality],"&gt;="&amp;N8)</f>
        <v>5</v>
      </c>
      <c r="P7" s="39">
        <f t="shared" si="7"/>
        <v>1.446599818181818</v>
      </c>
      <c r="Q7" s="40">
        <f>COUNTIF(Vertices[PageRank],"&gt;= "&amp;P7)-COUNTIF(Vertices[PageRank],"&gt;="&amp;P8)</f>
        <v>8</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466</v>
      </c>
      <c r="D8" s="32">
        <f t="shared" si="1"/>
        <v>0</v>
      </c>
      <c r="E8" s="3">
        <f>COUNTIF(Vertices[Degree],"&gt;= "&amp;D8)-COUNTIF(Vertices[Degree],"&gt;="&amp;D9)</f>
        <v>0</v>
      </c>
      <c r="F8" s="37">
        <f t="shared" si="2"/>
        <v>2.9454545454545453</v>
      </c>
      <c r="G8" s="38">
        <f>COUNTIF(Vertices[In-Degree],"&gt;= "&amp;F8)-COUNTIF(Vertices[In-Degree],"&gt;="&amp;F9)</f>
        <v>7</v>
      </c>
      <c r="H8" s="37">
        <f t="shared" si="3"/>
        <v>10.909090909090908</v>
      </c>
      <c r="I8" s="38">
        <f>COUNTIF(Vertices[Out-Degree],"&gt;= "&amp;H8)-COUNTIF(Vertices[Out-Degree],"&gt;="&amp;H9)</f>
        <v>6</v>
      </c>
      <c r="J8" s="37">
        <f t="shared" si="4"/>
        <v>833.8132894909091</v>
      </c>
      <c r="K8" s="38">
        <f>COUNTIF(Vertices[Betweenness Centrality],"&gt;= "&amp;J8)-COUNTIF(Vertices[Betweenness Centrality],"&gt;="&amp;J9)</f>
        <v>0</v>
      </c>
      <c r="L8" s="37">
        <f t="shared" si="5"/>
        <v>0.005567727272727273</v>
      </c>
      <c r="M8" s="38">
        <f>COUNTIF(Vertices[Closeness Centrality],"&gt;= "&amp;L8)-COUNTIF(Vertices[Closeness Centrality],"&gt;="&amp;L9)</f>
        <v>6</v>
      </c>
      <c r="N8" s="37">
        <f t="shared" si="6"/>
        <v>0.00799250909090909</v>
      </c>
      <c r="O8" s="38">
        <f>COUNTIF(Vertices[Eigenvector Centrality],"&gt;= "&amp;N8)-COUNTIF(Vertices[Eigenvector Centrality],"&gt;="&amp;N9)</f>
        <v>1</v>
      </c>
      <c r="P8" s="37">
        <f t="shared" si="7"/>
        <v>1.6833377818181816</v>
      </c>
      <c r="Q8" s="38">
        <f>COUNTIF(Vertices[PageRank],"&gt;= "&amp;P8)-COUNTIF(Vertices[PageRank],"&gt;="&amp;P9)</f>
        <v>3</v>
      </c>
      <c r="R8" s="37">
        <f t="shared" si="8"/>
        <v>0.05454545454545455</v>
      </c>
      <c r="S8" s="43">
        <f>COUNTIF(Vertices[Clustering Coefficient],"&gt;= "&amp;R8)-COUNTIF(Vertices[Clustering Coefficient],"&gt;="&amp;R9)</f>
        <v>0</v>
      </c>
      <c r="T8" s="37" t="e">
        <f ca="1" t="shared" si="9"/>
        <v>#REF!</v>
      </c>
      <c r="U8" s="38" t="e">
        <f ca="1" t="shared" si="0"/>
        <v>#REF!</v>
      </c>
    </row>
    <row r="9" spans="1:21" ht="15">
      <c r="A9" s="121"/>
      <c r="B9" s="121"/>
      <c r="D9" s="32">
        <f t="shared" si="1"/>
        <v>0</v>
      </c>
      <c r="E9" s="3">
        <f>COUNTIF(Vertices[Degree],"&gt;= "&amp;D9)-COUNTIF(Vertices[Degree],"&gt;="&amp;D10)</f>
        <v>0</v>
      </c>
      <c r="F9" s="39">
        <f t="shared" si="2"/>
        <v>3.436363636363636</v>
      </c>
      <c r="G9" s="40">
        <f>COUNTIF(Vertices[In-Degree],"&gt;= "&amp;F9)-COUNTIF(Vertices[In-Degree],"&gt;="&amp;F10)</f>
        <v>0</v>
      </c>
      <c r="H9" s="39">
        <f t="shared" si="3"/>
        <v>12.727272727272727</v>
      </c>
      <c r="I9" s="40">
        <f>COUNTIF(Vertices[Out-Degree],"&gt;= "&amp;H9)-COUNTIF(Vertices[Out-Degree],"&gt;="&amp;H10)</f>
        <v>7</v>
      </c>
      <c r="J9" s="39">
        <f t="shared" si="4"/>
        <v>972.7821710727274</v>
      </c>
      <c r="K9" s="40">
        <f>COUNTIF(Vertices[Betweenness Centrality],"&gt;= "&amp;J9)-COUNTIF(Vertices[Betweenness Centrality],"&gt;="&amp;J10)</f>
        <v>0</v>
      </c>
      <c r="L9" s="39">
        <f t="shared" si="5"/>
        <v>0.005658181818181818</v>
      </c>
      <c r="M9" s="40">
        <f>COUNTIF(Vertices[Closeness Centrality],"&gt;= "&amp;L9)-COUNTIF(Vertices[Closeness Centrality],"&gt;="&amp;L10)</f>
        <v>1</v>
      </c>
      <c r="N9" s="39">
        <f t="shared" si="6"/>
        <v>0.008868927272727272</v>
      </c>
      <c r="O9" s="40">
        <f>COUNTIF(Vertices[Eigenvector Centrality],"&gt;= "&amp;N9)-COUNTIF(Vertices[Eigenvector Centrality],"&gt;="&amp;N10)</f>
        <v>3</v>
      </c>
      <c r="P9" s="39">
        <f t="shared" si="7"/>
        <v>1.9200757454545452</v>
      </c>
      <c r="Q9" s="40">
        <f>COUNTIF(Vertices[PageRank],"&gt;= "&amp;P9)-COUNTIF(Vertices[PageRank],"&gt;="&amp;P10)</f>
        <v>8</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1937</v>
      </c>
      <c r="B10" s="34">
        <v>1</v>
      </c>
      <c r="D10" s="32">
        <f t="shared" si="1"/>
        <v>0</v>
      </c>
      <c r="E10" s="3">
        <f>COUNTIF(Vertices[Degree],"&gt;= "&amp;D10)-COUNTIF(Vertices[Degree],"&gt;="&amp;D11)</f>
        <v>0</v>
      </c>
      <c r="F10" s="37">
        <f t="shared" si="2"/>
        <v>3.927272727272727</v>
      </c>
      <c r="G10" s="38">
        <f>COUNTIF(Vertices[In-Degree],"&gt;= "&amp;F10)-COUNTIF(Vertices[In-Degree],"&gt;="&amp;F11)</f>
        <v>7</v>
      </c>
      <c r="H10" s="37">
        <f t="shared" si="3"/>
        <v>14.545454545454545</v>
      </c>
      <c r="I10" s="38">
        <f>COUNTIF(Vertices[Out-Degree],"&gt;= "&amp;H10)-COUNTIF(Vertices[Out-Degree],"&gt;="&amp;H11)</f>
        <v>1</v>
      </c>
      <c r="J10" s="37">
        <f t="shared" si="4"/>
        <v>1111.7510526545454</v>
      </c>
      <c r="K10" s="38">
        <f>COUNTIF(Vertices[Betweenness Centrality],"&gt;= "&amp;J10)-COUNTIF(Vertices[Betweenness Centrality],"&gt;="&amp;J11)</f>
        <v>0</v>
      </c>
      <c r="L10" s="37">
        <f t="shared" si="5"/>
        <v>0.005748636363636364</v>
      </c>
      <c r="M10" s="38">
        <f>COUNTIF(Vertices[Closeness Centrality],"&gt;= "&amp;L10)-COUNTIF(Vertices[Closeness Centrality],"&gt;="&amp;L11)</f>
        <v>0</v>
      </c>
      <c r="N10" s="37">
        <f t="shared" si="6"/>
        <v>0.009745345454545454</v>
      </c>
      <c r="O10" s="38">
        <f>COUNTIF(Vertices[Eigenvector Centrality],"&gt;= "&amp;N10)-COUNTIF(Vertices[Eigenvector Centrality],"&gt;="&amp;N11)</f>
        <v>4</v>
      </c>
      <c r="P10" s="37">
        <f t="shared" si="7"/>
        <v>2.1568137090909087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1"/>
      <c r="B11" s="121"/>
      <c r="D11" s="32">
        <f t="shared" si="1"/>
        <v>0</v>
      </c>
      <c r="E11" s="3">
        <f>COUNTIF(Vertices[Degree],"&gt;= "&amp;D11)-COUNTIF(Vertices[Degree],"&gt;="&amp;D12)</f>
        <v>0</v>
      </c>
      <c r="F11" s="39">
        <f t="shared" si="2"/>
        <v>4.418181818181818</v>
      </c>
      <c r="G11" s="40">
        <f>COUNTIF(Vertices[In-Degree],"&gt;= "&amp;F11)-COUNTIF(Vertices[In-Degree],"&gt;="&amp;F12)</f>
        <v>0</v>
      </c>
      <c r="H11" s="39">
        <f t="shared" si="3"/>
        <v>16.363636363636363</v>
      </c>
      <c r="I11" s="40">
        <f>COUNTIF(Vertices[Out-Degree],"&gt;= "&amp;H11)-COUNTIF(Vertices[Out-Degree],"&gt;="&amp;H12)</f>
        <v>1</v>
      </c>
      <c r="J11" s="39">
        <f t="shared" si="4"/>
        <v>1250.7199342363635</v>
      </c>
      <c r="K11" s="40">
        <f>COUNTIF(Vertices[Betweenness Centrality],"&gt;= "&amp;J11)-COUNTIF(Vertices[Betweenness Centrality],"&gt;="&amp;J12)</f>
        <v>0</v>
      </c>
      <c r="L11" s="39">
        <f t="shared" si="5"/>
        <v>0.005839090909090909</v>
      </c>
      <c r="M11" s="40">
        <f>COUNTIF(Vertices[Closeness Centrality],"&gt;= "&amp;L11)-COUNTIF(Vertices[Closeness Centrality],"&gt;="&amp;L12)</f>
        <v>0</v>
      </c>
      <c r="N11" s="39">
        <f t="shared" si="6"/>
        <v>0.010621763636363636</v>
      </c>
      <c r="O11" s="40">
        <f>COUNTIF(Vertices[Eigenvector Centrality],"&gt;= "&amp;N11)-COUNTIF(Vertices[Eigenvector Centrality],"&gt;="&amp;N12)</f>
        <v>3</v>
      </c>
      <c r="P11" s="39">
        <f t="shared" si="7"/>
        <v>2.3935516727272725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306</v>
      </c>
      <c r="B12" s="34">
        <v>466</v>
      </c>
      <c r="D12" s="32">
        <f t="shared" si="1"/>
        <v>0</v>
      </c>
      <c r="E12" s="3">
        <f>COUNTIF(Vertices[Degree],"&gt;= "&amp;D12)-COUNTIF(Vertices[Degree],"&gt;="&amp;D13)</f>
        <v>0</v>
      </c>
      <c r="F12" s="37">
        <f t="shared" si="2"/>
        <v>4.909090909090909</v>
      </c>
      <c r="G12" s="38">
        <f>COUNTIF(Vertices[In-Degree],"&gt;= "&amp;F12)-COUNTIF(Vertices[In-Degree],"&gt;="&amp;F13)</f>
        <v>2</v>
      </c>
      <c r="H12" s="37">
        <f t="shared" si="3"/>
        <v>18.18181818181818</v>
      </c>
      <c r="I12" s="38">
        <f>COUNTIF(Vertices[Out-Degree],"&gt;= "&amp;H12)-COUNTIF(Vertices[Out-Degree],"&gt;="&amp;H13)</f>
        <v>0</v>
      </c>
      <c r="J12" s="37">
        <f t="shared" si="4"/>
        <v>1389.6888158181816</v>
      </c>
      <c r="K12" s="38">
        <f>COUNTIF(Vertices[Betweenness Centrality],"&gt;= "&amp;J12)-COUNTIF(Vertices[Betweenness Centrality],"&gt;="&amp;J13)</f>
        <v>0</v>
      </c>
      <c r="L12" s="37">
        <f t="shared" si="5"/>
        <v>0.005929545454545455</v>
      </c>
      <c r="M12" s="38">
        <f>COUNTIF(Vertices[Closeness Centrality],"&gt;= "&amp;L12)-COUNTIF(Vertices[Closeness Centrality],"&gt;="&amp;L13)</f>
        <v>1</v>
      </c>
      <c r="N12" s="37">
        <f t="shared" si="6"/>
        <v>0.011498181818181819</v>
      </c>
      <c r="O12" s="38">
        <f>COUNTIF(Vertices[Eigenvector Centrality],"&gt;= "&amp;N12)-COUNTIF(Vertices[Eigenvector Centrality],"&gt;="&amp;N13)</f>
        <v>3</v>
      </c>
      <c r="P12" s="37">
        <f t="shared" si="7"/>
        <v>2.6302896363636363</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121"/>
      <c r="B13" s="121"/>
      <c r="D13" s="32">
        <f t="shared" si="1"/>
        <v>0</v>
      </c>
      <c r="E13" s="3">
        <f>COUNTIF(Vertices[Degree],"&gt;= "&amp;D13)-COUNTIF(Vertices[Degree],"&gt;="&amp;D14)</f>
        <v>0</v>
      </c>
      <c r="F13" s="39">
        <f t="shared" si="2"/>
        <v>5.4</v>
      </c>
      <c r="G13" s="40">
        <f>COUNTIF(Vertices[In-Degree],"&gt;= "&amp;F13)-COUNTIF(Vertices[In-Degree],"&gt;="&amp;F14)</f>
        <v>0</v>
      </c>
      <c r="H13" s="39">
        <f t="shared" si="3"/>
        <v>19.999999999999996</v>
      </c>
      <c r="I13" s="40">
        <f>COUNTIF(Vertices[Out-Degree],"&gt;= "&amp;H13)-COUNTIF(Vertices[Out-Degree],"&gt;="&amp;H14)</f>
        <v>0</v>
      </c>
      <c r="J13" s="39">
        <f t="shared" si="4"/>
        <v>1528.6576973999997</v>
      </c>
      <c r="K13" s="40">
        <f>COUNTIF(Vertices[Betweenness Centrality],"&gt;= "&amp;J13)-COUNTIF(Vertices[Betweenness Centrality],"&gt;="&amp;J14)</f>
        <v>0</v>
      </c>
      <c r="L13" s="39">
        <f t="shared" si="5"/>
        <v>0.00602</v>
      </c>
      <c r="M13" s="40">
        <f>COUNTIF(Vertices[Closeness Centrality],"&gt;= "&amp;L13)-COUNTIF(Vertices[Closeness Centrality],"&gt;="&amp;L14)</f>
        <v>1</v>
      </c>
      <c r="N13" s="39">
        <f t="shared" si="6"/>
        <v>0.012374600000000001</v>
      </c>
      <c r="O13" s="40">
        <f>COUNTIF(Vertices[Eigenvector Centrality],"&gt;= "&amp;N13)-COUNTIF(Vertices[Eigenvector Centrality],"&gt;="&amp;N14)</f>
        <v>1</v>
      </c>
      <c r="P13" s="39">
        <f t="shared" si="7"/>
        <v>2.8670276</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5.8909090909090915</v>
      </c>
      <c r="G14" s="38">
        <f>COUNTIF(Vertices[In-Degree],"&gt;= "&amp;F14)-COUNTIF(Vertices[In-Degree],"&gt;="&amp;F15)</f>
        <v>3</v>
      </c>
      <c r="H14" s="37">
        <f t="shared" si="3"/>
        <v>21.818181818181813</v>
      </c>
      <c r="I14" s="38">
        <f>COUNTIF(Vertices[Out-Degree],"&gt;= "&amp;H14)-COUNTIF(Vertices[Out-Degree],"&gt;="&amp;H15)</f>
        <v>0</v>
      </c>
      <c r="J14" s="37">
        <f t="shared" si="4"/>
        <v>1667.6265789818178</v>
      </c>
      <c r="K14" s="38">
        <f>COUNTIF(Vertices[Betweenness Centrality],"&gt;= "&amp;J14)-COUNTIF(Vertices[Betweenness Centrality],"&gt;="&amp;J15)</f>
        <v>0</v>
      </c>
      <c r="L14" s="37">
        <f t="shared" si="5"/>
        <v>0.006110454545454546</v>
      </c>
      <c r="M14" s="38">
        <f>COUNTIF(Vertices[Closeness Centrality],"&gt;= "&amp;L14)-COUNTIF(Vertices[Closeness Centrality],"&gt;="&amp;L15)</f>
        <v>0</v>
      </c>
      <c r="N14" s="37">
        <f t="shared" si="6"/>
        <v>0.013251018181818184</v>
      </c>
      <c r="O14" s="38">
        <f>COUNTIF(Vertices[Eigenvector Centrality],"&gt;= "&amp;N14)-COUNTIF(Vertices[Eigenvector Centrality],"&gt;="&amp;N15)</f>
        <v>0</v>
      </c>
      <c r="P14" s="37">
        <f t="shared" si="7"/>
        <v>3.103765563636364</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121"/>
      <c r="B15" s="121"/>
      <c r="D15" s="32">
        <f t="shared" si="1"/>
        <v>0</v>
      </c>
      <c r="E15" s="3">
        <f>COUNTIF(Vertices[Degree],"&gt;= "&amp;D15)-COUNTIF(Vertices[Degree],"&gt;="&amp;D16)</f>
        <v>0</v>
      </c>
      <c r="F15" s="39">
        <f t="shared" si="2"/>
        <v>6.381818181818183</v>
      </c>
      <c r="G15" s="40">
        <f>COUNTIF(Vertices[In-Degree],"&gt;= "&amp;F15)-COUNTIF(Vertices[In-Degree],"&gt;="&amp;F16)</f>
        <v>0</v>
      </c>
      <c r="H15" s="39">
        <f t="shared" si="3"/>
        <v>23.63636363636363</v>
      </c>
      <c r="I15" s="40">
        <f>COUNTIF(Vertices[Out-Degree],"&gt;= "&amp;H15)-COUNTIF(Vertices[Out-Degree],"&gt;="&amp;H16)</f>
        <v>0</v>
      </c>
      <c r="J15" s="39">
        <f t="shared" si="4"/>
        <v>1806.595460563636</v>
      </c>
      <c r="K15" s="40">
        <f>COUNTIF(Vertices[Betweenness Centrality],"&gt;= "&amp;J15)-COUNTIF(Vertices[Betweenness Centrality],"&gt;="&amp;J16)</f>
        <v>0</v>
      </c>
      <c r="L15" s="39">
        <f t="shared" si="5"/>
        <v>0.006200909090909091</v>
      </c>
      <c r="M15" s="40">
        <f>COUNTIF(Vertices[Closeness Centrality],"&gt;= "&amp;L15)-COUNTIF(Vertices[Closeness Centrality],"&gt;="&amp;L16)</f>
        <v>0</v>
      </c>
      <c r="N15" s="39">
        <f t="shared" si="6"/>
        <v>0.014127436363636366</v>
      </c>
      <c r="O15" s="40">
        <f>COUNTIF(Vertices[Eigenvector Centrality],"&gt;= "&amp;N15)-COUNTIF(Vertices[Eigenvector Centrality],"&gt;="&amp;N16)</f>
        <v>0</v>
      </c>
      <c r="P15" s="39">
        <f t="shared" si="7"/>
        <v>3.3405035272727277</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170</v>
      </c>
      <c r="B16" s="34">
        <v>0</v>
      </c>
      <c r="D16" s="32">
        <f t="shared" si="1"/>
        <v>0</v>
      </c>
      <c r="E16" s="3">
        <f>COUNTIF(Vertices[Degree],"&gt;= "&amp;D16)-COUNTIF(Vertices[Degree],"&gt;="&amp;D17)</f>
        <v>0</v>
      </c>
      <c r="F16" s="37">
        <f t="shared" si="2"/>
        <v>6.872727272727274</v>
      </c>
      <c r="G16" s="38">
        <f>COUNTIF(Vertices[In-Degree],"&gt;= "&amp;F16)-COUNTIF(Vertices[In-Degree],"&gt;="&amp;F17)</f>
        <v>5</v>
      </c>
      <c r="H16" s="37">
        <f t="shared" si="3"/>
        <v>25.454545454545446</v>
      </c>
      <c r="I16" s="38">
        <f>COUNTIF(Vertices[Out-Degree],"&gt;= "&amp;H16)-COUNTIF(Vertices[Out-Degree],"&gt;="&amp;H17)</f>
        <v>0</v>
      </c>
      <c r="J16" s="37">
        <f t="shared" si="4"/>
        <v>1945.564342145454</v>
      </c>
      <c r="K16" s="38">
        <f>COUNTIF(Vertices[Betweenness Centrality],"&gt;= "&amp;J16)-COUNTIF(Vertices[Betweenness Centrality],"&gt;="&amp;J17)</f>
        <v>0</v>
      </c>
      <c r="L16" s="37">
        <f t="shared" si="5"/>
        <v>0.006291363636363637</v>
      </c>
      <c r="M16" s="38">
        <f>COUNTIF(Vertices[Closeness Centrality],"&gt;= "&amp;L16)-COUNTIF(Vertices[Closeness Centrality],"&gt;="&amp;L17)</f>
        <v>0</v>
      </c>
      <c r="N16" s="37">
        <f t="shared" si="6"/>
        <v>0.015003854545454548</v>
      </c>
      <c r="O16" s="38">
        <f>COUNTIF(Vertices[Eigenvector Centrality],"&gt;= "&amp;N16)-COUNTIF(Vertices[Eigenvector Centrality],"&gt;="&amp;N17)</f>
        <v>2</v>
      </c>
      <c r="P16" s="37">
        <f t="shared" si="7"/>
        <v>3.5772414909090915</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171</v>
      </c>
      <c r="B17" s="34">
        <v>0</v>
      </c>
      <c r="D17" s="32">
        <f t="shared" si="1"/>
        <v>0</v>
      </c>
      <c r="E17" s="3">
        <f>COUNTIF(Vertices[Degree],"&gt;= "&amp;D17)-COUNTIF(Vertices[Degree],"&gt;="&amp;D18)</f>
        <v>0</v>
      </c>
      <c r="F17" s="39">
        <f t="shared" si="2"/>
        <v>7.363636363636365</v>
      </c>
      <c r="G17" s="40">
        <f>COUNTIF(Vertices[In-Degree],"&gt;= "&amp;F17)-COUNTIF(Vertices[In-Degree],"&gt;="&amp;F18)</f>
        <v>0</v>
      </c>
      <c r="H17" s="39">
        <f t="shared" si="3"/>
        <v>27.272727272727263</v>
      </c>
      <c r="I17" s="40">
        <f>COUNTIF(Vertices[Out-Degree],"&gt;= "&amp;H17)-COUNTIF(Vertices[Out-Degree],"&gt;="&amp;H18)</f>
        <v>0</v>
      </c>
      <c r="J17" s="39">
        <f t="shared" si="4"/>
        <v>2084.5332237272723</v>
      </c>
      <c r="K17" s="40">
        <f>COUNTIF(Vertices[Betweenness Centrality],"&gt;= "&amp;J17)-COUNTIF(Vertices[Betweenness Centrality],"&gt;="&amp;J18)</f>
        <v>0</v>
      </c>
      <c r="L17" s="39">
        <f t="shared" si="5"/>
        <v>0.006381818181818182</v>
      </c>
      <c r="M17" s="40">
        <f>COUNTIF(Vertices[Closeness Centrality],"&gt;= "&amp;L17)-COUNTIF(Vertices[Closeness Centrality],"&gt;="&amp;L18)</f>
        <v>0</v>
      </c>
      <c r="N17" s="39">
        <f t="shared" si="6"/>
        <v>0.01588027272727273</v>
      </c>
      <c r="O17" s="40">
        <f>COUNTIF(Vertices[Eigenvector Centrality],"&gt;= "&amp;N17)-COUNTIF(Vertices[Eigenvector Centrality],"&gt;="&amp;N18)</f>
        <v>5</v>
      </c>
      <c r="P17" s="39">
        <f t="shared" si="7"/>
        <v>3.8139794545454553</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121"/>
      <c r="B18" s="121"/>
      <c r="D18" s="32">
        <f t="shared" si="1"/>
        <v>0</v>
      </c>
      <c r="E18" s="3">
        <f>COUNTIF(Vertices[Degree],"&gt;= "&amp;D18)-COUNTIF(Vertices[Degree],"&gt;="&amp;D19)</f>
        <v>0</v>
      </c>
      <c r="F18" s="37">
        <f t="shared" si="2"/>
        <v>7.854545454545456</v>
      </c>
      <c r="G18" s="38">
        <f>COUNTIF(Vertices[In-Degree],"&gt;= "&amp;F18)-COUNTIF(Vertices[In-Degree],"&gt;="&amp;F19)</f>
        <v>5</v>
      </c>
      <c r="H18" s="37">
        <f t="shared" si="3"/>
        <v>29.09090909090908</v>
      </c>
      <c r="I18" s="38">
        <f>COUNTIF(Vertices[Out-Degree],"&gt;= "&amp;H18)-COUNTIF(Vertices[Out-Degree],"&gt;="&amp;H19)</f>
        <v>0</v>
      </c>
      <c r="J18" s="37">
        <f t="shared" si="4"/>
        <v>2223.5021053090904</v>
      </c>
      <c r="K18" s="38">
        <f>COUNTIF(Vertices[Betweenness Centrality],"&gt;= "&amp;J18)-COUNTIF(Vertices[Betweenness Centrality],"&gt;="&amp;J19)</f>
        <v>0</v>
      </c>
      <c r="L18" s="37">
        <f t="shared" si="5"/>
        <v>0.0064722727272727276</v>
      </c>
      <c r="M18" s="38">
        <f>COUNTIF(Vertices[Closeness Centrality],"&gt;= "&amp;L18)-COUNTIF(Vertices[Closeness Centrality],"&gt;="&amp;L19)</f>
        <v>0</v>
      </c>
      <c r="N18" s="37">
        <f t="shared" si="6"/>
        <v>0.01675669090909091</v>
      </c>
      <c r="O18" s="38">
        <f>COUNTIF(Vertices[Eigenvector Centrality],"&gt;= "&amp;N18)-COUNTIF(Vertices[Eigenvector Centrality],"&gt;="&amp;N19)</f>
        <v>3</v>
      </c>
      <c r="P18" s="37">
        <f t="shared" si="7"/>
        <v>4.050717418181819</v>
      </c>
      <c r="Q18" s="38">
        <f>COUNTIF(Vertices[PageRank],"&gt;= "&amp;P18)-COUNTIF(Vertices[PageRank],"&gt;="&amp;P19)</f>
        <v>0</v>
      </c>
      <c r="R18" s="37">
        <f t="shared" si="8"/>
        <v>0.14545454545454548</v>
      </c>
      <c r="S18" s="43">
        <f>COUNTIF(Vertices[Clustering Coefficient],"&gt;= "&amp;R18)-COUNTIF(Vertices[Clustering Coefficient],"&gt;="&amp;R19)</f>
        <v>1</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8.345454545454547</v>
      </c>
      <c r="G19" s="40">
        <f>COUNTIF(Vertices[In-Degree],"&gt;= "&amp;F19)-COUNTIF(Vertices[In-Degree],"&gt;="&amp;F20)</f>
        <v>0</v>
      </c>
      <c r="H19" s="39">
        <f t="shared" si="3"/>
        <v>30.909090909090896</v>
      </c>
      <c r="I19" s="40">
        <f>COUNTIF(Vertices[Out-Degree],"&gt;= "&amp;H19)-COUNTIF(Vertices[Out-Degree],"&gt;="&amp;H20)</f>
        <v>0</v>
      </c>
      <c r="J19" s="39">
        <f t="shared" si="4"/>
        <v>2362.4709868909085</v>
      </c>
      <c r="K19" s="40">
        <f>COUNTIF(Vertices[Betweenness Centrality],"&gt;= "&amp;J19)-COUNTIF(Vertices[Betweenness Centrality],"&gt;="&amp;J20)</f>
        <v>0</v>
      </c>
      <c r="L19" s="39">
        <f t="shared" si="5"/>
        <v>0.006562727272727273</v>
      </c>
      <c r="M19" s="40">
        <f>COUNTIF(Vertices[Closeness Centrality],"&gt;= "&amp;L19)-COUNTIF(Vertices[Closeness Centrality],"&gt;="&amp;L20)</f>
        <v>0</v>
      </c>
      <c r="N19" s="39">
        <f t="shared" si="6"/>
        <v>0.017633109090909094</v>
      </c>
      <c r="O19" s="40">
        <f>COUNTIF(Vertices[Eigenvector Centrality],"&gt;= "&amp;N19)-COUNTIF(Vertices[Eigenvector Centrality],"&gt;="&amp;N20)</f>
        <v>3</v>
      </c>
      <c r="P19" s="39">
        <f t="shared" si="7"/>
        <v>4.287455381818182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8.836363636363638</v>
      </c>
      <c r="G20" s="38">
        <f>COUNTIF(Vertices[In-Degree],"&gt;= "&amp;F20)-COUNTIF(Vertices[In-Degree],"&gt;="&amp;F21)</f>
        <v>1</v>
      </c>
      <c r="H20" s="37">
        <f t="shared" si="3"/>
        <v>32.72727272727271</v>
      </c>
      <c r="I20" s="38">
        <f>COUNTIF(Vertices[Out-Degree],"&gt;= "&amp;H20)-COUNTIF(Vertices[Out-Degree],"&gt;="&amp;H21)</f>
        <v>0</v>
      </c>
      <c r="J20" s="37">
        <f t="shared" si="4"/>
        <v>2501.4398684727266</v>
      </c>
      <c r="K20" s="38">
        <f>COUNTIF(Vertices[Betweenness Centrality],"&gt;= "&amp;J20)-COUNTIF(Vertices[Betweenness Centrality],"&gt;="&amp;J21)</f>
        <v>0</v>
      </c>
      <c r="L20" s="37">
        <f t="shared" si="5"/>
        <v>0.0066531818181818185</v>
      </c>
      <c r="M20" s="38">
        <f>COUNTIF(Vertices[Closeness Centrality],"&gt;= "&amp;L20)-COUNTIF(Vertices[Closeness Centrality],"&gt;="&amp;L21)</f>
        <v>0</v>
      </c>
      <c r="N20" s="37">
        <f t="shared" si="6"/>
        <v>0.018509527272727276</v>
      </c>
      <c r="O20" s="38">
        <f>COUNTIF(Vertices[Eigenvector Centrality],"&gt;= "&amp;N20)-COUNTIF(Vertices[Eigenvector Centrality],"&gt;="&amp;N21)</f>
        <v>3</v>
      </c>
      <c r="P20" s="37">
        <f t="shared" si="7"/>
        <v>4.524193345454545</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154</v>
      </c>
      <c r="B21" s="34">
        <v>101</v>
      </c>
      <c r="D21" s="32">
        <f t="shared" si="1"/>
        <v>0</v>
      </c>
      <c r="E21" s="3">
        <f>COUNTIF(Vertices[Degree],"&gt;= "&amp;D21)-COUNTIF(Vertices[Degree],"&gt;="&amp;D22)</f>
        <v>0</v>
      </c>
      <c r="F21" s="39">
        <f t="shared" si="2"/>
        <v>9.327272727272728</v>
      </c>
      <c r="G21" s="40">
        <f>COUNTIF(Vertices[In-Degree],"&gt;= "&amp;F21)-COUNTIF(Vertices[In-Degree],"&gt;="&amp;F22)</f>
        <v>0</v>
      </c>
      <c r="H21" s="39">
        <f t="shared" si="3"/>
        <v>34.54545454545453</v>
      </c>
      <c r="I21" s="40">
        <f>COUNTIF(Vertices[Out-Degree],"&gt;= "&amp;H21)-COUNTIF(Vertices[Out-Degree],"&gt;="&amp;H22)</f>
        <v>0</v>
      </c>
      <c r="J21" s="39">
        <f t="shared" si="4"/>
        <v>2640.4087500545447</v>
      </c>
      <c r="K21" s="40">
        <f>COUNTIF(Vertices[Betweenness Centrality],"&gt;= "&amp;J21)-COUNTIF(Vertices[Betweenness Centrality],"&gt;="&amp;J22)</f>
        <v>0</v>
      </c>
      <c r="L21" s="39">
        <f t="shared" si="5"/>
        <v>0.006743636363636364</v>
      </c>
      <c r="M21" s="40">
        <f>COUNTIF(Vertices[Closeness Centrality],"&gt;= "&amp;L21)-COUNTIF(Vertices[Closeness Centrality],"&gt;="&amp;L22)</f>
        <v>0</v>
      </c>
      <c r="N21" s="39">
        <f t="shared" si="6"/>
        <v>0.01938594545454546</v>
      </c>
      <c r="O21" s="40">
        <f>COUNTIF(Vertices[Eigenvector Centrality],"&gt;= "&amp;N21)-COUNTIF(Vertices[Eigenvector Centrality],"&gt;="&amp;N22)</f>
        <v>3</v>
      </c>
      <c r="P21" s="39">
        <f t="shared" si="7"/>
        <v>4.760931309090909</v>
      </c>
      <c r="Q21" s="40">
        <f>COUNTIF(Vertices[PageRank],"&gt;= "&amp;P21)-COUNTIF(Vertices[PageRank],"&gt;="&amp;P22)</f>
        <v>0</v>
      </c>
      <c r="R21" s="39">
        <f t="shared" si="8"/>
        <v>0.17272727272727276</v>
      </c>
      <c r="S21" s="44">
        <f>COUNTIF(Vertices[Clustering Coefficient],"&gt;= "&amp;R21)-COUNTIF(Vertices[Clustering Coefficient],"&gt;="&amp;R22)</f>
        <v>1</v>
      </c>
      <c r="T21" s="39" t="e">
        <f ca="1" t="shared" si="9"/>
        <v>#REF!</v>
      </c>
      <c r="U21" s="40" t="e">
        <f ca="1" t="shared" si="0"/>
        <v>#REF!</v>
      </c>
    </row>
    <row r="22" spans="1:21" ht="15">
      <c r="A22" s="34" t="s">
        <v>155</v>
      </c>
      <c r="B22" s="34">
        <v>466</v>
      </c>
      <c r="D22" s="32">
        <f t="shared" si="1"/>
        <v>0</v>
      </c>
      <c r="E22" s="3">
        <f>COUNTIF(Vertices[Degree],"&gt;= "&amp;D22)-COUNTIF(Vertices[Degree],"&gt;="&amp;D23)</f>
        <v>0</v>
      </c>
      <c r="F22" s="37">
        <f t="shared" si="2"/>
        <v>9.818181818181818</v>
      </c>
      <c r="G22" s="38">
        <f>COUNTIF(Vertices[In-Degree],"&gt;= "&amp;F22)-COUNTIF(Vertices[In-Degree],"&gt;="&amp;F23)</f>
        <v>1</v>
      </c>
      <c r="H22" s="37">
        <f t="shared" si="3"/>
        <v>36.36363636363635</v>
      </c>
      <c r="I22" s="38">
        <f>COUNTIF(Vertices[Out-Degree],"&gt;= "&amp;H22)-COUNTIF(Vertices[Out-Degree],"&gt;="&amp;H23)</f>
        <v>0</v>
      </c>
      <c r="J22" s="37">
        <f t="shared" si="4"/>
        <v>2779.377631636363</v>
      </c>
      <c r="K22" s="38">
        <f>COUNTIF(Vertices[Betweenness Centrality],"&gt;= "&amp;J22)-COUNTIF(Vertices[Betweenness Centrality],"&gt;="&amp;J23)</f>
        <v>0</v>
      </c>
      <c r="L22" s="37">
        <f t="shared" si="5"/>
        <v>0.0068340909090909095</v>
      </c>
      <c r="M22" s="38">
        <f>COUNTIF(Vertices[Closeness Centrality],"&gt;= "&amp;L22)-COUNTIF(Vertices[Closeness Centrality],"&gt;="&amp;L23)</f>
        <v>0</v>
      </c>
      <c r="N22" s="37">
        <f t="shared" si="6"/>
        <v>0.02026236363636364</v>
      </c>
      <c r="O22" s="38">
        <f>COUNTIF(Vertices[Eigenvector Centrality],"&gt;= "&amp;N22)-COUNTIF(Vertices[Eigenvector Centrality],"&gt;="&amp;N23)</f>
        <v>2</v>
      </c>
      <c r="P22" s="37">
        <f t="shared" si="7"/>
        <v>4.997669272727272</v>
      </c>
      <c r="Q22" s="38">
        <f>COUNTIF(Vertices[PageRank],"&gt;= "&amp;P22)-COUNTIF(Vertices[PageRank],"&gt;="&amp;P23)</f>
        <v>0</v>
      </c>
      <c r="R22" s="37">
        <f t="shared" si="8"/>
        <v>0.18181818181818185</v>
      </c>
      <c r="S22" s="43">
        <f>COUNTIF(Vertices[Clustering Coefficient],"&gt;= "&amp;R22)-COUNTIF(Vertices[Clustering Coefficient],"&gt;="&amp;R23)</f>
        <v>1</v>
      </c>
      <c r="T22" s="37" t="e">
        <f ca="1" t="shared" si="9"/>
        <v>#REF!</v>
      </c>
      <c r="U22" s="38" t="e">
        <f ca="1" t="shared" si="0"/>
        <v>#REF!</v>
      </c>
    </row>
    <row r="23" spans="1:21" ht="15">
      <c r="A23" s="121"/>
      <c r="B23" s="121"/>
      <c r="D23" s="32">
        <f t="shared" si="1"/>
        <v>0</v>
      </c>
      <c r="E23" s="3">
        <f>COUNTIF(Vertices[Degree],"&gt;= "&amp;D23)-COUNTIF(Vertices[Degree],"&gt;="&amp;D24)</f>
        <v>0</v>
      </c>
      <c r="F23" s="39">
        <f t="shared" si="2"/>
        <v>10.309090909090909</v>
      </c>
      <c r="G23" s="40">
        <f>COUNTIF(Vertices[In-Degree],"&gt;= "&amp;F23)-COUNTIF(Vertices[In-Degree],"&gt;="&amp;F24)</f>
        <v>0</v>
      </c>
      <c r="H23" s="39">
        <f t="shared" si="3"/>
        <v>38.18181818181817</v>
      </c>
      <c r="I23" s="40">
        <f>COUNTIF(Vertices[Out-Degree],"&gt;= "&amp;H23)-COUNTIF(Vertices[Out-Degree],"&gt;="&amp;H24)</f>
        <v>0</v>
      </c>
      <c r="J23" s="39">
        <f t="shared" si="4"/>
        <v>2918.346513218181</v>
      </c>
      <c r="K23" s="40">
        <f>COUNTIF(Vertices[Betweenness Centrality],"&gt;= "&amp;J23)-COUNTIF(Vertices[Betweenness Centrality],"&gt;="&amp;J24)</f>
        <v>0</v>
      </c>
      <c r="L23" s="39">
        <f t="shared" si="5"/>
        <v>0.006924545454545455</v>
      </c>
      <c r="M23" s="40">
        <f>COUNTIF(Vertices[Closeness Centrality],"&gt;= "&amp;L23)-COUNTIF(Vertices[Closeness Centrality],"&gt;="&amp;L24)</f>
        <v>0</v>
      </c>
      <c r="N23" s="39">
        <f t="shared" si="6"/>
        <v>0.021138781818181823</v>
      </c>
      <c r="O23" s="40">
        <f>COUNTIF(Vertices[Eigenvector Centrality],"&gt;= "&amp;N23)-COUNTIF(Vertices[Eigenvector Centrality],"&gt;="&amp;N24)</f>
        <v>2</v>
      </c>
      <c r="P23" s="39">
        <f t="shared" si="7"/>
        <v>5.234407236363635</v>
      </c>
      <c r="Q23" s="40">
        <f>COUNTIF(Vertices[PageRank],"&gt;= "&amp;P23)-COUNTIF(Vertices[PageRank],"&gt;="&amp;P24)</f>
        <v>0</v>
      </c>
      <c r="R23" s="39">
        <f t="shared" si="8"/>
        <v>0.19090909090909094</v>
      </c>
      <c r="S23" s="44">
        <f>COUNTIF(Vertices[Clustering Coefficient],"&gt;= "&amp;R23)-COUNTIF(Vertices[Clustering Coefficient],"&gt;="&amp;R24)</f>
        <v>2</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10.799999999999999</v>
      </c>
      <c r="G24" s="38">
        <f>COUNTIF(Vertices[In-Degree],"&gt;= "&amp;F24)-COUNTIF(Vertices[In-Degree],"&gt;="&amp;F25)</f>
        <v>4</v>
      </c>
      <c r="H24" s="37">
        <f t="shared" si="3"/>
        <v>39.99999999999999</v>
      </c>
      <c r="I24" s="38">
        <f>COUNTIF(Vertices[Out-Degree],"&gt;= "&amp;H24)-COUNTIF(Vertices[Out-Degree],"&gt;="&amp;H25)</f>
        <v>0</v>
      </c>
      <c r="J24" s="37">
        <f t="shared" si="4"/>
        <v>3057.315394799999</v>
      </c>
      <c r="K24" s="38">
        <f>COUNTIF(Vertices[Betweenness Centrality],"&gt;= "&amp;J24)-COUNTIF(Vertices[Betweenness Centrality],"&gt;="&amp;J25)</f>
        <v>0</v>
      </c>
      <c r="L24" s="37">
        <f t="shared" si="5"/>
        <v>0.007015</v>
      </c>
      <c r="M24" s="38">
        <f>COUNTIF(Vertices[Closeness Centrality],"&gt;= "&amp;L24)-COUNTIF(Vertices[Closeness Centrality],"&gt;="&amp;L25)</f>
        <v>0</v>
      </c>
      <c r="N24" s="37">
        <f t="shared" si="6"/>
        <v>0.022015200000000006</v>
      </c>
      <c r="O24" s="38">
        <f>COUNTIF(Vertices[Eigenvector Centrality],"&gt;= "&amp;N24)-COUNTIF(Vertices[Eigenvector Centrality],"&gt;="&amp;N25)</f>
        <v>0</v>
      </c>
      <c r="P24" s="37">
        <f t="shared" si="7"/>
        <v>5.471145199999999</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157</v>
      </c>
      <c r="B25" s="34">
        <v>1.888834</v>
      </c>
      <c r="D25" s="32">
        <f t="shared" si="1"/>
        <v>0</v>
      </c>
      <c r="E25" s="3">
        <f>COUNTIF(Vertices[Degree],"&gt;= "&amp;D25)-COUNTIF(Vertices[Degree],"&gt;="&amp;D26)</f>
        <v>0</v>
      </c>
      <c r="F25" s="39">
        <f t="shared" si="2"/>
        <v>11.29090909090909</v>
      </c>
      <c r="G25" s="40">
        <f>COUNTIF(Vertices[In-Degree],"&gt;= "&amp;F25)-COUNTIF(Vertices[In-Degree],"&gt;="&amp;F26)</f>
        <v>0</v>
      </c>
      <c r="H25" s="39">
        <f t="shared" si="3"/>
        <v>41.81818181818181</v>
      </c>
      <c r="I25" s="40">
        <f>COUNTIF(Vertices[Out-Degree],"&gt;= "&amp;H25)-COUNTIF(Vertices[Out-Degree],"&gt;="&amp;H26)</f>
        <v>0</v>
      </c>
      <c r="J25" s="39">
        <f t="shared" si="4"/>
        <v>3196.284276381817</v>
      </c>
      <c r="K25" s="40">
        <f>COUNTIF(Vertices[Betweenness Centrality],"&gt;= "&amp;J25)-COUNTIF(Vertices[Betweenness Centrality],"&gt;="&amp;J26)</f>
        <v>0</v>
      </c>
      <c r="L25" s="39">
        <f t="shared" si="5"/>
        <v>0.007105454545454546</v>
      </c>
      <c r="M25" s="40">
        <f>COUNTIF(Vertices[Closeness Centrality],"&gt;= "&amp;L25)-COUNTIF(Vertices[Closeness Centrality],"&gt;="&amp;L26)</f>
        <v>0</v>
      </c>
      <c r="N25" s="39">
        <f t="shared" si="6"/>
        <v>0.022891618181818188</v>
      </c>
      <c r="O25" s="40">
        <f>COUNTIF(Vertices[Eigenvector Centrality],"&gt;= "&amp;N25)-COUNTIF(Vertices[Eigenvector Centrality],"&gt;="&amp;N26)</f>
        <v>1</v>
      </c>
      <c r="P25" s="39">
        <f t="shared" si="7"/>
        <v>5.707883163636362</v>
      </c>
      <c r="Q25" s="40">
        <f>COUNTIF(Vertices[PageRank],"&gt;= "&amp;P25)-COUNTIF(Vertices[PageRank],"&gt;="&amp;P26)</f>
        <v>0</v>
      </c>
      <c r="R25" s="39">
        <f t="shared" si="8"/>
        <v>0.20909090909090913</v>
      </c>
      <c r="S25" s="44">
        <f>COUNTIF(Vertices[Clustering Coefficient],"&gt;= "&amp;R25)-COUNTIF(Vertices[Clustering Coefficient],"&gt;="&amp;R26)</f>
        <v>1</v>
      </c>
      <c r="T25" s="39" t="e">
        <f ca="1" t="shared" si="9"/>
        <v>#REF!</v>
      </c>
      <c r="U25" s="40" t="e">
        <f ca="1" t="shared" si="0"/>
        <v>#REF!</v>
      </c>
    </row>
    <row r="26" spans="1:21" ht="15">
      <c r="A26" s="121"/>
      <c r="B26" s="121"/>
      <c r="D26" s="32">
        <f t="shared" si="1"/>
        <v>0</v>
      </c>
      <c r="E26" s="3">
        <f>COUNTIF(Vertices[Degree],"&gt;= "&amp;D26)-COUNTIF(Vertices[Degree],"&gt;="&amp;D28)</f>
        <v>0</v>
      </c>
      <c r="F26" s="37">
        <f t="shared" si="2"/>
        <v>11.78181818181818</v>
      </c>
      <c r="G26" s="38">
        <f>COUNTIF(Vertices[In-Degree],"&gt;= "&amp;F26)-COUNTIF(Vertices[In-Degree],"&gt;="&amp;F28)</f>
        <v>3</v>
      </c>
      <c r="H26" s="37">
        <f t="shared" si="3"/>
        <v>43.63636363636363</v>
      </c>
      <c r="I26" s="38">
        <f>COUNTIF(Vertices[Out-Degree],"&gt;= "&amp;H26)-COUNTIF(Vertices[Out-Degree],"&gt;="&amp;H28)</f>
        <v>0</v>
      </c>
      <c r="J26" s="37">
        <f t="shared" si="4"/>
        <v>3335.253157963635</v>
      </c>
      <c r="K26" s="38">
        <f>COUNTIF(Vertices[Betweenness Centrality],"&gt;= "&amp;J26)-COUNTIF(Vertices[Betweenness Centrality],"&gt;="&amp;J28)</f>
        <v>0</v>
      </c>
      <c r="L26" s="37">
        <f t="shared" si="5"/>
        <v>0.007195909090909091</v>
      </c>
      <c r="M26" s="38">
        <f>COUNTIF(Vertices[Closeness Centrality],"&gt;= "&amp;L26)-COUNTIF(Vertices[Closeness Centrality],"&gt;="&amp;L28)</f>
        <v>0</v>
      </c>
      <c r="N26" s="37">
        <f t="shared" si="6"/>
        <v>0.02376803636363637</v>
      </c>
      <c r="O26" s="38">
        <f>COUNTIF(Vertices[Eigenvector Centrality],"&gt;= "&amp;N26)-COUNTIF(Vertices[Eigenvector Centrality],"&gt;="&amp;N28)</f>
        <v>1</v>
      </c>
      <c r="P26" s="37">
        <f t="shared" si="7"/>
        <v>5.944621127272725</v>
      </c>
      <c r="Q26" s="38">
        <f>COUNTIF(Vertices[PageRank],"&gt;= "&amp;P26)-COUNTIF(Vertices[PageRank],"&gt;="&amp;P28)</f>
        <v>0</v>
      </c>
      <c r="R26" s="37">
        <f t="shared" si="8"/>
        <v>0.21818181818181823</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158</v>
      </c>
      <c r="B27" s="34">
        <v>0.04613861386138614</v>
      </c>
      <c r="D27" s="32"/>
      <c r="E27" s="3">
        <f>COUNTIF(Vertices[Degree],"&gt;= "&amp;D27)-COUNTIF(Vertices[Degree],"&gt;="&amp;D28)</f>
        <v>0</v>
      </c>
      <c r="F27" s="62"/>
      <c r="G27" s="63">
        <f>COUNTIF(Vertices[In-Degree],"&gt;= "&amp;F27)-COUNTIF(Vertices[In-Degree],"&gt;="&amp;F28)</f>
        <v>-8</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-65</v>
      </c>
      <c r="T27" s="62"/>
      <c r="U27" s="63">
        <f ca="1">COUNTIF(Vertices[Clustering Coefficient],"&gt;= "&amp;T27)-COUNTIF(Vertices[Clustering Coefficient],"&gt;="&amp;T28)</f>
        <v>0</v>
      </c>
    </row>
    <row r="28" spans="1:21" ht="15">
      <c r="A28" s="34" t="s">
        <v>1800</v>
      </c>
      <c r="B28" s="34">
        <v>0.358318</v>
      </c>
      <c r="D28" s="32">
        <f>D26+($D$57-$D$2)/BinDivisor</f>
        <v>0</v>
      </c>
      <c r="E28" s="3">
        <f>COUNTIF(Vertices[Degree],"&gt;= "&amp;D28)-COUNTIF(Vertices[Degree],"&gt;="&amp;D40)</f>
        <v>0</v>
      </c>
      <c r="F28" s="39">
        <f>F26+($F$57-$F$2)/BinDivisor</f>
        <v>12.27272727272727</v>
      </c>
      <c r="G28" s="40">
        <f>COUNTIF(Vertices[In-Degree],"&gt;= "&amp;F28)-COUNTIF(Vertices[In-Degree],"&gt;="&amp;F40)</f>
        <v>0</v>
      </c>
      <c r="H28" s="39">
        <f>H26+($H$57-$H$2)/BinDivisor</f>
        <v>45.45454545454545</v>
      </c>
      <c r="I28" s="40">
        <f>COUNTIF(Vertices[Out-Degree],"&gt;= "&amp;H28)-COUNTIF(Vertices[Out-Degree],"&gt;="&amp;H40)</f>
        <v>0</v>
      </c>
      <c r="J28" s="39">
        <f>J26+($J$57-$J$2)/BinDivisor</f>
        <v>3474.2220395454533</v>
      </c>
      <c r="K28" s="40">
        <f>COUNTIF(Vertices[Betweenness Centrality],"&gt;= "&amp;J28)-COUNTIF(Vertices[Betweenness Centrality],"&gt;="&amp;J40)</f>
        <v>0</v>
      </c>
      <c r="L28" s="39">
        <f>L26+($L$57-$L$2)/BinDivisor</f>
        <v>0.007286363636363637</v>
      </c>
      <c r="M28" s="40">
        <f>COUNTIF(Vertices[Closeness Centrality],"&gt;= "&amp;L28)-COUNTIF(Vertices[Closeness Centrality],"&gt;="&amp;L40)</f>
        <v>0</v>
      </c>
      <c r="N28" s="39">
        <f>N26+($N$57-$N$2)/BinDivisor</f>
        <v>0.024644454545454553</v>
      </c>
      <c r="O28" s="40">
        <f>COUNTIF(Vertices[Eigenvector Centrality],"&gt;= "&amp;N28)-COUNTIF(Vertices[Eigenvector Centrality],"&gt;="&amp;N40)</f>
        <v>1</v>
      </c>
      <c r="P28" s="39">
        <f>P26+($P$57-$P$2)/BinDivisor</f>
        <v>6.181359090909089</v>
      </c>
      <c r="Q28" s="40">
        <f>COUNTIF(Vertices[PageRank],"&gt;= "&amp;P28)-COUNTIF(Vertices[PageRank],"&gt;="&amp;P40)</f>
        <v>0</v>
      </c>
      <c r="R28" s="39">
        <f>R26+($R$57-$R$2)/BinDivisor</f>
        <v>0.22727272727272732</v>
      </c>
      <c r="S28" s="44">
        <f>COUNTIF(Vertices[Clustering Coefficient],"&gt;= "&amp;R28)-COUNTIF(Vertices[Clustering Coefficient],"&gt;="&amp;R40)</f>
        <v>2</v>
      </c>
      <c r="T28" s="39" t="e">
        <f ca="1">T26+($T$57-$T$2)/BinDivisor</f>
        <v>#REF!</v>
      </c>
      <c r="U28" s="40" t="e">
        <f ca="1">COUNTIF(INDIRECT(DynamicFilterSourceColumnRange),"&gt;= "&amp;T28)-COUNTIF(INDIRECT(DynamicFilterSourceColumnRange),"&gt;="&amp;T40)</f>
        <v>#REF!</v>
      </c>
    </row>
    <row r="29" spans="1:21" ht="15">
      <c r="A29" s="121"/>
      <c r="B29" s="12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1801</v>
      </c>
      <c r="B30" s="34" t="s">
        <v>1802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-8</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-3</v>
      </c>
      <c r="P38" s="62"/>
      <c r="Q38" s="63">
        <f>COUNTIF(Vertices[Eigenvector Centrality],"&gt;= "&amp;P38)-COUNTIF(Vertices[Eigenvector Centrality],"&gt;="&amp;P40)</f>
        <v>0</v>
      </c>
      <c r="R38" s="62"/>
      <c r="S38" s="64">
        <f>COUNTIF(Vertices[Clustering Coefficient],"&gt;= "&amp;R38)-COUNTIF(Vertices[Clustering Coefficient],"&gt;="&amp;R40)</f>
        <v>-63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-8</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-3</v>
      </c>
      <c r="P39" s="62"/>
      <c r="Q39" s="63">
        <f>COUNTIF(Vertices[Eigenvector Centrality],"&gt;= "&amp;P39)-COUNTIF(Vertices[Eigenvector Centrality],"&gt;="&amp;P40)</f>
        <v>0</v>
      </c>
      <c r="R39" s="62"/>
      <c r="S39" s="64">
        <f>COUNTIF(Vertices[Clustering Coefficient],"&gt;= "&amp;R39)-COUNTIF(Vertices[Clustering Coefficient],"&gt;="&amp;R40)</f>
        <v>-63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12.76363636363636</v>
      </c>
      <c r="G40" s="38">
        <f>COUNTIF(Vertices[In-Degree],"&gt;= "&amp;F40)-COUNTIF(Vertices[In-Degree],"&gt;="&amp;F41)</f>
        <v>0</v>
      </c>
      <c r="H40" s="37">
        <f>H28+($H$57-$H$2)/BinDivisor</f>
        <v>47.27272727272727</v>
      </c>
      <c r="I40" s="38">
        <f>COUNTIF(Vertices[Out-Degree],"&gt;= "&amp;H40)-COUNTIF(Vertices[Out-Degree],"&gt;="&amp;H41)</f>
        <v>0</v>
      </c>
      <c r="J40" s="37">
        <f>J28+($J$57-$J$2)/BinDivisor</f>
        <v>3613.1909211272714</v>
      </c>
      <c r="K40" s="38">
        <f>COUNTIF(Vertices[Betweenness Centrality],"&gt;= "&amp;J40)-COUNTIF(Vertices[Betweenness Centrality],"&gt;="&amp;J41)</f>
        <v>0</v>
      </c>
      <c r="L40" s="37">
        <f>L28+($L$57-$L$2)/BinDivisor</f>
        <v>0.007376818181818182</v>
      </c>
      <c r="M40" s="38">
        <f>COUNTIF(Vertices[Closeness Centrality],"&gt;= "&amp;L40)-COUNTIF(Vertices[Closeness Centrality],"&gt;="&amp;L41)</f>
        <v>0</v>
      </c>
      <c r="N40" s="37">
        <f>N28+($N$57-$N$2)/BinDivisor</f>
        <v>0.025520872727272735</v>
      </c>
      <c r="O40" s="38">
        <f>COUNTIF(Vertices[Eigenvector Centrality],"&gt;= "&amp;N40)-COUNTIF(Vertices[Eigenvector Centrality],"&gt;="&amp;N41)</f>
        <v>0</v>
      </c>
      <c r="P40" s="37">
        <f>P28+($P$57-$P$2)/BinDivisor</f>
        <v>6.418097054545452</v>
      </c>
      <c r="Q40" s="38">
        <f>COUNTIF(Vertices[PageRank],"&gt;= "&amp;P40)-COUNTIF(Vertices[PageRank],"&gt;="&amp;P41)</f>
        <v>0</v>
      </c>
      <c r="R40" s="37">
        <f>R28+($R$57-$R$2)/BinDivisor</f>
        <v>0.23636363636363641</v>
      </c>
      <c r="S40" s="43">
        <f>COUNTIF(Vertices[Clustering Coefficient],"&gt;= "&amp;R40)-COUNTIF(Vertices[Clustering Coefficient],"&gt;="&amp;R41)</f>
        <v>2</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13.25454545454545</v>
      </c>
      <c r="G41" s="40">
        <f>COUNTIF(Vertices[In-Degree],"&gt;= "&amp;F41)-COUNTIF(Vertices[In-Degree],"&gt;="&amp;F42)</f>
        <v>0</v>
      </c>
      <c r="H41" s="39">
        <f aca="true" t="shared" si="12" ref="H41:H56">H40+($H$57-$H$2)/BinDivisor</f>
        <v>49.09090909090909</v>
      </c>
      <c r="I41" s="40">
        <f>COUNTIF(Vertices[Out-Degree],"&gt;= "&amp;H41)-COUNTIF(Vertices[Out-Degree],"&gt;="&amp;H42)</f>
        <v>0</v>
      </c>
      <c r="J41" s="39">
        <f aca="true" t="shared" si="13" ref="J41:J56">J40+($J$57-$J$2)/BinDivisor</f>
        <v>3752.1598027090895</v>
      </c>
      <c r="K41" s="40">
        <f>COUNTIF(Vertices[Betweenness Centrality],"&gt;= "&amp;J41)-COUNTIF(Vertices[Betweenness Centrality],"&gt;="&amp;J42)</f>
        <v>0</v>
      </c>
      <c r="L41" s="39">
        <f aca="true" t="shared" si="14" ref="L41:L56">L40+($L$57-$L$2)/BinDivisor</f>
        <v>0.007467272727272728</v>
      </c>
      <c r="M41" s="40">
        <f>COUNTIF(Vertices[Closeness Centrality],"&gt;= "&amp;L41)-COUNTIF(Vertices[Closeness Centrality],"&gt;="&amp;L42)</f>
        <v>0</v>
      </c>
      <c r="N41" s="39">
        <f aca="true" t="shared" si="15" ref="N41:N56">N40+($N$57-$N$2)/BinDivisor</f>
        <v>0.026397290909090917</v>
      </c>
      <c r="O41" s="40">
        <f>COUNTIF(Vertices[Eigenvector Centrality],"&gt;= "&amp;N41)-COUNTIF(Vertices[Eigenvector Centrality],"&gt;="&amp;N42)</f>
        <v>0</v>
      </c>
      <c r="P41" s="39">
        <f aca="true" t="shared" si="16" ref="P41:P56">P40+($P$57-$P$2)/BinDivisor</f>
        <v>6.654835018181815</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13.74545454545454</v>
      </c>
      <c r="G42" s="38">
        <f>COUNTIF(Vertices[In-Degree],"&gt;= "&amp;F42)-COUNTIF(Vertices[In-Degree],"&gt;="&amp;F43)</f>
        <v>0</v>
      </c>
      <c r="H42" s="37">
        <f t="shared" si="12"/>
        <v>50.909090909090914</v>
      </c>
      <c r="I42" s="38">
        <f>COUNTIF(Vertices[Out-Degree],"&gt;= "&amp;H42)-COUNTIF(Vertices[Out-Degree],"&gt;="&amp;H43)</f>
        <v>0</v>
      </c>
      <c r="J42" s="37">
        <f t="shared" si="13"/>
        <v>3891.1286842909076</v>
      </c>
      <c r="K42" s="38">
        <f>COUNTIF(Vertices[Betweenness Centrality],"&gt;= "&amp;J42)-COUNTIF(Vertices[Betweenness Centrality],"&gt;="&amp;J43)</f>
        <v>0</v>
      </c>
      <c r="L42" s="37">
        <f t="shared" si="14"/>
        <v>0.007557727272727273</v>
      </c>
      <c r="M42" s="38">
        <f>COUNTIF(Vertices[Closeness Centrality],"&gt;= "&amp;L42)-COUNTIF(Vertices[Closeness Centrality],"&gt;="&amp;L43)</f>
        <v>0</v>
      </c>
      <c r="N42" s="37">
        <f t="shared" si="15"/>
        <v>0.0272737090909091</v>
      </c>
      <c r="O42" s="38">
        <f>COUNTIF(Vertices[Eigenvector Centrality],"&gt;= "&amp;N42)-COUNTIF(Vertices[Eigenvector Centrality],"&gt;="&amp;N43)</f>
        <v>0</v>
      </c>
      <c r="P42" s="37">
        <f t="shared" si="16"/>
        <v>6.891572981818179</v>
      </c>
      <c r="Q42" s="38">
        <f>COUNTIF(Vertices[PageRank],"&gt;= "&amp;P42)-COUNTIF(Vertices[PageRank],"&gt;="&amp;P43)</f>
        <v>0</v>
      </c>
      <c r="R42" s="37">
        <f t="shared" si="17"/>
        <v>0.2545454545454546</v>
      </c>
      <c r="S42" s="43">
        <f>COUNTIF(Vertices[Clustering Coefficient],"&gt;= "&amp;R42)-COUNTIF(Vertices[Clustering Coefficient],"&gt;="&amp;R43)</f>
        <v>5</v>
      </c>
      <c r="T42" s="37" t="e">
        <f ca="1" t="shared" si="18"/>
        <v>#REF!</v>
      </c>
      <c r="U42" s="38" t="e">
        <f ca="1" t="shared" si="0"/>
        <v>#REF!</v>
      </c>
    </row>
    <row r="43" spans="4:21" ht="15">
      <c r="D43" s="32">
        <f t="shared" si="10"/>
        <v>0</v>
      </c>
      <c r="E43" s="3">
        <f>COUNTIF(Vertices[Degree],"&gt;= "&amp;D43)-COUNTIF(Vertices[Degree],"&gt;="&amp;D44)</f>
        <v>0</v>
      </c>
      <c r="F43" s="39">
        <f t="shared" si="11"/>
        <v>14.236363636363631</v>
      </c>
      <c r="G43" s="40">
        <f>COUNTIF(Vertices[In-Degree],"&gt;= "&amp;F43)-COUNTIF(Vertices[In-Degree],"&gt;="&amp;F44)</f>
        <v>0</v>
      </c>
      <c r="H43" s="39">
        <f t="shared" si="12"/>
        <v>52.727272727272734</v>
      </c>
      <c r="I43" s="40">
        <f>COUNTIF(Vertices[Out-Degree],"&gt;= "&amp;H43)-COUNTIF(Vertices[Out-Degree],"&gt;="&amp;H44)</f>
        <v>0</v>
      </c>
      <c r="J43" s="39">
        <f t="shared" si="13"/>
        <v>4030.0975658727257</v>
      </c>
      <c r="K43" s="40">
        <f>COUNTIF(Vertices[Betweenness Centrality],"&gt;= "&amp;J43)-COUNTIF(Vertices[Betweenness Centrality],"&gt;="&amp;J44)</f>
        <v>0</v>
      </c>
      <c r="L43" s="39">
        <f t="shared" si="14"/>
        <v>0.007648181818181819</v>
      </c>
      <c r="M43" s="40">
        <f>COUNTIF(Vertices[Closeness Centrality],"&gt;= "&amp;L43)-COUNTIF(Vertices[Closeness Centrality],"&gt;="&amp;L44)</f>
        <v>0</v>
      </c>
      <c r="N43" s="39">
        <f t="shared" si="15"/>
        <v>0.028150127272727282</v>
      </c>
      <c r="O43" s="40">
        <f>COUNTIF(Vertices[Eigenvector Centrality],"&gt;= "&amp;N43)-COUNTIF(Vertices[Eigenvector Centrality],"&gt;="&amp;N44)</f>
        <v>0</v>
      </c>
      <c r="P43" s="39">
        <f t="shared" si="16"/>
        <v>7.128310945454542</v>
      </c>
      <c r="Q43" s="40">
        <f>COUNTIF(Vertices[PageRank],"&gt;= "&amp;P43)-COUNTIF(Vertices[PageRank],"&gt;="&amp;P44)</f>
        <v>0</v>
      </c>
      <c r="R43" s="39">
        <f t="shared" si="17"/>
        <v>0.26363636363636367</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14.727272727272721</v>
      </c>
      <c r="G44" s="38">
        <f>COUNTIF(Vertices[In-Degree],"&gt;= "&amp;F44)-COUNTIF(Vertices[In-Degree],"&gt;="&amp;F45)</f>
        <v>1</v>
      </c>
      <c r="H44" s="37">
        <f t="shared" si="12"/>
        <v>54.545454545454554</v>
      </c>
      <c r="I44" s="38">
        <f>COUNTIF(Vertices[Out-Degree],"&gt;= "&amp;H44)-COUNTIF(Vertices[Out-Degree],"&gt;="&amp;H45)</f>
        <v>0</v>
      </c>
      <c r="J44" s="37">
        <f t="shared" si="13"/>
        <v>4169.066447454544</v>
      </c>
      <c r="K44" s="38">
        <f>COUNTIF(Vertices[Betweenness Centrality],"&gt;= "&amp;J44)-COUNTIF(Vertices[Betweenness Centrality],"&gt;="&amp;J45)</f>
        <v>0</v>
      </c>
      <c r="L44" s="37">
        <f t="shared" si="14"/>
        <v>0.007738636363636364</v>
      </c>
      <c r="M44" s="38">
        <f>COUNTIF(Vertices[Closeness Centrality],"&gt;= "&amp;L44)-COUNTIF(Vertices[Closeness Centrality],"&gt;="&amp;L45)</f>
        <v>0</v>
      </c>
      <c r="N44" s="37">
        <f t="shared" si="15"/>
        <v>0.029026545454545465</v>
      </c>
      <c r="O44" s="38">
        <f>COUNTIF(Vertices[Eigenvector Centrality],"&gt;= "&amp;N44)-COUNTIF(Vertices[Eigenvector Centrality],"&gt;="&amp;N45)</f>
        <v>0</v>
      </c>
      <c r="P44" s="37">
        <f t="shared" si="16"/>
        <v>7.3650489090909055</v>
      </c>
      <c r="Q44" s="38">
        <f>COUNTIF(Vertices[PageRank],"&gt;= "&amp;P44)-COUNTIF(Vertices[PageRank],"&gt;="&amp;P45)</f>
        <v>0</v>
      </c>
      <c r="R44" s="37">
        <f t="shared" si="17"/>
        <v>0.27272727272727276</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15.218181818181812</v>
      </c>
      <c r="G45" s="40">
        <f>COUNTIF(Vertices[In-Degree],"&gt;= "&amp;F45)-COUNTIF(Vertices[In-Degree],"&gt;="&amp;F46)</f>
        <v>0</v>
      </c>
      <c r="H45" s="39">
        <f t="shared" si="12"/>
        <v>56.363636363636374</v>
      </c>
      <c r="I45" s="40">
        <f>COUNTIF(Vertices[Out-Degree],"&gt;= "&amp;H45)-COUNTIF(Vertices[Out-Degree],"&gt;="&amp;H46)</f>
        <v>0</v>
      </c>
      <c r="J45" s="39">
        <f t="shared" si="13"/>
        <v>4308.035329036362</v>
      </c>
      <c r="K45" s="40">
        <f>COUNTIF(Vertices[Betweenness Centrality],"&gt;= "&amp;J45)-COUNTIF(Vertices[Betweenness Centrality],"&gt;="&amp;J46)</f>
        <v>0</v>
      </c>
      <c r="L45" s="39">
        <f t="shared" si="14"/>
        <v>0.007829090909090909</v>
      </c>
      <c r="M45" s="40">
        <f>COUNTIF(Vertices[Closeness Centrality],"&gt;= "&amp;L45)-COUNTIF(Vertices[Closeness Centrality],"&gt;="&amp;L46)</f>
        <v>0</v>
      </c>
      <c r="N45" s="39">
        <f t="shared" si="15"/>
        <v>0.029902963636363647</v>
      </c>
      <c r="O45" s="40">
        <f>COUNTIF(Vertices[Eigenvector Centrality],"&gt;= "&amp;N45)-COUNTIF(Vertices[Eigenvector Centrality],"&gt;="&amp;N46)</f>
        <v>0</v>
      </c>
      <c r="P45" s="39">
        <f t="shared" si="16"/>
        <v>7.601786872727269</v>
      </c>
      <c r="Q45" s="40">
        <f>COUNTIF(Vertices[PageRank],"&gt;= "&amp;P45)-COUNTIF(Vertices[PageRank],"&gt;="&amp;P46)</f>
        <v>0</v>
      </c>
      <c r="R45" s="39">
        <f t="shared" si="17"/>
        <v>0.28181818181818186</v>
      </c>
      <c r="S45" s="44">
        <f>COUNTIF(Vertices[Clustering Coefficient],"&gt;= "&amp;R45)-COUNTIF(Vertices[Clustering Coefficient],"&gt;="&amp;R46)</f>
        <v>2</v>
      </c>
      <c r="T45" s="39" t="e">
        <f ca="1" t="shared" si="18"/>
        <v>#REF!</v>
      </c>
      <c r="U45" s="40" t="e">
        <f ca="1" t="shared" si="0"/>
        <v>#REF!</v>
      </c>
    </row>
    <row r="46" spans="4:21" ht="15">
      <c r="D46" s="32">
        <f t="shared" si="10"/>
        <v>0</v>
      </c>
      <c r="E46" s="3">
        <f>COUNTIF(Vertices[Degree],"&gt;= "&amp;D46)-COUNTIF(Vertices[Degree],"&gt;="&amp;D47)</f>
        <v>0</v>
      </c>
      <c r="F46" s="37">
        <f t="shared" si="11"/>
        <v>15.709090909090902</v>
      </c>
      <c r="G46" s="38">
        <f>COUNTIF(Vertices[In-Degree],"&gt;= "&amp;F46)-COUNTIF(Vertices[In-Degree],"&gt;="&amp;F47)</f>
        <v>2</v>
      </c>
      <c r="H46" s="37">
        <f t="shared" si="12"/>
        <v>58.181818181818194</v>
      </c>
      <c r="I46" s="38">
        <f>COUNTIF(Vertices[Out-Degree],"&gt;= "&amp;H46)-COUNTIF(Vertices[Out-Degree],"&gt;="&amp;H47)</f>
        <v>0</v>
      </c>
      <c r="J46" s="37">
        <f t="shared" si="13"/>
        <v>4447.00421061818</v>
      </c>
      <c r="K46" s="38">
        <f>COUNTIF(Vertices[Betweenness Centrality],"&gt;= "&amp;J46)-COUNTIF(Vertices[Betweenness Centrality],"&gt;="&amp;J47)</f>
        <v>0</v>
      </c>
      <c r="L46" s="37">
        <f t="shared" si="14"/>
        <v>0.007919545454545453</v>
      </c>
      <c r="M46" s="38">
        <f>COUNTIF(Vertices[Closeness Centrality],"&gt;= "&amp;L46)-COUNTIF(Vertices[Closeness Centrality],"&gt;="&amp;L47)</f>
        <v>0</v>
      </c>
      <c r="N46" s="37">
        <f t="shared" si="15"/>
        <v>0.03077938181818183</v>
      </c>
      <c r="O46" s="38">
        <f>COUNTIF(Vertices[Eigenvector Centrality],"&gt;= "&amp;N46)-COUNTIF(Vertices[Eigenvector Centrality],"&gt;="&amp;N47)</f>
        <v>1</v>
      </c>
      <c r="P46" s="37">
        <f t="shared" si="16"/>
        <v>7.838524836363632</v>
      </c>
      <c r="Q46" s="38">
        <f>COUNTIF(Vertices[PageRank],"&gt;= "&amp;P46)-COUNTIF(Vertices[PageRank],"&gt;="&amp;P47)</f>
        <v>0</v>
      </c>
      <c r="R46" s="37">
        <f t="shared" si="17"/>
        <v>0.29090909090909095</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16.199999999999992</v>
      </c>
      <c r="G47" s="40">
        <f>COUNTIF(Vertices[In-Degree],"&gt;= "&amp;F47)-COUNTIF(Vertices[In-Degree],"&gt;="&amp;F48)</f>
        <v>0</v>
      </c>
      <c r="H47" s="39">
        <f t="shared" si="12"/>
        <v>60.000000000000014</v>
      </c>
      <c r="I47" s="40">
        <f>COUNTIF(Vertices[Out-Degree],"&gt;= "&amp;H47)-COUNTIF(Vertices[Out-Degree],"&gt;="&amp;H48)</f>
        <v>0</v>
      </c>
      <c r="J47" s="39">
        <f t="shared" si="13"/>
        <v>4585.973092199998</v>
      </c>
      <c r="K47" s="40">
        <f>COUNTIF(Vertices[Betweenness Centrality],"&gt;= "&amp;J47)-COUNTIF(Vertices[Betweenness Centrality],"&gt;="&amp;J48)</f>
        <v>0</v>
      </c>
      <c r="L47" s="39">
        <f t="shared" si="14"/>
        <v>0.008009999999999998</v>
      </c>
      <c r="M47" s="40">
        <f>COUNTIF(Vertices[Closeness Centrality],"&gt;= "&amp;L47)-COUNTIF(Vertices[Closeness Centrality],"&gt;="&amp;L48)</f>
        <v>0</v>
      </c>
      <c r="N47" s="39">
        <f t="shared" si="15"/>
        <v>0.03165580000000001</v>
      </c>
      <c r="O47" s="40">
        <f>COUNTIF(Vertices[Eigenvector Centrality],"&gt;= "&amp;N47)-COUNTIF(Vertices[Eigenvector Centrality],"&gt;="&amp;N48)</f>
        <v>0</v>
      </c>
      <c r="P47" s="39">
        <f t="shared" si="16"/>
        <v>8.075262799999996</v>
      </c>
      <c r="Q47" s="40">
        <f>COUNTIF(Vertices[PageRank],"&gt;= "&amp;P47)-COUNTIF(Vertices[PageRank],"&gt;="&amp;P48)</f>
        <v>0</v>
      </c>
      <c r="R47" s="39">
        <f t="shared" si="17"/>
        <v>0.30000000000000004</v>
      </c>
      <c r="S47" s="44">
        <f>COUNTIF(Vertices[Clustering Coefficient],"&gt;= "&amp;R47)-COUNTIF(Vertices[Clustering Coefficient],"&gt;="&amp;R48)</f>
        <v>2</v>
      </c>
      <c r="T47" s="39" t="e">
        <f ca="1" t="shared" si="18"/>
        <v>#REF!</v>
      </c>
      <c r="U47" s="40" t="e">
        <f ca="1" t="shared" si="0"/>
        <v>#REF!</v>
      </c>
    </row>
    <row r="48" spans="4:21" ht="15">
      <c r="D48" s="32">
        <f t="shared" si="10"/>
        <v>0</v>
      </c>
      <c r="E48" s="3">
        <f>COUNTIF(Vertices[Degree],"&gt;= "&amp;D48)-COUNTIF(Vertices[Degree],"&gt;="&amp;D49)</f>
        <v>0</v>
      </c>
      <c r="F48" s="37">
        <f t="shared" si="11"/>
        <v>16.690909090909084</v>
      </c>
      <c r="G48" s="38">
        <f>COUNTIF(Vertices[In-Degree],"&gt;= "&amp;F48)-COUNTIF(Vertices[In-Degree],"&gt;="&amp;F49)</f>
        <v>0</v>
      </c>
      <c r="H48" s="37">
        <f t="shared" si="12"/>
        <v>61.818181818181834</v>
      </c>
      <c r="I48" s="38">
        <f>COUNTIF(Vertices[Out-Degree],"&gt;= "&amp;H48)-COUNTIF(Vertices[Out-Degree],"&gt;="&amp;H49)</f>
        <v>0</v>
      </c>
      <c r="J48" s="37">
        <f t="shared" si="13"/>
        <v>4724.941973781816</v>
      </c>
      <c r="K48" s="38">
        <f>COUNTIF(Vertices[Betweenness Centrality],"&gt;= "&amp;J48)-COUNTIF(Vertices[Betweenness Centrality],"&gt;="&amp;J49)</f>
        <v>0</v>
      </c>
      <c r="L48" s="37">
        <f t="shared" si="14"/>
        <v>0.008100454545454543</v>
      </c>
      <c r="M48" s="38">
        <f>COUNTIF(Vertices[Closeness Centrality],"&gt;= "&amp;L48)-COUNTIF(Vertices[Closeness Centrality],"&gt;="&amp;L49)</f>
        <v>0</v>
      </c>
      <c r="N48" s="37">
        <f t="shared" si="15"/>
        <v>0.032532218181818194</v>
      </c>
      <c r="O48" s="38">
        <f>COUNTIF(Vertices[Eigenvector Centrality],"&gt;= "&amp;N48)-COUNTIF(Vertices[Eigenvector Centrality],"&gt;="&amp;N49)</f>
        <v>1</v>
      </c>
      <c r="P48" s="37">
        <f t="shared" si="16"/>
        <v>8.312000763636359</v>
      </c>
      <c r="Q48" s="38">
        <f>COUNTIF(Vertices[PageRank],"&gt;= "&amp;P48)-COUNTIF(Vertices[PageRank],"&gt;="&amp;P49)</f>
        <v>0</v>
      </c>
      <c r="R48" s="37">
        <f t="shared" si="17"/>
        <v>0.30909090909090914</v>
      </c>
      <c r="S48" s="43">
        <f>COUNTIF(Vertices[Clustering Coefficient],"&gt;= "&amp;R48)-COUNTIF(Vertices[Clustering Coefficient],"&gt;="&amp;R49)</f>
        <v>2</v>
      </c>
      <c r="T48" s="37" t="e">
        <f ca="1" t="shared" si="18"/>
        <v>#REF!</v>
      </c>
      <c r="U48" s="38" t="e">
        <f ca="1" t="shared" si="0"/>
        <v>#REF!</v>
      </c>
    </row>
    <row r="49" spans="4:21" ht="15">
      <c r="D49" s="32">
        <f t="shared" si="10"/>
        <v>0</v>
      </c>
      <c r="E49" s="3">
        <f>COUNTIF(Vertices[Degree],"&gt;= "&amp;D49)-COUNTIF(Vertices[Degree],"&gt;="&amp;D50)</f>
        <v>0</v>
      </c>
      <c r="F49" s="39">
        <f t="shared" si="11"/>
        <v>17.181818181818176</v>
      </c>
      <c r="G49" s="40">
        <f>COUNTIF(Vertices[In-Degree],"&gt;= "&amp;F49)-COUNTIF(Vertices[In-Degree],"&gt;="&amp;F50)</f>
        <v>0</v>
      </c>
      <c r="H49" s="39">
        <f t="shared" si="12"/>
        <v>63.636363636363654</v>
      </c>
      <c r="I49" s="40">
        <f>COUNTIF(Vertices[Out-Degree],"&gt;= "&amp;H49)-COUNTIF(Vertices[Out-Degree],"&gt;="&amp;H50)</f>
        <v>0</v>
      </c>
      <c r="J49" s="39">
        <f t="shared" si="13"/>
        <v>4863.910855363634</v>
      </c>
      <c r="K49" s="40">
        <f>COUNTIF(Vertices[Betweenness Centrality],"&gt;= "&amp;J49)-COUNTIF(Vertices[Betweenness Centrality],"&gt;="&amp;J50)</f>
        <v>0</v>
      </c>
      <c r="L49" s="39">
        <f t="shared" si="14"/>
        <v>0.008190909090909087</v>
      </c>
      <c r="M49" s="40">
        <f>COUNTIF(Vertices[Closeness Centrality],"&gt;= "&amp;L49)-COUNTIF(Vertices[Closeness Centrality],"&gt;="&amp;L50)</f>
        <v>0</v>
      </c>
      <c r="N49" s="39">
        <f t="shared" si="15"/>
        <v>0.033408636363636376</v>
      </c>
      <c r="O49" s="40">
        <f>COUNTIF(Vertices[Eigenvector Centrality],"&gt;= "&amp;N49)-COUNTIF(Vertices[Eigenvector Centrality],"&gt;="&amp;N50)</f>
        <v>0</v>
      </c>
      <c r="P49" s="39">
        <f t="shared" si="16"/>
        <v>8.548738727272722</v>
      </c>
      <c r="Q49" s="40">
        <f>COUNTIF(Vertices[PageRank],"&gt;= "&amp;P49)-COUNTIF(Vertices[PageRank],"&gt;="&amp;P50)</f>
        <v>0</v>
      </c>
      <c r="R49" s="39">
        <f t="shared" si="17"/>
        <v>0.31818181818181823</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17.67272727272727</v>
      </c>
      <c r="G50" s="38">
        <f>COUNTIF(Vertices[In-Degree],"&gt;= "&amp;F50)-COUNTIF(Vertices[In-Degree],"&gt;="&amp;F51)</f>
        <v>2</v>
      </c>
      <c r="H50" s="37">
        <f t="shared" si="12"/>
        <v>65.45454545454547</v>
      </c>
      <c r="I50" s="38">
        <f>COUNTIF(Vertices[Out-Degree],"&gt;= "&amp;H50)-COUNTIF(Vertices[Out-Degree],"&gt;="&amp;H51)</f>
        <v>0</v>
      </c>
      <c r="J50" s="37">
        <f t="shared" si="13"/>
        <v>5002.879736945452</v>
      </c>
      <c r="K50" s="38">
        <f>COUNTIF(Vertices[Betweenness Centrality],"&gt;= "&amp;J50)-COUNTIF(Vertices[Betweenness Centrality],"&gt;="&amp;J51)</f>
        <v>0</v>
      </c>
      <c r="L50" s="37">
        <f t="shared" si="14"/>
        <v>0.008281363636363632</v>
      </c>
      <c r="M50" s="38">
        <f>COUNTIF(Vertices[Closeness Centrality],"&gt;= "&amp;L50)-COUNTIF(Vertices[Closeness Centrality],"&gt;="&amp;L51)</f>
        <v>0</v>
      </c>
      <c r="N50" s="37">
        <f t="shared" si="15"/>
        <v>0.03428505454545456</v>
      </c>
      <c r="O50" s="38">
        <f>COUNTIF(Vertices[Eigenvector Centrality],"&gt;= "&amp;N50)-COUNTIF(Vertices[Eigenvector Centrality],"&gt;="&amp;N51)</f>
        <v>0</v>
      </c>
      <c r="P50" s="37">
        <f t="shared" si="16"/>
        <v>8.785476690909086</v>
      </c>
      <c r="Q50" s="38">
        <f>COUNTIF(Vertices[PageRank],"&gt;= "&amp;P50)-COUNTIF(Vertices[PageRank],"&gt;="&amp;P51)</f>
        <v>0</v>
      </c>
      <c r="R50" s="37">
        <f t="shared" si="17"/>
        <v>0.3272727272727273</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18.16363636363636</v>
      </c>
      <c r="G51" s="40">
        <f>COUNTIF(Vertices[In-Degree],"&gt;= "&amp;F51)-COUNTIF(Vertices[In-Degree],"&gt;="&amp;F52)</f>
        <v>0</v>
      </c>
      <c r="H51" s="39">
        <f t="shared" si="12"/>
        <v>67.27272727272728</v>
      </c>
      <c r="I51" s="40">
        <f>COUNTIF(Vertices[Out-Degree],"&gt;= "&amp;H51)-COUNTIF(Vertices[Out-Degree],"&gt;="&amp;H52)</f>
        <v>0</v>
      </c>
      <c r="J51" s="39">
        <f t="shared" si="13"/>
        <v>5141.84861852727</v>
      </c>
      <c r="K51" s="40">
        <f>COUNTIF(Vertices[Betweenness Centrality],"&gt;= "&amp;J51)-COUNTIF(Vertices[Betweenness Centrality],"&gt;="&amp;J52)</f>
        <v>0</v>
      </c>
      <c r="L51" s="39">
        <f t="shared" si="14"/>
        <v>0.008371818181818176</v>
      </c>
      <c r="M51" s="40">
        <f>COUNTIF(Vertices[Closeness Centrality],"&gt;= "&amp;L51)-COUNTIF(Vertices[Closeness Centrality],"&gt;="&amp;L52)</f>
        <v>0</v>
      </c>
      <c r="N51" s="39">
        <f t="shared" si="15"/>
        <v>0.03516147272727274</v>
      </c>
      <c r="O51" s="40">
        <f>COUNTIF(Vertices[Eigenvector Centrality],"&gt;= "&amp;N51)-COUNTIF(Vertices[Eigenvector Centrality],"&gt;="&amp;N52)</f>
        <v>0</v>
      </c>
      <c r="P51" s="39">
        <f t="shared" si="16"/>
        <v>9.022214654545449</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18.654545454545453</v>
      </c>
      <c r="G52" s="38">
        <f>COUNTIF(Vertices[In-Degree],"&gt;= "&amp;F52)-COUNTIF(Vertices[In-Degree],"&gt;="&amp;F53)</f>
        <v>1</v>
      </c>
      <c r="H52" s="37">
        <f t="shared" si="12"/>
        <v>69.0909090909091</v>
      </c>
      <c r="I52" s="38">
        <f>COUNTIF(Vertices[Out-Degree],"&gt;= "&amp;H52)-COUNTIF(Vertices[Out-Degree],"&gt;="&amp;H53)</f>
        <v>0</v>
      </c>
      <c r="J52" s="37">
        <f t="shared" si="13"/>
        <v>5280.8175001090885</v>
      </c>
      <c r="K52" s="38">
        <f>COUNTIF(Vertices[Betweenness Centrality],"&gt;= "&amp;J52)-COUNTIF(Vertices[Betweenness Centrality],"&gt;="&amp;J53)</f>
        <v>0</v>
      </c>
      <c r="L52" s="37">
        <f t="shared" si="14"/>
        <v>0.008462272727272721</v>
      </c>
      <c r="M52" s="38">
        <f>COUNTIF(Vertices[Closeness Centrality],"&gt;= "&amp;L52)-COUNTIF(Vertices[Closeness Centrality],"&gt;="&amp;L53)</f>
        <v>0</v>
      </c>
      <c r="N52" s="37">
        <f t="shared" si="15"/>
        <v>0.036037890909090924</v>
      </c>
      <c r="O52" s="38">
        <f>COUNTIF(Vertices[Eigenvector Centrality],"&gt;= "&amp;N52)-COUNTIF(Vertices[Eigenvector Centrality],"&gt;="&amp;N53)</f>
        <v>0</v>
      </c>
      <c r="P52" s="37">
        <f t="shared" si="16"/>
        <v>9.258952618181812</v>
      </c>
      <c r="Q52" s="38">
        <f>COUNTIF(Vertices[PageRank],"&gt;= "&amp;P52)-COUNTIF(Vertices[PageRank],"&gt;="&amp;P53)</f>
        <v>0</v>
      </c>
      <c r="R52" s="37">
        <f t="shared" si="17"/>
        <v>0.3454545454545455</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19.145454545454545</v>
      </c>
      <c r="G53" s="40">
        <f>COUNTIF(Vertices[In-Degree],"&gt;= "&amp;F53)-COUNTIF(Vertices[In-Degree],"&gt;="&amp;F54)</f>
        <v>0</v>
      </c>
      <c r="H53" s="39">
        <f t="shared" si="12"/>
        <v>70.9090909090909</v>
      </c>
      <c r="I53" s="40">
        <f>COUNTIF(Vertices[Out-Degree],"&gt;= "&amp;H53)-COUNTIF(Vertices[Out-Degree],"&gt;="&amp;H54)</f>
        <v>0</v>
      </c>
      <c r="J53" s="39">
        <f t="shared" si="13"/>
        <v>5419.786381690907</v>
      </c>
      <c r="K53" s="40">
        <f>COUNTIF(Vertices[Betweenness Centrality],"&gt;= "&amp;J53)-COUNTIF(Vertices[Betweenness Centrality],"&gt;="&amp;J54)</f>
        <v>0</v>
      </c>
      <c r="L53" s="39">
        <f t="shared" si="14"/>
        <v>0.008552727272727266</v>
      </c>
      <c r="M53" s="40">
        <f>COUNTIF(Vertices[Closeness Centrality],"&gt;= "&amp;L53)-COUNTIF(Vertices[Closeness Centrality],"&gt;="&amp;L54)</f>
        <v>0</v>
      </c>
      <c r="N53" s="39">
        <f t="shared" si="15"/>
        <v>0.036914309090909106</v>
      </c>
      <c r="O53" s="40">
        <f>COUNTIF(Vertices[Eigenvector Centrality],"&gt;= "&amp;N53)-COUNTIF(Vertices[Eigenvector Centrality],"&gt;="&amp;N54)</f>
        <v>0</v>
      </c>
      <c r="P53" s="39">
        <f t="shared" si="16"/>
        <v>9.495690581818176</v>
      </c>
      <c r="Q53" s="40">
        <f>COUNTIF(Vertices[PageRank],"&gt;= "&amp;P53)-COUNTIF(Vertices[PageRank],"&gt;="&amp;P54)</f>
        <v>0</v>
      </c>
      <c r="R53" s="39">
        <f t="shared" si="17"/>
        <v>0.3545454545454546</v>
      </c>
      <c r="S53" s="44">
        <f>COUNTIF(Vertices[Clustering Coefficient],"&gt;= "&amp;R53)-COUNTIF(Vertices[Clustering Coefficient],"&gt;="&amp;R54)</f>
        <v>3</v>
      </c>
      <c r="T53" s="39" t="e">
        <f ca="1" t="shared" si="18"/>
        <v>#REF!</v>
      </c>
      <c r="U53" s="40" t="e">
        <f ca="1" t="shared" si="0"/>
        <v>#REF!</v>
      </c>
    </row>
    <row r="54" spans="4:21" ht="15">
      <c r="D54" s="32">
        <f t="shared" si="10"/>
        <v>0</v>
      </c>
      <c r="E54" s="3">
        <f>COUNTIF(Vertices[Degree],"&gt;= "&amp;D54)-COUNTIF(Vertices[Degree],"&gt;="&amp;D55)</f>
        <v>0</v>
      </c>
      <c r="F54" s="37">
        <f t="shared" si="11"/>
        <v>19.636363636363637</v>
      </c>
      <c r="G54" s="38">
        <f>COUNTIF(Vertices[In-Degree],"&gt;= "&amp;F54)-COUNTIF(Vertices[In-Degree],"&gt;="&amp;F55)</f>
        <v>0</v>
      </c>
      <c r="H54" s="37">
        <f t="shared" si="12"/>
        <v>72.72727272727272</v>
      </c>
      <c r="I54" s="38">
        <f>COUNTIF(Vertices[Out-Degree],"&gt;= "&amp;H54)-COUNTIF(Vertices[Out-Degree],"&gt;="&amp;H55)</f>
        <v>0</v>
      </c>
      <c r="J54" s="37">
        <f t="shared" si="13"/>
        <v>5558.755263272725</v>
      </c>
      <c r="K54" s="38">
        <f>COUNTIF(Vertices[Betweenness Centrality],"&gt;= "&amp;J54)-COUNTIF(Vertices[Betweenness Centrality],"&gt;="&amp;J55)</f>
        <v>0</v>
      </c>
      <c r="L54" s="37">
        <f t="shared" si="14"/>
        <v>0.00864318181818181</v>
      </c>
      <c r="M54" s="38">
        <f>COUNTIF(Vertices[Closeness Centrality],"&gt;= "&amp;L54)-COUNTIF(Vertices[Closeness Centrality],"&gt;="&amp;L55)</f>
        <v>0</v>
      </c>
      <c r="N54" s="37">
        <f t="shared" si="15"/>
        <v>0.03779072727272729</v>
      </c>
      <c r="O54" s="38">
        <f>COUNTIF(Vertices[Eigenvector Centrality],"&gt;= "&amp;N54)-COUNTIF(Vertices[Eigenvector Centrality],"&gt;="&amp;N55)</f>
        <v>0</v>
      </c>
      <c r="P54" s="37">
        <f t="shared" si="16"/>
        <v>9.732428545454539</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20.12727272727273</v>
      </c>
      <c r="G55" s="40">
        <f>COUNTIF(Vertices[In-Degree],"&gt;= "&amp;F55)-COUNTIF(Vertices[In-Degree],"&gt;="&amp;F56)</f>
        <v>0</v>
      </c>
      <c r="H55" s="39">
        <f t="shared" si="12"/>
        <v>74.54545454545453</v>
      </c>
      <c r="I55" s="40">
        <f>COUNTIF(Vertices[Out-Degree],"&gt;= "&amp;H55)-COUNTIF(Vertices[Out-Degree],"&gt;="&amp;H56)</f>
        <v>0</v>
      </c>
      <c r="J55" s="39">
        <f t="shared" si="13"/>
        <v>5697.724144854543</v>
      </c>
      <c r="K55" s="40">
        <f>COUNTIF(Vertices[Betweenness Centrality],"&gt;= "&amp;J55)-COUNTIF(Vertices[Betweenness Centrality],"&gt;="&amp;J56)</f>
        <v>0</v>
      </c>
      <c r="L55" s="39">
        <f t="shared" si="14"/>
        <v>0.008733636363636355</v>
      </c>
      <c r="M55" s="40">
        <f>COUNTIF(Vertices[Closeness Centrality],"&gt;= "&amp;L55)-COUNTIF(Vertices[Closeness Centrality],"&gt;="&amp;L56)</f>
        <v>0</v>
      </c>
      <c r="N55" s="39">
        <f t="shared" si="15"/>
        <v>0.03866714545454547</v>
      </c>
      <c r="O55" s="40">
        <f>COUNTIF(Vertices[Eigenvector Centrality],"&gt;= "&amp;N55)-COUNTIF(Vertices[Eigenvector Centrality],"&gt;="&amp;N56)</f>
        <v>0</v>
      </c>
      <c r="P55" s="39">
        <f t="shared" si="16"/>
        <v>9.969166509090902</v>
      </c>
      <c r="Q55" s="40">
        <f>COUNTIF(Vertices[PageRank],"&gt;= "&amp;P55)-COUNTIF(Vertices[PageRank],"&gt;="&amp;P56)</f>
        <v>0</v>
      </c>
      <c r="R55" s="39">
        <f t="shared" si="17"/>
        <v>0.3727272727272728</v>
      </c>
      <c r="S55" s="44">
        <f>COUNTIF(Vertices[Clustering Coefficient],"&gt;= "&amp;R55)-COUNTIF(Vertices[Clustering Coefficient],"&gt;="&amp;R56)</f>
        <v>6</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20.61818181818182</v>
      </c>
      <c r="G56" s="38">
        <f>COUNTIF(Vertices[In-Degree],"&gt;= "&amp;F56)-COUNTIF(Vertices[In-Degree],"&gt;="&amp;F57)</f>
        <v>1</v>
      </c>
      <c r="H56" s="37">
        <f t="shared" si="12"/>
        <v>76.36363636363635</v>
      </c>
      <c r="I56" s="38">
        <f>COUNTIF(Vertices[Out-Degree],"&gt;= "&amp;H56)-COUNTIF(Vertices[Out-Degree],"&gt;="&amp;H57)</f>
        <v>0</v>
      </c>
      <c r="J56" s="37">
        <f t="shared" si="13"/>
        <v>5836.693026436361</v>
      </c>
      <c r="K56" s="38">
        <f>COUNTIF(Vertices[Betweenness Centrality],"&gt;= "&amp;J56)-COUNTIF(Vertices[Betweenness Centrality],"&gt;="&amp;J57)</f>
        <v>0</v>
      </c>
      <c r="L56" s="37">
        <f t="shared" si="14"/>
        <v>0.0088240909090909</v>
      </c>
      <c r="M56" s="38">
        <f>COUNTIF(Vertices[Closeness Centrality],"&gt;= "&amp;L56)-COUNTIF(Vertices[Closeness Centrality],"&gt;="&amp;L57)</f>
        <v>0</v>
      </c>
      <c r="N56" s="37">
        <f t="shared" si="15"/>
        <v>0.03954356363636365</v>
      </c>
      <c r="O56" s="38">
        <f>COUNTIF(Vertices[Eigenvector Centrality],"&gt;= "&amp;N56)-COUNTIF(Vertices[Eigenvector Centrality],"&gt;="&amp;N57)</f>
        <v>0</v>
      </c>
      <c r="P56" s="37">
        <f t="shared" si="16"/>
        <v>10.205904472727266</v>
      </c>
      <c r="Q56" s="38">
        <f>COUNTIF(Vertices[PageRank],"&gt;= "&amp;P56)-COUNTIF(Vertices[PageRank],"&gt;="&amp;P57)</f>
        <v>0</v>
      </c>
      <c r="R56" s="37">
        <f t="shared" si="17"/>
        <v>0.3818181818181819</v>
      </c>
      <c r="S56" s="43">
        <f>COUNTIF(Vertices[Clustering Coefficient],"&gt;= "&amp;R56)-COUNTIF(Vertices[Clustering Coefficient],"&gt;="&amp;R57)</f>
        <v>12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27</v>
      </c>
      <c r="G57" s="42">
        <f>COUNTIF(Vertices[In-Degree],"&gt;= "&amp;F57)-COUNTIF(Vertices[In-Degree],"&gt;="&amp;F58)</f>
        <v>1</v>
      </c>
      <c r="H57" s="41">
        <f>MAX(Vertices[Out-Degree])</f>
        <v>100</v>
      </c>
      <c r="I57" s="42">
        <f>COUNTIF(Vertices[Out-Degree],"&gt;= "&amp;H57)-COUNTIF(Vertices[Out-Degree],"&gt;="&amp;H58)</f>
        <v>1</v>
      </c>
      <c r="J57" s="41">
        <f>MAX(Vertices[Betweenness Centrality])</f>
        <v>7643.288487</v>
      </c>
      <c r="K57" s="42">
        <f>COUNTIF(Vertices[Betweenness Centrality],"&gt;= "&amp;J57)-COUNTIF(Vertices[Betweenness Centrality],"&gt;="&amp;J58)</f>
        <v>1</v>
      </c>
      <c r="L57" s="41">
        <f>MAX(Vertices[Closeness Centrality])</f>
        <v>0.01</v>
      </c>
      <c r="M57" s="42">
        <f>COUNTIF(Vertices[Closeness Centrality],"&gt;= "&amp;L57)-COUNTIF(Vertices[Closeness Centrality],"&gt;="&amp;L58)</f>
        <v>1</v>
      </c>
      <c r="N57" s="41">
        <f>MAX(Vertices[Eigenvector Centrality])</f>
        <v>0.050937</v>
      </c>
      <c r="O57" s="42">
        <f>COUNTIF(Vertices[Eigenvector Centrality],"&gt;= "&amp;N57)-COUNTIF(Vertices[Eigenvector Centrality],"&gt;="&amp;N58)</f>
        <v>1</v>
      </c>
      <c r="P57" s="41">
        <f>MAX(Vertices[PageRank])</f>
        <v>13.283498</v>
      </c>
      <c r="Q57" s="42">
        <f>COUNTIF(Vertices[PageRank],"&gt;= "&amp;P57)-COUNTIF(Vertices[PageRank],"&gt;="&amp;P58)</f>
        <v>1</v>
      </c>
      <c r="R57" s="41">
        <f>MAX(Vertices[Clustering Coefficient])</f>
        <v>0.5</v>
      </c>
      <c r="S57" s="45">
        <f>COUNTIF(Vertices[Clustering Coefficient],"&gt;= "&amp;R57)-COUNTIF(Vertices[Clustering Coefficient],"&gt;="&amp;R58)</f>
        <v>17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27</v>
      </c>
    </row>
    <row r="71" spans="1:2" ht="15">
      <c r="A71" s="33" t="s">
        <v>90</v>
      </c>
      <c r="B71" s="47">
        <f>_xlfn.IFERROR(AVERAGE(Vertices[In-Degree]),NoMetricMessage)</f>
        <v>4.6138613861386135</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100</v>
      </c>
    </row>
    <row r="85" spans="1:2" ht="15">
      <c r="A85" s="33" t="s">
        <v>96</v>
      </c>
      <c r="B85" s="47">
        <f>_xlfn.IFERROR(AVERAGE(Vertices[Out-Degree]),NoMetricMessage)</f>
        <v>4.6138613861386135</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7643.288487</v>
      </c>
    </row>
    <row r="99" spans="1:2" ht="15">
      <c r="A99" s="33" t="s">
        <v>102</v>
      </c>
      <c r="B99" s="47">
        <f>_xlfn.IFERROR(AVERAGE(Vertices[Betweenness Centrality]),NoMetricMessage)</f>
        <v>90.77227724752467</v>
      </c>
    </row>
    <row r="100" spans="1:2" ht="15">
      <c r="A100" s="33" t="s">
        <v>103</v>
      </c>
      <c r="B100" s="47">
        <f>_xlfn.IFERROR(MEDIAN(Vertices[Betweenness Centrality]),NoMetricMessage)</f>
        <v>0.922966</v>
      </c>
    </row>
    <row r="111" spans="1:2" ht="15">
      <c r="A111" s="33" t="s">
        <v>106</v>
      </c>
      <c r="B111" s="47">
        <f>IF(COUNT(Vertices[Closeness Centrality])&gt;0,L2,NoMetricMessage)</f>
        <v>0.005025</v>
      </c>
    </row>
    <row r="112" spans="1:2" ht="15">
      <c r="A112" s="33" t="s">
        <v>107</v>
      </c>
      <c r="B112" s="47">
        <f>IF(COUNT(Vertices[Closeness Centrality])&gt;0,L57,NoMetricMessage)</f>
        <v>0.01</v>
      </c>
    </row>
    <row r="113" spans="1:2" ht="15">
      <c r="A113" s="33" t="s">
        <v>108</v>
      </c>
      <c r="B113" s="47">
        <f>_xlfn.IFERROR(AVERAGE(Vertices[Closeness Centrality]),NoMetricMessage)</f>
        <v>0.005273415841584156</v>
      </c>
    </row>
    <row r="114" spans="1:2" ht="15">
      <c r="A114" s="33" t="s">
        <v>109</v>
      </c>
      <c r="B114" s="47">
        <f>_xlfn.IFERROR(MEDIAN(Vertices[Closeness Centrality]),NoMetricMessage)</f>
        <v>0.005181</v>
      </c>
    </row>
    <row r="125" spans="1:2" ht="15">
      <c r="A125" s="33" t="s">
        <v>112</v>
      </c>
      <c r="B125" s="47">
        <f>IF(COUNT(Vertices[Eigenvector Centrality])&gt;0,N2,NoMetricMessage)</f>
        <v>0.002734</v>
      </c>
    </row>
    <row r="126" spans="1:2" ht="15">
      <c r="A126" s="33" t="s">
        <v>113</v>
      </c>
      <c r="B126" s="47">
        <f>IF(COUNT(Vertices[Eigenvector Centrality])&gt;0,N57,NoMetricMessage)</f>
        <v>0.050937</v>
      </c>
    </row>
    <row r="127" spans="1:2" ht="15">
      <c r="A127" s="33" t="s">
        <v>114</v>
      </c>
      <c r="B127" s="47">
        <f>_xlfn.IFERROR(AVERAGE(Vertices[Eigenvector Centrality]),NoMetricMessage)</f>
        <v>0.009901059405940597</v>
      </c>
    </row>
    <row r="128" spans="1:2" ht="15">
      <c r="A128" s="33" t="s">
        <v>115</v>
      </c>
      <c r="B128" s="47">
        <f>_xlfn.IFERROR(MEDIAN(Vertices[Eigenvector Centrality]),NoMetricMessage)</f>
        <v>0.006406</v>
      </c>
    </row>
    <row r="139" spans="1:2" ht="15">
      <c r="A139" s="33" t="s">
        <v>140</v>
      </c>
      <c r="B139" s="47">
        <f>IF(COUNT(Vertices[PageRank])&gt;0,P2,NoMetricMessage)</f>
        <v>0.26291</v>
      </c>
    </row>
    <row r="140" spans="1:2" ht="15">
      <c r="A140" s="33" t="s">
        <v>141</v>
      </c>
      <c r="B140" s="47">
        <f>IF(COUNT(Vertices[PageRank])&gt;0,P57,NoMetricMessage)</f>
        <v>13.283498</v>
      </c>
    </row>
    <row r="141" spans="1:2" ht="15">
      <c r="A141" s="33" t="s">
        <v>142</v>
      </c>
      <c r="B141" s="47">
        <f>_xlfn.IFERROR(AVERAGE(Vertices[PageRank]),NoMetricMessage)</f>
        <v>0.9999950594059427</v>
      </c>
    </row>
    <row r="142" spans="1:2" ht="15">
      <c r="A142" s="33" t="s">
        <v>143</v>
      </c>
      <c r="B142" s="47">
        <f>_xlfn.IFERROR(MEDIAN(Vertices[PageRank]),NoMetricMessage)</f>
        <v>0.745694</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0.25983257302959806</v>
      </c>
    </row>
    <row r="156" spans="1:2" ht="15">
      <c r="A156" s="33" t="s">
        <v>121</v>
      </c>
      <c r="B156" s="47">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1920</v>
      </c>
    </row>
    <row r="6" spans="1:18" ht="409.5">
      <c r="A6">
        <v>0</v>
      </c>
      <c r="B6" s="1" t="s">
        <v>136</v>
      </c>
      <c r="C6">
        <v>1</v>
      </c>
      <c r="D6" t="s">
        <v>59</v>
      </c>
      <c r="E6" t="s">
        <v>59</v>
      </c>
      <c r="F6">
        <v>0</v>
      </c>
      <c r="H6" t="s">
        <v>71</v>
      </c>
      <c r="J6" t="s">
        <v>173</v>
      </c>
      <c r="K6" s="13" t="s">
        <v>1921</v>
      </c>
      <c r="R6" t="s">
        <v>129</v>
      </c>
    </row>
    <row r="7" spans="1:11" ht="409.5">
      <c r="A7">
        <v>2</v>
      </c>
      <c r="B7">
        <v>1</v>
      </c>
      <c r="C7">
        <v>0</v>
      </c>
      <c r="D7" t="s">
        <v>60</v>
      </c>
      <c r="E7" t="s">
        <v>60</v>
      </c>
      <c r="F7">
        <v>2</v>
      </c>
      <c r="H7" t="s">
        <v>72</v>
      </c>
      <c r="J7" t="s">
        <v>174</v>
      </c>
      <c r="K7" s="13" t="s">
        <v>1922</v>
      </c>
    </row>
    <row r="8" spans="1:11" ht="409.5">
      <c r="A8"/>
      <c r="B8">
        <v>2</v>
      </c>
      <c r="C8">
        <v>2</v>
      </c>
      <c r="D8" t="s">
        <v>61</v>
      </c>
      <c r="E8" t="s">
        <v>61</v>
      </c>
      <c r="H8" t="s">
        <v>73</v>
      </c>
      <c r="J8" t="s">
        <v>175</v>
      </c>
      <c r="K8" s="13" t="s">
        <v>1923</v>
      </c>
    </row>
    <row r="9" spans="1:11" ht="409.5">
      <c r="A9"/>
      <c r="B9">
        <v>3</v>
      </c>
      <c r="C9">
        <v>4</v>
      </c>
      <c r="D9" t="s">
        <v>62</v>
      </c>
      <c r="E9" t="s">
        <v>62</v>
      </c>
      <c r="H9" t="s">
        <v>74</v>
      </c>
      <c r="J9" t="s">
        <v>176</v>
      </c>
      <c r="K9" s="13" t="s">
        <v>1924</v>
      </c>
    </row>
    <row r="10" spans="1:11" ht="15">
      <c r="A10"/>
      <c r="B10">
        <v>4</v>
      </c>
      <c r="D10" t="s">
        <v>63</v>
      </c>
      <c r="E10" t="s">
        <v>63</v>
      </c>
      <c r="H10" t="s">
        <v>75</v>
      </c>
      <c r="J10" t="s">
        <v>177</v>
      </c>
      <c r="K10" t="s">
        <v>1925</v>
      </c>
    </row>
    <row r="11" spans="1:11" ht="15">
      <c r="A11"/>
      <c r="B11">
        <v>5</v>
      </c>
      <c r="D11" t="s">
        <v>46</v>
      </c>
      <c r="E11">
        <v>1</v>
      </c>
      <c r="H11" t="s">
        <v>76</v>
      </c>
      <c r="J11" t="s">
        <v>178</v>
      </c>
      <c r="K11" t="s">
        <v>1926</v>
      </c>
    </row>
    <row r="12" spans="1:11" ht="15">
      <c r="A12"/>
      <c r="B12"/>
      <c r="D12" t="s">
        <v>64</v>
      </c>
      <c r="E12">
        <v>2</v>
      </c>
      <c r="H12">
        <v>0</v>
      </c>
      <c r="J12" t="s">
        <v>179</v>
      </c>
      <c r="K12" t="s">
        <v>1927</v>
      </c>
    </row>
    <row r="13" spans="1:11" ht="15">
      <c r="A13"/>
      <c r="B13"/>
      <c r="D13">
        <v>1</v>
      </c>
      <c r="E13">
        <v>3</v>
      </c>
      <c r="H13">
        <v>1</v>
      </c>
      <c r="J13" t="s">
        <v>180</v>
      </c>
      <c r="K13" t="s">
        <v>1928</v>
      </c>
    </row>
    <row r="14" spans="4:11" ht="15">
      <c r="D14">
        <v>2</v>
      </c>
      <c r="E14">
        <v>4</v>
      </c>
      <c r="H14">
        <v>2</v>
      </c>
      <c r="J14" t="s">
        <v>181</v>
      </c>
      <c r="K14" t="s">
        <v>1929</v>
      </c>
    </row>
    <row r="15" spans="4:11" ht="15">
      <c r="D15">
        <v>3</v>
      </c>
      <c r="E15">
        <v>5</v>
      </c>
      <c r="H15">
        <v>3</v>
      </c>
      <c r="J15" t="s">
        <v>182</v>
      </c>
      <c r="K15" t="s">
        <v>1930</v>
      </c>
    </row>
    <row r="16" spans="4:11" ht="15">
      <c r="D16">
        <v>4</v>
      </c>
      <c r="E16">
        <v>6</v>
      </c>
      <c r="H16">
        <v>4</v>
      </c>
      <c r="J16" t="s">
        <v>183</v>
      </c>
      <c r="K16" t="s">
        <v>1931</v>
      </c>
    </row>
    <row r="17" spans="4:11" ht="15">
      <c r="D17">
        <v>5</v>
      </c>
      <c r="E17">
        <v>7</v>
      </c>
      <c r="H17">
        <v>5</v>
      </c>
      <c r="J17" t="s">
        <v>184</v>
      </c>
      <c r="K17" t="s">
        <v>1932</v>
      </c>
    </row>
    <row r="18" spans="4:11" ht="15">
      <c r="D18">
        <v>6</v>
      </c>
      <c r="E18">
        <v>8</v>
      </c>
      <c r="H18">
        <v>6</v>
      </c>
      <c r="J18" t="s">
        <v>185</v>
      </c>
      <c r="K18" t="s">
        <v>1933</v>
      </c>
    </row>
    <row r="19" spans="4:11" ht="15">
      <c r="D19">
        <v>7</v>
      </c>
      <c r="E19">
        <v>9</v>
      </c>
      <c r="H19">
        <v>7</v>
      </c>
      <c r="J19" t="s">
        <v>186</v>
      </c>
      <c r="K19" t="s">
        <v>1934</v>
      </c>
    </row>
    <row r="20" spans="4:11" ht="409.5">
      <c r="D20">
        <v>8</v>
      </c>
      <c r="H20">
        <v>8</v>
      </c>
      <c r="J20" t="s">
        <v>187</v>
      </c>
      <c r="K20" s="13" t="s">
        <v>1935</v>
      </c>
    </row>
    <row r="21" spans="4:11" ht="409.5">
      <c r="D21">
        <v>9</v>
      </c>
      <c r="H21">
        <v>9</v>
      </c>
      <c r="J21" t="s">
        <v>188</v>
      </c>
      <c r="K21" s="13" t="s">
        <v>1936</v>
      </c>
    </row>
    <row r="22" spans="4:11" ht="409.5">
      <c r="D22">
        <v>10</v>
      </c>
      <c r="J22" t="s">
        <v>189</v>
      </c>
      <c r="K22" s="13" t="s">
        <v>2167</v>
      </c>
    </row>
    <row r="23" spans="4:11" ht="409.5">
      <c r="D23">
        <v>11</v>
      </c>
      <c r="J23" t="s">
        <v>190</v>
      </c>
      <c r="K23" s="13" t="s">
        <v>196</v>
      </c>
    </row>
    <row r="24" spans="10:11" ht="409.5">
      <c r="J24" t="s">
        <v>191</v>
      </c>
      <c r="K24" s="13" t="s">
        <v>197</v>
      </c>
    </row>
    <row r="25" spans="10:11" ht="409.5">
      <c r="J25" t="s">
        <v>192</v>
      </c>
      <c r="K25" s="13" t="s">
        <v>198</v>
      </c>
    </row>
    <row r="26" spans="10:11" ht="409.5">
      <c r="J26" t="s">
        <v>193</v>
      </c>
      <c r="K26" s="13" t="s">
        <v>199</v>
      </c>
    </row>
    <row r="27" spans="10:11" ht="15">
      <c r="J27" t="s">
        <v>194</v>
      </c>
      <c r="K27">
        <v>18</v>
      </c>
    </row>
    <row r="28" spans="10:11" ht="15">
      <c r="J28" t="s">
        <v>200</v>
      </c>
      <c r="K28" t="s">
        <v>2164</v>
      </c>
    </row>
    <row r="29" spans="10:11" ht="15">
      <c r="J29" t="s">
        <v>201</v>
      </c>
      <c r="K29" t="s">
        <v>2166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1796</v>
      </c>
      <c r="B2" s="120" t="s">
        <v>1797</v>
      </c>
      <c r="C2" s="52" t="s">
        <v>1798</v>
      </c>
    </row>
    <row r="3" spans="1:3" ht="15">
      <c r="A3" s="119" t="s">
        <v>1785</v>
      </c>
      <c r="B3" s="119" t="s">
        <v>1785</v>
      </c>
      <c r="C3" s="34">
        <v>44</v>
      </c>
    </row>
    <row r="4" spans="1:3" ht="15">
      <c r="A4" s="140" t="s">
        <v>1785</v>
      </c>
      <c r="B4" s="139" t="s">
        <v>1786</v>
      </c>
      <c r="C4" s="34">
        <v>31</v>
      </c>
    </row>
    <row r="5" spans="1:3" ht="15">
      <c r="A5" s="140" t="s">
        <v>1785</v>
      </c>
      <c r="B5" s="139" t="s">
        <v>1787</v>
      </c>
      <c r="C5" s="34">
        <v>38</v>
      </c>
    </row>
    <row r="6" spans="1:3" ht="15">
      <c r="A6" s="140" t="s">
        <v>1785</v>
      </c>
      <c r="B6" s="139" t="s">
        <v>1788</v>
      </c>
      <c r="C6" s="34">
        <v>6</v>
      </c>
    </row>
    <row r="7" spans="1:3" ht="15">
      <c r="A7" s="140" t="s">
        <v>1786</v>
      </c>
      <c r="B7" s="139" t="s">
        <v>1785</v>
      </c>
      <c r="C7" s="34">
        <v>1</v>
      </c>
    </row>
    <row r="8" spans="1:3" ht="15">
      <c r="A8" s="140" t="s">
        <v>1786</v>
      </c>
      <c r="B8" s="139" t="s">
        <v>1786</v>
      </c>
      <c r="C8" s="34">
        <v>156</v>
      </c>
    </row>
    <row r="9" spans="1:3" ht="15">
      <c r="A9" s="140" t="s">
        <v>1786</v>
      </c>
      <c r="B9" s="139" t="s">
        <v>1787</v>
      </c>
      <c r="C9" s="34">
        <v>24</v>
      </c>
    </row>
    <row r="10" spans="1:3" ht="15">
      <c r="A10" s="140" t="s">
        <v>1786</v>
      </c>
      <c r="B10" s="139" t="s">
        <v>1788</v>
      </c>
      <c r="C10" s="34">
        <v>1</v>
      </c>
    </row>
    <row r="11" spans="1:3" ht="15">
      <c r="A11" s="140" t="s">
        <v>1787</v>
      </c>
      <c r="B11" s="139" t="s">
        <v>1785</v>
      </c>
      <c r="C11" s="34">
        <v>3</v>
      </c>
    </row>
    <row r="12" spans="1:3" ht="15">
      <c r="A12" s="140" t="s">
        <v>1787</v>
      </c>
      <c r="B12" s="139" t="s">
        <v>1786</v>
      </c>
      <c r="C12" s="34">
        <v>26</v>
      </c>
    </row>
    <row r="13" spans="1:3" ht="15">
      <c r="A13" s="140" t="s">
        <v>1787</v>
      </c>
      <c r="B13" s="139" t="s">
        <v>1787</v>
      </c>
      <c r="C13" s="34">
        <v>112</v>
      </c>
    </row>
    <row r="14" spans="1:3" ht="15">
      <c r="A14" s="140" t="s">
        <v>1787</v>
      </c>
      <c r="B14" s="139" t="s">
        <v>1788</v>
      </c>
      <c r="C14" s="34">
        <v>9</v>
      </c>
    </row>
    <row r="15" spans="1:3" ht="15">
      <c r="A15" s="140" t="s">
        <v>1788</v>
      </c>
      <c r="B15" s="139" t="s">
        <v>1787</v>
      </c>
      <c r="C15" s="34">
        <v>3</v>
      </c>
    </row>
    <row r="16" spans="1:3" ht="15">
      <c r="A16" s="140" t="s">
        <v>1788</v>
      </c>
      <c r="B16" s="139" t="s">
        <v>1788</v>
      </c>
      <c r="C16" s="34">
        <v>12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8" t="s">
        <v>1803</v>
      </c>
      <c r="B1" s="88" t="s">
        <v>1804</v>
      </c>
      <c r="C1" s="88" t="s">
        <v>1805</v>
      </c>
      <c r="D1" s="88" t="s">
        <v>1807</v>
      </c>
      <c r="E1" s="88" t="s">
        <v>1806</v>
      </c>
      <c r="F1" s="88" t="s">
        <v>1809</v>
      </c>
      <c r="G1" s="88" t="s">
        <v>1808</v>
      </c>
      <c r="H1" s="88" t="s">
        <v>1811</v>
      </c>
      <c r="I1" s="88" t="s">
        <v>1810</v>
      </c>
      <c r="J1" s="88" t="s">
        <v>1812</v>
      </c>
    </row>
    <row r="2" spans="1:10" ht="15">
      <c r="A2" s="88"/>
      <c r="B2" s="88"/>
      <c r="C2" s="88"/>
      <c r="D2" s="88"/>
      <c r="E2" s="88"/>
      <c r="F2" s="88"/>
      <c r="G2" s="88"/>
      <c r="H2" s="88"/>
      <c r="I2" s="88"/>
      <c r="J2" s="88"/>
    </row>
    <row r="4" spans="1:10" ht="15" customHeight="1">
      <c r="A4" s="88" t="s">
        <v>1814</v>
      </c>
      <c r="B4" s="88" t="s">
        <v>1804</v>
      </c>
      <c r="C4" s="88" t="s">
        <v>1815</v>
      </c>
      <c r="D4" s="88" t="s">
        <v>1807</v>
      </c>
      <c r="E4" s="88" t="s">
        <v>1816</v>
      </c>
      <c r="F4" s="88" t="s">
        <v>1809</v>
      </c>
      <c r="G4" s="88" t="s">
        <v>1817</v>
      </c>
      <c r="H4" s="88" t="s">
        <v>1811</v>
      </c>
      <c r="I4" s="88" t="s">
        <v>1818</v>
      </c>
      <c r="J4" s="88" t="s">
        <v>1812</v>
      </c>
    </row>
    <row r="5" spans="1:10" ht="15">
      <c r="A5" s="88"/>
      <c r="B5" s="88"/>
      <c r="C5" s="88"/>
      <c r="D5" s="88"/>
      <c r="E5" s="88"/>
      <c r="F5" s="88"/>
      <c r="G5" s="88"/>
      <c r="H5" s="88"/>
      <c r="I5" s="88"/>
      <c r="J5" s="88"/>
    </row>
    <row r="7" spans="1:10" ht="15" customHeight="1">
      <c r="A7" s="88" t="s">
        <v>1820</v>
      </c>
      <c r="B7" s="88" t="s">
        <v>1804</v>
      </c>
      <c r="C7" s="88" t="s">
        <v>1821</v>
      </c>
      <c r="D7" s="88" t="s">
        <v>1807</v>
      </c>
      <c r="E7" s="88" t="s">
        <v>1822</v>
      </c>
      <c r="F7" s="88" t="s">
        <v>1809</v>
      </c>
      <c r="G7" s="88" t="s">
        <v>1823</v>
      </c>
      <c r="H7" s="88" t="s">
        <v>1811</v>
      </c>
      <c r="I7" s="88" t="s">
        <v>1824</v>
      </c>
      <c r="J7" s="88" t="s">
        <v>1812</v>
      </c>
    </row>
    <row r="8" spans="1:10" ht="15">
      <c r="A8" s="88"/>
      <c r="B8" s="88"/>
      <c r="C8" s="88"/>
      <c r="D8" s="88"/>
      <c r="E8" s="88"/>
      <c r="F8" s="88"/>
      <c r="G8" s="88"/>
      <c r="H8" s="88"/>
      <c r="I8" s="88"/>
      <c r="J8" s="88"/>
    </row>
    <row r="10" spans="1:10" ht="15" customHeight="1">
      <c r="A10" s="13" t="s">
        <v>1826</v>
      </c>
      <c r="B10" s="13" t="s">
        <v>1804</v>
      </c>
      <c r="C10" s="88" t="s">
        <v>1832</v>
      </c>
      <c r="D10" s="88" t="s">
        <v>1807</v>
      </c>
      <c r="E10" s="88" t="s">
        <v>1833</v>
      </c>
      <c r="F10" s="88" t="s">
        <v>1809</v>
      </c>
      <c r="G10" s="88" t="s">
        <v>1834</v>
      </c>
      <c r="H10" s="88" t="s">
        <v>1811</v>
      </c>
      <c r="I10" s="88" t="s">
        <v>1835</v>
      </c>
      <c r="J10" s="88" t="s">
        <v>1812</v>
      </c>
    </row>
    <row r="11" spans="1:10" ht="15">
      <c r="A11" s="118" t="s">
        <v>1827</v>
      </c>
      <c r="B11" s="118">
        <v>0</v>
      </c>
      <c r="C11" s="118"/>
      <c r="D11" s="118"/>
      <c r="E11" s="118"/>
      <c r="F11" s="118"/>
      <c r="G11" s="118"/>
      <c r="H11" s="118"/>
      <c r="I11" s="118"/>
      <c r="J11" s="118"/>
    </row>
    <row r="12" spans="1:10" ht="15">
      <c r="A12" s="118" t="s">
        <v>1828</v>
      </c>
      <c r="B12" s="118">
        <v>0</v>
      </c>
      <c r="C12" s="118"/>
      <c r="D12" s="118"/>
      <c r="E12" s="118"/>
      <c r="F12" s="118"/>
      <c r="G12" s="118"/>
      <c r="H12" s="118"/>
      <c r="I12" s="118"/>
      <c r="J12" s="118"/>
    </row>
    <row r="13" spans="1:10" ht="15">
      <c r="A13" s="118" t="s">
        <v>1829</v>
      </c>
      <c r="B13" s="118">
        <v>0</v>
      </c>
      <c r="C13" s="118"/>
      <c r="D13" s="118"/>
      <c r="E13" s="118"/>
      <c r="F13" s="118"/>
      <c r="G13" s="118"/>
      <c r="H13" s="118"/>
      <c r="I13" s="118"/>
      <c r="J13" s="118"/>
    </row>
    <row r="14" spans="1:10" ht="15">
      <c r="A14" s="118" t="s">
        <v>1830</v>
      </c>
      <c r="B14" s="118">
        <v>0</v>
      </c>
      <c r="C14" s="118"/>
      <c r="D14" s="118"/>
      <c r="E14" s="118"/>
      <c r="F14" s="118"/>
      <c r="G14" s="118"/>
      <c r="H14" s="118"/>
      <c r="I14" s="118"/>
      <c r="J14" s="118"/>
    </row>
    <row r="15" spans="1:10" ht="15">
      <c r="A15" s="118" t="s">
        <v>1831</v>
      </c>
      <c r="B15" s="118">
        <v>0</v>
      </c>
      <c r="C15" s="118"/>
      <c r="D15" s="118"/>
      <c r="E15" s="118"/>
      <c r="F15" s="118"/>
      <c r="G15" s="118"/>
      <c r="H15" s="118"/>
      <c r="I15" s="118"/>
      <c r="J15" s="118"/>
    </row>
    <row r="18" spans="1:10" ht="15" customHeight="1">
      <c r="A18" s="88" t="s">
        <v>1838</v>
      </c>
      <c r="B18" s="88" t="s">
        <v>1804</v>
      </c>
      <c r="C18" s="88" t="s">
        <v>1839</v>
      </c>
      <c r="D18" s="88" t="s">
        <v>1807</v>
      </c>
      <c r="E18" s="88" t="s">
        <v>1840</v>
      </c>
      <c r="F18" s="88" t="s">
        <v>1809</v>
      </c>
      <c r="G18" s="88" t="s">
        <v>1841</v>
      </c>
      <c r="H18" s="88" t="s">
        <v>1811</v>
      </c>
      <c r="I18" s="88" t="s">
        <v>1842</v>
      </c>
      <c r="J18" s="88" t="s">
        <v>1812</v>
      </c>
    </row>
    <row r="19" spans="1:10" ht="15">
      <c r="A19" s="88"/>
      <c r="B19" s="88"/>
      <c r="C19" s="88"/>
      <c r="D19" s="88"/>
      <c r="E19" s="88"/>
      <c r="F19" s="88"/>
      <c r="G19" s="88"/>
      <c r="H19" s="88"/>
      <c r="I19" s="88"/>
      <c r="J19" s="88"/>
    </row>
    <row r="21" spans="1:10" ht="15" customHeight="1">
      <c r="A21" s="88" t="s">
        <v>1844</v>
      </c>
      <c r="B21" s="88" t="s">
        <v>1804</v>
      </c>
      <c r="C21" s="88" t="s">
        <v>1846</v>
      </c>
      <c r="D21" s="88" t="s">
        <v>1807</v>
      </c>
      <c r="E21" s="88" t="s">
        <v>1847</v>
      </c>
      <c r="F21" s="88" t="s">
        <v>1809</v>
      </c>
      <c r="G21" s="88" t="s">
        <v>1850</v>
      </c>
      <c r="H21" s="88" t="s">
        <v>1811</v>
      </c>
      <c r="I21" s="88" t="s">
        <v>1852</v>
      </c>
      <c r="J21" s="88" t="s">
        <v>1812</v>
      </c>
    </row>
    <row r="22" spans="1:10" ht="15">
      <c r="A22" s="88"/>
      <c r="B22" s="88"/>
      <c r="C22" s="88"/>
      <c r="D22" s="88"/>
      <c r="E22" s="88"/>
      <c r="F22" s="88"/>
      <c r="G22" s="88"/>
      <c r="H22" s="88"/>
      <c r="I22" s="88"/>
      <c r="J22" s="88"/>
    </row>
    <row r="24" spans="1:10" ht="15" customHeight="1">
      <c r="A24" s="88" t="s">
        <v>1845</v>
      </c>
      <c r="B24" s="88" t="s">
        <v>1804</v>
      </c>
      <c r="C24" s="88" t="s">
        <v>1848</v>
      </c>
      <c r="D24" s="88" t="s">
        <v>1807</v>
      </c>
      <c r="E24" s="88" t="s">
        <v>1849</v>
      </c>
      <c r="F24" s="88" t="s">
        <v>1809</v>
      </c>
      <c r="G24" s="88" t="s">
        <v>1851</v>
      </c>
      <c r="H24" s="88" t="s">
        <v>1811</v>
      </c>
      <c r="I24" s="88" t="s">
        <v>1853</v>
      </c>
      <c r="J24" s="88" t="s">
        <v>1812</v>
      </c>
    </row>
    <row r="25" spans="1:10" ht="15">
      <c r="A25" s="88"/>
      <c r="B25" s="88"/>
      <c r="C25" s="88"/>
      <c r="D25" s="88"/>
      <c r="E25" s="88"/>
      <c r="F25" s="88"/>
      <c r="G25" s="88"/>
      <c r="H25" s="88"/>
      <c r="I25" s="88"/>
      <c r="J25" s="88"/>
    </row>
    <row r="27" spans="1:10" ht="15" customHeight="1">
      <c r="A27" s="88" t="s">
        <v>1856</v>
      </c>
      <c r="B27" s="88" t="s">
        <v>1804</v>
      </c>
      <c r="C27" s="88" t="s">
        <v>1857</v>
      </c>
      <c r="D27" s="88" t="s">
        <v>1807</v>
      </c>
      <c r="E27" s="88" t="s">
        <v>1858</v>
      </c>
      <c r="F27" s="88" t="s">
        <v>1809</v>
      </c>
      <c r="G27" s="88" t="s">
        <v>1859</v>
      </c>
      <c r="H27" s="88" t="s">
        <v>1811</v>
      </c>
      <c r="I27" s="88" t="s">
        <v>1860</v>
      </c>
      <c r="J27" s="88" t="s">
        <v>1812</v>
      </c>
    </row>
    <row r="28" spans="1:10" ht="15">
      <c r="A28" s="117"/>
      <c r="B28" s="88"/>
      <c r="C28" s="117"/>
      <c r="D28" s="88"/>
      <c r="E28" s="117"/>
      <c r="F28" s="88"/>
      <c r="G28" s="117"/>
      <c r="H28" s="88"/>
      <c r="I28" s="117"/>
      <c r="J28" s="88"/>
    </row>
  </sheetData>
  <printOptions/>
  <pageMargins left="0.7" right="0.7" top="0.75" bottom="0.75" header="0.3" footer="0.3"/>
  <pageSetup orientation="portrait" paperSize="9"/>
  <tableParts>
    <tablePart r:id="rId2"/>
    <tablePart r:id="rId4"/>
    <tablePart r:id="rId3"/>
    <tablePart r:id="rId7"/>
    <tablePart r:id="rId1"/>
    <tablePart r:id="rId8"/>
    <tablePart r:id="rId6"/>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47E03A-DCA9-4E10-9C77-DE944B0353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2019-06-14T21:00:58Z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