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<sst xmlns="http://schemas.openxmlformats.org/spreadsheetml/2006/main" count="10673" uniqueCount="2750">
  <si>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</si>
  <si>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</si>
  <si>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</si>
  <si>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</si>
  <si>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</si>
  <si>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</si>
  <si>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</si>
  <si>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</si>
  <si>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</si>
  <si>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</si>
  <si>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</si>
  <si>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</si>
  <si>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</si>
  <si>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</si>
  <si>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</si>
  <si>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</si>
  <si>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</si>
  <si>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</si>
  <si>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</si>
  <si>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</si>
  <si>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</si>
  <si>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</si>
  <si>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</si>
  <si>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</si>
  <si>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</si>
  <si>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</si>
  <si>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</si>
  <si>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</si>
  <si>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</si>
  <si>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</si>
  <si>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</si>
  <si>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</si>
  <si>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</si>
  <si>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</si>
  <si>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</si>
  <si>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</si>
  <si>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</si>
  <si>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</si>
  <si>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</si>
  <si>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</si>
  <si>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</si>
  <si>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</si>
  <si>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</si>
  <si>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</si>
  <si>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</si>
  <si>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</si>
  <si>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</si>
  <si>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</si>
  <si>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</si>
  <si>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</si>
  <si>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</si>
  <si>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</si>
  <si>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</si>
  <si>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</si>
  <si>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</si>
  <si>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</si>
  <si>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</si>
  <si>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</si>
  <si>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</si>
  <si>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</si>
  <si>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</si>
  <si>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</si>
  <si>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</si>
  <si>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</si>
  <si>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</si>
  <si>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</si>
  <si>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</si>
  <si>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</si>
  <si>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</si>
  <si>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</si>
  <si>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</si>
  <si>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</si>
  <si>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</si>
  <si>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</si>
  <si>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</si>
  <si>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</si>
  <si>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</si>
  <si>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</si>
  <si>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</si>
  <si>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</si>
  <si>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</si>
  <si>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</si>
  <si>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</si>
  <si>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</si>
  <si>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</si>
  <si>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</si>
  <si>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</si>
  <si>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</si>
  <si>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</si>
  <si>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</si>
  <si>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</si>
  <si>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</si>
  <si>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</si>
  <si>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</si>
  <si>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</si>
  <si>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</si>
  <si>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</si>
  <si>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</si>
  <si>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</si>
  <si>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</si>
  <si>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</si>
  <si>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</si>
  <si>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</si>
  <si>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</si>
  <si>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</si>
  <si>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</si>
  <si>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</si>
  <si>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</si>
  <si>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</si>
  <si>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</si>
  <si>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</si>
  <si>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</si>
  <si>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</si>
  <si>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</si>
  <si>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</si>
  <si>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</si>
  <si>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</si>
  <si>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</si>
  <si>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</si>
  <si>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</si>
  <si>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</si>
  <si>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</si>
  <si>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</si>
  <si>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</si>
  <si>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</si>
  <si>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</si>
  <si>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</si>
  <si>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</si>
  <si>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</si>
  <si>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</si>
  <si>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</si>
  <si>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</si>
  <si>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</si>
  <si>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</si>
  <si>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</si>
  <si>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</si>
  <si>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</si>
  <si>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</si>
  <si>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</si>
  <si>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</si>
  <si>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</si>
  <si>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</si>
  <si>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</si>
  <si>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</si>
  <si>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</si>
  <si>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</si>
  <si>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</si>
  <si>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</si>
  <si>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</si>
  <si>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</si>
  <si>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</si>
  <si>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</si>
  <si>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</si>
  <si>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</si>
  <si>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</si>
  <si>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</si>
  <si>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</si>
  <si>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</si>
  <si>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</si>
  <si>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</si>
  <si>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</si>
  <si>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</si>
  <si>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</si>
  <si>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</si>
  <si>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</si>
  <si>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</si>
  <si>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</si>
  <si>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</si>
  <si>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</si>
  <si>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</si>
  <si>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</si>
  <si>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</si>
  <si>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</si>
  <si>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</si>
  <si>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</si>
  <si>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</si>
  <si>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</si>
  <si>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</si>
  <si>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</si>
  <si>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</si>
  <si>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</si>
  <si>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</si>
  <si>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</si>
  <si>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</si>
  <si>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</si>
  <si>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</si>
  <si>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</si>
  <si>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</si>
  <si>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</si>
  <si>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</si>
  <si>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</si>
  <si>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</si>
  <si>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</si>
  <si>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</si>
  <si>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</si>
  <si>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</si>
  <si>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</si>
  <si>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</si>
  <si>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</si>
  <si>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</si>
  <si>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</si>
  <si>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</si>
  <si>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</si>
  <si>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</si>
  <si>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</si>
  <si>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</si>
  <si>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</si>
  <si>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</si>
  <si>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</si>
  <si>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</si>
  <si>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</si>
  <si>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</si>
  <si>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dewsburyrams</t>
  </si>
  <si>
    <t>neaglehigor</t>
  </si>
  <si>
    <t>neilwalmsley3</t>
  </si>
  <si>
    <t>r_nrl</t>
  </si>
  <si>
    <t>connorjames1999</t>
  </si>
  <si>
    <t>samtcity</t>
  </si>
  <si>
    <t>workingtontown</t>
  </si>
  <si>
    <t>rljohnny</t>
  </si>
  <si>
    <t>loobylynzra</t>
  </si>
  <si>
    <t>gavinbrannan</t>
  </si>
  <si>
    <t>callumplin</t>
  </si>
  <si>
    <t>trearnshaw</t>
  </si>
  <si>
    <t>j_mcgillvary</t>
  </si>
  <si>
    <t>bramleybuffs</t>
  </si>
  <si>
    <t>knarkybadger</t>
  </si>
  <si>
    <t>barratchris</t>
  </si>
  <si>
    <t>carneypeterjoe</t>
  </si>
  <si>
    <t>chappelbob</t>
  </si>
  <si>
    <t>lewinwilllew22</t>
  </si>
  <si>
    <t>lukeatkins79</t>
  </si>
  <si>
    <t>leagueexpress</t>
  </si>
  <si>
    <t>m_shaw1</t>
  </si>
  <si>
    <t>craig_backhouse</t>
  </si>
  <si>
    <t>joe16316602</t>
  </si>
  <si>
    <t>tim_hughesali</t>
  </si>
  <si>
    <t>1866swintonrick</t>
  </si>
  <si>
    <t>theantporter</t>
  </si>
  <si>
    <t>rsabulldog</t>
  </si>
  <si>
    <t>richardheyes</t>
  </si>
  <si>
    <t>balfey78</t>
  </si>
  <si>
    <t>fitzpatrickkev</t>
  </si>
  <si>
    <t>mrneilmorrow</t>
  </si>
  <si>
    <t>petersmithyep</t>
  </si>
  <si>
    <t>yepsportsdesk</t>
  </si>
  <si>
    <t>discomclennan</t>
  </si>
  <si>
    <t>themagicweekend</t>
  </si>
  <si>
    <t>grosvenor_david</t>
  </si>
  <si>
    <t>phoenixevcoach</t>
  </si>
  <si>
    <t>nicwid</t>
  </si>
  <si>
    <t>claretng</t>
  </si>
  <si>
    <t>lozzzknight</t>
  </si>
  <si>
    <t>jcsura</t>
  </si>
  <si>
    <t>callstock</t>
  </si>
  <si>
    <t>consumodeporte</t>
  </si>
  <si>
    <t>mjeshep</t>
  </si>
  <si>
    <t>aaronsmithbd4</t>
  </si>
  <si>
    <t>phil58147326</t>
  </si>
  <si>
    <t>annestowrd</t>
  </si>
  <si>
    <t>leyland_lucy</t>
  </si>
  <si>
    <t>ginnerwina</t>
  </si>
  <si>
    <t>elizabe23127358</t>
  </si>
  <si>
    <t>got2getgo</t>
  </si>
  <si>
    <t>swannymediaman</t>
  </si>
  <si>
    <t>wa12rugbyleague</t>
  </si>
  <si>
    <t>shonam79</t>
  </si>
  <si>
    <t>halafi01</t>
  </si>
  <si>
    <t>urbantoronto</t>
  </si>
  <si>
    <t>craigtflaherty</t>
  </si>
  <si>
    <t>sappermp10</t>
  </si>
  <si>
    <t>davescully</t>
  </si>
  <si>
    <t>rlnewscouk</t>
  </si>
  <si>
    <t>bryanthiel_88</t>
  </si>
  <si>
    <t>robncaz</t>
  </si>
  <si>
    <t>bradbuss</t>
  </si>
  <si>
    <t>guardiannews</t>
  </si>
  <si>
    <t>sportsupdatefbb</t>
  </si>
  <si>
    <t>analyticaglobal</t>
  </si>
  <si>
    <t>jojostro01</t>
  </si>
  <si>
    <t>karrick</t>
  </si>
  <si>
    <t>sporttlad</t>
  </si>
  <si>
    <t>stocksfield_md</t>
  </si>
  <si>
    <t>john_v_sharpe</t>
  </si>
  <si>
    <t>clarenorth</t>
  </si>
  <si>
    <t>trevthered17</t>
  </si>
  <si>
    <t>yorkiewend</t>
  </si>
  <si>
    <t>michaeltiller3</t>
  </si>
  <si>
    <t>markwilsonradio</t>
  </si>
  <si>
    <t>jamessaintlatic</t>
  </si>
  <si>
    <t>biggdazza</t>
  </si>
  <si>
    <t>jjwhaling</t>
  </si>
  <si>
    <t>staceydenby</t>
  </si>
  <si>
    <t>davesinners</t>
  </si>
  <si>
    <t>jinjasoo</t>
  </si>
  <si>
    <t>aiden_hema</t>
  </si>
  <si>
    <t>garethwalker</t>
  </si>
  <si>
    <t>davidh08son</t>
  </si>
  <si>
    <t>rugbypass</t>
  </si>
  <si>
    <t>davidoakworth</t>
  </si>
  <si>
    <t>mickneary4</t>
  </si>
  <si>
    <t>andrew_smith73</t>
  </si>
  <si>
    <t>garethsayer2</t>
  </si>
  <si>
    <t>announcerphil</t>
  </si>
  <si>
    <t>mattfarrell08</t>
  </si>
  <si>
    <t>jackwalker456</t>
  </si>
  <si>
    <t>davieshowie</t>
  </si>
  <si>
    <t>derekhudsonpgp</t>
  </si>
  <si>
    <t>katieb_16bulls</t>
  </si>
  <si>
    <t>megharvx</t>
  </si>
  <si>
    <t>cbennett180</t>
  </si>
  <si>
    <t>fozzwafc</t>
  </si>
  <si>
    <t>emma_tr4_rhinos</t>
  </si>
  <si>
    <t>rod_studd</t>
  </si>
  <si>
    <t>coaching_review</t>
  </si>
  <si>
    <t>mikeulyatt1</t>
  </si>
  <si>
    <t>andrewsduncan1</t>
  </si>
  <si>
    <t>ajmbecks</t>
  </si>
  <si>
    <t>manjaselva</t>
  </si>
  <si>
    <t>jenningslufc</t>
  </si>
  <si>
    <t>aaronbower</t>
  </si>
  <si>
    <t>thegoldthorpes</t>
  </si>
  <si>
    <t>guardian_sport</t>
  </si>
  <si>
    <t>shawnvenasse</t>
  </si>
  <si>
    <t>uvamacerbam</t>
  </si>
  <si>
    <t>thegamecaller</t>
  </si>
  <si>
    <t>gledbarb</t>
  </si>
  <si>
    <t>rogerkline</t>
  </si>
  <si>
    <t>loverugbyleague</t>
  </si>
  <si>
    <t>bezzer3</t>
  </si>
  <si>
    <t>johnnyddavidson</t>
  </si>
  <si>
    <t>ladyannad</t>
  </si>
  <si>
    <t>zeb_habs</t>
  </si>
  <si>
    <t>jamie_bate</t>
  </si>
  <si>
    <t>keyclass</t>
  </si>
  <si>
    <t>leigh_dt</t>
  </si>
  <si>
    <t>newtorlfamily</t>
  </si>
  <si>
    <t>ilaybourn</t>
  </si>
  <si>
    <t>clarkieboy23</t>
  </si>
  <si>
    <t>eva_gbtheatre</t>
  </si>
  <si>
    <t>ebrutvkenya</t>
  </si>
  <si>
    <t>timfen8</t>
  </si>
  <si>
    <t>swinton_lions</t>
  </si>
  <si>
    <t>andy_mazey</t>
  </si>
  <si>
    <t>lezboardman</t>
  </si>
  <si>
    <t>llama_survivor</t>
  </si>
  <si>
    <t>briaclew</t>
  </si>
  <si>
    <t>therfl</t>
  </si>
  <si>
    <t>cmb210593</t>
  </si>
  <si>
    <t>kevinmort</t>
  </si>
  <si>
    <t>bressette4</t>
  </si>
  <si>
    <t>giantsfanzine</t>
  </si>
  <si>
    <t>genghiscampbell</t>
  </si>
  <si>
    <t>towolfpack</t>
  </si>
  <si>
    <t>josekenga</t>
  </si>
  <si>
    <t>matty0623</t>
  </si>
  <si>
    <t>bringbackbiffy</t>
  </si>
  <si>
    <t>nazirafzal</t>
  </si>
  <si>
    <t>adamcas87</t>
  </si>
  <si>
    <t>gav_leaf</t>
  </si>
  <si>
    <t>jdgsport</t>
  </si>
  <si>
    <t>maggielovesrl</t>
  </si>
  <si>
    <t>ianinhowolf</t>
  </si>
  <si>
    <t>rugbycan_</t>
  </si>
  <si>
    <t>russelltherugby</t>
  </si>
  <si>
    <t>Mentions</t>
  </si>
  <si>
    <t>Replies to</t>
  </si>
  <si>
    <t>Swinton: Jack Hansen, Matthew Ashton, Rhodri Lloyd, Michael Ratu, Liam Forsyth, Harry Smith, Rob Fairclough, Adam Lawton, Luke Waterworth, Lewis Hatton, Jack Wells, Frankie Halton, Liam Byrne. 
Subs: Billy Brickhill, Adam Jones, Jose Kenga, Kyle Shelford</t>
  </si>
  <si>
    <t>Eu tenho q enaltecer esses amigos incríveis q fiz na faculdade:
Diego, Jéssica, Mylena(Flores), Carlos Eduardo e José Gabriel(kenga) 
Eles n vão vê esse tweet mas são eles q me dão alegria diariamente.
COM GRATIDÃO, Higor.</t>
  </si>
  <si>
    <t>Anyone expecting the @TheRFL to do something over racist comments towards @Swinton_Lions Jose kenga don't hold ye breath.. Where the whole world finds that behaviour disgusting the rfl will simply sweep it under the carpet coz torontos their baby.. Corrupt.. Inept.. Disgrace</t>
  </si>
  <si>
    <t>https://t.co/ZkOm3ImrAl "Swinton Lions player Jose Kenga was racially abused by Toronto Wolfpack owner following game in April"</t>
  </si>
  <si>
    <t>Fully support Kenga, racism shouldn’t be in the sport at all.... @TheRFL need to do something about this quickly!!! Just Apologising isn’t enough.... https://t.co/EDU4hLpzWq</t>
  </si>
  <si>
    <t>RT @garethwalker: Toronto owner David Argyle apologises "unreservedly" over accusation of racial abuse from Swinton forward Jose Kenga
htt…</t>
  </si>
  <si>
    <t>RT @TheRFL: After being made aware of the tweet from Jose Kenga last night, the RFL’s compliance department has opened an investigation. We…</t>
  </si>
  <si>
    <t>RT @TheGameCaller: I hope the RFL investigation into the racist comments made towards Jose Kenga look at why he felt he had to make and rai…</t>
  </si>
  <si>
    <t>The RFL confirms it is investigating allegations of racial abuse made against Toronto's David Argyle - saying they have a 'zero-tolerance approach to racist behaviour' - as the Wolfpack owner apologises for the incident involving Swinton's Jose Kenga. https://t.co/WMsMnz0b86</t>
  </si>
  <si>
    <t>RT @Swinton_Lions: _xD83D__xDCDD_ | CLUB STATEMENT
Swinton Lions' Chairman and Board would like to make this statement following Jose Kenga’s social me…</t>
  </si>
  <si>
    <t>@GiantsFanzine And without knowing the timeline, Argyle seems to have immediately and publicly apologised. I hope Jose Kenga will have the last say, because there really is no place for it in the sport or in life tbh.</t>
  </si>
  <si>
    <t>@Rod_Studd It's clear he did use those words (or very similar). It's clear he wants to apologise. Also clear @TheRFL must act. Well done to Jose Kenga for speaking out. Right punishment is not a permanent ban, but a strong signal is definitely needed. #RugbyLeague is better than this.</t>
  </si>
  <si>
    <t>Jose Kenga - an ex-Hunslet Warriors, Dewsbury Rams + Hunslet player - has received an apology from Toronto Wolfpack's owner over alleged racial abuse. See @YEPSportsdesk https://t.co/4fjXVyT9Zk @JoseKenga</t>
  </si>
  <si>
    <t>RT @PeterSmithYEP: Jose Kenga - an ex-Hunslet Warriors, Dewsbury Rams + Hunslet player - has received an apology from Toronto Wolfpack's ow…</t>
  </si>
  <si>
    <t>Swinton: CLUB STATEMENT: JOSE KENGA https://t.co/pjZIYFeZDQ</t>
  </si>
  <si>
    <t>RT @Rod_Studd: Mr Argyle hasn’t disputed Jose Kenga’s version of events. He should be asked directly “did you use racist language to Jose K…</t>
  </si>
  <si>
    <t>RT @guardian_sport: RFL investigates Toronto owner for ‘racial abuse’ of Swinton’s Jose Kenga https://t.co/Ii7YvcNDNY</t>
  </si>
  <si>
    <t>RFL investigates Toronto owner for ‘racial abuse’ of Swinton’s Jose Kenga https://t.co/XBC53qhqmA #News #Sports #Exclusive https://t.co/3PG25aQw4R</t>
  </si>
  <si>
    <t>RFL investigates Toronto owner for ‘racial abuse’ of Swinton’s Jose Kenga - The Guardian: https://t.co/mjpmANJiHO</t>
  </si>
  <si>
    <t>RT @loverugbyleague: _xD83D__xDE33_ "Do they allow black people in Swinton?"
The RFL are carrying out an investigation after Toronto owner David Argyle…</t>
  </si>
  <si>
    <t>"I'd like to say I have forgiven him but..."
Jose Kenga reveals outcome of video chat with David Argyle and provides further insight into the steps he took immediately following the alleged incident.
https://t.co/q8AaEvu8mb</t>
  </si>
  <si>
    <t>This took a lot of time and thought to write, and at first I wasn't sure how to approach it. In my little corner of the #RugbyLeague world, I hope this results in compelling, respectful conversation and growth. #RFL… https://t.co/R1ZYecVk0V https://t.co/QcPyh2gIje</t>
  </si>
  <si>
    <t>RT @BryanThiel_88: This took a lot of time and thought to write, and at first I wasn't sure how to approach it. In my little corner of the…</t>
  </si>
  <si>
    <t>RT @Bressette4: Jose Kenga's not backing down on the issue, after Argyle's apology. And he has every right to do so. No room for racism in…</t>
  </si>
  <si>
    <t>RFL investigates Toronto owner for ‘racial abuse’ of Swinton’s Jose Kenga https://t.co/HDbPlOyPxB</t>
  </si>
  <si>
    <t>RFL investigates Toronto owner for 'racial abuse' of Swinton's Jose Kenga https://t.co/gd3i7E5cZ9</t>
  </si>
  <si>
    <t>RFL investigates Toronto owner for ‘racial abuse’ of Swinton’s Jose Kenga https://t.co/BK5DDDRPQr</t>
  </si>
  <si>
    <t>@genghiscampbell @Rod_Studd Read Jose Kenga's statement.  It's the Only opinion that matters. Yours doesn't matter.  Neither does mine.</t>
  </si>
  <si>
    <t>Based on recent events surrounding the racial abuse of Jose Kenga from the owner of Toronto Wolfpack... Has the Governing Body of Rugby League proved themselves as being effective in dealing with racism &amp;amp; abuse?</t>
  </si>
  <si>
    <t>• RFL examines claims made by player on Twitter• Prop says owner asked 'do they allow black people in Swinton?'The Rugby Football League is investigating an allegation of racism made against the Toronto owner, David Argyle.The governing body is exami.. https://t.co/SrRpbPjirv</t>
  </si>
  <si>
    <t>RFL investigates Toronto owner for ‘racial abuse’ of Swinton’s Jose Kenga https://t.co/CFSViMr7LW</t>
  </si>
  <si>
    <t>RT @ILaybourn: Toronto owner David Argyle has sacked himself as chairman and chief executive of the Championship club over racists comments…</t>
  </si>
  <si>
    <t>RT @garethwalker: "If any other member of our Wolfpack family had made that comment I made... I would have fired them. Therefore that also…</t>
  </si>
  <si>
    <t>Wow! The correct thing to do, IMHO. There's no place for racism in our game, no matter how pally or jovial. It's disgusting in any guise. Let's hope all parties can move on positively now - Jose Kenga &amp;amp; the town of Swinton in their healing, and Mr Argyle in his learning. https://t.co/u3icXrNPnc</t>
  </si>
  <si>
    <t>Toronto owner David Argyle apologises "unreservedly" over accusation of racial abuse from Swinton forward Jose Kenga
https://t.co/fM3xdcNNE0</t>
  </si>
  <si>
    <t>"If any other member of our Wolfpack family had made that comment I made... I would have fired them. Therefore that also applies to me, so I am firing myself as chairman and CEO."
David Argyle steps down from Toronto roles after speaking to Jose Kenga
https://t.co/4xAMRppIlP</t>
  </si>
  <si>
    <t>“I was incredibly careless with my words when speaking to Swinton Lions player Jose Kenga" https://t.co/tmT8TJfSam</t>
  </si>
  <si>
    <t>RT @TheGameCaller: There’s been a lot of talk about Racism in Rugby League. Racism and racist language is completely unacceptable in our sp…</t>
  </si>
  <si>
    <t>David Argyle of @TOwolfpack was completely out of order in what he said to Jose Kenga, and I see this as a full and frank apology. To stand down from his roles as chairman and CEO are the right things to do, I just really hope his stupidity doesn’t harm the club long term. https://t.co/2HJ5Q7NJdB</t>
  </si>
  <si>
    <t>@johnnyddavidson Mr Argyle has fired himself from the position of CEO/Chairman. He’s published an open letter admitting he’s brought shame on his family and the club. The most important person in this however is Jose Kenga, I hope he’s ok. I’m sure Andy Mazey and his team are looking after him</t>
  </si>
  <si>
    <t>@genghiscampbell @matty0623 You’re free to hold an opinion you like on the matter. I find it utterly depressing that a young man can’t go about his job without being subjected to that filth. It doesn’t matter what you or I think. It matters what Jose Kenga thinks and he is right to make a stand.</t>
  </si>
  <si>
    <t>@genghiscampbell @matty0623 Racism should not be trivialised or in any way justified. Individuals are at liberty to form their opinion on Mr Argyle’s behaviour towards Jose Kenga. I’ve made my opinion quite clear. Supporters, directors coaches, players and sponsors may have a variety of views.</t>
  </si>
  <si>
    <t>@bringbackbiffy @matty0623 @genghiscampbell You totally miss the point. Google John Barnes on racism. Then take a few minutes to consider the ingrained prejudice and misconception that leads to what Jose Kenga was subjected to. That’s what the real issue is.</t>
  </si>
  <si>
    <t>@bringbackbiffy @matty0623 @genghiscampbell Mr Argyle has taken what he believes is appropriate action. There will be a RFL process which come to a conclusion. The welfare of Jose Kenga is of paramount importance. Beyond that, it’s down to individuals like players, sponsors etc to take their own view on Mr Argyle’s actions</t>
  </si>
  <si>
    <t>Mr Argyle hasn’t disputed Jose Kenga’s version of events. He should be asked directly “did you use racist language to Jose Kenga?” Racism should not be tolerated in rugby league. Or anywhere else. Those who seek to justify it or act as an apologist for it should be ashamed. https://t.co/2lJzYG1Szc</t>
  </si>
  <si>
    <t>@nazirafzal @JoseKenga Stunning that he said such a clumsy, insulting thing - and Jose Kenga's post shows exactly why it is so wrong - but I think he earns respect with his response. That club is/was his life and he's been honest enough to walk away. If only more "powerful" people owned their errors.</t>
  </si>
  <si>
    <t>RT @guardian_sport: Toronto owner David Argyle stands down from roles after racism row https://t.co/Ii7YvcNDNY https://t.co/mcsYIRu0VF</t>
  </si>
  <si>
    <t>Rugby League’s Toronto Wolfpack owner David Argyle stands down from roles after racism row with Swinton forward Jose Kenga. _xD83C__xDDE8__xD83C__xDDE6__xD83C__xDFF4__xDB40__xDC67__xDB40__xDC62__xDB40__xDC65__xDB40__xDC6E__xDB40__xDC67__xDB40__xDC7F__xD83C__xDFC9_#TorontoWolfpack #Swinton #RugbyLeague https://t.co/dMGmQYTLeT</t>
  </si>
  <si>
    <t>The RFL confirms it is investigating allegations of racial abuse made against Toronto's David Argyle - saying they have a 'zero-tolerance approach to racist behaviour' - as the Wolfpack owner apologises for the incident involving Swinton's Jose Kenga.
https://t.co/mDbBJzTrh9</t>
  </si>
  <si>
    <t>RT @AaronBower: The RFL confirms it is investigating allegations of racial abuse made against Toronto's David Argyle - saying they have a '…</t>
  </si>
  <si>
    <t>RFL investigates Toronto owner for ‘racial abuse’ of Swinton’s Jose Kenga https://t.co/Ii7YvcNDNY</t>
  </si>
  <si>
    <t>Toronto owner David Argyle stands down from roles after racism row https://t.co/Ii7YvcNDNY https://t.co/mcsYIRu0VF</t>
  </si>
  <si>
    <t>Majority owner David Argyle has stepped down hours after issuing an apology to Swinton Lions prop Jose Kenga. #toronto https://t.co/0IJ9r6VEiq https://t.co/HXSsIgE9R6</t>
  </si>
  <si>
    <t>@adamcas87 @TOwolfpack @TheGameCaller I get it, it's Jose Kenga's fault. Got it.</t>
  </si>
  <si>
    <t>@TOwolfpack But you’ve let yourself down, you’ve let the team down but most of all you’ve let the fans and the city of Toronto down.
The issue now is how we accept your apology and move forward. I for one am happy that you came forward and reached out to Jose Kenga to right an obvious wrong</t>
  </si>
  <si>
    <t>I hope the RFL investigation into the racist comments made towards Jose Kenga look at why he felt he had to make and raise his complaint on social media. Has there been a systematic failure of the games player welfare system? Are there other players suffering in silence?</t>
  </si>
  <si>
    <t>There’s been a lot of talk about Racism in Rugby League. Racism and racist language is completely unacceptable in our sport or anywhere else. What the recent incidents involving Featherstone and Jose Kenga show are that the governing body and clubs still have a lot of work to do.</t>
  </si>
  <si>
    <t>Interesting contrast with Danny Baker. 
Toronto owner David Argyle stands down from roles after racism row https://t.co/0F2WwGIkBE</t>
  </si>
  <si>
    <t>_xD83D__xDE33_ "Do they allow black people in Swinton?"
The RFL are carrying out an investigation after Toronto owner David Argyle was alleged to have racially abused Swinton forward Jose Kenga. #rugbyleague 
https://t.co/3K3a9Scsfn</t>
  </si>
  <si>
    <t>@Gav_Leaf @loverugbyleague Think you need to read Jose Kenga's unchallenged account of the incident again.</t>
  </si>
  <si>
    <t>On the Jose Kenga issue the RFL states: "The RFL were verbally notified of an alleged incident on May 7. The RFL sought written statements, with an agreement that pending receipt of those the matter would remain confidential.  The RFL received those statements on Thursday</t>
  </si>
  <si>
    <t>"evening (the same evening as Jose Kenga’s original tweet).  An investigation was opened the following morning."</t>
  </si>
  <si>
    <t>RT @johnnyddavidson: On the Jose Kenga issue the RFL states: "The RFL were verbally notified of an alleged incident on May 7. The RFL sough…</t>
  </si>
  <si>
    <t>Toronto owner David Argyle stands down from roles after racism row https://t.co/F3v9dpGiPW</t>
  </si>
  <si>
    <t>This Jose Kenga with the racism claim.. What are people wanting to happen to David Argyle ??? Serious question.</t>
  </si>
  <si>
    <t>@Jamie_Bate He has now resigned.  Jose Kenga wants more to happen.  Is he thinking Argyle should withdraw his money?  Go to prison?  What is the proportionate response?</t>
  </si>
  <si>
    <t>"I have disgraced rugby and my family" - Toronto Wolfpack owner Argyle 'fires himself' as Chairman and CEO following allegations of racism. Further sanctions may follow:  https://t.co/kn9fxY07PO</t>
  </si>
  <si>
    <t>@MaggieLovesRL @jdgsport I'm very pleased that Mr Argyle acknowledged what he said, how incredibly wrong it was, and has personally spoken with Jose Kenga to apologize at length, followed by his letter of resignation. That's the sort of prompt response you rarely see.</t>
  </si>
  <si>
    <t>RFL investigates Toronto owner for ‘racial abuse’ of Swinton’s Jose Kenga https://t.co/Rw8SHhJkmN</t>
  </si>
  <si>
    <t>Jose Kenga is in the Swinton squad for the return game against Toronto on Sunday https://t.co/fA0vv0iMLW</t>
  </si>
  <si>
    <t>Toronto owner David Argyle has sacked himself as chairman and chief executive of the Championship club over racists comments he made to Swinton forward Jose Kenga, admitting he has disgraced rugby and his family</t>
  </si>
  <si>
    <t>@nazirafzal @JoseKenga He gets points for falling on his sword. Nevertheless, ‘clumsy &amp;amp; unintentional’ is hard to fit with the scenario Kenga describes.</t>
  </si>
  <si>
    <t>RFL investigates Toronto owner for ‘racial abuse’ of Swinton’s Jose Kenga https://t.co/3w7nZevFyO https://t.co/FtXIvM3nvm</t>
  </si>
  <si>
    <t>@ianinhoWOLF @RobnCaz @LezBoardman @andy_mazey @Swinton_Lions @JoseKenga @TheRFL @TOwolfpack Who’s had a go at Toronto? Mr Argyle created the problem not the Lion’s fans nor Jose Kenga. Your attitude does you and your fans no favours.</t>
  </si>
  <si>
    <t>_xD83D__xDCDD_ | CLUB STATEMENT
Swinton Lions' Chairman and Board would like to make this statement following Jose Kenga’s social media post made on Thursday evening.
➡️ https://t.co/P7kPHMLLex https://t.co/pVohHmIEkD</t>
  </si>
  <si>
    <t>We can learn a lot from Jose Kenga’s expression of the effect of a single racist comment, which was worsened by the speaker’s attempt to laugh it off.
Kenga immediately objected to Argyle’s comment. In response, Argyle handed him a drink token.
Demeaning and totally inadequate. https://t.co/NXQJctNNek</t>
  </si>
  <si>
    <t>https://t.co/5853LIkBg5</t>
  </si>
  <si>
    <t>After being made aware of the tweet from Jose Kenga last night, the RFL’s compliance department has opened an investigation. We have a zero tolerance approach to racist behaviour of any type. https://t.co/xwywMdHIK5</t>
  </si>
  <si>
    <t>For those thinking Mr Argyle has apologised as soon as he knew there was a complaint, he didn't. Jose Kenga complained at the time. Had Argyle apologised both to him and the Lions at the time, none of this would be public. He didn't. https://t.co/pXQ3qFpcBp</t>
  </si>
  <si>
    <t>RT @KEVINMORT: For those thinking Mr Argyle has apologised as soon as he knew there was a complaint, he didn't. Jose Kenga complained at th…</t>
  </si>
  <si>
    <t>@RussellTheRugby @RugbyCAN_ Swinton player Jose Kenga said that David Argyle directed racist comments towards him after a game. Argyle confirmed that the story was true and as a result, removed himself as the owner of the Wolfpack. If you want to read exactly what he said, it's all on @JoseKenga's profile</t>
  </si>
  <si>
    <t>Jose Kenga's not backing down on the issue, after Argyle's apology. And he has every right to do so. No room for racism in sports. https://t.co/KZeBXjZ8wL</t>
  </si>
  <si>
    <t>https://www.reddit.com/r/nrl/comments/bxoce6/swinton_lions_player_jose_kenga_was_racially/?utm_source=ifttt</t>
  </si>
  <si>
    <t>https://twitter.com/JoseKenga/status/1136740838757863424</t>
  </si>
  <si>
    <t>http://www.totalrl.com/rfl-open-investigation-into-allegation-of-racial-abuse-by-david-argyle-as-toronto-owner-apologises/</t>
  </si>
  <si>
    <t>https://www.yorkshireeveningpost.co.uk/sport/rugby-league/leeds-raised-player-receives-apology-from-toronto-wolfpack-owner-after-racial-abuse-allegation-1-9809453</t>
  </si>
  <si>
    <t>https://swintonlionsrlfc.co.uk/news/club-statement-jose-kenga/</t>
  </si>
  <si>
    <t>https://www.theguardian.com/sport/2019/jun/07/rugby-football-league-investigate-toronto-owner-david-argyle-racial-abuse-swinton-jose-kenga?CMP=share_btn_tw</t>
  </si>
  <si>
    <t>https://www.theguardian.com/sport/2019/jun/07/rugby-football-league-investigate-toronto-owner-david-argyle-racial-abuse-swinton-jose-kenga?utm_source=dlvr.it&amp;utm_medium=twitter</t>
  </si>
  <si>
    <t>https://www.theguardian.com/sport/2019/jun/07/rugby-football-league-investigate-toronto-owner-david-argyle-racial-abuse-swinton-jose-kenga</t>
  </si>
  <si>
    <t>http://www.rlnews.co.uk/kenga-facetimes-argyle-provides-further-insight-into-allegations/</t>
  </si>
  <si>
    <t>https://defendtheden.home.blog/2019/06/07/we-need-to-learn-from-david-argyles-remarks-to-jose-kenga/</t>
  </si>
  <si>
    <t>https://www.theguardian.com/sport/2019/jun/07/rugby-football-league-investigate-toronto-owner-david-argyle-racial-abuse-swinton-jose-kenga?utm_term=Autofeed&amp;CMP=twt_b-gdnnews&amp;utm_medium=Social&amp;utm_source=Twitter#Echobox=1559941665</t>
  </si>
  <si>
    <t>https://www.theguardian.com/sport/2019/jun/07/rugby-football-league-investigate-toronto-owner-david-argyle-racial-abuse-swinton-jose-kenga?CMP=Share_iOSApp_Other</t>
  </si>
  <si>
    <t>https://twitter.com/TOwolfpack/status/1137165835762618369</t>
  </si>
  <si>
    <t>https://www.mirror.co.uk/sport/rugby-league/toronto-wolfpack-owner-david-argyle-16447399</t>
  </si>
  <si>
    <t>https://www.mirror.co.uk/sport/rugby-league/toronto-wolfpack-owner-david-argyle-16479583</t>
  </si>
  <si>
    <t>https://www.rugbypass.com/news/millionaire-league-boss-who-wanted-sonny-bill-williams-fires-himself-over-racist-remark</t>
  </si>
  <si>
    <t>https://twitter.com/garethwalker/status/1137249959466717184</t>
  </si>
  <si>
    <t>https://twitter.com/towolfpack/status/1136785129525927937</t>
  </si>
  <si>
    <t>https://globalnews.ca/news/5368606/david-argyle-toronto-wolfpack-ceo-resigns/</t>
  </si>
  <si>
    <t>https://www.loverugbyleague.com/post/toronto-owner-says-sorry-to-swinton-forward-over-alleged-racial-abuse/</t>
  </si>
  <si>
    <t>https://twitter.com/ILaybourn/status/1136940140033708032</t>
  </si>
  <si>
    <t>http://www.ebru.co.ke/rfl-investigates-toronto-owner-for-racial-abuse-of-swintons-jose-kenga/</t>
  </si>
  <si>
    <t>https://www.bbc.co.uk/sport/rugby-league/48553802</t>
  </si>
  <si>
    <t>https://twitter.com/JoseKenga/status/1137060693713313792</t>
  </si>
  <si>
    <t>reddit.com</t>
  </si>
  <si>
    <t>twitter.com</t>
  </si>
  <si>
    <t>totalrl.com</t>
  </si>
  <si>
    <t>co.uk</t>
  </si>
  <si>
    <t>theguardian.com</t>
  </si>
  <si>
    <t>home.blog</t>
  </si>
  <si>
    <t>rugbypass.com</t>
  </si>
  <si>
    <t>globalnews.ca</t>
  </si>
  <si>
    <t>loverugbyleague.com</t>
  </si>
  <si>
    <t>co.ke</t>
  </si>
  <si>
    <t>rugbyleague</t>
  </si>
  <si>
    <t>news sports exclusive</t>
  </si>
  <si>
    <t>rugbyleague rfl</t>
  </si>
  <si>
    <t>torontowolfpack swinton rugbyleague</t>
  </si>
  <si>
    <t>toronto</t>
  </si>
  <si>
    <t>https://pbs.twimg.com/media/D8c_bjlVsAApCQc.jpg</t>
  </si>
  <si>
    <t>https://pbs.twimg.com/media/D8ex_HeXkAA_TLv.jpg</t>
  </si>
  <si>
    <t>https://pbs.twimg.com/media/D8it7DOX4AELsJW.jpg</t>
  </si>
  <si>
    <t>https://pbs.twimg.com/media/D8jExQZW4AADD_H.jpg</t>
  </si>
  <si>
    <t>https://pbs.twimg.com/media/D8kqYMwWwAEfkdp.jpg</t>
  </si>
  <si>
    <t>https://pbs.twimg.com/media/D8cmdmRXUAACt8s.png</t>
  </si>
  <si>
    <t>https://pbs.twimg.com/media/D8ca7zSWsAAVHZ-.jpg</t>
  </si>
  <si>
    <t>http://pbs.twimg.com/profile_images/1112802360647139330/xYzvfeQc_normal.png</t>
  </si>
  <si>
    <t>http://pbs.twimg.com/profile_images/1136079827813961728/KNE4aqgh_normal.jpg</t>
  </si>
  <si>
    <t>http://pbs.twimg.com/profile_images/1136689227838758913/JffnsHBI_normal.jpg</t>
  </si>
  <si>
    <t>http://pbs.twimg.com/profile_images/378800000663348494/3470368d18c7959d0a8eee3a029f63fc_normal.png</t>
  </si>
  <si>
    <t>http://pbs.twimg.com/profile_images/1105936776382812169/GbbQxYeG_normal.jpg</t>
  </si>
  <si>
    <t>http://pbs.twimg.com/profile_images/1014747986377797634/b20xKTy7_normal.jpg</t>
  </si>
  <si>
    <t>http://pbs.twimg.com/profile_images/1125158047578578947/Vpn_DUhf_normal.jpg</t>
  </si>
  <si>
    <t>http://pbs.twimg.com/profile_images/1067143505888362497/XDALS5fF_normal.jpg</t>
  </si>
  <si>
    <t>http://pbs.twimg.com/profile_images/1039064136834011137/2D5jVcKN_normal.jpg</t>
  </si>
  <si>
    <t>http://pbs.twimg.com/profile_images/1397334469/mee_normal.jpg</t>
  </si>
  <si>
    <t>http://pbs.twimg.com/profile_images/1117482006114390016/uYuhEj0j_normal.jpg</t>
  </si>
  <si>
    <t>http://pbs.twimg.com/profile_images/1038090416078446592/4z1qhbUq_normal.jpg</t>
  </si>
  <si>
    <t>http://pbs.twimg.com/profile_images/964640950223036416/JatPKYoV_normal.jpg</t>
  </si>
  <si>
    <t>http://pbs.twimg.com/profile_images/146301441/bramley_logo_normal.JPG</t>
  </si>
  <si>
    <t>http://pbs.twimg.com/profile_images/1104365635528781824/XeHyccI4_normal.jpg</t>
  </si>
  <si>
    <t>http://pbs.twimg.com/profile_images/1132688442280824833/Zkhx8SqC_normal.jpg</t>
  </si>
  <si>
    <t>http://pbs.twimg.com/profile_images/1130791402475008000/p3mp4-UF_normal.jpg</t>
  </si>
  <si>
    <t>http://pbs.twimg.com/profile_images/1101302256245399552/vr2Qg8in_normal.jpg</t>
  </si>
  <si>
    <t>http://pbs.twimg.com/profile_images/1116340218158886912/4YSuXJjL_normal.jpg</t>
  </si>
  <si>
    <t>http://pbs.twimg.com/profile_images/1135621808290447360/m3s0jR9i_normal.jpg</t>
  </si>
  <si>
    <t>http://pbs.twimg.com/profile_images/1069615183021203457/NndTAZ-x_normal.jpg</t>
  </si>
  <si>
    <t>http://pbs.twimg.com/profile_images/1133790708819779584/yqIaYK7b_normal.jpg</t>
  </si>
  <si>
    <t>http://pbs.twimg.com/profile_images/939961320941740032/P3N0q5c4_normal.jpg</t>
  </si>
  <si>
    <t>http://pbs.twimg.com/profile_images/1088574272279322631/SuS-cd5A_normal.jpg</t>
  </si>
  <si>
    <t>http://pbs.twimg.com/profile_images/1094155278382235649/0FoXZ9sD_normal.jpg</t>
  </si>
  <si>
    <t>http://pbs.twimg.com/profile_images/916637471009656832/F42Zd175_normal.jpg</t>
  </si>
  <si>
    <t>http://pbs.twimg.com/profile_images/1099760503533039617/OfNLB__f_normal.jpg</t>
  </si>
  <si>
    <t>http://pbs.twimg.com/profile_images/496356392542797826/bQWyqV3U_normal.jpeg</t>
  </si>
  <si>
    <t>http://pbs.twimg.com/profile_images/1428846276/RichardHeyes1_normal.jpg</t>
  </si>
  <si>
    <t>http://pbs.twimg.com/profile_images/1130164333286187009/UY57at8u_normal.jpg</t>
  </si>
  <si>
    <t>http://pbs.twimg.com/profile_images/1031084534476025856/BQMIaYRU_normal.jpg</t>
  </si>
  <si>
    <t>http://pbs.twimg.com/profile_images/1118640910101819392/hPDIOplf_normal.jpg</t>
  </si>
  <si>
    <t>http://pbs.twimg.com/profile_images/964675278734700544/8X6Wj2vb_normal.jpg</t>
  </si>
  <si>
    <t>http://pbs.twimg.com/profile_images/658321616481468416/F3JcSAvN_normal.jpg</t>
  </si>
  <si>
    <t>http://pbs.twimg.com/profile_images/1134102873128800258/O8d_imJF_normal.jpg</t>
  </si>
  <si>
    <t>http://pbs.twimg.com/profile_images/1131231731028250624/kMjH4wPj_normal.jpg</t>
  </si>
  <si>
    <t>http://pbs.twimg.com/profile_images/911317870499557377/8C0o8IqA_normal.jpg</t>
  </si>
  <si>
    <t>http://pbs.twimg.com/profile_images/1076912605934043136/xw6eEtct_normal.jpg</t>
  </si>
  <si>
    <t>http://pbs.twimg.com/profile_images/1045069285096329219/GqeCM3TK_normal.jpg</t>
  </si>
  <si>
    <t>http://abs.twimg.com/sticky/default_profile_images/default_profile_normal.png</t>
  </si>
  <si>
    <t>http://pbs.twimg.com/profile_images/1091679794301947905/WbM1dJvy_normal.jpg</t>
  </si>
  <si>
    <t>http://pbs.twimg.com/profile_images/827568259465555968/4MROd4Dr_normal.jpg</t>
  </si>
  <si>
    <t>http://pbs.twimg.com/profile_images/922133822132670464/TT_SbikI_normal.jpg</t>
  </si>
  <si>
    <t>http://pbs.twimg.com/profile_images/1126360667735429120/TmDEEFtg_normal.jpg</t>
  </si>
  <si>
    <t>http://pbs.twimg.com/profile_images/1107215950946942976/IvBor9Q8_normal.jpg</t>
  </si>
  <si>
    <t>http://pbs.twimg.com/profile_images/1127486347877416960/h0jhbAxf_normal.jpg</t>
  </si>
  <si>
    <t>http://pbs.twimg.com/profile_images/1107925469054283776/W6TOJwlp_normal.jpg</t>
  </si>
  <si>
    <t>http://pbs.twimg.com/profile_images/1135835511828955136/SvN9Zmzl_normal.jpg</t>
  </si>
  <si>
    <t>http://pbs.twimg.com/profile_images/1091726668253839360/7uPwCNLZ_normal.jpg</t>
  </si>
  <si>
    <t>http://pbs.twimg.com/profile_images/1126483286849654785/lTIuGcOv_normal.jpg</t>
  </si>
  <si>
    <t>http://pbs.twimg.com/profile_images/1128027560502284288/t8OARF0V_normal.jpg</t>
  </si>
  <si>
    <t>http://pbs.twimg.com/profile_images/1092856444079222784/RGGoyQ8J_normal.jpg</t>
  </si>
  <si>
    <t>http://pbs.twimg.com/profile_images/954048182761254912/Fqzog4yF_normal.jpg</t>
  </si>
  <si>
    <t>http://pbs.twimg.com/profile_images/1136855664095924225/FTWobpma_normal.jpg</t>
  </si>
  <si>
    <t>http://pbs.twimg.com/profile_images/422115844/Nick_and_Leeds_Met__normal.JPG</t>
  </si>
  <si>
    <t>http://pbs.twimg.com/profile_images/623533977702371328/uOV5ZJLY_normal.jpg</t>
  </si>
  <si>
    <t>http://pbs.twimg.com/profile_images/1137514206461399040/4mvZoNya_normal.jpg</t>
  </si>
  <si>
    <t>http://pbs.twimg.com/profile_images/1106853568148062210/DKyuuaH6_normal.jpg</t>
  </si>
  <si>
    <t>http://pbs.twimg.com/profile_images/899290611878113280/2thh_YMO_normal.jpg</t>
  </si>
  <si>
    <t>http://pbs.twimg.com/profile_images/1080550325218668549/hwc-Se_U_normal.jpg</t>
  </si>
  <si>
    <t>http://pbs.twimg.com/profile_images/1084136975748268032/OTnhHozm_normal.jpg</t>
  </si>
  <si>
    <t>http://pbs.twimg.com/profile_images/1015580742435442688/M8ycKjKO_normal.jpg</t>
  </si>
  <si>
    <t>http://pbs.twimg.com/profile_images/1061915596328263680/EcBjYl5z_normal.jpg</t>
  </si>
  <si>
    <t>http://pbs.twimg.com/profile_images/689779988602683392/gEGtc9Fc_normal.png</t>
  </si>
  <si>
    <t>http://pbs.twimg.com/profile_images/1054338193477251073/l9DycUxa_normal.jpg</t>
  </si>
  <si>
    <t>http://pbs.twimg.com/profile_images/1063237760197251072/hhIaLRE__normal.jpg</t>
  </si>
  <si>
    <t>http://pbs.twimg.com/profile_images/1134225712997687297/gQHAV01Z_normal.jpg</t>
  </si>
  <si>
    <t>http://pbs.twimg.com/profile_images/621257964150763520/0D3iNqUn_normal.png</t>
  </si>
  <si>
    <t>http://pbs.twimg.com/profile_images/1132625096345096193/QGcEskv-_normal.jpg</t>
  </si>
  <si>
    <t>http://pbs.twimg.com/profile_images/453620512422649856/DOzajiY8_normal.jpeg</t>
  </si>
  <si>
    <t>http://pbs.twimg.com/profile_images/1042174500152864768/KCZsqU00_normal.jpg</t>
  </si>
  <si>
    <t>http://pbs.twimg.com/profile_images/701177090612314112/zcumqiIA_normal.jpg</t>
  </si>
  <si>
    <t>http://pbs.twimg.com/profile_images/1076436976558059520/EgbuSqMr_normal.jpg</t>
  </si>
  <si>
    <t>http://pbs.twimg.com/profile_images/983648105290764288/vz1fA3Ad_normal.jpg</t>
  </si>
  <si>
    <t>http://pbs.twimg.com/profile_images/876117148292272128/TihBpAq0_normal.jpg</t>
  </si>
  <si>
    <t>http://pbs.twimg.com/profile_images/1119699087425789952/QyAdAfH4_normal.jpg</t>
  </si>
  <si>
    <t>http://pbs.twimg.com/profile_images/1069371004575719424/klE8mdnI_normal.jpg</t>
  </si>
  <si>
    <t>http://pbs.twimg.com/profile_images/1138421232662175745/KfBLKBMB_normal.jpg</t>
  </si>
  <si>
    <t>http://pbs.twimg.com/profile_images/1101294254998065152/uXH9u1D-_normal.jpg</t>
  </si>
  <si>
    <t>http://pbs.twimg.com/profile_images/1096751266938740736/1S35eCdQ_normal.png</t>
  </si>
  <si>
    <t>http://pbs.twimg.com/profile_images/1702002238/image_normal.jpg</t>
  </si>
  <si>
    <t>http://pbs.twimg.com/profile_images/1003189975846924288/mXw0Kmck_normal.jpg</t>
  </si>
  <si>
    <t>http://pbs.twimg.com/profile_images/843140052037390336/fpLL2RX5_normal.jpg</t>
  </si>
  <si>
    <t>http://pbs.twimg.com/profile_images/1097589764037980160/cs_kjp2h_normal.jpg</t>
  </si>
  <si>
    <t>http://pbs.twimg.com/profile_images/1025164154422751232/BaiecHqN_normal.jpg</t>
  </si>
  <si>
    <t>http://pbs.twimg.com/profile_images/1136557559719051265/W8LVGPwn_normal.jpg</t>
  </si>
  <si>
    <t>http://pbs.twimg.com/profile_images/1115514749108854784/PSUkBTqJ_normal.jpg</t>
  </si>
  <si>
    <t>http://pbs.twimg.com/profile_images/1122762876912058369/Ctw7Umpi_normal.jpg</t>
  </si>
  <si>
    <t>http://pbs.twimg.com/profile_images/923487707405398017/VhynxBBv_normal.jpg</t>
  </si>
  <si>
    <t>http://pbs.twimg.com/profile_images/1107997317188206594/KmucYwMt_normal.jpg</t>
  </si>
  <si>
    <t>http://pbs.twimg.com/profile_images/1110458004271443969/SYrg6ymY_normal.jpg</t>
  </si>
  <si>
    <t>http://pbs.twimg.com/profile_images/1136167324363497474/UyirtpYS_normal.jpg</t>
  </si>
  <si>
    <t>http://pbs.twimg.com/profile_images/1134039801475280896/wcfEeSli_normal.jpg</t>
  </si>
  <si>
    <t>http://pbs.twimg.com/profile_images/1134836538104254465/OB2fwBSt_normal.jpg</t>
  </si>
  <si>
    <t>http://pbs.twimg.com/profile_images/1125365773155885058/za9iRDbh_normal.jpg</t>
  </si>
  <si>
    <t>http://pbs.twimg.com/profile_images/1135659359160197121/DySHJ9A0_normal.jpg</t>
  </si>
  <si>
    <t>http://pbs.twimg.com/profile_images/960560500257054720/I0RG1amY_normal.jpg</t>
  </si>
  <si>
    <t>http://pbs.twimg.com/profile_images/378800000134156659/1e411f510040cb3bb495f18eb0b5c14e_normal.jpeg</t>
  </si>
  <si>
    <t>http://pbs.twimg.com/profile_images/1124758462444056576/goGAnbQO_normal.png</t>
  </si>
  <si>
    <t>http://pbs.twimg.com/profile_images/1131495065568911360/FCU2fyTM_normal.jpg</t>
  </si>
  <si>
    <t>http://pbs.twimg.com/profile_images/958620266606809088/SUeftM_R_normal.jpg</t>
  </si>
  <si>
    <t>http://pbs.twimg.com/profile_images/663730127906463744/l017r0-__normal.jpg</t>
  </si>
  <si>
    <t>http://pbs.twimg.com/profile_images/1136006525863043077/sLnuBSp4_normal.png</t>
  </si>
  <si>
    <t>http://pbs.twimg.com/profile_images/1616006932/b4d169f3-2605-41cb-8df7-675909afd06f_normal.jpg</t>
  </si>
  <si>
    <t>http://pbs.twimg.com/profile_images/1065992924566077441/5iDfDrqi_normal.jpg</t>
  </si>
  <si>
    <t>http://pbs.twimg.com/profile_images/999299617941405696/okpIokzm_normal.jpg</t>
  </si>
  <si>
    <t>http://pbs.twimg.com/profile_images/1130470007480172544/04g1Nquk_normal.jpg</t>
  </si>
  <si>
    <t>http://pbs.twimg.com/profile_images/2811765941/9afeee1a58ed2d435fe04ecb97e9d4a7_normal.jpeg</t>
  </si>
  <si>
    <t>http://pbs.twimg.com/profile_images/1093092452129480704/9OE6Fs26_normal.jpg</t>
  </si>
  <si>
    <t>http://pbs.twimg.com/profile_images/999043848000057344/C36Oamjf_normal.jpg</t>
  </si>
  <si>
    <t>http://pbs.twimg.com/profile_images/3150470163/22365a881fd8c08a2cfe2eaf7d1d801d_normal.jpeg</t>
  </si>
  <si>
    <t>http://pbs.twimg.com/profile_images/1132594989635133441/syGfrJHI_normal.jpg</t>
  </si>
  <si>
    <t>http://pbs.twimg.com/profile_images/615859838128627712/WSAs92aE_normal.jpg</t>
  </si>
  <si>
    <t>http://pbs.twimg.com/profile_images/846829319372656640/R29d0HlQ_normal.jpg</t>
  </si>
  <si>
    <t>http://pbs.twimg.com/profile_images/686268214406463488/b464jali_normal.jpg</t>
  </si>
  <si>
    <t>http://pbs.twimg.com/profile_images/950528971392757760/0NHIVsiC_normal.jpg</t>
  </si>
  <si>
    <t>http://pbs.twimg.com/profile_images/939066858887696384/70LzCw5T_normal.jpg</t>
  </si>
  <si>
    <t>http://pbs.twimg.com/profile_images/1104708615137624064/DqkN06Ri_normal.jpg</t>
  </si>
  <si>
    <t>http://pbs.twimg.com/profile_images/814250924382257152/iITFTECW_normal.jpg</t>
  </si>
  <si>
    <t>http://pbs.twimg.com/profile_images/593194957537673216/5-Ptgsth_normal.jpg</t>
  </si>
  <si>
    <t>http://pbs.twimg.com/profile_images/1130029361393012737/uM3BZ4os_normal.jpg</t>
  </si>
  <si>
    <t>http://pbs.twimg.com/profile_images/749356902522421248/eivwlyzZ_normal.jpg</t>
  </si>
  <si>
    <t>http://pbs.twimg.com/profile_images/1117728945162604544/-ekW32tg_normal.jpg</t>
  </si>
  <si>
    <t>http://pbs.twimg.com/profile_images/1132741029822644224/iGMwiQTM_normal.jpg</t>
  </si>
  <si>
    <t>http://pbs.twimg.com/profile_images/483920986920996864/kGDqeEP6_normal.jpeg</t>
  </si>
  <si>
    <t>http://pbs.twimg.com/profile_images/997747129442447360/ywRnJlbG_normal.jpg</t>
  </si>
  <si>
    <t>http://pbs.twimg.com/profile_images/1122858826196115456/H6xReWJa_normal.png</t>
  </si>
  <si>
    <t>https://twitter.com/#!/dewsburyrams/status/1135173431199174656</t>
  </si>
  <si>
    <t>https://twitter.com/#!/neaglehigor/status/1135726451557392384</t>
  </si>
  <si>
    <t>https://twitter.com/#!/neilwalmsley3/status/1136760315381784576</t>
  </si>
  <si>
    <t>https://twitter.com/#!/r_nrl/status/1136805537985769473</t>
  </si>
  <si>
    <t>https://twitter.com/#!/connorjames1999/status/1136896630534365184</t>
  </si>
  <si>
    <t>https://twitter.com/#!/samtcity/status/1136901258659401729</t>
  </si>
  <si>
    <t>https://twitter.com/#!/workingtontown/status/1136907743862935552</t>
  </si>
  <si>
    <t>https://twitter.com/#!/rljohnny/status/1136907799974334465</t>
  </si>
  <si>
    <t>https://twitter.com/#!/loobylynzra/status/1136907988227244034</t>
  </si>
  <si>
    <t>https://twitter.com/#!/gavinbrannan/status/1136908598540460032</t>
  </si>
  <si>
    <t>https://twitter.com/#!/callumplin/status/1136908815939620869</t>
  </si>
  <si>
    <t>https://twitter.com/#!/trearnshaw/status/1136909016095952897</t>
  </si>
  <si>
    <t>https://twitter.com/#!/j_mcgillvary/status/1136909669782446080</t>
  </si>
  <si>
    <t>https://twitter.com/#!/bramleybuffs/status/1136913916217495552</t>
  </si>
  <si>
    <t>https://twitter.com/#!/knarkybadger/status/1136915600964542465</t>
  </si>
  <si>
    <t>https://twitter.com/#!/barratchris/status/1136915239788789760</t>
  </si>
  <si>
    <t>https://twitter.com/#!/barratchris/status/1136915801322196992</t>
  </si>
  <si>
    <t>https://twitter.com/#!/carneypeterjoe/status/1136916771796111360</t>
  </si>
  <si>
    <t>https://twitter.com/#!/chappelbob/status/1136917411150610434</t>
  </si>
  <si>
    <t>https://twitter.com/#!/chappelbob/status/1136917422273912832</t>
  </si>
  <si>
    <t>https://twitter.com/#!/lewinwilllew22/status/1136919134413959168</t>
  </si>
  <si>
    <t>https://twitter.com/#!/lukeatkins79/status/1136919283924123648</t>
  </si>
  <si>
    <t>https://twitter.com/#!/lukeatkins79/status/1136919297538895872</t>
  </si>
  <si>
    <t>https://twitter.com/#!/leagueexpress/status/1136919433048408065</t>
  </si>
  <si>
    <t>https://twitter.com/#!/m_shaw1/status/1136920840984047617</t>
  </si>
  <si>
    <t>https://twitter.com/#!/craig_backhouse/status/1136920889327570944</t>
  </si>
  <si>
    <t>https://twitter.com/#!/joe16316602/status/1136921715399974912</t>
  </si>
  <si>
    <t>https://twitter.com/#!/tim_hughesali/status/1136921732055519232</t>
  </si>
  <si>
    <t>https://twitter.com/#!/1866swintonrick/status/1136923403070431232</t>
  </si>
  <si>
    <t>https://twitter.com/#!/theantporter/status/1136924284671188992</t>
  </si>
  <si>
    <t>https://twitter.com/#!/rsabulldog/status/1136924589248983040</t>
  </si>
  <si>
    <t>https://twitter.com/#!/richardheyes/status/1136926074460409856</t>
  </si>
  <si>
    <t>https://twitter.com/#!/balfey78/status/1136926522068090880</t>
  </si>
  <si>
    <t>https://twitter.com/#!/fitzpatrickkev/status/1136913308475412480</t>
  </si>
  <si>
    <t>https://twitter.com/#!/fitzpatrickkev/status/1136926588665257984</t>
  </si>
  <si>
    <t>https://twitter.com/#!/mrneilmorrow/status/1136931006538276865</t>
  </si>
  <si>
    <t>https://twitter.com/#!/petersmithyep/status/1136927648851140608</t>
  </si>
  <si>
    <t>https://twitter.com/#!/yepsportsdesk/status/1136931853867323392</t>
  </si>
  <si>
    <t>https://twitter.com/#!/discomclennan/status/1136933560831610885</t>
  </si>
  <si>
    <t>https://twitter.com/#!/themagicweekend/status/1136934390695641088</t>
  </si>
  <si>
    <t>https://twitter.com/#!/grosvenor_david/status/1136936660967579650</t>
  </si>
  <si>
    <t>https://twitter.com/#!/phoenixevcoach/status/1136937737930584065</t>
  </si>
  <si>
    <t>https://twitter.com/#!/nicwid/status/1136938141082902529</t>
  </si>
  <si>
    <t>https://twitter.com/#!/claretng/status/1136939071656382464</t>
  </si>
  <si>
    <t>https://twitter.com/#!/lozzzknight/status/1136942980152090624</t>
  </si>
  <si>
    <t>https://twitter.com/#!/jcsura/status/1136946397310332928</t>
  </si>
  <si>
    <t>https://twitter.com/#!/callstock/status/1136947003194261507</t>
  </si>
  <si>
    <t>https://twitter.com/#!/callstock/status/1136947014380531712</t>
  </si>
  <si>
    <t>https://twitter.com/#!/consumodeporte/status/1136947175403839491</t>
  </si>
  <si>
    <t>https://twitter.com/#!/mjeshep/status/1136951974912565248</t>
  </si>
  <si>
    <t>https://twitter.com/#!/aaronsmithbd4/status/1136953664101343238</t>
  </si>
  <si>
    <t>https://twitter.com/#!/phil58147326/status/1136958001846398976</t>
  </si>
  <si>
    <t>https://twitter.com/#!/annestowrd/status/1136961168910815232</t>
  </si>
  <si>
    <t>https://twitter.com/#!/leyland_lucy/status/1136969355714076677</t>
  </si>
  <si>
    <t>https://twitter.com/#!/ginnerwina/status/1136889773279318017</t>
  </si>
  <si>
    <t>https://twitter.com/#!/ginnerwina/status/1136983338835726336</t>
  </si>
  <si>
    <t>https://twitter.com/#!/elizabe23127358/status/1136946366171758595</t>
  </si>
  <si>
    <t>https://twitter.com/#!/elizabe23127358/status/1136946375210557442</t>
  </si>
  <si>
    <t>https://twitter.com/#!/elizabe23127358/status/1136984685265989633</t>
  </si>
  <si>
    <t>https://twitter.com/#!/got2getgo/status/1136995295970168832</t>
  </si>
  <si>
    <t>https://twitter.com/#!/swannymediaman/status/1137021669548183554</t>
  </si>
  <si>
    <t>https://twitter.com/#!/wa12rugbyleague/status/1137024224093245440</t>
  </si>
  <si>
    <t>https://twitter.com/#!/shonam79/status/1137030916981895169</t>
  </si>
  <si>
    <t>https://twitter.com/#!/halafi01/status/1137038746447208448</t>
  </si>
  <si>
    <t>https://twitter.com/#!/urbantoronto/status/1137041842900520962</t>
  </si>
  <si>
    <t>https://twitter.com/#!/craigtflaherty/status/1137043684971687941</t>
  </si>
  <si>
    <t>https://twitter.com/#!/sappermp10/status/1137080402642952192</t>
  </si>
  <si>
    <t>https://twitter.com/#!/davescully/status/1137084478818590721</t>
  </si>
  <si>
    <t>https://twitter.com/#!/rlnewscouk/status/1137085538735988740</t>
  </si>
  <si>
    <t>https://twitter.com/#!/bryanthiel_88/status/1137073130327949313</t>
  </si>
  <si>
    <t>https://twitter.com/#!/robncaz/status/1137088081314680833</t>
  </si>
  <si>
    <t>https://twitter.com/#!/bradbuss/status/1137088097403965441</t>
  </si>
  <si>
    <t>https://twitter.com/#!/guardiannews/status/1137106016661889025</t>
  </si>
  <si>
    <t>https://twitter.com/#!/sportsupdatefbb/status/1137108192733933568</t>
  </si>
  <si>
    <t>https://twitter.com/#!/analyticaglobal/status/1137108407285100544</t>
  </si>
  <si>
    <t>https://twitter.com/#!/jojostro01/status/1137120509479575553</t>
  </si>
  <si>
    <t>https://twitter.com/#!/jojostro01/status/1137136391241031680</t>
  </si>
  <si>
    <t>https://twitter.com/#!/karrick/status/1136986734900760576</t>
  </si>
  <si>
    <t>https://twitter.com/#!/karrick/status/1137141400485711874</t>
  </si>
  <si>
    <t>https://twitter.com/#!/sporttlad/status/1137175049348235264</t>
  </si>
  <si>
    <t>https://twitter.com/#!/stocksfield_md/status/1137223604133928960</t>
  </si>
  <si>
    <t>https://twitter.com/#!/john_v_sharpe/status/1137247771549929472</t>
  </si>
  <si>
    <t>https://twitter.com/#!/clarenorth/status/1137248168184336385</t>
  </si>
  <si>
    <t>https://twitter.com/#!/trevthered17/status/1137248249423769600</t>
  </si>
  <si>
    <t>https://twitter.com/#!/yorkiewend/status/1137249045796347904</t>
  </si>
  <si>
    <t>https://twitter.com/#!/michaeltiller3/status/1137254403075858432</t>
  </si>
  <si>
    <t>https://twitter.com/#!/markwilsonradio/status/1137258657475903489</t>
  </si>
  <si>
    <t>https://twitter.com/#!/jamessaintlatic/status/1137260924514029568</t>
  </si>
  <si>
    <t>https://twitter.com/#!/biggdazza/status/1137261575604228097</t>
  </si>
  <si>
    <t>https://twitter.com/#!/jjwhaling/status/1136909795284459525</t>
  </si>
  <si>
    <t>https://twitter.com/#!/jjwhaling/status/1137262224173654016</t>
  </si>
  <si>
    <t>https://twitter.com/#!/staceydenby/status/1137265262657449984</t>
  </si>
  <si>
    <t>https://twitter.com/#!/davesinners/status/1137265739340161024</t>
  </si>
  <si>
    <t>https://twitter.com/#!/jinjasoo/status/1137268489377505285</t>
  </si>
  <si>
    <t>https://twitter.com/#!/aiden_hema/status/1137268574509240320</t>
  </si>
  <si>
    <t>https://twitter.com/#!/garethwalker/status/1136888554834092032</t>
  </si>
  <si>
    <t>https://twitter.com/#!/garethwalker/status/1137249959466717184</t>
  </si>
  <si>
    <t>https://twitter.com/#!/davidh08son/status/1137269981668708353</t>
  </si>
  <si>
    <t>https://twitter.com/#!/rugbypass/status/1137270071397629952</t>
  </si>
  <si>
    <t>https://twitter.com/#!/davidoakworth/status/1136909709859008512</t>
  </si>
  <si>
    <t>https://twitter.com/#!/davidoakworth/status/1136916124287885312</t>
  </si>
  <si>
    <t>https://twitter.com/#!/davidoakworth/status/1137271173719498752</t>
  </si>
  <si>
    <t>https://twitter.com/#!/mickneary4/status/1136917197450821632</t>
  </si>
  <si>
    <t>https://twitter.com/#!/mickneary4/status/1136917207760482304</t>
  </si>
  <si>
    <t>https://twitter.com/#!/mickneary4/status/1137271802722508801</t>
  </si>
  <si>
    <t>https://twitter.com/#!/andrew_smith73/status/1136917278526754817</t>
  </si>
  <si>
    <t>https://twitter.com/#!/andrew_smith73/status/1136917290723762176</t>
  </si>
  <si>
    <t>https://twitter.com/#!/andrew_smith73/status/1137272627138088960</t>
  </si>
  <si>
    <t>https://twitter.com/#!/garethsayer2/status/1137129016983478272</t>
  </si>
  <si>
    <t>https://twitter.com/#!/garethsayer2/status/1137274943622864898</t>
  </si>
  <si>
    <t>https://twitter.com/#!/announcerphil/status/1137277030519791616</t>
  </si>
  <si>
    <t>https://twitter.com/#!/mattfarrell08/status/1137277428248850432</t>
  </si>
  <si>
    <t>https://twitter.com/#!/jackwalker456/status/1137277914330882048</t>
  </si>
  <si>
    <t>https://twitter.com/#!/jackwalker456/status/1137278000607768581</t>
  </si>
  <si>
    <t>https://twitter.com/#!/davieshowie/status/1136961734223245314</t>
  </si>
  <si>
    <t>https://twitter.com/#!/davieshowie/status/1137279691574992896</t>
  </si>
  <si>
    <t>https://twitter.com/#!/derekhudsonpgp/status/1137281808221913088</t>
  </si>
  <si>
    <t>https://twitter.com/#!/katieb_16bulls/status/1137284523845197825</t>
  </si>
  <si>
    <t>https://twitter.com/#!/megharvx/status/1137289260862705664</t>
  </si>
  <si>
    <t>https://twitter.com/#!/cbennett180/status/1137297498622582784</t>
  </si>
  <si>
    <t>https://twitter.com/#!/fozzwafc/status/1137299244182908928</t>
  </si>
  <si>
    <t>https://twitter.com/#!/emma_tr4_rhinos/status/1136946250484506624</t>
  </si>
  <si>
    <t>https://twitter.com/#!/emma_tr4_rhinos/status/1136940109394321408</t>
  </si>
  <si>
    <t>https://twitter.com/#!/emma_tr4_rhinos/status/1136945555333111808</t>
  </si>
  <si>
    <t>https://twitter.com/#!/emma_tr4_rhinos/status/1137319242091716609</t>
  </si>
  <si>
    <t>https://twitter.com/#!/rod_studd/status/1137042616481177600</t>
  </si>
  <si>
    <t>https://twitter.com/#!/rod_studd/status/1137044539942821888</t>
  </si>
  <si>
    <t>https://twitter.com/#!/rod_studd/status/1137312051586588672</t>
  </si>
  <si>
    <t>https://twitter.com/#!/rod_studd/status/1137320127962198016</t>
  </si>
  <si>
    <t>https://twitter.com/#!/rod_studd/status/1136928336192651270</t>
  </si>
  <si>
    <t>https://twitter.com/#!/coaching_review/status/1137326518256963584</t>
  </si>
  <si>
    <t>https://twitter.com/#!/mikeulyatt1/status/1137350347272400897</t>
  </si>
  <si>
    <t>https://twitter.com/#!/andrewsduncan1/status/1137352101858807808</t>
  </si>
  <si>
    <t>https://twitter.com/#!/ajmbecks/status/1137355916045627392</t>
  </si>
  <si>
    <t>https://twitter.com/#!/manjaselva/status/1137366541224304640</t>
  </si>
  <si>
    <t>https://twitter.com/#!/jenningslufc/status/1137369216947036161</t>
  </si>
  <si>
    <t>https://twitter.com/#!/aaronbower/status/1136917350798807040</t>
  </si>
  <si>
    <t>https://twitter.com/#!/aaronbower/status/1137355713079128064</t>
  </si>
  <si>
    <t>https://twitter.com/#!/thegoldthorpes/status/1137110744170926082</t>
  </si>
  <si>
    <t>https://twitter.com/#!/guardian_sport/status/1136939785023606785</t>
  </si>
  <si>
    <t>https://twitter.com/#!/guardian_sport/status/1137350191982530561</t>
  </si>
  <si>
    <t>https://twitter.com/#!/thegoldthorpes/status/1137373029334441985</t>
  </si>
  <si>
    <t>https://twitter.com/#!/thegoldthorpes/status/1137115012403736577</t>
  </si>
  <si>
    <t>https://twitter.com/#!/shawnvenasse/status/1137375260989431814</t>
  </si>
  <si>
    <t>https://twitter.com/#!/uvamacerbam/status/1137377008386789376</t>
  </si>
  <si>
    <t>https://twitter.com/#!/uvamacerbam/status/1137368951573364736</t>
  </si>
  <si>
    <t>https://twitter.com/#!/thegamecaller/status/1136909220106952704</t>
  </si>
  <si>
    <t>https://twitter.com/#!/thegamecaller/status/1136915185854275584</t>
  </si>
  <si>
    <t>https://twitter.com/#!/thegamecaller/status/1137270937794093056</t>
  </si>
  <si>
    <t>https://twitter.com/#!/gledbarb/status/1137379516412780544</t>
  </si>
  <si>
    <t>https://twitter.com/#!/rogerkline/status/1137395642190503936</t>
  </si>
  <si>
    <t>https://twitter.com/#!/loverugbyleague/status/1137049080461266944</t>
  </si>
  <si>
    <t>https://twitter.com/#!/loverugbyleague/status/1137268020777107456</t>
  </si>
  <si>
    <t>https://twitter.com/#!/bezzer3/status/1137396088607035392</t>
  </si>
  <si>
    <t>https://twitter.com/#!/johnnyddavidson/status/1137399422747328512</t>
  </si>
  <si>
    <t>https://twitter.com/#!/johnnyddavidson/status/1137399424441823232</t>
  </si>
  <si>
    <t>https://twitter.com/#!/ladyannad/status/1137400225293852673</t>
  </si>
  <si>
    <t>https://twitter.com/#!/zeb_habs/status/1137403218428932096</t>
  </si>
  <si>
    <t>https://twitter.com/#!/jamie_bate/status/1137130798447058945</t>
  </si>
  <si>
    <t>https://twitter.com/#!/keyclass/status/1137412944361414656</t>
  </si>
  <si>
    <t>https://twitter.com/#!/leigh_dt/status/1136944158441115648</t>
  </si>
  <si>
    <t>https://twitter.com/#!/leigh_dt/status/1137420975140741121</t>
  </si>
  <si>
    <t>https://twitter.com/#!/newtorlfamily/status/1137447225481728002</t>
  </si>
  <si>
    <t>https://twitter.com/#!/ilaybourn/status/1136940140033708032</t>
  </si>
  <si>
    <t>https://twitter.com/#!/ilaybourn/status/1136964522953105413</t>
  </si>
  <si>
    <t>https://twitter.com/#!/ilaybourn/status/1137245072129437697</t>
  </si>
  <si>
    <t>https://twitter.com/#!/clarkieboy23/status/1137448584616562688</t>
  </si>
  <si>
    <t>https://twitter.com/#!/eva_gbtheatre/status/1137448974661685251</t>
  </si>
  <si>
    <t>https://twitter.com/#!/ebrutvkenya/status/1137486977480237057</t>
  </si>
  <si>
    <t>https://twitter.com/#!/timfen8/status/1137516649496612864</t>
  </si>
  <si>
    <t>https://twitter.com/#!/swinton_lions/status/1136921067950346241</t>
  </si>
  <si>
    <t>https://twitter.com/#!/andy_mazey/status/1136921338789208064</t>
  </si>
  <si>
    <t>https://twitter.com/#!/lezboardman/status/1137061561305112581</t>
  </si>
  <si>
    <t>https://twitter.com/#!/llama_survivor/status/1137576504697806848</t>
  </si>
  <si>
    <t>https://twitter.com/#!/briaclew/status/1137639542918385664</t>
  </si>
  <si>
    <t>https://twitter.com/#!/therfl/status/1136907541194190850</t>
  </si>
  <si>
    <t>https://twitter.com/#!/cmb210593/status/1136920914392756227</t>
  </si>
  <si>
    <t>https://twitter.com/#!/kevinmort/status/1137014056563462145</t>
  </si>
  <si>
    <t>https://twitter.com/#!/cmb210593/status/1138175521471246336</t>
  </si>
  <si>
    <t>https://twitter.com/#!/bressette4/status/1138183308217655296</t>
  </si>
  <si>
    <t>https://twitter.com/#!/bressette4/status/1137083157268828160</t>
  </si>
  <si>
    <t>1135173431199174656</t>
  </si>
  <si>
    <t>1135726451557392384</t>
  </si>
  <si>
    <t>1136760315381784576</t>
  </si>
  <si>
    <t>1136805537985769473</t>
  </si>
  <si>
    <t>1136896630534365184</t>
  </si>
  <si>
    <t>1136901258659401729</t>
  </si>
  <si>
    <t>1136907743862935552</t>
  </si>
  <si>
    <t>1136907799974334465</t>
  </si>
  <si>
    <t>1136907988227244034</t>
  </si>
  <si>
    <t>1136908598540460032</t>
  </si>
  <si>
    <t>1136908815939620869</t>
  </si>
  <si>
    <t>1136909016095952897</t>
  </si>
  <si>
    <t>1136909669782446080</t>
  </si>
  <si>
    <t>1136913916217495552</t>
  </si>
  <si>
    <t>1136915600964542465</t>
  </si>
  <si>
    <t>1136915239788789760</t>
  </si>
  <si>
    <t>1136915801322196992</t>
  </si>
  <si>
    <t>1136916771796111360</t>
  </si>
  <si>
    <t>1136917411150610434</t>
  </si>
  <si>
    <t>1136917422273912832</t>
  </si>
  <si>
    <t>1136919134413959168</t>
  </si>
  <si>
    <t>1136919283924123648</t>
  </si>
  <si>
    <t>1136919297538895872</t>
  </si>
  <si>
    <t>1136919433048408065</t>
  </si>
  <si>
    <t>1136920840984047617</t>
  </si>
  <si>
    <t>1136920889327570944</t>
  </si>
  <si>
    <t>1136921715399974912</t>
  </si>
  <si>
    <t>1136921732055519232</t>
  </si>
  <si>
    <t>1136923403070431232</t>
  </si>
  <si>
    <t>1136924284671188992</t>
  </si>
  <si>
    <t>1136924589248983040</t>
  </si>
  <si>
    <t>1136926074460409856</t>
  </si>
  <si>
    <t>1136926522068090880</t>
  </si>
  <si>
    <t>1136913308475412480</t>
  </si>
  <si>
    <t>1136926588665257984</t>
  </si>
  <si>
    <t>1136931006538276865</t>
  </si>
  <si>
    <t>1136927648851140608</t>
  </si>
  <si>
    <t>1136931853867323392</t>
  </si>
  <si>
    <t>1136933560831610885</t>
  </si>
  <si>
    <t>1136934390695641088</t>
  </si>
  <si>
    <t>1136936660967579650</t>
  </si>
  <si>
    <t>1136937737930584065</t>
  </si>
  <si>
    <t>1136938141082902529</t>
  </si>
  <si>
    <t>1136939071656382464</t>
  </si>
  <si>
    <t>1136942980152090624</t>
  </si>
  <si>
    <t>1136946397310332928</t>
  </si>
  <si>
    <t>1136947003194261507</t>
  </si>
  <si>
    <t>1136947014380531712</t>
  </si>
  <si>
    <t>1136947175403839491</t>
  </si>
  <si>
    <t>1136951974912565248</t>
  </si>
  <si>
    <t>1136953664101343238</t>
  </si>
  <si>
    <t>1136958001846398976</t>
  </si>
  <si>
    <t>1136961168910815232</t>
  </si>
  <si>
    <t>1136969355714076677</t>
  </si>
  <si>
    <t>1136889773279318017</t>
  </si>
  <si>
    <t>1136983338835726336</t>
  </si>
  <si>
    <t>1136946366171758595</t>
  </si>
  <si>
    <t>1136946375210557442</t>
  </si>
  <si>
    <t>1136984685265989633</t>
  </si>
  <si>
    <t>1136995295970168832</t>
  </si>
  <si>
    <t>1137021669548183554</t>
  </si>
  <si>
    <t>1137024224093245440</t>
  </si>
  <si>
    <t>1137030916981895169</t>
  </si>
  <si>
    <t>1137038746447208448</t>
  </si>
  <si>
    <t>1137041842900520962</t>
  </si>
  <si>
    <t>1137043684971687941</t>
  </si>
  <si>
    <t>1137080402642952192</t>
  </si>
  <si>
    <t>1137084478818590721</t>
  </si>
  <si>
    <t>1137085538735988740</t>
  </si>
  <si>
    <t>1137073130327949313</t>
  </si>
  <si>
    <t>1137088081314680833</t>
  </si>
  <si>
    <t>1137088097403965441</t>
  </si>
  <si>
    <t>1137106016661889025</t>
  </si>
  <si>
    <t>1137108192733933568</t>
  </si>
  <si>
    <t>1137108407285100544</t>
  </si>
  <si>
    <t>1137120509479575553</t>
  </si>
  <si>
    <t>1137136391241031680</t>
  </si>
  <si>
    <t>1136986734900760576</t>
  </si>
  <si>
    <t>1137141400485711874</t>
  </si>
  <si>
    <t>1137175049348235264</t>
  </si>
  <si>
    <t>1137223604133928960</t>
  </si>
  <si>
    <t>1137247771549929472</t>
  </si>
  <si>
    <t>1137248168184336385</t>
  </si>
  <si>
    <t>1137248249423769600</t>
  </si>
  <si>
    <t>1137249045796347904</t>
  </si>
  <si>
    <t>1137254403075858432</t>
  </si>
  <si>
    <t>1137258657475903489</t>
  </si>
  <si>
    <t>1137260924514029568</t>
  </si>
  <si>
    <t>1137261575604228097</t>
  </si>
  <si>
    <t>1136909795284459525</t>
  </si>
  <si>
    <t>1137262224173654016</t>
  </si>
  <si>
    <t>1137265262657449984</t>
  </si>
  <si>
    <t>1137265739340161024</t>
  </si>
  <si>
    <t>1137268489377505285</t>
  </si>
  <si>
    <t>1137268574509240320</t>
  </si>
  <si>
    <t>1136888554834092032</t>
  </si>
  <si>
    <t>1137249959466717184</t>
  </si>
  <si>
    <t>1137269981668708353</t>
  </si>
  <si>
    <t>1137270071397629952</t>
  </si>
  <si>
    <t>1136909709859008512</t>
  </si>
  <si>
    <t>1136916124287885312</t>
  </si>
  <si>
    <t>1137271173719498752</t>
  </si>
  <si>
    <t>1136917197450821632</t>
  </si>
  <si>
    <t>1136917207760482304</t>
  </si>
  <si>
    <t>1137271802722508801</t>
  </si>
  <si>
    <t>1136917278526754817</t>
  </si>
  <si>
    <t>1136917290723762176</t>
  </si>
  <si>
    <t>1137272627138088960</t>
  </si>
  <si>
    <t>1137129016983478272</t>
  </si>
  <si>
    <t>1137274943622864898</t>
  </si>
  <si>
    <t>1137277030519791616</t>
  </si>
  <si>
    <t>1137277428248850432</t>
  </si>
  <si>
    <t>1137277914330882048</t>
  </si>
  <si>
    <t>1137278000607768581</t>
  </si>
  <si>
    <t>1136961734223245314</t>
  </si>
  <si>
    <t>1137279691574992896</t>
  </si>
  <si>
    <t>1137281808221913088</t>
  </si>
  <si>
    <t>1137284523845197825</t>
  </si>
  <si>
    <t>1137289260862705664</t>
  </si>
  <si>
    <t>1137297498622582784</t>
  </si>
  <si>
    <t>1137299244182908928</t>
  </si>
  <si>
    <t>1136946250484506624</t>
  </si>
  <si>
    <t>1136940109394321408</t>
  </si>
  <si>
    <t>1136945555333111808</t>
  </si>
  <si>
    <t>1137319242091716609</t>
  </si>
  <si>
    <t>1137042616481177600</t>
  </si>
  <si>
    <t>1137044539942821888</t>
  </si>
  <si>
    <t>1137312051586588672</t>
  </si>
  <si>
    <t>1137320127962198016</t>
  </si>
  <si>
    <t>1136928336192651270</t>
  </si>
  <si>
    <t>1137326518256963584</t>
  </si>
  <si>
    <t>1137350347272400897</t>
  </si>
  <si>
    <t>1137352101858807808</t>
  </si>
  <si>
    <t>1137355916045627392</t>
  </si>
  <si>
    <t>1137366541224304640</t>
  </si>
  <si>
    <t>1137369216947036161</t>
  </si>
  <si>
    <t>1136917350798807040</t>
  </si>
  <si>
    <t>1137355713079128064</t>
  </si>
  <si>
    <t>1137110744170926082</t>
  </si>
  <si>
    <t>1136939785023606785</t>
  </si>
  <si>
    <t>1137350191982530561</t>
  </si>
  <si>
    <t>1137373029334441985</t>
  </si>
  <si>
    <t>1137115012403736577</t>
  </si>
  <si>
    <t>1137375260989431814</t>
  </si>
  <si>
    <t>1137377008386789376</t>
  </si>
  <si>
    <t>1137368951573364736</t>
  </si>
  <si>
    <t>1136909220106952704</t>
  </si>
  <si>
    <t>1136915185854275584</t>
  </si>
  <si>
    <t>1137270937794093056</t>
  </si>
  <si>
    <t>1137379516412780544</t>
  </si>
  <si>
    <t>1137395642190503936</t>
  </si>
  <si>
    <t>1137049080461266944</t>
  </si>
  <si>
    <t>1137268020777107456</t>
  </si>
  <si>
    <t>1137396088607035392</t>
  </si>
  <si>
    <t>1137399422747328512</t>
  </si>
  <si>
    <t>1137399424441823232</t>
  </si>
  <si>
    <t>1137400225293852673</t>
  </si>
  <si>
    <t>1137403218428932096</t>
  </si>
  <si>
    <t>1137130798447058945</t>
  </si>
  <si>
    <t>1137412944361414656</t>
  </si>
  <si>
    <t>1136944158441115648</t>
  </si>
  <si>
    <t>1137420975140741121</t>
  </si>
  <si>
    <t>1137447225481728002</t>
  </si>
  <si>
    <t>1136940140033708032</t>
  </si>
  <si>
    <t>1136964522953105413</t>
  </si>
  <si>
    <t>1137245072129437697</t>
  </si>
  <si>
    <t>1137448584616562688</t>
  </si>
  <si>
    <t>1137448974661685251</t>
  </si>
  <si>
    <t>1137486977480237057</t>
  </si>
  <si>
    <t>1137516649496612864</t>
  </si>
  <si>
    <t>1136921067950346241</t>
  </si>
  <si>
    <t>1136921338789208064</t>
  </si>
  <si>
    <t>1137061561305112581</t>
  </si>
  <si>
    <t>1137576504697806848</t>
  </si>
  <si>
    <t>1137639542918385664</t>
  </si>
  <si>
    <t>1136907541194190850</t>
  </si>
  <si>
    <t>1136920914392756227</t>
  </si>
  <si>
    <t>1137014056563462145</t>
  </si>
  <si>
    <t>1138175521471246336</t>
  </si>
  <si>
    <t>1138183308217655296</t>
  </si>
  <si>
    <t>1137083157268828160</t>
  </si>
  <si>
    <t>1135172706138230787</t>
  </si>
  <si>
    <t>1136923186967261184</t>
  </si>
  <si>
    <t>1137118893716041728</t>
  </si>
  <si>
    <t>1137067094724489216</t>
  </si>
  <si>
    <t>1137041061921136642</t>
  </si>
  <si>
    <t>1137307631079559168</t>
  </si>
  <si>
    <t>1137318336851841024</t>
  </si>
  <si>
    <t>1137274598268030976</t>
  </si>
  <si>
    <t>1137280421618704384</t>
  </si>
  <si>
    <t>1137368813580750853</t>
  </si>
  <si>
    <t>1137395262387826689</t>
  </si>
  <si>
    <t>1137444201711513600</t>
  </si>
  <si>
    <t>1137459335938936832</t>
  </si>
  <si>
    <t>1138179761077772293</t>
  </si>
  <si>
    <t>24958714</t>
  </si>
  <si>
    <t/>
  </si>
  <si>
    <t>2270740464</t>
  </si>
  <si>
    <t>3329658617</t>
  </si>
  <si>
    <t>252325713</t>
  </si>
  <si>
    <t>59076885</t>
  </si>
  <si>
    <t>875015986256203777</t>
  </si>
  <si>
    <t>50109331</t>
  </si>
  <si>
    <t>1123721816814555136</t>
  </si>
  <si>
    <t>957112680413741057</t>
  </si>
  <si>
    <t>122167377</t>
  </si>
  <si>
    <t>262751398</t>
  </si>
  <si>
    <t>62256824</t>
  </si>
  <si>
    <t>1020055662741671938</t>
  </si>
  <si>
    <t>1114958541947789312</t>
  </si>
  <si>
    <t>en</t>
  </si>
  <si>
    <t>pt</t>
  </si>
  <si>
    <t>und</t>
  </si>
  <si>
    <t>1136740838757863424</t>
  </si>
  <si>
    <t>1136785129525927937</t>
  </si>
  <si>
    <t>1137060693713313792</t>
  </si>
  <si>
    <t>1137165835762618369</t>
  </si>
  <si>
    <t>Twitter Web Client</t>
  </si>
  <si>
    <t>Twitter for Android</t>
  </si>
  <si>
    <t>IFTTT</t>
  </si>
  <si>
    <t>Twitter for iPhone</t>
  </si>
  <si>
    <t>Twitter Web App</t>
  </si>
  <si>
    <t>TweetDeck</t>
  </si>
  <si>
    <t>Twitter for iPad</t>
  </si>
  <si>
    <t>Facebook</t>
  </si>
  <si>
    <t>dlvr.it</t>
  </si>
  <si>
    <t>WordPress.com</t>
  </si>
  <si>
    <t>Echobox Social</t>
  </si>
  <si>
    <t>SocialOomph</t>
  </si>
  <si>
    <t>Global Analytica</t>
  </si>
  <si>
    <t>Mobile Web (M2)</t>
  </si>
  <si>
    <t>Cloohawk</t>
  </si>
  <si>
    <t>Buffer</t>
  </si>
  <si>
    <t>-1.147268,53.9280019 
-1.0233813,53.9280019 
-1.0233813,54.004411 
-1.147268,54.004411</t>
  </si>
  <si>
    <t>8.4201604,53.395118 
10.325199,53.395118 
10.325199,53.9646546 
8.4201604,53.9646546</t>
  </si>
  <si>
    <t>-1.837304,53.773415 
-1.696336,53.773415 
-1.696336,53.858452 
-1.837304,53.858452</t>
  </si>
  <si>
    <t>United Kingdom</t>
  </si>
  <si>
    <t>Germany</t>
  </si>
  <si>
    <t>GB</t>
  </si>
  <si>
    <t>DE</t>
  </si>
  <si>
    <t>York, England</t>
  </si>
  <si>
    <t>Hamburg, Germany</t>
  </si>
  <si>
    <t>Bradford, England</t>
  </si>
  <si>
    <t>0c4f58af36a910a6</t>
  </si>
  <si>
    <t>5bcd72da50f0ee77</t>
  </si>
  <si>
    <t>584d81d6e854d368</t>
  </si>
  <si>
    <t>York</t>
  </si>
  <si>
    <t>Hamburg</t>
  </si>
  <si>
    <t>Bradford</t>
  </si>
  <si>
    <t>city</t>
  </si>
  <si>
    <t>https://api.twitter.com/1.1/geo/id/0c4f58af36a910a6.json</t>
  </si>
  <si>
    <t>https://api.twitter.com/1.1/geo/id/5bcd72da50f0ee77.json</t>
  </si>
  <si>
    <t>https://api.twitter.com/1.1/geo/id/584d81d6e854d368.json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</si>
  <si>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</si>
  <si>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</si>
  <si>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</si>
  <si>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</si>
  <si>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</si>
  <si>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</si>
  <si>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</si>
  <si>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</si>
  <si>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</si>
  <si>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</si>
  <si>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</si>
  <si>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</si>
  <si>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</si>
  <si>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</si>
  <si>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</si>
  <si>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</si>
  <si>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</si>
  <si>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</si>
  <si>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</si>
  <si>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</si>
  <si>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</si>
  <si>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Dewsbury Rams _xD83D__xDC11_</t>
  </si>
  <si>
    <t>I'm TRUE Batman_xD83E__xDD87_</t>
  </si>
  <si>
    <t>some some bloke on a windy Isle</t>
  </si>
  <si>
    <t>Swinton Lions RLFC</t>
  </si>
  <si>
    <t>Rugby Football League</t>
  </si>
  <si>
    <t>r/NRL</t>
  </si>
  <si>
    <t>Connor Roberts</t>
  </si>
  <si>
    <t>sam</t>
  </si>
  <si>
    <t>Gareth Walker</t>
  </si>
  <si>
    <t>Workington Town _xD83D__xDD35_⚪️</t>
  </si>
  <si>
    <t>John D</t>
  </si>
  <si>
    <t>Lynsey Speakman cake</t>
  </si>
  <si>
    <t>Gavin Brannan</t>
  </si>
  <si>
    <t>callum Linford</t>
  </si>
  <si>
    <t>Tom Earnshaw</t>
  </si>
  <si>
    <t>Jermaine McGillvary</t>
  </si>
  <si>
    <t>Bramley Buffaloes</t>
  </si>
  <si>
    <t>WheelyBadger</t>
  </si>
  <si>
    <t>Mick Gledhill</t>
  </si>
  <si>
    <t>Chris Barrat</t>
  </si>
  <si>
    <t>Joe Carney</t>
  </si>
  <si>
    <t>Bob Chappel</t>
  </si>
  <si>
    <t>William Lewin</t>
  </si>
  <si>
    <t>Luke Atkins</t>
  </si>
  <si>
    <t>League Express</t>
  </si>
  <si>
    <t>Matthew Shaw</t>
  </si>
  <si>
    <t>Craig Backhouse</t>
  </si>
  <si>
    <t>joebolo</t>
  </si>
  <si>
    <t>ℕ_xD835__xDD60__xD835__xDD65__xD835__xDD60__xD835__xDD63__xD835__xDD5A__xD835__xDD60__xD835__xDD66__xD835__xDD64_ _xD835__xDD4B_._xD835__xDD40_._xD835__xDD44_</t>
  </si>
  <si>
    <t>rick smith</t>
  </si>
  <si>
    <t>Anthony Porter</t>
  </si>
  <si>
    <t>Fee Fi Fo Fum</t>
  </si>
  <si>
    <t>RSA Bulldog</t>
  </si>
  <si>
    <t>Richard Heyes</t>
  </si>
  <si>
    <t>Chris B ⚪⚫⚪⚫⚪⚫⚪</t>
  </si>
  <si>
    <t>Kevin Fitzpatrick</t>
  </si>
  <si>
    <t>Neil Morrow</t>
  </si>
  <si>
    <t>Rod Studd</t>
  </si>
  <si>
    <t>Peter Smith</t>
  </si>
  <si>
    <t>YEP Sport</t>
  </si>
  <si>
    <t>Stuart McLennan</t>
  </si>
  <si>
    <t>Rugby League Magic</t>
  </si>
  <si>
    <t>david grosvenor</t>
  </si>
  <si>
    <t>Phoenix Evolution PT</t>
  </si>
  <si>
    <t>nicola</t>
  </si>
  <si>
    <t>RL Goon</t>
  </si>
  <si>
    <t>Lauren Ruddock _xD83C__xDFF3_️‍_xD83C__xDF08__xD83D__xDD2C_</t>
  </si>
  <si>
    <t>Juank</t>
  </si>
  <si>
    <t>Guardian sport</t>
  </si>
  <si>
    <t>Callum Scott</t>
  </si>
  <si>
    <t>Con Sumo Deporte</t>
  </si>
  <si>
    <t>Eve Shepherd*EvesMum</t>
  </si>
  <si>
    <t>Aaron</t>
  </si>
  <si>
    <t>Phil</t>
  </si>
  <si>
    <t>Anne</t>
  </si>
  <si>
    <t>Lucy</t>
  </si>
  <si>
    <t>Alec Proffitt</t>
  </si>
  <si>
    <t>Elizabeth Taylor</t>
  </si>
  <si>
    <t>Ian</t>
  </si>
  <si>
    <t>Dave Swanton(Swanny)</t>
  </si>
  <si>
    <t>WA12 Rugby League Show</t>
  </si>
  <si>
    <t>Shona</t>
  </si>
  <si>
    <t>Nick Halafihi</t>
  </si>
  <si>
    <t>Urban Toronto</t>
  </si>
  <si>
    <t>Craig Flaherty</t>
  </si>
  <si>
    <t>_xD83C__xDDEC__xD83C__xDDE7_ MERTON PAYPAL /// _xD83C__xDDEC__xD83C__xDDE7_</t>
  </si>
  <si>
    <t>Love Rugby League</t>
  </si>
  <si>
    <t>Dave Scully</t>
  </si>
  <si>
    <t>RL News</t>
  </si>
  <si>
    <t>Bryan Thiel</t>
  </si>
  <si>
    <t>Rob and Caz Mason</t>
  </si>
  <si>
    <t>PaperFree</t>
  </si>
  <si>
    <t>Derek Bressette</t>
  </si>
  <si>
    <t>Guardian news</t>
  </si>
  <si>
    <t>Sports update</t>
  </si>
  <si>
    <t>Jo-Anne S ☮_xD83C__xDF08_ _xD83C__xDDE8__xD83C__xDDE6_</t>
  </si>
  <si>
    <t>Genghis Campbell</t>
  </si>
  <si>
    <t>Karen Southern</t>
  </si>
  <si>
    <t>Sporting Times</t>
  </si>
  <si>
    <t>Michael Dunn</t>
  </si>
  <si>
    <t>John Sharpe</t>
  </si>
  <si>
    <t>Ian Laybourn</t>
  </si>
  <si>
    <t>Clare North _xD83C__xDF52_⚪️</t>
  </si>
  <si>
    <t>Trev</t>
  </si>
  <si>
    <t>Wendy</t>
  </si>
  <si>
    <t>michael tiller</t>
  </si>
  <si>
    <t>Mark Wilson</t>
  </si>
  <si>
    <t>JamesSaintLatic</t>
  </si>
  <si>
    <t>Darren (Greeny)_xD83C__xDF52_⚪️</t>
  </si>
  <si>
    <t>James Whaling</t>
  </si>
  <si>
    <t>Stacey Denby</t>
  </si>
  <si>
    <t>Dave Sinclair</t>
  </si>
  <si>
    <t>Sue Buckley-Howell</t>
  </si>
  <si>
    <t>Aiden Hema</t>
  </si>
  <si>
    <t>david hobson</t>
  </si>
  <si>
    <t>RugbyPass</t>
  </si>
  <si>
    <t>David Oakworth</t>
  </si>
  <si>
    <t>Mick Neary</t>
  </si>
  <si>
    <t>Andrew Smith</t>
  </si>
  <si>
    <t>Gareth Sayer</t>
  </si>
  <si>
    <t>Phil Seymour _xD83C__xDF99_</t>
  </si>
  <si>
    <t>Toronto Wolfpack</t>
  </si>
  <si>
    <t>Matthew Farrell</t>
  </si>
  <si>
    <t>John Davidson</t>
  </si>
  <si>
    <t>Jack Walker</t>
  </si>
  <si>
    <t>Howie Davies</t>
  </si>
  <si>
    <t>Derek</t>
  </si>
  <si>
    <t>Katie</t>
  </si>
  <si>
    <t>megan</t>
  </si>
  <si>
    <t>Connor Bennett</t>
  </si>
  <si>
    <t>David Fowler</t>
  </si>
  <si>
    <t>Jose Kenga </t>
  </si>
  <si>
    <t>emma_tr4_rhinos_xD83E__xDD8F_</t>
  </si>
  <si>
    <t>matty ryan</t>
  </si>
  <si>
    <t>superpal</t>
  </si>
  <si>
    <t>Mick Owen #FBPE</t>
  </si>
  <si>
    <t>nazir afzal</t>
  </si>
  <si>
    <t>Mike Ulyatt</t>
  </si>
  <si>
    <t>Andrew Duncan</t>
  </si>
  <si>
    <t>Salford Red</t>
  </si>
  <si>
    <t>Manjula Selvarajah</t>
  </si>
  <si>
    <t>Adam Jennings</t>
  </si>
  <si>
    <t>Aaron Bower</t>
  </si>
  <si>
    <t>a Goldthorpe</t>
  </si>
  <si>
    <t>Shawn Venasse</t>
  </si>
  <si>
    <t>Uvam Acerbam©</t>
  </si>
  <si>
    <t>Adamcas87</t>
  </si>
  <si>
    <t>BarbGled</t>
  </si>
  <si>
    <t>roger kline</t>
  </si>
  <si>
    <t>B Ezzer</t>
  </si>
  <si>
    <t>G-Type</t>
  </si>
  <si>
    <t>Anna Drzewiecki_xD83C__xDF41_</t>
  </si>
  <si>
    <t>Patrik Bexell</t>
  </si>
  <si>
    <t>Jamie Bate</t>
  </si>
  <si>
    <t>Keyclass</t>
  </si>
  <si>
    <t>Leigh Thompson</t>
  </si>
  <si>
    <t>Nicholas Mew</t>
  </si>
  <si>
    <t>James Gordon</t>
  </si>
  <si>
    <t>Maggie Mannifield</t>
  </si>
  <si>
    <t>Sam Clarkson</t>
  </si>
  <si>
    <t>Eva McIntyre</t>
  </si>
  <si>
    <t>Ebru TV Kenya</t>
  </si>
  <si>
    <t>Tim Fensome</t>
  </si>
  <si>
    <t>Andy Mazey</t>
  </si>
  <si>
    <t>Lesley Boardman</t>
  </si>
  <si>
    <t>Ian McCall</t>
  </si>
  <si>
    <t>Survivor</t>
  </si>
  <si>
    <t>Brian A .C. Lewis</t>
  </si>
  <si>
    <t>Caroline Burnley</t>
  </si>
  <si>
    <t>Kevin Mort</t>
  </si>
  <si>
    <t>#RugbyUnitedCanada</t>
  </si>
  <si>
    <t>Russell Manning</t>
  </si>
  <si>
    <t>The official Twitter account of Dewsbury Rams RLFC.</t>
  </si>
  <si>
    <t>Tomando no c* diariamente, lascando o foda-s* e sorrindo _xD83D__xDE01__xD83D__xDC96_ Palmeiras_xD83D__xDC9A_</t>
  </si>
  <si>
    <t>Widnes born .. Living in barrow.. Beer lover.. Bit sweary bit loud.. Bit opinionated ..lfc ♥️#ynwa #jft96.. widnes vikings ♥️#coyv.. soft pot for the gers _xD83D__xDC4C_</t>
  </si>
  <si>
    <t>Official Twitter account for Swinton Lions Rugby League Club - Championship Rugby League. Est.1866</t>
  </si>
  <si>
    <t>The official Twitter account of the Rugby Football League, the national governing body for #rugbyleague in the UK. _xD83D__xDCF8_ Instagram: rugbyfootballleague</t>
  </si>
  <si>
    <t>Home of National Rugby League news and discussion on Reddit.</t>
  </si>
  <si>
    <t>Leigh centurions//_xD83D__xDD34_⚪️</t>
  </si>
  <si>
    <t>madness follows me every where I go</t>
  </si>
  <si>
    <t>@DailyMirror rugby league correspondent</t>
  </si>
  <si>
    <t>Official Twitter account of Workington Town RLFC - contact the club office on 01900 603609. Shop at https://t.co/YRcv5EAs5F #ourtown</t>
  </si>
  <si>
    <t>Groundhopping my way around the  football, rugby league, rugby union and cricket grounds of life. With a healthy dose of rock music as well :)</t>
  </si>
  <si>
    <t>Wife, mum and boss of 5* rated Lynsey's Buttercream Dreams, bespoke  cakes and cupcakes. Huge supporter of Leigh Centurions.</t>
  </si>
  <si>
    <t>Avid Salford Red Devils Fan and Bean Counter!</t>
  </si>
  <si>
    <t>20. Love RL. Sea cadet instructor. Live life to its fullest. Follow Workington Town Home to and Away</t>
  </si>
  <si>
    <t>Journalist | Reporter at @LEPOnline and @GuardianChorley | _xD83C__xDF52_⚪ | Got a story? Email tom.earnshaw@jpimedia.co.uk</t>
  </si>
  <si>
    <t>Rugby player @Giantsrl &amp; @England_RL. https://t.co/1gzsqaM9X7</t>
  </si>
  <si>
    <t>Bramley Buffaloes RLCC</t>
  </si>
  <si>
    <t>Opinions my own. Wheelchair Rugby League, Manager of Ireland &amp; Medway Dragons WRL. Grumpy Marxist. Vice Chair @GraveshamP. Cripple. Preferred pro-noun Comrade.</t>
  </si>
  <si>
    <t>Freelance Broadcast Journalist for @Pulse2Radio @TheRFL @ProperSport | Rugby League connoisseur blithely inattentive to the sports doomsayers.</t>
  </si>
  <si>
    <t>on the John Kear gravy train to super league central. love 70s and 80s music _xD83C__xDFA7_</t>
  </si>
  <si>
    <t>City of Bradford. City, Bulls and Avenue</t>
  </si>
  <si>
    <t>On the Super League journey with John Kear and the Bulls.</t>
  </si>
  <si>
    <t>Music especially rock and roll, Rugby League and beer.</t>
  </si>
  <si>
    <t>The official account of Europe's most popular Rugby League newspaper, out every Monday. Retweets do not reflect our views.</t>
  </si>
  <si>
    <t>Editor of @RLWorld | Reporter for @LeagueExpress | Presenter of @RLBackChat | Rugby league/football commentator for the BBC.</t>
  </si>
  <si>
    <t>CEO at Furness Carers, working to ensure all Carers voices are heard.</t>
  </si>
  <si>
    <t>Salford Red Devils fan sponsor of red angels cheer team owner of https://t.co/k7eqn6KbC5</t>
  </si>
  <si>
    <t>And how can man die better than facing fearful odds, for the ashes of his fathers, and the temples of his Gods? #Resist #Feminist</t>
  </si>
  <si>
    <t>Follow Swinton Lions home and away,Man United season ticket holder,cask marque ambassador(Real ale &amp; real cider enthusiast)_xD83C__xDF7A_&amp; keen cyclist.</t>
  </si>
  <si>
    <t>Nerd, geek, sports fan, history fan. Denizen of God's Own County. Tamer of Dragons</t>
  </si>
  <si>
    <t>Huddersfield Giants news, updates &amp; opinions.
_xD83D__xDC2E__xD83D__xDD14_ enthusiast
#HuddersfieldBorn</t>
  </si>
  <si>
    <t>Proud sponsor of Batley Bulldogs. Director, Mortgage Advisor and Protection Specialist. Will writing/Prepaid funeral plans Celebrant Private Medical cover</t>
  </si>
  <si>
    <t>Managing Director @tecmark. Director @Swinton_Lions RLFC.</t>
  </si>
  <si>
    <t>#UpTheVikings _xD83E__xDD1F__xD83E__xDD1F__xD83E__xDD1F_</t>
  </si>
  <si>
    <t>Father.S/T holder of my beloved @OfficialBWFC Runner @RunNorthBolton &amp; darts fan.77x @parkrun PB 24:45 23x10k PB 48:14 10xHM PB 2:03:22 &amp; 1xmarathon</t>
  </si>
  <si>
    <t>I tweet about rugby league, the police, Northern Ireland, Brexit, the North of England. And lots of nonsense too. I've got opinions. RTs could mean anything.</t>
  </si>
  <si>
    <t>Mab-erick, non award winning darts commentator. Allergy to Perrier, daylight and responsibility.</t>
  </si>
  <si>
    <t>Rugby league writer (plus darts + cycling) at the Yorkshire Evening Post in Leeds. Views my own. Likes/RTs not an endorsement. 
Peterj.Smith@jpimedia.co.uk</t>
  </si>
  <si>
    <t>Freelance writer in #Greece. Contributor to @erleague and @NeosKosmos Weekly @theroarsports Coaching Aris Eagles in @greekrl Blogging #Athens</t>
  </si>
  <si>
    <t>Celebrating the Magic Weekend, Summer Bash &amp; Magic Round. no connection to any governing body.</t>
  </si>
  <si>
    <t>Leicester Tigers, Rock n Roll, Lifes For Laughter Love Family and Friends ❤...physically nearing Middle Age...mentally nearing Secondary School</t>
  </si>
  <si>
    <t>Gym-Rat (#AFrameJon #Superman). Sponsored Athlete, Influencer for The Gym Leeds.. Strength&amp;Conditioning Coach for Bramley Buffaloes &amp; American / Ninja Warrior</t>
  </si>
  <si>
    <t>work in recruitment, don't mind watching rugby league and really enjoy a good old gig night. God bless the band ✌</t>
  </si>
  <si>
    <t>Rugby League Expansion Follower</t>
  </si>
  <si>
    <t>Scientist.
BSc (Hons) MSc. #upthekneets
…https://t.co/sdABiX5BSa
Views my own. _xD83C__xDFF3_️‍_xD83C__xDF08_ Instagram @ruddock5394 Former RL player injury retired _xD83D__xDC9B__xD83D__xDDA4_</t>
  </si>
  <si>
    <t>#Blogger #Tech #Política #Monitoreo #Discapacidad #Workaholic #ElSalvador –de cuando en vez bruto para decir las cosas–  _xD83E__xDD14_ ¡Así en corto!</t>
  </si>
  <si>
    <t>Sport news, comment, video and more from the @Guardian. For all your US sports needs, follow @GdnUSsports, and Australian sport @GdnAusSport. IG: guardian_sport</t>
  </si>
  <si>
    <t>Always put yourself first and foremost. Bradford and Widnes fan.</t>
  </si>
  <si>
    <t>Mundo Deportivo _xD83C__xDFC0_ Sport World ⚽️ #Deportes #Sport _xD83E__xDD3E_‍♂️ #Noticias _xD83E__xDD38__xD83C__xDFFE_‍♀️ #News</t>
  </si>
  <si>
    <t>Obsessed Sherlock fan #221Back #Cumberbatch #DoctorWho #Hiddleston Followed by @rebeccacallard and @CHIMPSINSOCKS #EvesMum tweeting #RIPEve</t>
  </si>
  <si>
    <t>Sports lover. Golf, Football, Rugby League and Cricket. Won't say no to fried English breakfast.</t>
  </si>
  <si>
    <t>Phil Gardner, inspirational leadership and management consultant at JGO PLC LTD.</t>
  </si>
  <si>
    <t>Leeds lass living in shakey Wakey. Suffering Leeds fan.</t>
  </si>
  <si>
    <t>Labour Party, football shirts, rugby football league. Ginger Whinger. #VoteLabour</t>
  </si>
  <si>
    <t>Mother Nature</t>
  </si>
  <si>
    <t>Heaps of commitment</t>
  </si>
  <si>
    <t>I run my own Media,PR, Marketing, &amp; Customer Service Business. Helped build brands and profiles.Columnist &amp; Radio Presenter, dave@swannymediaman.com</t>
  </si>
  <si>
    <t>WA12 RUGBY LEAGUE SHOW On-line. Every Monday 6pm - 8pm Bringing you all things rugby league from St.Helens . https://t.co/wuY2blpTsX</t>
  </si>
  <si>
    <t>Mum-SEND Teacher/Support-Music Lover-Rugby League _xD83D__xDC99__xD83D__xDC9B_
Challenged daily by Adenomyosis-IBS-being Autoimmune _xD83D__xDC9C_</t>
  </si>
  <si>
    <t>Events, Parties, and News in Toronto. The cultural, entertainment, and financial capital of Canada, and home to more than 2.7 million people.</t>
  </si>
  <si>
    <t>Saints RFC Season Ticket Holder #WestStander &amp; also a fan of Everton FC.</t>
  </si>
  <si>
    <t>Former British Soldier: Served Op Telic 1&amp;2 Iraq _xD83C__xDDEC__xD83C__xDDE7_ _xD83C__xDDEA__xD83C__xDDED_: Boxing Coach/Enthusiast: Bsc Hons Degree (Counselling &amp; Psychology): #proud</t>
  </si>
  <si>
    <t>Leading #rugbyleague website, including exclusive news, features, interviews, live scores, stats and Fantasy RL. Download our app on iOS/Android.</t>
  </si>
  <si>
    <t>Husband, Dad and failed rock star. Supporter of Widnes Vikings Rugby League.</t>
  </si>
  <si>
    <t>Rugby League news wrapped up.</t>
  </si>
  <si>
    <t>Broadcaster-NFL/MLB/NHL @SBD / 2018 @TOwolfpack PxP / Defend the Den: https://t.co/qEl7WFnaiJ / #OHL / @LWOSProspects / I call Fred vanVleet ‘Baby Drake’</t>
  </si>
  <si>
    <t>Clayton le moors,  Lancs ... 
Toronto Wolfpack's number one UK supporters   
#tourwiththepack</t>
  </si>
  <si>
    <t>Proud alumnus of Eden Hall Academy.
Rugby writer for @LaymansSports</t>
  </si>
  <si>
    <t>The need for independent journalism has never been greater. Become a Guardian supporter: https://t.co/KXycIPGfHd</t>
  </si>
  <si>
    <t>Join us here for all the latest sports news updates from around the world !! Over 18 + Please gamble responsibly. https://t.co/0WiNwt5hky</t>
  </si>
  <si>
    <t>Providing insightful analysis, interviews and data on Politics, Business, Sports, Science and Technology</t>
  </si>
  <si>
    <t>Torontonian born in Newfoundland now living in Niagara.  Mum of two incredible human beings.
Ottawa Senators _xD83C__xDFD2__xD83E__xDD45_fan. Toronto Wolfpack _xD83D__xDC3A__xD83C__xDFC9_Global Ambassador</t>
  </si>
  <si>
    <t>Ruiner of both ice-cream and unicorns, apparently.</t>
  </si>
  <si>
    <t>Offers &amp; all the latest news from all the major sporting events around the world. Over 18 + Please gamble responsibly. https://t.co/0WiNwt5hky</t>
  </si>
  <si>
    <t>NEC GLORIFICATIM EST, VISCERA</t>
  </si>
  <si>
    <t>Widnes born and bred, Dad, business owner &amp; massive Widnes fan _xD83D__xDE0A_</t>
  </si>
  <si>
    <t>Swapped a season ticket for a press pass at Batley 43 years ago and not looked back.</t>
  </si>
  <si>
    <t>1895 &amp; all that _xD83C__xDFC9_ Pie eater. @luckyhens @blackfishmovie #adoptdontshop #tweetfortaiji #keeptheban #stopthecull</t>
  </si>
  <si>
    <t>Salford City Reds Follower</t>
  </si>
  <si>
    <t>Leeds girl. Rugby League. Leeds Rhinos. Mum of one. Likes a holiday or two.</t>
  </si>
  <si>
    <t>live sports broadcaster &amp; recording equipment specialists all sports clubs and streaming @std network https://t.co/ZLvW3QOdME</t>
  </si>
  <si>
    <t>Present #rugbyleague on @Talksport @talkSPORT2. Part of @talksportmdl talking football. Also @forty20live. Views all mine. Husband to Jo, dad to Megan and Jack.</t>
  </si>
  <si>
    <t>26, @LaticsOfficial &amp; @Saints1890 home and away. 82/92 FL grounds. Becoming a @NYJets fan. DS, Teacher.</t>
  </si>
  <si>
    <t>WIGAN WARRIORS _xD83C__xDFC9_/TOTTENHAM HOTSPUR⚽️ / #COYS / PARRAMATTA EELS_xD83C__xDFC9_#PARRAdise   / DARTS_xD83C__xDFAF_/ GYM_xD83D__xDCAA__xD83C__xDFFB_ / ROCKY BALBOA _xD83E__xDD4A__xD83E__xDD4A_</t>
  </si>
  <si>
    <t>Yorkshireman lost in London. Non award-winning journalist at @MirrorFootball/@MirrorSport. Like @swfc, cricket, rugby (league), hockey (ice), @oasis. Own views.</t>
  </si>
  <si>
    <t>Imbecile.</t>
  </si>
  <si>
    <t>Egg chaser for @HunsletRLFC _xD83D__xDD30__xD83C__xDFC9_ Development officer at @GiantsRL _xD83D__xDD36__xD83C__xDFC9_         Go past your mental barriers and enter the realm of mental toughness.</t>
  </si>
  <si>
    <t>Live streaming and stats, news &amp; analysis, shows, documentaries, plus the world's first global player and team ranking system, the RPI: https://t.co/nbFKGPg5Tw</t>
  </si>
  <si>
    <t>Out of sight, out of mind. keen biker and gameshow contestant. famous for winning £13,150 on Tipping Point. Rugby League</t>
  </si>
  <si>
    <t>Retired NHS 34 years. Love my grandchildren.</t>
  </si>
  <si>
    <t>Business &amp; Finance account manager at LIS. Manchester United, Yorkshire CCC. Rugby League bread and butter.</t>
  </si>
  <si>
    <t>Dad, MC for @worldsnooker, Ring Announcer for @WOSWrestling on @itv, stadium announcer for @WTrinityRL, BBBofC licensed pro boxing MC, among other things!</t>
  </si>
  <si>
    <t>The world’s first transatlantic professional sports team. We believe the world is a better place with more rugby balls in kids’ hands. #HuntingSZN</t>
  </si>
  <si>
    <t>Father of 2 amazing girls, husband to the most hard working Doctor around, huge Metallica fan and follower of Toronto Wolfpack Rugby League Club</t>
  </si>
  <si>
    <t>Journalist, editor &amp; news hound @FTBLcomau @iPaperSport @guardian @TheWorldGame @InsideSportmag @leagueweekly Email journalist.johndavidson@gmail.com</t>
  </si>
  <si>
    <t>A Man With A Old Trusty Bottle Of Red</t>
  </si>
  <si>
    <t>Dad to Kimberly and Callum. NFL, Rugby League, Rugby Union and MLB. Sports lover. Ex Bradfordian living in Barmston.</t>
  </si>
  <si>
    <t>Rock climbing and Rugby League. Leeds United and Bradford Bulls</t>
  </si>
  <si>
    <t>Bradford Bulls ❤_xD83D__xDC9B__xD83D__xDDA4_</t>
  </si>
  <si>
    <t>rugby league (Featherstone Rovers fan), and darts</t>
  </si>
  <si>
    <t>Head of Scouting for Hyde United FC. Supporter of Wigan Athletic, Lancashire CCC, New York Giants.</t>
  </si>
  <si>
    <t>JRK Rugby League player for @Swinton_lions chasing the dream, family &amp; friends ♡ Sport Business graduate, Psalms:91</t>
  </si>
  <si>
    <t>Proud Supporter of Leeds Rhinos Dewsbury Rams Gold Goast Titans #Rugbyleague number one sport #boxing #tennis #football  / Real Madrid music  NFL Miami Dolphins</t>
  </si>
  <si>
    <t>very proud dad to 3 children along with my soul mate and wife Simone. Big Bulls fan made even better when one of yours is gracing the squad</t>
  </si>
  <si>
    <t>Saints Exile, Moaner, Trucker, Hanging Around, Superleague Fan</t>
  </si>
  <si>
    <t>Don't follow me, i'm lost.</t>
  </si>
  <si>
    <t>OBE. Fmr Chief Prosecutor. https://t.co/mCRSTHHRTl Chair Hopwood Hall. Nat Adviser Welsh Govt. IPSO. International Adviser. LLD (Hon).DAD. My views only</t>
  </si>
  <si>
    <t>Local historian, author, biographer,broadcaster,film producer, Hull and EY Lit Lunch organiser ,cricket/rugby league fan,family man.</t>
  </si>
  <si>
    <t>Journalist Extraordinaire. Retweets/follow are not an endorsement.</t>
  </si>
  <si>
    <t>Salford born and bred. _xD83D__xDC4D_</t>
  </si>
  <si>
    <t>journalist | syndicated tech columnist @cbcradio | guest host @cbcfreshair |  #QueensEngineer | #eloquamafia | @tamilwomen | _xD83C__xDDF3__xD83C__xDDEC_ _xD83C__xDDE8__xD83C__xDDE6_ | manjula.selvarajah@cbc.ca</t>
  </si>
  <si>
    <t>Words about sport for the Guardian, League Express and others. Mostly running-based and football heritage (@BantamsHeritage) nonsense apart from that.</t>
  </si>
  <si>
    <t>Vive la république</t>
  </si>
  <si>
    <t>Sales Representative - 
Royal LePage Real Estate Services Ltd. (Brokerage)
Associate to: Elli Davis, Sales Rep. -   shawn@ellidavis.com</t>
  </si>
  <si>
    <t>A Flaming Snowflake. Trying to fight the good fight. Hobbies: Pedantry, Debunking and Needlework. Pet Peeves: Sophistry, Humbuggery and Hard to open Packaging.</t>
  </si>
  <si>
    <t>Rugby league and motorsport what more could you need</t>
  </si>
  <si>
    <t>Research Fellow, Middlesex University Business School.  Disruptive innovator. Adviser PCAW. Views are in my personal capacity</t>
  </si>
  <si>
    <t>Godley Devil</t>
  </si>
  <si>
    <t>Dabbler in all things master of none. Singer, Podcaster, Wannabe Writer, Rugby League and Wrestling fan and Wargamer.</t>
  </si>
  <si>
    <t>T.O Sports Fan. Polish Born-Canadian Raised, Friend to 4 Legged Beings. Think B4 U Speak or Write</t>
  </si>
  <si>
    <t>European Correspondent for @HabsEOTP and the Host of @PuckDropEurope Göteborg, Sweden</t>
  </si>
  <si>
    <t>Policy Manager @sportrectweets. Editorial Board (UK) @LawInSport. Tweet on #sportslaw, policy &amp; regulatory stuff. Views mine</t>
  </si>
  <si>
    <t>Professional teacher, amateur writer, rugby league supporter, scooter rider, drummer, music and movie aficionado, history lover, collector of too many things.</t>
  </si>
  <si>
    <t>Editor @loverugbyleague. Media manager @evostikleague. Host @WidnesRugby &amp; @InSportpod podcasts. Views my own.</t>
  </si>
  <si>
    <t>Born 1961 in Leigh, moved to Huddersfield in 2008, then Grange Moor in 2018. Very happily married. Love most sports. Eclectic music tastes.</t>
  </si>
  <si>
    <t>Leeds/Vienna_xD83C__xDFF4__xDB40__xDC67__xDB40__xDC62__xDB40__xDC65__xDB40__xDC6E__xDB40__xDC67__xDB40__xDC7F__xD83C__xDDE6__xD83C__xDDF9_ Leeds United _xD83D__xDC9B__xD83D__xDC99_ #lufc #fpl CEO of #gwipple</t>
  </si>
  <si>
    <t>Author, Actor, Storyteller, Priest, Researching into Storytelling &amp; reconciliation at Warwick University Publishers @obooks @jhpchildren</t>
  </si>
  <si>
    <t>KENYAN TV STATION Find us on GOtv Channel (96),Zuku Channel (17), Startimes Channel (109), Bamba TV &amp; GOtv (Signet)</t>
  </si>
  <si>
    <t>No-one knows what it's like to be the bad man, behind blue eyes!</t>
  </si>
  <si>
    <t>Managing Director at the S R Waite Group @SRWaiteElectric and Chairman of Swinton Lions RLFC @swinton_lions</t>
  </si>
  <si>
    <t>"and in the end- the love you take- is equal to the love - you make” (the beatles) #musiclover _xD83E__xDD18__xD83C__xDFFC_✌_xD83C__xDFFC_#mum #mates #family #Swinton RLFC #MCR_xD83D__xDC1D_ #peace&amp;love _xD83D__xDC8B_</t>
  </si>
  <si>
    <t>Canadian, lives in the UK, follower of the Toronto Wolfpack wherever and whenever.</t>
  </si>
  <si>
    <t>Child of the 70s • Parent of today _xD83E__xDD70_ • Educator • Lawyer 
• Compassion is underrated • Mental health is health • BLM  • ILM</t>
  </si>
  <si>
    <t>Play,Watch,talk ,think Sport  24/7. Its a passion. Elected  TTOC  President Monday 6 May 2013. Belmont born and bred. Trinbago to D bone #10golds24 #TeamTTO</t>
  </si>
  <si>
    <t>Life-loving Christian, historian, accountant, tenor, melodeonist. Widnes RLFC, Tranmere Rovers, Sale Sharks, speedway, RU, bowls, winter sports opera, ballet.</t>
  </si>
  <si>
    <t>A #rugbyunited ® account covering Canadian &amp; International Rugby + @TorontoArrows. Support all players at all levels. 100% organic by gasbarnut12 #ArrowsUp_xD83C__xDFF9_</t>
  </si>
  <si>
    <t>I only watch rugby in the hopes of seeing someone get falconed. Je me de brouille.</t>
  </si>
  <si>
    <t>The Tetley's Stadium, Dewsbury</t>
  </si>
  <si>
    <t>Araguaína, Brasil</t>
  </si>
  <si>
    <t>Isle of Walney, England</t>
  </si>
  <si>
    <t>Manchester, England</t>
  </si>
  <si>
    <t>Red Hall, Leeds</t>
  </si>
  <si>
    <t>Australia and New Zealand</t>
  </si>
  <si>
    <t>Leigh, England</t>
  </si>
  <si>
    <t>Lancashire</t>
  </si>
  <si>
    <t>Workington, Cumbria</t>
  </si>
  <si>
    <t xml:space="preserve">Workington </t>
  </si>
  <si>
    <t>Bradley</t>
  </si>
  <si>
    <t>Bramley</t>
  </si>
  <si>
    <t>Gravesend, South East</t>
  </si>
  <si>
    <t>Yorkshire and The Humber</t>
  </si>
  <si>
    <t>Baildon</t>
  </si>
  <si>
    <t xml:space="preserve">Batley </t>
  </si>
  <si>
    <t>Sheffield, England</t>
  </si>
  <si>
    <t>Halifax, England</t>
  </si>
  <si>
    <t>Cumbria, United Kingdom</t>
  </si>
  <si>
    <t>England</t>
  </si>
  <si>
    <t>Swinton, Manchester, England</t>
  </si>
  <si>
    <t>worsley,manchester</t>
  </si>
  <si>
    <t>Huddersfield, England</t>
  </si>
  <si>
    <t>Batley</t>
  </si>
  <si>
    <t>Warrington England</t>
  </si>
  <si>
    <t>Lancashire/Yorkshire</t>
  </si>
  <si>
    <t>Manchester/Belfast or Ayamonte</t>
  </si>
  <si>
    <t>Leeds and York</t>
  </si>
  <si>
    <t>Athens Greece</t>
  </si>
  <si>
    <t>Liverpool, England</t>
  </si>
  <si>
    <t xml:space="preserve">Amongst You </t>
  </si>
  <si>
    <t xml:space="preserve">Brighouse </t>
  </si>
  <si>
    <t>York, Leeds</t>
  </si>
  <si>
    <t>San Salvador, El Salvador</t>
  </si>
  <si>
    <t>London</t>
  </si>
  <si>
    <t>Birchwood, England</t>
  </si>
  <si>
    <t>_xD83C__xDF0E_ Planeta Sport _xD83C__xDF0D_</t>
  </si>
  <si>
    <t xml:space="preserve">The TARDIS on Baker Street </t>
  </si>
  <si>
    <t>Driffield, England</t>
  </si>
  <si>
    <t>Wakefield, England</t>
  </si>
  <si>
    <t>Socialist Republic of Walney</t>
  </si>
  <si>
    <t>Chorley, Lancashire</t>
  </si>
  <si>
    <t>St Helens</t>
  </si>
  <si>
    <t>Leeds, England</t>
  </si>
  <si>
    <t>Toronto, Canada</t>
  </si>
  <si>
    <t>Saint Helens, England</t>
  </si>
  <si>
    <t>UK</t>
  </si>
  <si>
    <t>Whitby, ONT</t>
  </si>
  <si>
    <t>England, United Kingdom</t>
  </si>
  <si>
    <t>Worldwide</t>
  </si>
  <si>
    <t>Niagara Region, Ontario</t>
  </si>
  <si>
    <t>Leigh, Lancashire</t>
  </si>
  <si>
    <t>Widnes, England</t>
  </si>
  <si>
    <t>Holmfirth</t>
  </si>
  <si>
    <t>Pie Dome, Lancashire</t>
  </si>
  <si>
    <t>North West, England</t>
  </si>
  <si>
    <t>Yorkshire</t>
  </si>
  <si>
    <t>leeds yorkshire</t>
  </si>
  <si>
    <t>Sporting Events</t>
  </si>
  <si>
    <t>Wigan World Champions _xD83C__xDF1F_⭐_xD83C__xDF1F_⭐</t>
  </si>
  <si>
    <t>Greenwich, London</t>
  </si>
  <si>
    <t>Leeds, UK</t>
  </si>
  <si>
    <t>leeds</t>
  </si>
  <si>
    <t>Global</t>
  </si>
  <si>
    <t>Oakworth</t>
  </si>
  <si>
    <t>Toronto, Ontario</t>
  </si>
  <si>
    <t>Leeds, West Yorkshire</t>
  </si>
  <si>
    <t>Sheffield/Sydney</t>
  </si>
  <si>
    <t>Barmston, England</t>
  </si>
  <si>
    <t>Baildon, England</t>
  </si>
  <si>
    <t>Yorkshire, United Kingdom</t>
  </si>
  <si>
    <t>Wigan</t>
  </si>
  <si>
    <t>(west yorkshire)</t>
  </si>
  <si>
    <t>London, England</t>
  </si>
  <si>
    <t>Boswinger</t>
  </si>
  <si>
    <t>East Yorkshire, UK</t>
  </si>
  <si>
    <t>London. United Kingdom</t>
  </si>
  <si>
    <t>Salford, England</t>
  </si>
  <si>
    <t xml:space="preserve">Leeds </t>
  </si>
  <si>
    <t>the frozen North</t>
  </si>
  <si>
    <t>Toronto, ON</t>
  </si>
  <si>
    <t>Toronto Core</t>
  </si>
  <si>
    <t xml:space="preserve">Castleford </t>
  </si>
  <si>
    <t>Manchester-by-the-Sea</t>
  </si>
  <si>
    <t>Castleford, England</t>
  </si>
  <si>
    <t>Burlington, Ontario, Canada</t>
  </si>
  <si>
    <t>Warrington (UK)</t>
  </si>
  <si>
    <t>Bedfordshire, United Kingdom</t>
  </si>
  <si>
    <t>Barrie, Ontario</t>
  </si>
  <si>
    <t>Warrington, England</t>
  </si>
  <si>
    <t>Grange Moor</t>
  </si>
  <si>
    <t>West Midlands</t>
  </si>
  <si>
    <t>NAIROBI</t>
  </si>
  <si>
    <t xml:space="preserve">Leigh Lancashire </t>
  </si>
  <si>
    <t>Manchester la la la (UK) _xD83D__xDC1D_</t>
  </si>
  <si>
    <t>Winnipeg</t>
  </si>
  <si>
    <t>Trinidad and Tobago</t>
  </si>
  <si>
    <t>Isle of Man</t>
  </si>
  <si>
    <t>Canada</t>
  </si>
  <si>
    <t>Victoria, British Columbia</t>
  </si>
  <si>
    <t>https://t.co/HmrPjCuh7A</t>
  </si>
  <si>
    <t>https://t.co/o7S1UmktZg</t>
  </si>
  <si>
    <t>https://t.co/hKECg3ijau</t>
  </si>
  <si>
    <t>https://t.co/WBAlzVIqRi</t>
  </si>
  <si>
    <t>http://t.co/E0vzmVwcUj</t>
  </si>
  <si>
    <t>https://t.co/bAdOfg2EgL</t>
  </si>
  <si>
    <t>https://t.co/2S2pIn3K4g</t>
  </si>
  <si>
    <t>https://t.co/AiItboYzlf</t>
  </si>
  <si>
    <t>https://t.co/3W5wHPAW0W</t>
  </si>
  <si>
    <t>https://t.co/58PWqtEB3Y</t>
  </si>
  <si>
    <t>https://t.co/HzsE6EiZ40</t>
  </si>
  <si>
    <t>https://t.co/Ssd9pMisVh</t>
  </si>
  <si>
    <t>https://t.co/rjuqfAbwNY</t>
  </si>
  <si>
    <t>https://t.co/zgajHQ125S</t>
  </si>
  <si>
    <t>https://t.co/k7eqn6KbC5</t>
  </si>
  <si>
    <t>https://t.co/NlUFalqUY3</t>
  </si>
  <si>
    <t>https://t.co/4DWizFq7ls</t>
  </si>
  <si>
    <t>https://t.co/rleNNW6YKw</t>
  </si>
  <si>
    <t>https://t.co/IxKtwn5Bk0</t>
  </si>
  <si>
    <t>https://t.co/qxw44FEXHo</t>
  </si>
  <si>
    <t>https://t.co/5sW1ahWDM9</t>
  </si>
  <si>
    <t>https://t.co/Mj3Qllum3t</t>
  </si>
  <si>
    <t>https://t.co/SsunQ1m5wY</t>
  </si>
  <si>
    <t>https://t.co/71qZKiC2La</t>
  </si>
  <si>
    <t>https://t.co/YJoNLFSjE2</t>
  </si>
  <si>
    <t>https://t.co/Le5q5sB8ZX</t>
  </si>
  <si>
    <t>https://t.co/7APdkiiE6h</t>
  </si>
  <si>
    <t>https://t.co/wPxf3g08dc</t>
  </si>
  <si>
    <t>https://t.co/A1uWk8LbZa</t>
  </si>
  <si>
    <t>https://t.co/HPDSRfX7GQ</t>
  </si>
  <si>
    <t>https://t.co/eGJFNLbtZN</t>
  </si>
  <si>
    <t>https://t.co/PJxUC0RWyr</t>
  </si>
  <si>
    <t>https://t.co/KBfuwAUwqH</t>
  </si>
  <si>
    <t>https://t.co/5BuvO68BJt</t>
  </si>
  <si>
    <t>https://t.co/w0N320ktWQ</t>
  </si>
  <si>
    <t>https://t.co/yR5FvaSUno</t>
  </si>
  <si>
    <t>https://t.co/WEVgjMi3E7</t>
  </si>
  <si>
    <t>https://t.co/2N4JABvNr4</t>
  </si>
  <si>
    <t>https://t.co/RsbtPnxJX9</t>
  </si>
  <si>
    <t>https://t.co/YsX0Rv0kQL</t>
  </si>
  <si>
    <t>https://t.co/8ffnyxmYYi</t>
  </si>
  <si>
    <t>https://t.co/saHsNqNaku</t>
  </si>
  <si>
    <t>https://t.co/hXjChQ0Vpu</t>
  </si>
  <si>
    <t>https://t.co/kmUlbHZUaF</t>
  </si>
  <si>
    <t>https://t.co/l4vdmBOgJo</t>
  </si>
  <si>
    <t>https://t.co/nkj7XZBcim</t>
  </si>
  <si>
    <t>https://t.co/LrJD1g3rL3</t>
  </si>
  <si>
    <t>https://t.co/9w4mSFUHRL</t>
  </si>
  <si>
    <t>https://t.co/z1U9Vuaq5B</t>
  </si>
  <si>
    <t>https://t.co/BGdwchLdwJ</t>
  </si>
  <si>
    <t>http://t.co/QyEgvsurDD</t>
  </si>
  <si>
    <t>https://t.co/0bc09UBtJd</t>
  </si>
  <si>
    <t>https://pbs.twimg.com/profile_banners/24958714/1547465786</t>
  </si>
  <si>
    <t>https://pbs.twimg.com/profile_banners/822481123070672896/1559697784</t>
  </si>
  <si>
    <t>https://pbs.twimg.com/profile_banners/861006305326235648/1557276083</t>
  </si>
  <si>
    <t>https://pbs.twimg.com/profile_banners/256218220/1557132539</t>
  </si>
  <si>
    <t>https://pbs.twimg.com/profile_banners/102713613/1549367197</t>
  </si>
  <si>
    <t>https://pbs.twimg.com/profile_banners/2161912932/1383019553</t>
  </si>
  <si>
    <t>https://pbs.twimg.com/profile_banners/870413245/1478637886</t>
  </si>
  <si>
    <t>https://pbs.twimg.com/profile_banners/712782824/1371129249</t>
  </si>
  <si>
    <t>https://pbs.twimg.com/profile_banners/246278558/1384973063</t>
  </si>
  <si>
    <t>https://pbs.twimg.com/profile_banners/95754401/1557093558</t>
  </si>
  <si>
    <t>https://pbs.twimg.com/profile_banners/30741665/1548713828</t>
  </si>
  <si>
    <t>https://pbs.twimg.com/profile_banners/1613573875/1445343659</t>
  </si>
  <si>
    <t>https://pbs.twimg.com/profile_banners/4081501643/1559674567</t>
  </si>
  <si>
    <t>https://pbs.twimg.com/profile_banners/24522410/1549483512</t>
  </si>
  <si>
    <t>https://pbs.twimg.com/profile_banners/242095346/1510625030</t>
  </si>
  <si>
    <t>https://pbs.twimg.com/profile_banners/28784163/1527588059</t>
  </si>
  <si>
    <t>https://pbs.twimg.com/profile_banners/1104365283786006533/1552137039</t>
  </si>
  <si>
    <t>https://pbs.twimg.com/profile_banners/174784514/1557568029</t>
  </si>
  <si>
    <t>https://pbs.twimg.com/profile_banners/1022846662040014849/1532700702</t>
  </si>
  <si>
    <t>https://pbs.twimg.com/profile_banners/267700943/1546945785</t>
  </si>
  <si>
    <t>https://pbs.twimg.com/profile_banners/185018623/1517867255</t>
  </si>
  <si>
    <t>https://pbs.twimg.com/profile_banners/4904844933/1551095373</t>
  </si>
  <si>
    <t>https://pbs.twimg.com/profile_banners/22791034/1507378661</t>
  </si>
  <si>
    <t>https://pbs.twimg.com/profile_banners/380464648/1504957713</t>
  </si>
  <si>
    <t>https://pbs.twimg.com/profile_banners/4539605361/1450801237</t>
  </si>
  <si>
    <t>https://pbs.twimg.com/profile_banners/2270740464/1517482750</t>
  </si>
  <si>
    <t>https://pbs.twimg.com/profile_banners/150228014/1363977498</t>
  </si>
  <si>
    <t>https://pbs.twimg.com/profile_banners/61236224/1410470081</t>
  </si>
  <si>
    <t>https://pbs.twimg.com/profile_banners/219954854/1560200793</t>
  </si>
  <si>
    <t>https://pbs.twimg.com/profile_banners/262830268/1549456403</t>
  </si>
  <si>
    <t>https://pbs.twimg.com/profile_banners/338493408/1527181997</t>
  </si>
  <si>
    <t>https://pbs.twimg.com/profile_banners/3329658617/1502282097</t>
  </si>
  <si>
    <t>https://pbs.twimg.com/profile_banners/563812686/1501869419</t>
  </si>
  <si>
    <t>https://pbs.twimg.com/profile_banners/3217430829/1430233571</t>
  </si>
  <si>
    <t>https://pbs.twimg.com/profile_banners/330145212/1552884713</t>
  </si>
  <si>
    <t>https://pbs.twimg.com/profile_banners/1131231127392399367/1558541886</t>
  </si>
  <si>
    <t>https://pbs.twimg.com/profile_banners/893129755/1506110818</t>
  </si>
  <si>
    <t>https://pbs.twimg.com/profile_banners/391028169/1550782804</t>
  </si>
  <si>
    <t>https://pbs.twimg.com/profile_banners/20139139/1552247585</t>
  </si>
  <si>
    <t>https://pbs.twimg.com/profile_banners/106449043/1512497860</t>
  </si>
  <si>
    <t>https://pbs.twimg.com/profile_banners/28096651/1501960566</t>
  </si>
  <si>
    <t>https://pbs.twimg.com/profile_banners/46403451/1542987487</t>
  </si>
  <si>
    <t>https://pbs.twimg.com/profile_banners/1107740725691777025/1557012072</t>
  </si>
  <si>
    <t>https://pbs.twimg.com/profile_banners/397557551/1421504330</t>
  </si>
  <si>
    <t>https://pbs.twimg.com/profile_banners/922451348372819968/1520658990</t>
  </si>
  <si>
    <t>https://pbs.twimg.com/profile_banners/3245605385/1558999636</t>
  </si>
  <si>
    <t>https://pbs.twimg.com/profile_banners/293535606/1549122719</t>
  </si>
  <si>
    <t>https://pbs.twimg.com/profile_banners/187236309/1534171014</t>
  </si>
  <si>
    <t>https://pbs.twimg.com/profile_banners/912671153562558465/1554919872</t>
  </si>
  <si>
    <t>https://pbs.twimg.com/profile_banners/29022694/1559882534</t>
  </si>
  <si>
    <t>https://pbs.twimg.com/profile_banners/17329957/1437497706</t>
  </si>
  <si>
    <t>https://pbs.twimg.com/profile_banners/1010598064422375424/1559919638</t>
  </si>
  <si>
    <t>https://pbs.twimg.com/profile_banners/3031245534/1554961889</t>
  </si>
  <si>
    <t>https://pbs.twimg.com/profile_banners/170439199/1558107896</t>
  </si>
  <si>
    <t>https://pbs.twimg.com/profile_banners/1034509600215785473/1548363201</t>
  </si>
  <si>
    <t>https://pbs.twimg.com/profile_banners/38201401/1469851142</t>
  </si>
  <si>
    <t>https://pbs.twimg.com/profile_banners/847815835230056450/1499678977</t>
  </si>
  <si>
    <t>https://pbs.twimg.com/profile_banners/1115396912/1557845731</t>
  </si>
  <si>
    <t>https://pbs.twimg.com/profile_banners/788524/1542015319</t>
  </si>
  <si>
    <t>https://pbs.twimg.com/profile_banners/4829436544/1453290760</t>
  </si>
  <si>
    <t>https://pbs.twimg.com/profile_banners/3059457425/1540208751</t>
  </si>
  <si>
    <t>https://pbs.twimg.com/profile_banners/927295871527587840/1524325163</t>
  </si>
  <si>
    <t>https://pbs.twimg.com/profile_banners/26344505/1540602406</t>
  </si>
  <si>
    <t>https://pbs.twimg.com/profile_banners/3197976827/1509090769</t>
  </si>
  <si>
    <t>https://pbs.twimg.com/profile_banners/438579588/1558873841</t>
  </si>
  <si>
    <t>https://pbs.twimg.com/profile_banners/745699615/1552857876</t>
  </si>
  <si>
    <t>https://pbs.twimg.com/profile_banners/248300520/1512731337</t>
  </si>
  <si>
    <t>https://pbs.twimg.com/profile_banners/207517808/1546020493</t>
  </si>
  <si>
    <t>https://pbs.twimg.com/profile_banners/701092676859523073/1456008364</t>
  </si>
  <si>
    <t>https://pbs.twimg.com/profile_banners/39995946/1536660788</t>
  </si>
  <si>
    <t>https://pbs.twimg.com/profile_banners/2475115273/1523354960</t>
  </si>
  <si>
    <t>https://pbs.twimg.com/profile_banners/236551462/1476574884</t>
  </si>
  <si>
    <t>https://pbs.twimg.com/profile_banners/258942091/1509372725</t>
  </si>
  <si>
    <t>https://pbs.twimg.com/profile_banners/250666162/1550673855</t>
  </si>
  <si>
    <t>https://pbs.twimg.com/profile_banners/188522095/1555962284</t>
  </si>
  <si>
    <t>https://pbs.twimg.com/profile_banners/19419428/1552826373</t>
  </si>
  <si>
    <t>https://pbs.twimg.com/profile_banners/512961844/1506295640</t>
  </si>
  <si>
    <t>https://pbs.twimg.com/profile_banners/434891559/1550520768</t>
  </si>
  <si>
    <t>https://pbs.twimg.com/profile_banners/3352972934/1559607261</t>
  </si>
  <si>
    <t>https://pbs.twimg.com/profile_banners/963844721251639301/1535040615</t>
  </si>
  <si>
    <t>https://pbs.twimg.com/profile_banners/185695742/1549454769</t>
  </si>
  <si>
    <t>https://pbs.twimg.com/profile_banners/722837149205147649/1558027178</t>
  </si>
  <si>
    <t>https://pbs.twimg.com/profile_banners/31068320/1553588795</t>
  </si>
  <si>
    <t>https://pbs.twimg.com/profile_banners/59076885/1400689047</t>
  </si>
  <si>
    <t>https://pbs.twimg.com/profile_banners/78546235/1559597266</t>
  </si>
  <si>
    <t>https://pbs.twimg.com/profile_banners/826493493480669185/1551895011</t>
  </si>
  <si>
    <t>https://pbs.twimg.com/profile_banners/222933777/1542868751</t>
  </si>
  <si>
    <t>https://pbs.twimg.com/profile_banners/357513255/1543305306</t>
  </si>
  <si>
    <t>https://pbs.twimg.com/profile_banners/105784219/1554660649</t>
  </si>
  <si>
    <t>https://pbs.twimg.com/profile_banners/189999221/1524418376</t>
  </si>
  <si>
    <t>https://pbs.twimg.com/profile_banners/1150635164/1490609894</t>
  </si>
  <si>
    <t>https://pbs.twimg.com/profile_banners/50109331/1515010011</t>
  </si>
  <si>
    <t>https://pbs.twimg.com/profile_banners/953592132/1447081584</t>
  </si>
  <si>
    <t>https://pbs.twimg.com/profile_banners/3058131/1519096058</t>
  </si>
  <si>
    <t>https://pbs.twimg.com/profile_banners/39136125/1406833479</t>
  </si>
  <si>
    <t>https://pbs.twimg.com/profile_banners/20143927/1553381322</t>
  </si>
  <si>
    <t>https://pbs.twimg.com/profile_banners/220973759/1525431704</t>
  </si>
  <si>
    <t>https://pbs.twimg.com/profile_banners/80879577/1558670575</t>
  </si>
  <si>
    <t>https://pbs.twimg.com/profile_banners/957112680413741057/1517029911</t>
  </si>
  <si>
    <t>https://pbs.twimg.com/profile_banners/1123721816814555136/1557225379</t>
  </si>
  <si>
    <t>https://pbs.twimg.com/profile_banners/288342765/1508263084</t>
  </si>
  <si>
    <t>https://pbs.twimg.com/profile_banners/122167377/1489705023</t>
  </si>
  <si>
    <t>https://pbs.twimg.com/profile_banners/1699094245/1532400854</t>
  </si>
  <si>
    <t>https://pbs.twimg.com/profile_banners/341587783/1427918880</t>
  </si>
  <si>
    <t>https://pbs.twimg.com/profile_banners/262751398/1534719581</t>
  </si>
  <si>
    <t>https://pbs.twimg.com/profile_banners/2166574577/1514899385</t>
  </si>
  <si>
    <t>https://pbs.twimg.com/profile_banners/3817277477/1533704748</t>
  </si>
  <si>
    <t>https://pbs.twimg.com/profile_banners/13099622/1557758461</t>
  </si>
  <si>
    <t>https://pbs.twimg.com/profile_banners/62256824/1557207246</t>
  </si>
  <si>
    <t>https://pbs.twimg.com/profile_banners/152781782/1479081553</t>
  </si>
  <si>
    <t>https://pbs.twimg.com/profile_banners/1553843011/1404918521</t>
  </si>
  <si>
    <t>https://pbs.twimg.com/profile_banners/296280511/1560225852</t>
  </si>
  <si>
    <t>https://pbs.twimg.com/profile_banners/1496597964/1448220754</t>
  </si>
  <si>
    <t>https://pbs.twimg.com/profile_banners/304039966/1557146293</t>
  </si>
  <si>
    <t>https://pbs.twimg.com/profile_banners/1020055662741671938/1532036361</t>
  </si>
  <si>
    <t>https://pbs.twimg.com/profile_banners/1076457176040984581/1552169567</t>
  </si>
  <si>
    <t>https://pbs.twimg.com/profile_banners/47939994/1407620638</t>
  </si>
  <si>
    <t>https://pbs.twimg.com/profile_banners/87488170/1370106687</t>
  </si>
  <si>
    <t>https://pbs.twimg.com/profile_banners/952146672/1559525799</t>
  </si>
  <si>
    <t>https://pbs.twimg.com/profile_banners/1114958541947789312/1554663418</t>
  </si>
  <si>
    <t>en-GB</t>
  </si>
  <si>
    <t>es</t>
  </si>
  <si>
    <t>en-gb</t>
  </si>
  <si>
    <t>http://abs.twimg.com/images/themes/theme14/bg.gif</t>
  </si>
  <si>
    <t>http://abs.twimg.com/images/themes/theme1/bg.png</t>
  </si>
  <si>
    <t>http://abs.twimg.com/images/themes/theme2/bg.gif</t>
  </si>
  <si>
    <t>http://abs.twimg.com/images/themes/theme4/bg.gif</t>
  </si>
  <si>
    <t>http://abs.twimg.com/images/themes/theme9/bg.gif</t>
  </si>
  <si>
    <t>http://abs.twimg.com/images/themes/theme12/bg.gif</t>
  </si>
  <si>
    <t>http://abs.twimg.com/images/themes/theme10/bg.gif</t>
  </si>
  <si>
    <t>http://abs.twimg.com/images/themes/theme13/bg.gif</t>
  </si>
  <si>
    <t>http://abs.twimg.com/images/themes/theme7/bg.gif</t>
  </si>
  <si>
    <t>http://abs.twimg.com/images/themes/theme15/bg.png</t>
  </si>
  <si>
    <t>http://abs.twimg.com/images/themes/theme8/bg.gif</t>
  </si>
  <si>
    <t>http://abs.twimg.com/images/themes/theme3/bg.gif</t>
  </si>
  <si>
    <t>http://abs.twimg.com/images/themes/theme11/bg.gif</t>
  </si>
  <si>
    <t>http://abs.twimg.com/images/themes/theme18/bg.gif</t>
  </si>
  <si>
    <t>http://pbs.twimg.com/profile_images/1093472716802441216/AamQFRQF_normal.jpg</t>
  </si>
  <si>
    <t>http://pbs.twimg.com/profile_images/1097597774932205570/RhUqKn3Z_normal.png</t>
  </si>
  <si>
    <t>http://pbs.twimg.com/profile_images/978611339512942592/5QwHaNCN_normal.jpg</t>
  </si>
  <si>
    <t>http://pbs.twimg.com/profile_images/1124525756305035264/Cq-6WdtT_normal.jpg</t>
  </si>
  <si>
    <t>http://pbs.twimg.com/profile_images/536654194128986112/zgnN0Onv_normal.jpeg</t>
  </si>
  <si>
    <t>http://pbs.twimg.com/profile_images/1121501448527908864/KZVbpc5i_normal.jpg</t>
  </si>
  <si>
    <t>http://pbs.twimg.com/profile_images/959857657719930882/GuzIyi2y_normal.jpg</t>
  </si>
  <si>
    <t>http://pbs.twimg.com/profile_images/1103779729243545601/mehmVQ9E_normal.jpg</t>
  </si>
  <si>
    <t>http://pbs.twimg.com/profile_images/1122932884099219456/JS1t26c1_normal.jpg</t>
  </si>
  <si>
    <t>http://pbs.twimg.com/profile_images/995056512514056195/p1vzRrwz_normal.jpg</t>
  </si>
  <si>
    <t>http://pbs.twimg.com/profile_images/1106736657980669953/01U1Hh6y_normal.jpg</t>
  </si>
  <si>
    <t>http://pbs.twimg.com/profile_images/416694081876942848/uqSh_TYj_normal.jpeg</t>
  </si>
  <si>
    <t>http://pbs.twimg.com/profile_images/844166263689691136/W_4OHDDw_normal.jpg</t>
  </si>
  <si>
    <t>http://pbs.twimg.com/profile_images/1130112672740126720/3re7eUZf_normal.png</t>
  </si>
  <si>
    <t>http://pbs.twimg.com/profile_images/494921604867317760/1TiSwvWQ_normal.jpeg</t>
  </si>
  <si>
    <t>http://pbs.twimg.com/profile_images/1038980113130561538/grEr8LU6_normal.jpg</t>
  </si>
  <si>
    <t>http://pbs.twimg.com/profile_images/1125710946893205506/0gv5w0ww_normal.jpg</t>
  </si>
  <si>
    <t>http://pbs.twimg.com/profile_images/1007280541249531904/BCjcyxAN_normal.jpg</t>
  </si>
  <si>
    <t>http://pbs.twimg.com/profile_images/1129835087070224385/DiSnMnbZ_normal.jpg</t>
  </si>
  <si>
    <t>http://pbs.twimg.com/profile_images/937568120746672128/5h41arlJ_normal.jpg</t>
  </si>
  <si>
    <t>http://pbs.twimg.com/profile_images/573491302110646273/y9EwqouR_normal.jpeg</t>
  </si>
  <si>
    <t>http://pbs.twimg.com/profile_images/1048977261272203264/CWbmVVmE_normal.jpg</t>
  </si>
  <si>
    <t>http://pbs.twimg.com/profile_images/1126953871534972928/9CmwAdFs_normal.jpg</t>
  </si>
  <si>
    <t>http://pbs.twimg.com/profile_images/1119723477047451649/0xO0GEc4_normal.jpg</t>
  </si>
  <si>
    <t>Open Twitter Page for This Person</t>
  </si>
  <si>
    <t>https://twitter.com/dewsburyrams</t>
  </si>
  <si>
    <t>https://twitter.com/neaglehigor</t>
  </si>
  <si>
    <t>https://twitter.com/neilwalmsley3</t>
  </si>
  <si>
    <t>https://twitter.com/swinton_lions</t>
  </si>
  <si>
    <t>https://twitter.com/therfl</t>
  </si>
  <si>
    <t>https://twitter.com/r_nrl</t>
  </si>
  <si>
    <t>https://twitter.com/connorjames1999</t>
  </si>
  <si>
    <t>https://twitter.com/samtcity</t>
  </si>
  <si>
    <t>https://twitter.com/garethwalker</t>
  </si>
  <si>
    <t>https://twitter.com/workingtontown</t>
  </si>
  <si>
    <t>https://twitter.com/rljohnny</t>
  </si>
  <si>
    <t>https://twitter.com/loobylynzra</t>
  </si>
  <si>
    <t>https://twitter.com/gavinbrannan</t>
  </si>
  <si>
    <t>https://twitter.com/callumplin</t>
  </si>
  <si>
    <t>https://twitter.com/trearnshaw</t>
  </si>
  <si>
    <t>https://twitter.com/j_mcgillvary</t>
  </si>
  <si>
    <t>https://twitter.com/bramleybuffs</t>
  </si>
  <si>
    <t>https://twitter.com/knarkybadger</t>
  </si>
  <si>
    <t>https://twitter.com/thegamecaller</t>
  </si>
  <si>
    <t>https://twitter.com/barratchris</t>
  </si>
  <si>
    <t>https://twitter.com/carneypeterjoe</t>
  </si>
  <si>
    <t>https://twitter.com/chappelbob</t>
  </si>
  <si>
    <t>https://twitter.com/lewinwilllew22</t>
  </si>
  <si>
    <t>https://twitter.com/lukeatkins79</t>
  </si>
  <si>
    <t>https://twitter.com/leagueexpress</t>
  </si>
  <si>
    <t>https://twitter.com/m_shaw1</t>
  </si>
  <si>
    <t>https://twitter.com/craig_backhouse</t>
  </si>
  <si>
    <t>https://twitter.com/joe16316602</t>
  </si>
  <si>
    <t>https://twitter.com/tim_hughesali</t>
  </si>
  <si>
    <t>https://twitter.com/1866swintonrick</t>
  </si>
  <si>
    <t>https://twitter.com/theantporter</t>
  </si>
  <si>
    <t>https://twitter.com/giantsfanzine</t>
  </si>
  <si>
    <t>https://twitter.com/rsabulldog</t>
  </si>
  <si>
    <t>https://twitter.com/richardheyes</t>
  </si>
  <si>
    <t>https://twitter.com/balfey78</t>
  </si>
  <si>
    <t>https://twitter.com/fitzpatrickkev</t>
  </si>
  <si>
    <t>https://twitter.com/mrneilmorrow</t>
  </si>
  <si>
    <t>https://twitter.com/rod_studd</t>
  </si>
  <si>
    <t>https://twitter.com/petersmithyep</t>
  </si>
  <si>
    <t>https://twitter.com/yepsportsdesk</t>
  </si>
  <si>
    <t>https://twitter.com/discomclennan</t>
  </si>
  <si>
    <t>https://twitter.com/themagicweekend</t>
  </si>
  <si>
    <t>https://twitter.com/grosvenor_david</t>
  </si>
  <si>
    <t>https://twitter.com/phoenixevcoach</t>
  </si>
  <si>
    <t>https://twitter.com/nicwid</t>
  </si>
  <si>
    <t>https://twitter.com/claretng</t>
  </si>
  <si>
    <t>https://twitter.com/lozzzknight</t>
  </si>
  <si>
    <t>https://twitter.com/jcsura</t>
  </si>
  <si>
    <t>https://twitter.com/guardian_sport</t>
  </si>
  <si>
    <t>https://twitter.com/callstock</t>
  </si>
  <si>
    <t>https://twitter.com/consumodeporte</t>
  </si>
  <si>
    <t>https://twitter.com/mjeshep</t>
  </si>
  <si>
    <t>https://twitter.com/aaronsmithbd4</t>
  </si>
  <si>
    <t>https://twitter.com/phil58147326</t>
  </si>
  <si>
    <t>https://twitter.com/annestowrd</t>
  </si>
  <si>
    <t>https://twitter.com/leyland_lucy</t>
  </si>
  <si>
    <t>https://twitter.com/ginnerwina</t>
  </si>
  <si>
    <t>https://twitter.com/elizabe23127358</t>
  </si>
  <si>
    <t>https://twitter.com/got2getgo</t>
  </si>
  <si>
    <t>https://twitter.com/swannymediaman</t>
  </si>
  <si>
    <t>https://twitter.com/wa12rugbyleague</t>
  </si>
  <si>
    <t>https://twitter.com/shonam79</t>
  </si>
  <si>
    <t>https://twitter.com/halafi01</t>
  </si>
  <si>
    <t>https://twitter.com/urbantoronto</t>
  </si>
  <si>
    <t>https://twitter.com/craigtflaherty</t>
  </si>
  <si>
    <t>https://twitter.com/sappermp10</t>
  </si>
  <si>
    <t>https://twitter.com/loverugbyleague</t>
  </si>
  <si>
    <t>https://twitter.com/davescully</t>
  </si>
  <si>
    <t>https://twitter.com/rlnewscouk</t>
  </si>
  <si>
    <t>https://twitter.com/bryanthiel_88</t>
  </si>
  <si>
    <t>https://twitter.com/robncaz</t>
  </si>
  <si>
    <t>https://twitter.com/bradbuss</t>
  </si>
  <si>
    <t>https://twitter.com/bressette4</t>
  </si>
  <si>
    <t>https://twitter.com/guardiannews</t>
  </si>
  <si>
    <t>https://twitter.com/sportsupdatefbb</t>
  </si>
  <si>
    <t>https://twitter.com/analyticaglobal</t>
  </si>
  <si>
    <t>https://twitter.com/jojostro01</t>
  </si>
  <si>
    <t>https://twitter.com/genghiscampbell</t>
  </si>
  <si>
    <t>https://twitter.com/karrick</t>
  </si>
  <si>
    <t>https://twitter.com/sporttlad</t>
  </si>
  <si>
    <t>https://twitter.com/stocksfield_md</t>
  </si>
  <si>
    <t>https://twitter.com/john_v_sharpe</t>
  </si>
  <si>
    <t>https://twitter.com/ilaybourn</t>
  </si>
  <si>
    <t>https://twitter.com/clarenorth</t>
  </si>
  <si>
    <t>https://twitter.com/trevthered17</t>
  </si>
  <si>
    <t>https://twitter.com/yorkiewend</t>
  </si>
  <si>
    <t>https://twitter.com/michaeltiller3</t>
  </si>
  <si>
    <t>https://twitter.com/markwilsonradio</t>
  </si>
  <si>
    <t>https://twitter.com/jamessaintlatic</t>
  </si>
  <si>
    <t>https://twitter.com/biggdazza</t>
  </si>
  <si>
    <t>https://twitter.com/jjwhaling</t>
  </si>
  <si>
    <t>https://twitter.com/staceydenby</t>
  </si>
  <si>
    <t>https://twitter.com/davesinners</t>
  </si>
  <si>
    <t>https://twitter.com/jinjasoo</t>
  </si>
  <si>
    <t>https://twitter.com/aiden_hema</t>
  </si>
  <si>
    <t>https://twitter.com/davidh08son</t>
  </si>
  <si>
    <t>https://twitter.com/rugbypass</t>
  </si>
  <si>
    <t>https://twitter.com/davidoakworth</t>
  </si>
  <si>
    <t>https://twitter.com/mickneary4</t>
  </si>
  <si>
    <t>https://twitter.com/andrew_smith73</t>
  </si>
  <si>
    <t>https://twitter.com/garethsayer2</t>
  </si>
  <si>
    <t>https://twitter.com/announcerphil</t>
  </si>
  <si>
    <t>https://twitter.com/towolfpack</t>
  </si>
  <si>
    <t>https://twitter.com/mattfarrell08</t>
  </si>
  <si>
    <t>https://twitter.com/johnnyddavidson</t>
  </si>
  <si>
    <t>https://twitter.com/jackwalker456</t>
  </si>
  <si>
    <t>https://twitter.com/davieshowie</t>
  </si>
  <si>
    <t>https://twitter.com/derekhudsonpgp</t>
  </si>
  <si>
    <t>https://twitter.com/katieb_16bulls</t>
  </si>
  <si>
    <t>https://twitter.com/megharvx</t>
  </si>
  <si>
    <t>https://twitter.com/cbennett180</t>
  </si>
  <si>
    <t>https://twitter.com/fozzwafc</t>
  </si>
  <si>
    <t>https://twitter.com/josekenga</t>
  </si>
  <si>
    <t>https://twitter.com/emma_tr4_rhinos</t>
  </si>
  <si>
    <t>https://twitter.com/matty0623</t>
  </si>
  <si>
    <t>https://twitter.com/bringbackbiffy</t>
  </si>
  <si>
    <t>https://twitter.com/coaching_review</t>
  </si>
  <si>
    <t>https://twitter.com/nazirafzal</t>
  </si>
  <si>
    <t>https://twitter.com/mikeulyatt1</t>
  </si>
  <si>
    <t>https://twitter.com/andrewsduncan1</t>
  </si>
  <si>
    <t>https://twitter.com/ajmbecks</t>
  </si>
  <si>
    <t>https://twitter.com/manjaselva</t>
  </si>
  <si>
    <t>https://twitter.com/jenningslufc</t>
  </si>
  <si>
    <t>https://twitter.com/aaronbower</t>
  </si>
  <si>
    <t>https://twitter.com/thegoldthorpes</t>
  </si>
  <si>
    <t>https://twitter.com/shawnvenasse</t>
  </si>
  <si>
    <t>https://twitter.com/uvamacerbam</t>
  </si>
  <si>
    <t>https://twitter.com/adamcas87</t>
  </si>
  <si>
    <t>https://twitter.com/gledbarb</t>
  </si>
  <si>
    <t>https://twitter.com/rogerkline</t>
  </si>
  <si>
    <t>https://twitter.com/bezzer3</t>
  </si>
  <si>
    <t>https://twitter.com/gav_leaf</t>
  </si>
  <si>
    <t>https://twitter.com/ladyannad</t>
  </si>
  <si>
    <t>https://twitter.com/zeb_habs</t>
  </si>
  <si>
    <t>https://twitter.com/jamie_bate</t>
  </si>
  <si>
    <t>https://twitter.com/keyclass</t>
  </si>
  <si>
    <t>https://twitter.com/leigh_dt</t>
  </si>
  <si>
    <t>https://twitter.com/newtorlfamily</t>
  </si>
  <si>
    <t>https://twitter.com/jdgsport</t>
  </si>
  <si>
    <t>https://twitter.com/maggielovesrl</t>
  </si>
  <si>
    <t>https://twitter.com/clarkieboy23</t>
  </si>
  <si>
    <t>https://twitter.com/eva_gbtheatre</t>
  </si>
  <si>
    <t>https://twitter.com/ebrutvkenya</t>
  </si>
  <si>
    <t>https://twitter.com/timfen8</t>
  </si>
  <si>
    <t>https://twitter.com/andy_mazey</t>
  </si>
  <si>
    <t>https://twitter.com/lezboardman</t>
  </si>
  <si>
    <t>https://twitter.com/ianinhowolf</t>
  </si>
  <si>
    <t>https://twitter.com/llama_survivor</t>
  </si>
  <si>
    <t>https://twitter.com/briaclew</t>
  </si>
  <si>
    <t>https://twitter.com/cmb210593</t>
  </si>
  <si>
    <t>https://twitter.com/kevinmort</t>
  </si>
  <si>
    <t>https://twitter.com/rugbycan_</t>
  </si>
  <si>
    <t>https://twitter.com/russelltherugby</t>
  </si>
  <si>
    <t>dewsburyrams
Swinton: Jack Hansen, Matthew Ashton,
Rhodri Lloyd, Michael Ratu, Liam
Forsyth, Harry Smith, Rob Fairclough,
Adam Lawton, Luke Waterworth, Lewis
Hatton, Jack Wells, Frankie Halton,
Liam Byrne. Subs: Billy Brickhill,
Adam Jones, Jose Kenga, Kyle Shelford</t>
  </si>
  <si>
    <t>neaglehigor
Eu tenho q enaltecer esses amigos
incríveis q fiz na faculdade: Diego,
Jéssica, Mylena(Flores), Carlos
Eduardo e José Gabriel(kenga) Eles
n vão vê esse tweet mas são eles
q me dão alegria diariamente. COM
GRATIDÃO, Higor.</t>
  </si>
  <si>
    <t>neilwalmsley3
Anyone expecting the @TheRFL to
do something over racist comments
towards @Swinton_Lions Jose kenga
don't hold ye breath.. Where the
whole world finds that behaviour
disgusting the rfl will simply
sweep it under the carpet coz torontos
their baby.. Corrupt.. Inept..
Disgrace</t>
  </si>
  <si>
    <t>swinton_lions
_xD83D__xDCDD_ | CLUB STATEMENT Swinton Lions'
Chairman and Board would like to
make this statement following Jose
Kenga’s social media post made
on Thursday evening. ➡️ https://t.co/P7kPHMLLex
https://t.co/pVohHmIEkD</t>
  </si>
  <si>
    <t>therfl
After being made aware of the tweet
from Jose Kenga last night, the
RFL’s compliance department has
opened an investigation. We have
a zero tolerance approach to racist
behaviour of any type. https://t.co/xwywMdHIK5</t>
  </si>
  <si>
    <t>r_nrl
https://t.co/ZkOm3ImrAl "Swinton
Lions player Jose Kenga was racially
abused by Toronto Wolfpack owner
following game in April"</t>
  </si>
  <si>
    <t>connorjames1999
Fully support Kenga, racism shouldn’t
be in the sport at all.... @TheRFL
need to do something about this
quickly!!! Just Apologising isn’t
enough.... https://t.co/EDU4hLpzWq</t>
  </si>
  <si>
    <t>samtcity
RT @garethwalker: Toronto owner
David Argyle apologises "unreservedly"
over accusation of racial abuse
from Swinton forward Jose Kenga
htt…</t>
  </si>
  <si>
    <t>garethwalker
"If any other member of our Wolfpack
family had made that comment I
made... I would have fired them.
Therefore that also applies to
me, so I am firing myself as chairman
and CEO." David Argyle steps down
from Toronto roles after speaking
to Jose Kenga https://t.co/4xAMRppIlP</t>
  </si>
  <si>
    <t>workingtontown
RT @TheRFL: After being made aware
of the tweet from Jose Kenga last
night, the RFL’s compliance department
has opened an investigation. We…</t>
  </si>
  <si>
    <t>rljohnny
RT @TheRFL: After being made aware
of the tweet from Jose Kenga last
night, the RFL’s compliance department
has opened an investigation. We…</t>
  </si>
  <si>
    <t>loobylynzra
RT @TheRFL: After being made aware
of the tweet from Jose Kenga last
night, the RFL’s compliance department
has opened an investigation. We…</t>
  </si>
  <si>
    <t>gavinbrannan
RT @TheRFL: After being made aware
of the tweet from Jose Kenga last
night, the RFL’s compliance department
has opened an investigation. We…</t>
  </si>
  <si>
    <t>callumplin
RT @TheRFL: After being made aware
of the tweet from Jose Kenga last
night, the RFL’s compliance department
has opened an investigation. We…</t>
  </si>
  <si>
    <t>trearnshaw
RT @garethwalker: Toronto owner
David Argyle apologises "unreservedly"
over accusation of racial abuse
from Swinton forward Jose Kenga
htt…</t>
  </si>
  <si>
    <t>j_mcgillvary
RT @TheRFL: After being made aware
of the tweet from Jose Kenga last
night, the RFL’s compliance department
has opened an investigation. We…</t>
  </si>
  <si>
    <t>bramleybuffs
RT @TheRFL: After being made aware
of the tweet from Jose Kenga last
night, the RFL’s compliance department
has opened an investigation. We…</t>
  </si>
  <si>
    <t>knarkybadger
RT @TheGameCaller: I hope the RFL
investigation into the racist comments
made towards Jose Kenga look at
why he felt he had to make and
rai…</t>
  </si>
  <si>
    <t>thegamecaller
There’s been a lot of talk about
Racism in Rugby League. Racism
and racist language is completely
unacceptable in our sport or anywhere
else. What the recent incidents
involving Featherstone and Jose
Kenga show are that the governing
body and clubs still have a lot
of work to do.</t>
  </si>
  <si>
    <t>barratchris
RT @TheGameCaller: I hope the RFL
investigation into the racist comments
made towards Jose Kenga look at
why he felt he had to make and
rai…</t>
  </si>
  <si>
    <t>carneypeterjoe
RT @TheRFL: After being made aware
of the tweet from Jose Kenga last
night, the RFL’s compliance department
has opened an investigation. We…</t>
  </si>
  <si>
    <t>chappelbob
RT @TheRFL: After being made aware
of the tweet from Jose Kenga last
night, the RFL’s compliance department
has opened an investigation. We…</t>
  </si>
  <si>
    <t>lewinwilllew22
RT @TheRFL: After being made aware
of the tweet from Jose Kenga last
night, the RFL’s compliance department
has opened an investigation. We…</t>
  </si>
  <si>
    <t>lukeatkins79
RT @TheRFL: After being made aware
of the tweet from Jose Kenga last
night, the RFL’s compliance department
has opened an investigation. We…</t>
  </si>
  <si>
    <t>leagueexpress
The RFL confirms it is investigating
allegations of racial abuse made
against Toronto's David Argyle
- saying they have a 'zero-tolerance
approach to racist behaviour' -
as the Wolfpack owner apologises
for the incident involving Swinton's
Jose Kenga. https://t.co/WMsMnz0b86</t>
  </si>
  <si>
    <t>m_shaw1
RT @TheRFL: After being made aware
of the tweet from Jose Kenga last
night, the RFL’s compliance department
has opened an investigation. We…</t>
  </si>
  <si>
    <t>craig_backhouse
RT @TheRFL: After being made aware
of the tweet from Jose Kenga last
night, the RFL’s compliance department
has opened an investigation. We…</t>
  </si>
  <si>
    <t>joe16316602
RT @TheRFL: After being made aware
of the tweet from Jose Kenga last
night, the RFL’s compliance department
has opened an investigation. We…</t>
  </si>
  <si>
    <t>tim_hughesali
RT @Swinton_Lions: _xD83D__xDCDD_ | CLUB STATEMENT
Swinton Lions' Chairman and Board
would like to make this statement
following Jose Kenga’s social me…</t>
  </si>
  <si>
    <t>1866swintonrick
RT @Swinton_Lions: _xD83D__xDCDD_ | CLUB STATEMENT
Swinton Lions' Chairman and Board
would like to make this statement
following Jose Kenga’s social me…</t>
  </si>
  <si>
    <t>theantporter
@GiantsFanzine And without knowing
the timeline, Argyle seems to have
immediately and publicly apologised.
I hope Jose Kenga will have the
last say, because there really
is no place for it in the sport
or in life tbh.</t>
  </si>
  <si>
    <t xml:space="preserve">giantsfanzine
</t>
  </si>
  <si>
    <t>rsabulldog
RT @TheRFL: After being made aware
of the tweet from Jose Kenga last
night, the RFL’s compliance department
has opened an investigation. We…</t>
  </si>
  <si>
    <t>richardheyes
RT @Swinton_Lions: _xD83D__xDCDD_ | CLUB STATEMENT
Swinton Lions' Chairman and Board
would like to make this statement
following Jose Kenga’s social me…</t>
  </si>
  <si>
    <t>balfey78
RT @TheRFL: After being made aware
of the tweet from Jose Kenga last
night, the RFL’s compliance department
has opened an investigation. We…</t>
  </si>
  <si>
    <t>fitzpatrickkev
RT @TheRFL: After being made aware
of the tweet from Jose Kenga last
night, the RFL’s compliance department
has opened an investigation. We…</t>
  </si>
  <si>
    <t>mrneilmorrow
@Rod_Studd It's clear he did use
those words (or very similar).
It's clear he wants to apologise.
Also clear @TheRFL must act. Well
done to Jose Kenga for speaking
out. Right punishment is not a
permanent ban, but a strong signal
is definitely needed. #RugbyLeague
is better than this.</t>
  </si>
  <si>
    <t>rod_studd
@bringbackbiffy @matty0623 @genghiscampbell
Mr Argyle has taken what he believes
is appropriate action. There will
be a RFL process which come to
a conclusion. The welfare of Jose
Kenga is of paramount importance.
Beyond that, it’s down to individuals
like players, sponsors etc to take
their own view on Mr Argyle’s actions</t>
  </si>
  <si>
    <t>petersmithyep
Jose Kenga - an ex-Hunslet Warriors,
Dewsbury Rams + Hunslet player
- has received an apology from
Toronto Wolfpack's owner over alleged
racial abuse. See @YEPSportsdesk
https://t.co/4fjXVyT9Zk @JoseKenga</t>
  </si>
  <si>
    <t>yepsportsdesk
RT @PeterSmithYEP: Jose Kenga -
an ex-Hunslet Warriors, Dewsbury
Rams + Hunslet player - has received
an apology from Toronto Wolfpack's
ow…</t>
  </si>
  <si>
    <t>discomclennan
RT @Swinton_Lions: _xD83D__xDCDD_ | CLUB STATEMENT
Swinton Lions' Chairman and Board
would like to make this statement
following Jose Kenga’s social me…</t>
  </si>
  <si>
    <t>themagicweekend
Swinton: CLUB STATEMENT: JOSE KENGA
https://t.co/pjZIYFeZDQ</t>
  </si>
  <si>
    <t>grosvenor_david
RT @Rod_Studd: Mr Argyle hasn’t
disputed Jose Kenga’s version of
events. He should be asked directly
“did you use racist language to
Jose K…</t>
  </si>
  <si>
    <t>phoenixevcoach
RT @TheRFL: After being made aware
of the tweet from Jose Kenga last
night, the RFL’s compliance department
has opened an investigation. We…</t>
  </si>
  <si>
    <t>nicwid
RT @TheRFL: After being made aware
of the tweet from Jose Kenga last
night, the RFL’s compliance department
has opened an investigation. We…</t>
  </si>
  <si>
    <t>claretng
RT @garethwalker: Toronto owner
David Argyle apologises "unreservedly"
over accusation of racial abuse
from Swinton forward Jose Kenga
htt…</t>
  </si>
  <si>
    <t>lozzzknight
RT @TheRFL: After being made aware
of the tweet from Jose Kenga last
night, the RFL’s compliance department
has opened an investigation. We…</t>
  </si>
  <si>
    <t>jcsura
RT @guardian_sport: RFL investigates
Toronto owner for ‘racial abuse’
of Swinton’s Jose Kenga https://t.co/Ii7YvcNDNY</t>
  </si>
  <si>
    <t>guardian_sport
Toronto owner David Argyle stands
down from roles after racism row
https://t.co/Ii7YvcNDNY https://t.co/mcsYIRu0VF</t>
  </si>
  <si>
    <t>callstock
RT @TheRFL: After being made aware
of the tweet from Jose Kenga last
night, the RFL’s compliance department
has opened an investigation. We…</t>
  </si>
  <si>
    <t>consumodeporte
RFL investigates Toronto owner
for ‘racial abuse’ of Swinton’s
Jose Kenga https://t.co/XBC53qhqmA
#News #Sports #Exclusive https://t.co/3PG25aQw4R</t>
  </si>
  <si>
    <t>mjeshep
RT @TheRFL: After being made aware
of the tweet from Jose Kenga last
night, the RFL’s compliance department
has opened an investigation. We…</t>
  </si>
  <si>
    <t>aaronsmithbd4
RT @TheRFL: After being made aware
of the tweet from Jose Kenga last
night, the RFL’s compliance department
has opened an investigation. We…</t>
  </si>
  <si>
    <t>phil58147326
RT @TheRFL: After being made aware
of the tweet from Jose Kenga last
night, the RFL’s compliance department
has opened an investigation. We…</t>
  </si>
  <si>
    <t>annestowrd
RT @TheRFL: After being made aware
of the tweet from Jose Kenga last
night, the RFL’s compliance department
has opened an investigation. We…</t>
  </si>
  <si>
    <t>leyland_lucy
RT @TheRFL: After being made aware
of the tweet from Jose Kenga last
night, the RFL’s compliance department
has opened an investigation. We…</t>
  </si>
  <si>
    <t>ginnerwina
RT @TheRFL: After being made aware
of the tweet from Jose Kenga last
night, the RFL’s compliance department
has opened an investigation. We…</t>
  </si>
  <si>
    <t>elizabe23127358
RT @garethwalker: Toronto owner
David Argyle apologises "unreservedly"
over accusation of racial abuse
from Swinton forward Jose Kenga
htt…</t>
  </si>
  <si>
    <t>got2getgo
RT @TheRFL: After being made aware
of the tweet from Jose Kenga last
night, the RFL’s compliance department
has opened an investigation. We…</t>
  </si>
  <si>
    <t>swannymediaman
RT @TheRFL: After being made aware
of the tweet from Jose Kenga last
night, the RFL’s compliance department
has opened an investigation. We…</t>
  </si>
  <si>
    <t>wa12rugbyleague
RT @TheRFL: After being made aware
of the tweet from Jose Kenga last
night, the RFL’s compliance department
has opened an investigation. We…</t>
  </si>
  <si>
    <t>shonam79
RT @TheRFL: After being made aware
of the tweet from Jose Kenga last
night, the RFL’s compliance department
has opened an investigation. We…</t>
  </si>
  <si>
    <t>halafi01
RT @PeterSmithYEP: Jose Kenga -
an ex-Hunslet Warriors, Dewsbury
Rams + Hunslet player - has received
an apology from Toronto Wolfpack's
ow…</t>
  </si>
  <si>
    <t>urbantoronto
RFL investigates Toronto owner
for ‘racial abuse’ of Swinton’s
Jose Kenga - The Guardian: https://t.co/mjpmANJiHO</t>
  </si>
  <si>
    <t>craigtflaherty
RT @TheRFL: After being made aware
of the tweet from Jose Kenga last
night, the RFL’s compliance department
has opened an investigation. We…</t>
  </si>
  <si>
    <t>sappermp10
RT @loverugbyleague: _xD83D__xDE33_ "Do they
allow black people in Swinton?"
The RFL are carrying out an investigation
after Toronto owner David Argyle…</t>
  </si>
  <si>
    <t>loverugbyleague
_xD83D__xDE33_ "Do they allow black people
in Swinton?" The RFL are carrying
out an investigation after Toronto
owner David Argyle was alleged
to have racially abused Swinton
forward Jose Kenga. #rugbyleague
https://t.co/3K3a9Scsfn</t>
  </si>
  <si>
    <t>davescully
RT @loverugbyleague: _xD83D__xDE33_ "Do they
allow black people in Swinton?"
The RFL are carrying out an investigation
after Toronto owner David Argyle…</t>
  </si>
  <si>
    <t>rlnewscouk
"I'd like to say I have forgiven
him but..." Jose Kenga reveals
outcome of video chat with David
Argyle and provides further insight
into the steps he took immediately
following the alleged incident.
https://t.co/q8AaEvu8mb</t>
  </si>
  <si>
    <t>bryanthiel_88
This took a lot of time and thought
to write, and at first I wasn't
sure how to approach it. In my
little corner of the #RugbyLeague
world, I hope this results in compelling,
respectful conversation and growth.
#RFL… https://t.co/R1ZYecVk0V https://t.co/QcPyh2gIje</t>
  </si>
  <si>
    <t>robncaz
RT @BryanThiel_88: This took a
lot of time and thought to write,
and at first I wasn't sure how
to approach it. In my little corner
of the…</t>
  </si>
  <si>
    <t>bradbuss
RT @Bressette4: Jose Kenga's not
backing down on the issue, after
Argyle's apology. And he has every
right to do so. No room for racism
in…</t>
  </si>
  <si>
    <t>bressette4
@RussellTheRugby @RugbyCAN_ Swinton
player Jose Kenga said that David
Argyle directed racist comments
towards him after a game. Argyle
confirmed that the story was true
and as a result, removed himself
as the owner of the Wolfpack. If
you want to read exactly what he
said, it's all on @JoseKenga's
profile</t>
  </si>
  <si>
    <t>guardiannews
RFL investigates Toronto owner
for ‘racial abuse’ of Swinton’s
Jose Kenga https://t.co/HDbPlOyPxB</t>
  </si>
  <si>
    <t>sportsupdatefbb
RFL investigates Toronto owner
for 'racial abuse' of Swinton's
Jose Kenga https://t.co/gd3i7E5cZ9</t>
  </si>
  <si>
    <t>analyticaglobal
RFL investigates Toronto owner
for ‘racial abuse’ of Swinton’s
Jose Kenga https://t.co/BK5DDDRPQr</t>
  </si>
  <si>
    <t>jojostro01
RT @Bressette4: Jose Kenga's not
backing down on the issue, after
Argyle's apology. And he has every
right to do so. No room for racism
in…</t>
  </si>
  <si>
    <t xml:space="preserve">genghiscampbell
</t>
  </si>
  <si>
    <t>karrick
Based on recent events surrounding
the racial abuse of Jose Kenga
from the owner of Toronto Wolfpack...
Has the Governing Body of Rugby
League proved themselves as being
effective in dealing with racism
&amp;amp; abuse?</t>
  </si>
  <si>
    <t>sporttlad
• RFL examines claims made by player
on Twitter• Prop says owner asked
'do they allow black people in
Swinton?'The Rugby Football League
is investigating an allegation
of racism made against the Toronto
owner, David Argyle.The governing
body is exami.. https://t.co/SrRpbPjirv</t>
  </si>
  <si>
    <t>stocksfield_md
RFL investigates Toronto owner
for ‘racial abuse’ of Swinton’s
Jose Kenga https://t.co/CFSViMr7LW</t>
  </si>
  <si>
    <t>john_v_sharpe
RT @ILaybourn: Toronto owner David
Argyle has sacked himself as chairman
and chief executive of the Championship
club over racists comments…</t>
  </si>
  <si>
    <t>ilaybourn
Toronto owner David Argyle has
sacked himself as chairman and
chief executive of the Championship
club over racists comments he made
to Swinton forward Jose Kenga,
admitting he has disgraced rugby
and his family</t>
  </si>
  <si>
    <t>clarenorth
RT @ILaybourn: Toronto owner David
Argyle has sacked himself as chairman
and chief executive of the Championship
club over racists comments…</t>
  </si>
  <si>
    <t>trevthered17
RT @ILaybourn: Toronto owner David
Argyle has sacked himself as chairman
and chief executive of the Championship
club over racists comments…</t>
  </si>
  <si>
    <t>yorkiewend
RT @ILaybourn: Toronto owner David
Argyle has sacked himself as chairman
and chief executive of the Championship
club over racists comments…</t>
  </si>
  <si>
    <t>michaeltiller3
RT @TheRFL: After being made aware
of the tweet from Jose Kenga last
night, the RFL’s compliance department
has opened an investigation. We…</t>
  </si>
  <si>
    <t>markwilsonradio
RT @garethwalker: "If any other
member of our Wolfpack family had
made that comment I made... I would
have fired them. Therefore that
also…</t>
  </si>
  <si>
    <t>jamessaintlatic
RT @ILaybourn: Toronto owner David
Argyle has sacked himself as chairman
and chief executive of the Championship
club over racists comments…</t>
  </si>
  <si>
    <t>biggdazza
RT @ILaybourn: Toronto owner David
Argyle has sacked himself as chairman
and chief executive of the Championship
club over racists comments…</t>
  </si>
  <si>
    <t>jjwhaling
RT @garethwalker: "If any other
member of our Wolfpack family had
made that comment I made... I would
have fired them. Therefore that
also…</t>
  </si>
  <si>
    <t>staceydenby
RT @TheRFL: After being made aware
of the tweet from Jose Kenga last
night, the RFL’s compliance department
has opened an investigation. We…</t>
  </si>
  <si>
    <t>davesinners
Wow! The correct thing to do, IMHO.
There's no place for racism in
our game, no matter how pally or
jovial. It's disgusting in any
guise. Let's hope all parties can
move on positively now - Jose Kenga
&amp;amp; the town of Swinton in their
healing, and Mr Argyle in his learning.
https://t.co/u3icXrNPnc</t>
  </si>
  <si>
    <t>jinjasoo
RT @loverugbyleague: _xD83D__xDE33_ "Do they
allow black people in Swinton?"
The RFL are carrying out an investigation
after Toronto owner David Argyle…</t>
  </si>
  <si>
    <t>aiden_hema
RT @loverugbyleague: _xD83D__xDE33_ "Do they
allow black people in Swinton?"
The RFL are carrying out an investigation
after Toronto owner David Argyle…</t>
  </si>
  <si>
    <t>davidh08son
RT @garethwalker: "If any other
member of our Wolfpack family had
made that comment I made... I would
have fired them. Therefore that
also…</t>
  </si>
  <si>
    <t>rugbypass
“I was incredibly careless with
my words when speaking to Swinton
Lions player Jose Kenga" https://t.co/tmT8TJfSam</t>
  </si>
  <si>
    <t>davidoakworth
RT @TheGameCaller: There’s been
a lot of talk about Racism in Rugby
League. Racism and racist language
is completely unacceptable in our
sp…</t>
  </si>
  <si>
    <t>mickneary4
RT @TheGameCaller: There’s been
a lot of talk about Racism in Rugby
League. Racism and racist language
is completely unacceptable in our
sp…</t>
  </si>
  <si>
    <t>andrew_smith73
RT @TheGameCaller: There’s been
a lot of talk about Racism in Rugby
League. Racism and racist language
is completely unacceptable in our
sp…</t>
  </si>
  <si>
    <t>garethsayer2
RT @TheGameCaller: There’s been
a lot of talk about Racism in Rugby
League. Racism and racist language
is completely unacceptable in our
sp…</t>
  </si>
  <si>
    <t>announcerphil
David Argyle of @TOwolfpack was
completely out of order in what
he said to Jose Kenga, and I see
this as a full and frank apology.
To stand down from his roles as
chairman and CEO are the right
things to do, I just really hope
his stupidity doesn’t harm the
club long term. https://t.co/2HJ5Q7NJdB</t>
  </si>
  <si>
    <t xml:space="preserve">towolfpack
</t>
  </si>
  <si>
    <t>mattfarrell08
@johnnyddavidson Mr Argyle has
fired himself from the position
of CEO/Chairman. He’s published
an open letter admitting he’s brought
shame on his family and the club.
The most important person in this
however is Jose Kenga, I hope he’s
ok. I’m sure Andy Mazey and his
team are looking after him</t>
  </si>
  <si>
    <t>johnnyddavidson
"evening (the same evening as Jose
Kenga’s original tweet). An investigation
was opened the following morning."</t>
  </si>
  <si>
    <t>jackwalker456
RT @TheRFL: After being made aware
of the tweet from Jose Kenga last
night, the RFL’s compliance department
has opened an investigation. We…</t>
  </si>
  <si>
    <t>davieshowie
RT @TheGameCaller: There’s been
a lot of talk about Racism in Rugby
League. Racism and racist language
is completely unacceptable in our
sp…</t>
  </si>
  <si>
    <t>derekhudsonpgp
RT @TheGameCaller: There’s been
a lot of talk about Racism in Rugby
League. Racism and racist language
is completely unacceptable in our
sp…</t>
  </si>
  <si>
    <t>katieb_16bulls
RT @TheGameCaller: There’s been
a lot of talk about Racism in Rugby
League. Racism and racist language
is completely unacceptable in our
sp…</t>
  </si>
  <si>
    <t>megharvx
RT @ILaybourn: Toronto owner David
Argyle has sacked himself as chairman
and chief executive of the Championship
club over racists comments…</t>
  </si>
  <si>
    <t>cbennett180
RT @TheRFL: After being made aware
of the tweet from Jose Kenga last
night, the RFL’s compliance department
has opened an investigation. We…</t>
  </si>
  <si>
    <t>fozzwafc
RT @ILaybourn: Toronto owner David
Argyle has sacked himself as chairman
and chief executive of the Championship
club over racists comments…</t>
  </si>
  <si>
    <t xml:space="preserve">josekenga
</t>
  </si>
  <si>
    <t>emma_tr4_rhinos
RT @TheGameCaller: There’s been
a lot of talk about Racism in Rugby
League. Racism and racist language
is completely unacceptable in our
sp…</t>
  </si>
  <si>
    <t xml:space="preserve">matty0623
</t>
  </si>
  <si>
    <t xml:space="preserve">bringbackbiffy
</t>
  </si>
  <si>
    <t>coaching_review
@nazirafzal @JoseKenga Stunning
that he said such a clumsy, insulting
thing - and Jose Kenga's post shows
exactly why it is so wrong - but
I think he earns respect with his
response. That club is/was his
life and he's been honest enough
to walk away. If only more "powerful"
people owned their errors.</t>
  </si>
  <si>
    <t xml:space="preserve">nazirafzal
</t>
  </si>
  <si>
    <t>mikeulyatt1
RT @guardian_sport: Toronto owner
David Argyle stands down from roles
after racism row https://t.co/Ii7YvcNDNY
https://t.co/mcsYIRu0VF</t>
  </si>
  <si>
    <t>andrewsduncan1
Rugby League’s Toronto Wolfpack
owner David Argyle stands down
from roles after racism row with
Swinton forward Jose Kenga. _xD83C__xDDE8__xD83C__xDDE6__xD83C__xDFF4__xDB40__xDC67__xDB40__xDC62__xDB40__xDC65__xDB40__xDC6E__xDB40__xDC67__xDB40__xDC7F__xD83C__xDFC9_#TorontoWolfpack
#Swinton #RugbyLeague https://t.co/dMGmQYTLeT</t>
  </si>
  <si>
    <t>ajmbecks
RT @guardian_sport: Toronto owner
David Argyle stands down from roles
after racism row https://t.co/Ii7YvcNDNY
https://t.co/mcsYIRu0VF</t>
  </si>
  <si>
    <t>manjaselva
RT @guardian_sport: Toronto owner
David Argyle stands down from roles
after racism row https://t.co/Ii7YvcNDNY
https://t.co/mcsYIRu0VF</t>
  </si>
  <si>
    <t>jenningslufc
RT @guardian_sport: Toronto owner
David Argyle stands down from roles
after racism row https://t.co/Ii7YvcNDNY
https://t.co/mcsYIRu0VF</t>
  </si>
  <si>
    <t>aaronbower
RT @guardian_sport: Toronto owner
David Argyle stands down from roles
after racism row https://t.co/Ii7YvcNDNY
https://t.co/mcsYIRu0VF</t>
  </si>
  <si>
    <t>thegoldthorpes
RT @guardian_sport: Toronto owner
David Argyle stands down from roles
after racism row https://t.co/Ii7YvcNDNY
https://t.co/mcsYIRu0VF</t>
  </si>
  <si>
    <t>shawnvenasse
Majority owner David Argyle has
stepped down hours after issuing
an apology to Swinton Lions prop
Jose Kenga. #toronto https://t.co/0IJ9r6VEiq
https://t.co/HXSsIgE9R6</t>
  </si>
  <si>
    <t>uvamacerbam
@adamcas87 @TOwolfpack @TheGameCaller
I get it, it's Jose Kenga's fault.
Got it.</t>
  </si>
  <si>
    <t xml:space="preserve">adamcas87
</t>
  </si>
  <si>
    <t>gledbarb
RT @TheGameCaller: There’s been
a lot of talk about Racism in Rugby
League. Racism and racist language
is completely unacceptable in our
sp…</t>
  </si>
  <si>
    <t>rogerkline
Interesting contrast with Danny
Baker. Toronto owner David Argyle
stands down from roles after racism
row https://t.co/0F2WwGIkBE</t>
  </si>
  <si>
    <t>bezzer3
@Gav_Leaf @loverugbyleague Think
you need to read Jose Kenga's unchallenged
account of the incident again.</t>
  </si>
  <si>
    <t xml:space="preserve">gav_leaf
</t>
  </si>
  <si>
    <t>ladyannad
RT @johnnyddavidson: On the Jose
Kenga issue the RFL states: "The
RFL were verbally notified of an
alleged incident on May 7. The
RFL sough…</t>
  </si>
  <si>
    <t>zeb_habs
Toronto owner David Argyle stands
down from roles after racism row
https://t.co/F3v9dpGiPW</t>
  </si>
  <si>
    <t>jamie_bate
This Jose Kenga with the racism
claim.. What are people wanting
to happen to David Argyle ??? Serious
question.</t>
  </si>
  <si>
    <t>keyclass
@Jamie_Bate He has now resigned.
Jose Kenga wants more to happen.
Is he thinking Argyle should withdraw
his money? Go to prison? What is
the proportionate response?</t>
  </si>
  <si>
    <t>leigh_dt
"I have disgraced rugby and my
family" - Toronto Wolfpack owner
Argyle 'fires himself' as Chairman
and CEO following allegations of
racism. Further sanctions may follow:
https://t.co/kn9fxY07PO</t>
  </si>
  <si>
    <t>newtorlfamily
@MaggieLovesRL @jdgsport I'm very
pleased that Mr Argyle acknowledged
what he said, how incredibly wrong
it was, and has personally spoken
with Jose Kenga to apologize at
length, followed by his letter
of resignation. That's the sort
of prompt response you rarely see.</t>
  </si>
  <si>
    <t xml:space="preserve">jdgsport
</t>
  </si>
  <si>
    <t xml:space="preserve">maggielovesrl
</t>
  </si>
  <si>
    <t>clarkieboy23
RT @ILaybourn: Toronto owner David
Argyle has sacked himself as chairman
and chief executive of the Championship
club over racists comments…</t>
  </si>
  <si>
    <t>eva_gbtheatre
@nazirafzal @JoseKenga He gets
points for falling on his sword.
Nevertheless, ‘clumsy &amp;amp; unintentional’
is hard to fit with the scenario
Kenga describes.</t>
  </si>
  <si>
    <t>ebrutvkenya
RFL investigates Toronto owner
for ‘racial abuse’ of Swinton’s
Jose Kenga https://t.co/3w7nZevFyO
https://t.co/FtXIvM3nvm</t>
  </si>
  <si>
    <t>timfen8
@ianinhoWOLF @RobnCaz @LezBoardman
@andy_mazey @Swinton_Lions @JoseKenga
@TheRFL @TOwolfpack Who’s had a
go at Toronto? Mr Argyle created
the problem not the Lion’s fans
nor Jose Kenga. Your attitude does
you and your fans no favours.</t>
  </si>
  <si>
    <t>andy_mazey
RT @Swinton_Lions: _xD83D__xDCDD_ | CLUB STATEMENT
Swinton Lions' Chairman and Board
would like to make this statement
following Jose Kenga’s social me…</t>
  </si>
  <si>
    <t>lezboardman
RT @Swinton_Lions: _xD83D__xDCDD_ | CLUB STATEMENT
Swinton Lions' Chairman and Board
would like to make this statement
following Jose Kenga’s social me…</t>
  </si>
  <si>
    <t xml:space="preserve">ianinhowolf
</t>
  </si>
  <si>
    <t>llama_survivor
We can learn a lot from Jose Kenga’s
expression of the effect of a single
racist comment, which was worsened
by the speaker’s attempt to laugh
it off. Kenga immediately objected
to Argyle’s comment. In response,
Argyle handed him a drink token.
Demeaning and totally inadequate.
https://t.co/NXQJctNNek</t>
  </si>
  <si>
    <t>briaclew
https://t.co/5853LIkBg5</t>
  </si>
  <si>
    <t>cmb210593
RT @KEVINMORT: For those thinking
Mr Argyle has apologised as soon
as he knew there was a complaint,
he didn't. Jose Kenga complained
at th…</t>
  </si>
  <si>
    <t>kevinmort
For those thinking Mr Argyle has
apologised as soon as he knew there
was a complaint, he didn't. Jose
Kenga complained at the time. Had
Argyle apologised both to him and
the Lions at the time, none of
this would be public. He didn't.
https://t.co/pXQ3qFpcBp</t>
  </si>
  <si>
    <t xml:space="preserve">rugbycan_
</t>
  </si>
  <si>
    <t xml:space="preserve">russelltherugby
</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</si>
  <si>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</si>
  <si>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</si>
  <si>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</si>
  <si>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</si>
  <si>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</si>
  <si>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</si>
  <si>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</si>
  <si>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t>
  </si>
  <si>
    <t>Workbook Settings 5</t>
  </si>
  <si>
    <t>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t>
  </si>
  <si>
    <t>Workbook Settings 6</t>
  </si>
  <si>
    <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t>
  </si>
  <si>
    <t>Workbook Settings 7</t>
  </si>
  <si>
    <t>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t>
  </si>
  <si>
    <t>Workbook Settings 8</t>
  </si>
  <si>
    <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t>
  </si>
  <si>
    <t>Workbook Settings 9</t>
  </si>
  <si>
    <t>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t>
  </si>
  <si>
    <t>Workbook Settings 10</t>
  </si>
  <si>
    <t>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t>
  </si>
  <si>
    <t>Workbook Settings 11</t>
  </si>
  <si>
    <t>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t>
  </si>
  <si>
    <t>Workbook Settings 12</t>
  </si>
  <si>
    <t xml:space="preserv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t>
  </si>
  <si>
    <t>Workbook Settings 13</t>
  </si>
  <si>
    <t>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t>
  </si>
  <si>
    <t>Workbook Settings 14</t>
  </si>
  <si>
    <t>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t>
  </si>
  <si>
    <t>Workbook Settings 15</t>
  </si>
  <si>
    <t>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t>
  </si>
  <si>
    <t>Workbook Settings 16</t>
  </si>
  <si>
    <t>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</si>
  <si>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</si>
  <si>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t>
  </si>
  <si>
    <t>Workbook Settings 18</t>
  </si>
  <si>
    <t>&gt;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</si>
  <si>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</si>
  <si>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</si>
  <si>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</si>
  <si>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</si>
  <si>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</si>
  <si>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</si>
  <si>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</si>
  <si>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</si>
  <si>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</si>
  <si>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</si>
  <si>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</si>
  <si>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</si>
  <si>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</si>
  <si>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</si>
  <si>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</si>
  <si>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</si>
  <si>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</si>
  <si>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</si>
  <si>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</si>
  <si>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</si>
  <si>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</si>
  <si>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</si>
  <si>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</si>
  <si>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</si>
  <si>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</si>
  <si>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</si>
  <si>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</si>
  <si>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</si>
  <si>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</si>
  <si>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</si>
  <si>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</si>
  <si>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</si>
  <si>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</si>
  <si>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</si>
  <si>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</si>
  <si>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</si>
  <si>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</si>
  <si>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</si>
  <si>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</si>
  <si>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</si>
  <si>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</si>
  <si>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</si>
  <si>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</si>
  <si>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</si>
  <si>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</si>
  <si>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</si>
  <si>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</si>
  <si>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</si>
  <si>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</si>
  <si>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</si>
  <si>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</si>
  <si>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</si>
  <si>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</si>
  <si>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</si>
  <si>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</si>
  <si>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</si>
  <si>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</si>
  <si>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</si>
  <si>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</si>
  <si>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</si>
  <si>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</si>
  <si>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</si>
  <si>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https://www.bbc.co.uk/sport/rugby-league/48553802 https://www.theguardian.com/sport/2019/jun/07/rugby-football-league-investigate-toronto-owner-david-argyle-racial-abuse-swinton-jose-kenga https://twitter.com/JoseKenga/status/1136740838757863424</t>
  </si>
  <si>
    <t>https://www.theguardian.com/sport/2019/jun/07/rugby-football-league-investigate-toronto-owner-david-argyle-racial-abuse-swinton-jose-kenga https://www.theguardian.com/sport/2019/jun/07/rugby-football-league-investigate-toronto-owner-david-argyle-racial-abuse-swinton-jose-kenga?utm_term=Autofeed&amp;CMP=twt_b-gdnnews&amp;utm_medium=Social&amp;utm_source=Twitter#Echobox=1559941665 https://www.theguardian.com/sport/2019/jun/07/rugby-football-league-investigate-toronto-owner-david-argyle-racial-abuse-swinton-jose-kenga?CMP=share_btn_tw https://www.reddit.com/r/nrl/comments/bxoce6/swinton_lions_player_jose_kenga_was_racially/?utm_source=ifttt http://www.totalrl.com/rfl-open-investigation-into-allegation-of-racial-abuse-by-david-argyle-as-toronto-owner-apologises/ https://swintonlionsrlfc.co.uk/news/club-statement-jose-kenga/ https://www.theguardian.com/sport/2019/jun/07/rugby-football-league-investigate-toronto-owner-david-argyle-racial-abuse-swinton-jose-kenga?utm_source=dlvr.it&amp;utm_medium=twitter http://www.rlnews.co.uk/kenga-facetimes-argyle-provides-further-insight-into-allegations/ https://www.theguardian.com/sport/2019/jun/07/rugby-football-league-investigate-toronto-owner-david-argyle-racial-abuse-swinton-jose-kenga?CMP=Share_iOSApp_Other https://twitter.com/TOwolfpack/status/1137165835762618369</t>
  </si>
  <si>
    <t>https://swintonlionsrlfc.co.uk/news/club-statement-jose-kenga/ https://twitter.com/garethwalker/status/1137249959466717184 https://defendtheden.home.blog/2019/06/07/we-need-to-learn-from-david-argyles-remarks-to-jose-kenga/</t>
  </si>
  <si>
    <t>https://twitter.com/JoseKenga/status/1137060693713313792 https://www.yorkshireeveningpost.co.uk/sport/rugby-league/leeds-raised-player-receives-apology-from-toronto-wolfpack-owner-after-racial-abuse-allegation-1-9809453</t>
  </si>
  <si>
    <t>https://www.theguardian.com/sport/2019/jun/07/rugby-football-league-investigate-toronto-owner-david-argyle-racial-abuse-swinton-jose-kenga?CMP=share_btn_tw https://twitter.com/ILaybourn/status/1136940140033708032</t>
  </si>
  <si>
    <t>https://www.mirror.co.uk/sport/rugby-league/toronto-wolfpack-owner-david-argyle-16479583 https://www.mirror.co.uk/sport/rugby-league/toronto-wolfpack-owner-david-argyle-16447399</t>
  </si>
  <si>
    <t>https://www.theguardian.com/sport/2019/jun/07/rugby-football-league-investigate-toronto-owner-david-argyle-racial-abuse-swinton-jose-kenga?CMP=share_btn_tw http://www.totalrl.com/rfl-open-investigation-into-allegation-of-racial-abuse-by-david-argyle-as-toronto-owner-apologises/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</si>
  <si>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</si>
  <si>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</si>
  <si>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</si>
  <si>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</si>
  <si>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</si>
  <si>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</si>
  <si>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</si>
  <si>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</si>
  <si>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</si>
  <si>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</si>
  <si>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</si>
  <si>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</si>
  <si>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theguardian.com twitter.com</t>
  </si>
  <si>
    <t>theguardian.com co.uk twitter.com reddit.com totalrl.com rugbypass.com globalnews.ca co.ke</t>
  </si>
  <si>
    <t>co.uk twitter.com home.blog</t>
  </si>
  <si>
    <t>twitter.com co.uk</t>
  </si>
  <si>
    <t>theguardian.com twitter.com</t>
  </si>
  <si>
    <t>theguardian.com totalrl.com</t>
  </si>
  <si>
    <t>Top Hashtags in Tweet in Entire Graph</t>
  </si>
  <si>
    <t>torontowolfpack</t>
  </si>
  <si>
    <t>swinton</t>
  </si>
  <si>
    <t>rfl</t>
  </si>
  <si>
    <t>news</t>
  </si>
  <si>
    <t>sports</t>
  </si>
  <si>
    <t>exclusive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</si>
  <si>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</si>
  <si>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</si>
  <si>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</si>
  <si>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</si>
  <si>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</si>
  <si>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</si>
  <si>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</si>
  <si>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</si>
  <si>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</si>
  <si>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</si>
  <si>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</si>
  <si>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news sports exclusive torontowolfpack swinton rugbyleague toronto</t>
  </si>
  <si>
    <t>Top Words in Tweet in Entire Graph</t>
  </si>
  <si>
    <t>Words in Sentiment List#1: Positive</t>
  </si>
  <si>
    <t>Words in Sentiment List#2: Negative</t>
  </si>
  <si>
    <t>Words in Sentiment List#3: Angry/Violent</t>
  </si>
  <si>
    <t>Non-categorized Words</t>
  </si>
  <si>
    <t>Total Words</t>
  </si>
  <si>
    <t>jose</t>
  </si>
  <si>
    <t>kenga</t>
  </si>
  <si>
    <t>s</t>
  </si>
  <si>
    <t>made</t>
  </si>
  <si>
    <t>Top Words in Tweet in G1</t>
  </si>
  <si>
    <t>being</t>
  </si>
  <si>
    <t>aware</t>
  </si>
  <si>
    <t>tweet</t>
  </si>
  <si>
    <t>last</t>
  </si>
  <si>
    <t>night</t>
  </si>
  <si>
    <t>Top Words in Tweet in G2</t>
  </si>
  <si>
    <t>owner</t>
  </si>
  <si>
    <t>argyle</t>
  </si>
  <si>
    <t>racial</t>
  </si>
  <si>
    <t>abuse</t>
  </si>
  <si>
    <t>Top Words in Tweet in G3</t>
  </si>
  <si>
    <t>statement</t>
  </si>
  <si>
    <t>club</t>
  </si>
  <si>
    <t>chairman</t>
  </si>
  <si>
    <t>lions'</t>
  </si>
  <si>
    <t>board</t>
  </si>
  <si>
    <t>Top Words in Tweet in G4</t>
  </si>
  <si>
    <t>racism</t>
  </si>
  <si>
    <t>investigation</t>
  </si>
  <si>
    <t>racist</t>
  </si>
  <si>
    <t>lot</t>
  </si>
  <si>
    <t>Top Words in Tweet in G5</t>
  </si>
  <si>
    <t>hunslet</t>
  </si>
  <si>
    <t>apology</t>
  </si>
  <si>
    <t>player</t>
  </si>
  <si>
    <t>ex</t>
  </si>
  <si>
    <t>warriors</t>
  </si>
  <si>
    <t>dewsbury</t>
  </si>
  <si>
    <t>rams</t>
  </si>
  <si>
    <t>Top Words in Tweet in G6</t>
  </si>
  <si>
    <t>david</t>
  </si>
  <si>
    <t>sacked</t>
  </si>
  <si>
    <t>himself</t>
  </si>
  <si>
    <t>chief</t>
  </si>
  <si>
    <t>executive</t>
  </si>
  <si>
    <t>championship</t>
  </si>
  <si>
    <t>Top Words in Tweet in G7</t>
  </si>
  <si>
    <t>apologises</t>
  </si>
  <si>
    <t>unreservedly</t>
  </si>
  <si>
    <t>Top Words in Tweet in G8</t>
  </si>
  <si>
    <t>stands</t>
  </si>
  <si>
    <t>down</t>
  </si>
  <si>
    <t>roles</t>
  </si>
  <si>
    <t>row</t>
  </si>
  <si>
    <t>Top Words in Tweet in G9</t>
  </si>
  <si>
    <t>allow</t>
  </si>
  <si>
    <t>black</t>
  </si>
  <si>
    <t>people</t>
  </si>
  <si>
    <t>carrying</t>
  </si>
  <si>
    <t>out</t>
  </si>
  <si>
    <t>Top Words in Tweet in G10</t>
  </si>
  <si>
    <t>mr</t>
  </si>
  <si>
    <t>t</t>
  </si>
  <si>
    <t>opinion</t>
  </si>
  <si>
    <t>Top Words in Tweet</t>
  </si>
  <si>
    <t>kenga jose being therfl made aware tweet last night rfl</t>
  </si>
  <si>
    <t>kenga jose owner swinton toronto argyle s rfl racial abuse</t>
  </si>
  <si>
    <t>statement jose kenga s swinton_lions club chairman swinton lions' board</t>
  </si>
  <si>
    <t>s jose kenga racism made rfl investigation racist thegamecaller lot</t>
  </si>
  <si>
    <t>jose kenga hunslet apology player racism ex warriors dewsbury rams</t>
  </si>
  <si>
    <t>toronto owner david argyle sacked himself chairman chief executive championship</t>
  </si>
  <si>
    <t>jose kenga made garethwalker david argyle toronto owner apologises unreservedly</t>
  </si>
  <si>
    <t>owner david argyle toronto guardian_sport stands down roles racism row</t>
  </si>
  <si>
    <t>swinton allow black people rfl carrying out investigation toronto owner</t>
  </si>
  <si>
    <t>jose kenga s genghiscampbell mr argyle matty0623 t racism opinion</t>
  </si>
  <si>
    <t>rfl jose kenga s johnnyddavidson issue states verbally notified alleged</t>
  </si>
  <si>
    <t>jose kenga happen argyle</t>
  </si>
  <si>
    <t>Top Word Pairs in Tweet in Entire Graph</t>
  </si>
  <si>
    <t>jose,kenga</t>
  </si>
  <si>
    <t>kenga,last</t>
  </si>
  <si>
    <t>being,made</t>
  </si>
  <si>
    <t>made,aware</t>
  </si>
  <si>
    <t>aware,tweet</t>
  </si>
  <si>
    <t>tweet,jose</t>
  </si>
  <si>
    <t>last,night</t>
  </si>
  <si>
    <t>night,rfl</t>
  </si>
  <si>
    <t>rfl,s</t>
  </si>
  <si>
    <t>s,compliance</t>
  </si>
  <si>
    <t>Top Word Pairs in Tweet in G1</t>
  </si>
  <si>
    <t>Top Word Pairs in Tweet in G2</t>
  </si>
  <si>
    <t>toronto,owner</t>
  </si>
  <si>
    <t>racial,abuse</t>
  </si>
  <si>
    <t>david,argyle</t>
  </si>
  <si>
    <t>rfl,investigates</t>
  </si>
  <si>
    <t>investigates,toronto</t>
  </si>
  <si>
    <t>owner,racial</t>
  </si>
  <si>
    <t>abuse,swinton</t>
  </si>
  <si>
    <t>swinton,s</t>
  </si>
  <si>
    <t>s,jose</t>
  </si>
  <si>
    <t>Top Word Pairs in Tweet in G3</t>
  </si>
  <si>
    <t>club,statement</t>
  </si>
  <si>
    <t>statement,swinton</t>
  </si>
  <si>
    <t>swinton,lions'</t>
  </si>
  <si>
    <t>lions',chairman</t>
  </si>
  <si>
    <t>chairman,board</t>
  </si>
  <si>
    <t>board,make</t>
  </si>
  <si>
    <t>make,statement</t>
  </si>
  <si>
    <t>statement,following</t>
  </si>
  <si>
    <t>following,jose</t>
  </si>
  <si>
    <t>Top Word Pairs in Tweet in G4</t>
  </si>
  <si>
    <t>therfl,being</t>
  </si>
  <si>
    <t>Top Word Pairs in Tweet in G5</t>
  </si>
  <si>
    <t>kenga,ex</t>
  </si>
  <si>
    <t>ex,hunslet</t>
  </si>
  <si>
    <t>hunslet,warriors</t>
  </si>
  <si>
    <t>warriors,dewsbury</t>
  </si>
  <si>
    <t>dewsbury,rams</t>
  </si>
  <si>
    <t>rams,hunslet</t>
  </si>
  <si>
    <t>hunslet,player</t>
  </si>
  <si>
    <t>player,received</t>
  </si>
  <si>
    <t>received,apology</t>
  </si>
  <si>
    <t>Top Word Pairs in Tweet in G6</t>
  </si>
  <si>
    <t>owner,david</t>
  </si>
  <si>
    <t>argyle,sacked</t>
  </si>
  <si>
    <t>sacked,himself</t>
  </si>
  <si>
    <t>himself,chairman</t>
  </si>
  <si>
    <t>chairman,chief</t>
  </si>
  <si>
    <t>chief,executive</t>
  </si>
  <si>
    <t>executive,championship</t>
  </si>
  <si>
    <t>championship,club</t>
  </si>
  <si>
    <t>Top Word Pairs in Tweet in G7</t>
  </si>
  <si>
    <t>argyle,apologises</t>
  </si>
  <si>
    <t>apologises,unreservedly</t>
  </si>
  <si>
    <t>unreservedly,over</t>
  </si>
  <si>
    <t>over,accusation</t>
  </si>
  <si>
    <t>accusation,racial</t>
  </si>
  <si>
    <t>Top Word Pairs in Tweet in G8</t>
  </si>
  <si>
    <t>argyle,stands</t>
  </si>
  <si>
    <t>stands,down</t>
  </si>
  <si>
    <t>down,roles</t>
  </si>
  <si>
    <t>roles,racism</t>
  </si>
  <si>
    <t>racism,row</t>
  </si>
  <si>
    <t>guardian_sport,toronto</t>
  </si>
  <si>
    <t>Top Word Pairs in Tweet in G9</t>
  </si>
  <si>
    <t>allow,black</t>
  </si>
  <si>
    <t>black,people</t>
  </si>
  <si>
    <t>people,swinton</t>
  </si>
  <si>
    <t>swinton,rfl</t>
  </si>
  <si>
    <t>rfl,carrying</t>
  </si>
  <si>
    <t>carrying,out</t>
  </si>
  <si>
    <t>out,investigation</t>
  </si>
  <si>
    <t>investigation,toronto</t>
  </si>
  <si>
    <t>Top Word Pairs in Tweet in G10</t>
  </si>
  <si>
    <t>mr,argyle</t>
  </si>
  <si>
    <t>bringbackbiffy,matty0623</t>
  </si>
  <si>
    <t>matty0623,genghiscampbell</t>
  </si>
  <si>
    <t>players,sponsors</t>
  </si>
  <si>
    <t>argyle,s</t>
  </si>
  <si>
    <t>argyle,hasn</t>
  </si>
  <si>
    <t>hasn,t</t>
  </si>
  <si>
    <t>t,disputed</t>
  </si>
  <si>
    <t>disputed,jose</t>
  </si>
  <si>
    <t>Top Word Pairs in Tweet</t>
  </si>
  <si>
    <t>jose,kenga  being,made  made,aware  aware,tweet  tweet,jose  kenga,last  last,night  night,rfl  rfl,s  s,compliance</t>
  </si>
  <si>
    <t>jose,kenga  toronto,owner  racial,abuse  david,argyle  rfl,investigates  investigates,toronto  owner,racial  abuse,swinton  swinton,s  s,jose</t>
  </si>
  <si>
    <t>jose,kenga  club,statement  statement,swinton  swinton,lions'  lions',chairman  chairman,board  board,make  make,statement  statement,following  following,jose</t>
  </si>
  <si>
    <t>jose,kenga  therfl,being  being,made  made,aware  aware,tweet  tweet,jose  kenga,last  last,night  night,rfl  rfl,s</t>
  </si>
  <si>
    <t>jose,kenga  kenga,ex  ex,hunslet  hunslet,warriors  warriors,dewsbury  dewsbury,rams  rams,hunslet  hunslet,player  player,received  received,apology</t>
  </si>
  <si>
    <t>toronto,owner  owner,david  david,argyle  argyle,sacked  sacked,himself  himself,chairman  chairman,chief  chief,executive  executive,championship  championship,club</t>
  </si>
  <si>
    <t>jose,kenga  david,argyle  toronto,owner  owner,david  argyle,apologises  apologises,unreservedly  unreservedly,over  over,accusation  accusation,racial  racial,abuse</t>
  </si>
  <si>
    <t>david,argyle  toronto,owner  owner,david  argyle,stands  stands,down  down,roles  roles,racism  racism,row  guardian_sport,toronto  jose,kenga</t>
  </si>
  <si>
    <t>allow,black  black,people  people,swinton  swinton,rfl  rfl,carrying  carrying,out  out,investigation  investigation,toronto  toronto,owner  owner,david</t>
  </si>
  <si>
    <t>jose,kenga  mr,argyle  bringbackbiffy,matty0623  matty0623,genghiscampbell  players,sponsors  argyle,s  argyle,hasn  hasn,t  t,disputed  disputed,jose</t>
  </si>
  <si>
    <t>jose,kenga  kenga,issue  issue,rfl  rfl,states  states,rfl  rfl,verbally  verbally,notified  notified,alleged  alleged,incident  incident,7</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</si>
  <si>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</si>
  <si>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</si>
  <si>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</si>
  <si>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</si>
  <si>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</si>
  <si>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</si>
  <si>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</si>
  <si>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</si>
  <si>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</si>
  <si>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</si>
  <si>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</si>
  <si>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</si>
  <si>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</si>
  <si>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</si>
  <si>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</si>
  <si>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</si>
  <si>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</si>
  <si>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</si>
  <si>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</si>
  <si>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</si>
  <si>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</si>
  <si>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</si>
  <si>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</si>
  <si>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ianinhowolf adamcas87 towolfpack</t>
  </si>
  <si>
    <t>nazirafzal russelltherugby</t>
  </si>
  <si>
    <t>genghiscampbell bringbackbiffy rod_studd</t>
  </si>
  <si>
    <t>Top Mentioned in Tweet</t>
  </si>
  <si>
    <t>therfl kevinmort</t>
  </si>
  <si>
    <t>swinton_lions towolfpack therfl robncaz lezboardman andy_mazey josekenga bryanthiel_88 thegamecaller</t>
  </si>
  <si>
    <t>thegamecaller therfl</t>
  </si>
  <si>
    <t>josekenga petersmithyep rugbycan_ thegamecaller swinton_lions therfl yepsportsdesk bressette4</t>
  </si>
  <si>
    <t>garethwalker therfl thegamecaller</t>
  </si>
  <si>
    <t>guardian_sport swinton_lions aaronbower</t>
  </si>
  <si>
    <t>matty0623 genghiscampbell rod_studd bressette4 therfl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</si>
  <si>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</si>
  <si>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</si>
  <si>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</si>
  <si>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</si>
  <si>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</si>
  <si>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</si>
  <si>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</si>
  <si>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</si>
  <si>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</si>
  <si>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</si>
  <si>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</si>
  <si>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</si>
  <si>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kevinmort swannymediaman nicwid phoenixevcoach lozzzknight shonam79 workingtontown karrick balfey78 therfl</t>
  </si>
  <si>
    <t>sporttlad sportsupdatefbb analyticaglobal guardiannews ebrutvkenya andrewsduncan1 rogerkline urbantoronto briaclew shawnvenasse</t>
  </si>
  <si>
    <t>announcerphil swinton_lions andy_mazey towolfpack discomclennan bryanthiel_88 neilwalmsley3 tim_hughesali lezboardman robncaz</t>
  </si>
  <si>
    <t>thegamecaller barratchris gledbarb callstock andrew_smith73 davidoakworth garethsayer2 mickneary4 lukeatkins79 chappelbob</t>
  </si>
  <si>
    <t>emma_tr4_rhinos petersmithyep rugbycan_ yepsportsdesk eva_gbtheatre josekenga coaching_review nazirafzal bressette4 halafi01</t>
  </si>
  <si>
    <t>jamessaintlatic clarenorth megharvx biggdazza yorkiewend fozzwafc ilaybourn john_v_sharpe clarkieboy23 trevthered17</t>
  </si>
  <si>
    <t>trearnshaw jjwhaling markwilsonradio fitzpatrickkev garethwalker samtcity ginnerwina claretng davidh08son elizabe23127358</t>
  </si>
  <si>
    <t>jcsura guardian_sport aaronbower mikeulyatt1 thegoldthorpes manjaselva jenningslufc ajmbecks</t>
  </si>
  <si>
    <t>loverugbyleague gav_leaf bezzer3 aiden_hema sappermp10 davescully jinjasoo</t>
  </si>
  <si>
    <t>rod_studd genghiscampbell mrneilmorrow bringbackbiffy grosvenor_david jojostro01 matty0623</t>
  </si>
  <si>
    <t>maggielovesrl jdgsport newtorlfamily</t>
  </si>
  <si>
    <t>johnnyddavidson ladyannad mattfarrell08</t>
  </si>
  <si>
    <t>jamie_bate keyclass</t>
  </si>
  <si>
    <t>giantsfanzine theantporter</t>
  </si>
  <si>
    <t>Top URLs in Tweet by Count</t>
  </si>
  <si>
    <t>https://twitter.com/ILaybourn/status/1136940140033708032 https://www.theguardian.com/sport/2019/jun/07/rugby-football-league-investigate-toronto-owner-david-argyle-racial-abuse-swinton-jose-kenga?CMP=share_btn_tw</t>
  </si>
  <si>
    <t>Top URLs in Tweet by Salience</t>
  </si>
  <si>
    <t>Top Domains in Tweet by Count</t>
  </si>
  <si>
    <t>twitter.com theguardian.com</t>
  </si>
  <si>
    <t>Top Domains in Tweet by Salience</t>
  </si>
  <si>
    <t>Top Hashtags in Tweet by Count</t>
  </si>
  <si>
    <t>Top Hashtags in Tweet by Salience</t>
  </si>
  <si>
    <t>Top Words in Tweet by Count</t>
  </si>
  <si>
    <t>jack liam adam swinton hansen matthew ashton rhodri lloyd michael</t>
  </si>
  <si>
    <t>q eles eu tenho enaltecer esses amigos incríveis fiz na</t>
  </si>
  <si>
    <t>anyone expecting therfl something over racist comments towards swinton_lions jose</t>
  </si>
  <si>
    <t>statement club swinton lions' chairman board make following jose kenga</t>
  </si>
  <si>
    <t>being made aware tweet jose kenga last night rfl s</t>
  </si>
  <si>
    <t>swinton lions player jose kenga racially abused toronto wolfpack owner</t>
  </si>
  <si>
    <t>t fully support kenga racism shouldn sport therfl need something</t>
  </si>
  <si>
    <t>garethwalker toronto owner david argyle apologises unreservedly over accusation racial</t>
  </si>
  <si>
    <t>made david argyle toronto jose kenga member wolfpack family comment</t>
  </si>
  <si>
    <t>therfl being made aware tweet jose kenga last night rfl</t>
  </si>
  <si>
    <t>thegamecaller hope rfl investigation racist comments made towards jose kenga</t>
  </si>
  <si>
    <t>jose kenga s lot racism racist rfl investigation made talk</t>
  </si>
  <si>
    <t>rfl investigation made jose kenga thegamecaller hope racist comments towards</t>
  </si>
  <si>
    <t>made jose kenga rfl investigation therfl being aware tweet last</t>
  </si>
  <si>
    <t>rfl confirms investigating allegations racial abuse made against toronto's david</t>
  </si>
  <si>
    <t>statement swinton_lions club swinton lions' chairman board make following jose</t>
  </si>
  <si>
    <t>giantsfanzine without knowing timeline argyle seems immediately publicly apologised hope</t>
  </si>
  <si>
    <t>jose kenga therfl being made aware tweet last night rfl</t>
  </si>
  <si>
    <t>clear rod_studd use those words very similar apologise therfl act</t>
  </si>
  <si>
    <t>jose kenga s matty0623 genghiscampbell mr argyle racism opinion t</t>
  </si>
  <si>
    <t>hunslet jose kenga ex warriors dewsbury rams player received apology</t>
  </si>
  <si>
    <t>hunslet petersmithyep jose kenga ex warriors dewsbury rams player received</t>
  </si>
  <si>
    <t>swinton club statement jose kenga</t>
  </si>
  <si>
    <t>jose rod_studd mr argyle hasn t disputed kenga s version</t>
  </si>
  <si>
    <t>guardian_sport rfl investigates toronto owner racial abuse swinton s jose</t>
  </si>
  <si>
    <t>toronto owner david argyle stands down roles racism row rfl</t>
  </si>
  <si>
    <t>rfl investigates toronto owner racial abuse swinton s jose kenga</t>
  </si>
  <si>
    <t>jose kenga made rfl investigation garethwalker toronto owner david argyle</t>
  </si>
  <si>
    <t>loverugbyleague allow black people swinton rfl carrying out investigation toronto</t>
  </si>
  <si>
    <t>forgiven jose kenga reveals outcome video chat david argyle provides</t>
  </si>
  <si>
    <t>took lot time thought write first sure approach little corner</t>
  </si>
  <si>
    <t>bryanthiel_88 took lot time thought write first sure approach little</t>
  </si>
  <si>
    <t>bressette4 jose kenga's backing down issue argyle's apology right room</t>
  </si>
  <si>
    <t>jose argyle russelltherugby rugbycan_ swinton player kenga david directed racist</t>
  </si>
  <si>
    <t>rfl investigates toronto owner 'racial abuse' swinton's jose kenga</t>
  </si>
  <si>
    <t>jose kenga's genghiscampbell rod_studd read statement opinion matters yours matter</t>
  </si>
  <si>
    <t>abuse jose kenga being based recent events surrounding racial owner</t>
  </si>
  <si>
    <t>made owner rfl examines claims player twitter prop asked 'do</t>
  </si>
  <si>
    <t>ilaybourn toronto owner david argyle sacked himself chairman chief executive</t>
  </si>
  <si>
    <t>toronto swinton jose kenga owner david argyle sacked himself chairman</t>
  </si>
  <si>
    <t>made garethwalker member wolfpack family comment fired therefore</t>
  </si>
  <si>
    <t>garethwalker made member wolfpack family comment fired therefore toronto owner</t>
  </si>
  <si>
    <t>wow correct thing imho place racism game matter pally jovial</t>
  </si>
  <si>
    <t>incredibly careless words speaking swinton lions player jose kenga</t>
  </si>
  <si>
    <t>thegamecaller s racism racist rfl investigation made jose kenga lot</t>
  </si>
  <si>
    <t>thegamecaller s racism racist made jose kenga rfl investigation lot</t>
  </si>
  <si>
    <t>s racism thegamecaller lot talk rugby league racist language completely</t>
  </si>
  <si>
    <t>david argyle towolfpack completely out order jose kenga see full</t>
  </si>
  <si>
    <t>s johnnyddavidson mr argyle fired himself position ceo chairman published</t>
  </si>
  <si>
    <t>rfl evening jose kenga statements those same s original tweet</t>
  </si>
  <si>
    <t>s racism therfl being made aware tweet jose kenga last</t>
  </si>
  <si>
    <t>racism thegamecaller s lot talk rugby league racist language completely</t>
  </si>
  <si>
    <t>s jose kenga racism statement hunslet thegamecaller lot talk rugby</t>
  </si>
  <si>
    <t>nazirafzal stunning such clumsy insulting thing jose kenga's post shows</t>
  </si>
  <si>
    <t>guardian_sport toronto owner david argyle stands down roles racism row</t>
  </si>
  <si>
    <t>rugby league s toronto wolfpack owner david argyle stands down</t>
  </si>
  <si>
    <t>owner david argyle guardian_sport toronto stands down roles racism row</t>
  </si>
  <si>
    <t>statement david argyle swinton_lions club swinton lions' chairman board make</t>
  </si>
  <si>
    <t>majority owner david argyle stepped down hours issuing apology swinton</t>
  </si>
  <si>
    <t>ve down towolfpack jose forward adamcas87 thegamecaller kenga's fault yourself</t>
  </si>
  <si>
    <t>interesting contrast danny baker toronto owner david argyle stands down</t>
  </si>
  <si>
    <t>gav_leaf loverugbyleague think need read jose kenga's unchallenged account incident</t>
  </si>
  <si>
    <t>rfl johnnyddavidson jose kenga issue states verbally notified alleged incident</t>
  </si>
  <si>
    <t>toronto owner david argyle stands down roles racism row</t>
  </si>
  <si>
    <t>jose kenga racism claim people wanting happen david argyle serious</t>
  </si>
  <si>
    <t>jamie_bate now resigned jose kenga more happen thinking argyle withdraw</t>
  </si>
  <si>
    <t>disgraced rugby family toronto wolfpack owner argyle 'fires himself' chairman</t>
  </si>
  <si>
    <t>maggielovesrl jdgsport very pleased mr argyle acknowledged incredibly wrong personally</t>
  </si>
  <si>
    <t>nazirafzal gets points falling sword nevertheless clumsy unintentional hard fit</t>
  </si>
  <si>
    <t>s fans ianinhowolf robncaz lezboardman andy_mazey swinton_lions therfl towolfpack go</t>
  </si>
  <si>
    <t>s kenga comment argyle learn lot jose expression effect single</t>
  </si>
  <si>
    <t>jose kenga kevinmort those thinking mr argyle apologised soon knew</t>
  </si>
  <si>
    <t>argyle apologised time those thinking mr soon knew complaint jose</t>
  </si>
  <si>
    <t>Top Words in Tweet by Salience</t>
  </si>
  <si>
    <t>made member wolfpack family comment fired therefore applies firing myself</t>
  </si>
  <si>
    <t>lot racism talk rugby league language completely unacceptable sport anywhere</t>
  </si>
  <si>
    <t>thegamecaller hope racist comments towards look felt make rai therfl</t>
  </si>
  <si>
    <t>therfl being aware tweet last night s compliance department opened</t>
  </si>
  <si>
    <t>therfl being made aware tweet last night rfl s compliance</t>
  </si>
  <si>
    <t>matter opinion t mr argyle bringbackbiffy individuals players sponsors take</t>
  </si>
  <si>
    <t>david argyle stands down roles racism row rfl investigates racial</t>
  </si>
  <si>
    <t>argyle russelltherugby rugbycan_ swinton player kenga david directed racist comments</t>
  </si>
  <si>
    <t>genghiscampbell rod_studd read statement opinion matters yours matter mine bressette4</t>
  </si>
  <si>
    <t>abuse based recent events surrounding racial owner toronto wolfpack governing</t>
  </si>
  <si>
    <t>david argyle sacked himself chairman chief executive championship club over</t>
  </si>
  <si>
    <t>made member wolfpack family comment fired therefore toronto owner david</t>
  </si>
  <si>
    <t>racism lot talk rugby league language completely unacceptable sp hope</t>
  </si>
  <si>
    <t>racism lot talk rugby league language completely unacceptable sp therfl</t>
  </si>
  <si>
    <t>racism thegamecaller lot talk rugby league racist language completely unacceptable</t>
  </si>
  <si>
    <t>rfl evening statements those same s original tweet investigation opened</t>
  </si>
  <si>
    <t>racism therfl being made aware tweet jose kenga last night</t>
  </si>
  <si>
    <t>racism statement hunslet thegamecaller lot talk rugby league racist language</t>
  </si>
  <si>
    <t>guardian_sport toronto stands down roles racism row rfl confirms investigating</t>
  </si>
  <si>
    <t>ve down forward adamcas87 thegamecaller kenga's fault yourself team fans</t>
  </si>
  <si>
    <t>kevinmort those thinking mr argyle apologised soon knew complaint complained</t>
  </si>
  <si>
    <t>Top Word Pairs in Tweet by Count</t>
  </si>
  <si>
    <t>swinton,jack  jack,hansen  hansen,matthew  matthew,ashton  ashton,rhodri  rhodri,lloyd  lloyd,michael  michael,ratu  ratu,liam  liam,forsyth</t>
  </si>
  <si>
    <t>eu,tenho  tenho,q  q,enaltecer  enaltecer,esses  esses,amigos  amigos,incríveis  incríveis,q  q,fiz  fiz,na  na,faculdade</t>
  </si>
  <si>
    <t>anyone,expecting  expecting,therfl  therfl,something  something,over  over,racist  racist,comments  comments,towards  towards,swinton_lions  swinton_lions,jose  jose,kenga</t>
  </si>
  <si>
    <t>club,statement  statement,swinton  swinton,lions'  lions',chairman  chairman,board  board,make  make,statement  statement,following  following,jose  jose,kenga</t>
  </si>
  <si>
    <t>being,made  made,aware  aware,tweet  tweet,jose  jose,kenga  kenga,last  last,night  night,rfl  rfl,s  s,compliance</t>
  </si>
  <si>
    <t>swinton,lions  lions,player  player,jose  jose,kenga  kenga,racially  racially,abused  abused,toronto  toronto,wolfpack  wolfpack,owner  owner,following</t>
  </si>
  <si>
    <t>fully,support  support,kenga  kenga,racism  racism,shouldn  shouldn,t  t,sport  sport,therfl  therfl,need  need,something  something,quickly</t>
  </si>
  <si>
    <t>garethwalker,toronto  toronto,owner  owner,david  david,argyle  argyle,apologises  apologises,unreservedly  unreservedly,over  over,accusation  accusation,racial  racial,abuse</t>
  </si>
  <si>
    <t>david,argyle  jose,kenga  member,wolfpack  wolfpack,family  family,made  made,comment  comment,made  made,fired  fired,therefore  therefore,applies</t>
  </si>
  <si>
    <t>therfl,being  being,made  made,aware  aware,tweet  tweet,jose  jose,kenga  kenga,last  last,night  night,rfl  rfl,s</t>
  </si>
  <si>
    <t>thegamecaller,hope  hope,rfl  rfl,investigation  investigation,racist  racist,comments  comments,made  made,towards  towards,jose  jose,kenga  kenga,look</t>
  </si>
  <si>
    <t>jose,kenga  s,lot  lot,talk  talk,racism  racism,rugby  rugby,league  league,racism  racism,racist  racist,language  language,completely</t>
  </si>
  <si>
    <t>jose,kenga  thegamecaller,hope  hope,rfl  rfl,investigation  investigation,racist  racist,comments  comments,made  made,towards  towards,jose  kenga,look</t>
  </si>
  <si>
    <t>rfl,confirms  confirms,investigating  investigating,allegations  allegations,racial  racial,abuse  abuse,made  made,against  against,toronto's  toronto's,david  david,argyle</t>
  </si>
  <si>
    <t>swinton_lions,club  club,statement  statement,swinton  swinton,lions'  lions',chairman  chairman,board  board,make  make,statement  statement,following  following,jose</t>
  </si>
  <si>
    <t>giantsfanzine,without  without,knowing  knowing,timeline  timeline,argyle  argyle,seems  seems,immediately  immediately,publicly  publicly,apologised  apologised,hope  hope,jose</t>
  </si>
  <si>
    <t>rod_studd,clear  clear,use  use,those  those,words  words,very  very,similar  similar,clear  clear,apologise  apologise,clear  clear,therfl</t>
  </si>
  <si>
    <t>jose,kenga  mr,argyle  bringbackbiffy,matty0623  matty0623,genghiscampbell  players,sponsors  argyle,s  genghiscampbell,matty0623  genghiscampbell,mr  argyle,taken  taken,believes</t>
  </si>
  <si>
    <t>petersmithyep,jose  jose,kenga  kenga,ex  ex,hunslet  hunslet,warriors  warriors,dewsbury  dewsbury,rams  rams,hunslet  hunslet,player  player,received</t>
  </si>
  <si>
    <t>swinton,club  club,statement  statement,jose  jose,kenga</t>
  </si>
  <si>
    <t>rod_studd,mr  mr,argyle  argyle,hasn  hasn,t  t,disputed  disputed,jose  jose,kenga  kenga,s  s,version  version,events</t>
  </si>
  <si>
    <t>guardian_sport,rfl  rfl,investigates  investigates,toronto  toronto,owner  owner,racial  racial,abuse  abuse,swinton  swinton,s  s,jose  jose,kenga</t>
  </si>
  <si>
    <t>toronto,owner  owner,david  david,argyle  argyle,stands  stands,down  down,roles  roles,racism  racism,row  rfl,investigates  investigates,toronto</t>
  </si>
  <si>
    <t>rfl,investigates  investigates,toronto  toronto,owner  owner,racial  racial,abuse  abuse,swinton  swinton,s  s,jose  jose,kenga  kenga,#news</t>
  </si>
  <si>
    <t>jose,kenga  garethwalker,toronto  toronto,owner  owner,david  david,argyle  argyle,apologises  apologises,unreservedly  unreservedly,over  over,accusation  accusation,racial</t>
  </si>
  <si>
    <t>rfl,investigates  investigates,toronto  toronto,owner  owner,racial  racial,abuse  abuse,swinton  swinton,s  s,jose  jose,kenga  kenga,guardian</t>
  </si>
  <si>
    <t>loverugbyleague,allow  allow,black  black,people  people,swinton  swinton,rfl  rfl,carrying  carrying,out  out,investigation  investigation,toronto  toronto,owner</t>
  </si>
  <si>
    <t>forgiven,jose  jose,kenga  kenga,reveals  reveals,outcome  outcome,video  video,chat  chat,david  david,argyle  argyle,provides  provides,further</t>
  </si>
  <si>
    <t>took,lot  lot,time  time,thought  thought,write  write,first  first,sure  sure,approach  approach,little  little,corner  corner,#rugbyleague</t>
  </si>
  <si>
    <t>bryanthiel_88,took  took,lot  lot,time  time,thought  thought,write  write,first  first,sure  sure,approach  approach,little  little,corner</t>
  </si>
  <si>
    <t>bressette4,jose  jose,kenga's  kenga's,backing  backing,down  down,issue  issue,argyle's  argyle's,apology  apology,right  right,room  room,racism</t>
  </si>
  <si>
    <t>russelltherugby,rugbycan_  rugbycan_,swinton  swinton,player  player,jose  jose,kenga  kenga,david  david,argyle  argyle,directed  directed,racist  racist,comments</t>
  </si>
  <si>
    <t>rfl,investigates  investigates,toronto  toronto,owner  owner,racial  racial,abuse  abuse,swinton  swinton,s  s,jose  jose,kenga</t>
  </si>
  <si>
    <t>rfl,investigates  investigates,toronto  toronto,owner  owner,'racial  'racial,abuse'  abuse',swinton's  swinton's,jose  jose,kenga</t>
  </si>
  <si>
    <t>jose,kenga's  genghiscampbell,rod_studd  rod_studd,read  read,jose  kenga's,statement  statement,opinion  opinion,matters  matters,yours  yours,matter  matter,mine</t>
  </si>
  <si>
    <t>jose,kenga  based,recent  recent,events  events,surrounding  surrounding,racial  racial,abuse  abuse,jose  kenga,owner  owner,toronto  toronto,wolfpack</t>
  </si>
  <si>
    <t>rfl,examines  examines,claims  claims,made  made,player  player,twitter  twitter,prop  prop,owner  owner,asked  asked,'do  'do,allow</t>
  </si>
  <si>
    <t>ilaybourn,toronto  toronto,owner  owner,david  david,argyle  argyle,sacked  sacked,himself  himself,chairman  chairman,chief  chief,executive  executive,championship</t>
  </si>
  <si>
    <t>jose,kenga  toronto,owner  owner,david  david,argyle  argyle,sacked  sacked,himself  himself,chairman  chairman,chief  chief,executive  executive,championship</t>
  </si>
  <si>
    <t>garethwalker,member  member,wolfpack  wolfpack,family  family,made  made,comment  comment,made  made,fired  fired,therefore</t>
  </si>
  <si>
    <t>garethwalker,member  member,wolfpack  wolfpack,family  family,made  made,comment  comment,made  made,fired  fired,therefore  garethwalker,toronto  toronto,owner</t>
  </si>
  <si>
    <t>wow,correct  correct,thing  thing,imho  imho,place  place,racism  racism,game  game,matter  matter,pally  pally,jovial  jovial,disgusting</t>
  </si>
  <si>
    <t>incredibly,careless  careless,words  words,speaking  speaking,swinton  swinton,lions  lions,player  player,jose  jose,kenga</t>
  </si>
  <si>
    <t>jose,kenga  thegamecaller,s  s,lot  lot,talk  talk,racism  racism,rugby  rugby,league  league,racism  racism,racist  racist,language</t>
  </si>
  <si>
    <t>thegamecaller,s  s,lot  lot,talk  talk,racism  racism,rugby  rugby,league  league,racism  racism,racist  racist,language  language,completely</t>
  </si>
  <si>
    <t>david,argyle  argyle,towolfpack  towolfpack,completely  completely,out  out,order  order,jose  jose,kenga  kenga,see  see,full  full,frank</t>
  </si>
  <si>
    <t>johnnyddavidson,mr  mr,argyle  argyle,fired  fired,himself  himself,position  position,ceo  ceo,chairman  chairman,s  s,published  published,open</t>
  </si>
  <si>
    <t>jose,kenga  evening,same  same,evening  evening,jose  kenga,s  s,original  original,tweet  tweet,investigation  investigation,opened  opened,following</t>
  </si>
  <si>
    <t>nazirafzal,josekenga  josekenga,stunning  stunning,such  such,clumsy  clumsy,insulting  insulting,thing  thing,jose  jose,kenga's  kenga's,post  post,shows</t>
  </si>
  <si>
    <t>guardian_sport,toronto  toronto,owner  owner,david  david,argyle  argyle,stands  stands,down  down,roles  roles,racism  racism,row</t>
  </si>
  <si>
    <t>rugby,league  league,s  s,toronto  toronto,wolfpack  wolfpack,owner  owner,david  david,argyle  argyle,stands  stands,down  down,roles</t>
  </si>
  <si>
    <t>david,argyle  guardian_sport,toronto  toronto,owner  owner,david  argyle,stands  stands,down  down,roles  roles,racism  racism,row  rfl,confirms</t>
  </si>
  <si>
    <t>david,argyle  swinton_lions,club  club,statement  statement,swinton  swinton,lions'  lions',chairman  chairman,board  board,make  make,statement  statement,following</t>
  </si>
  <si>
    <t>majority,owner  owner,david  david,argyle  argyle,stepped  stepped,down  down,hours  hours,issuing  issuing,apology  apology,swinton  swinton,lions</t>
  </si>
  <si>
    <t>down,ve  adamcas87,towolfpack  towolfpack,thegamecaller  thegamecaller,jose  jose,kenga's  kenga's,fault  towolfpack,ve  ve,yourself  yourself,down  ve,team</t>
  </si>
  <si>
    <t>interesting,contrast  contrast,danny  danny,baker  baker,toronto  toronto,owner  owner,david  david,argyle  argyle,stands  stands,down  down,roles</t>
  </si>
  <si>
    <t>gav_leaf,loverugbyleague  loverugbyleague,think  think,need  need,read  read,jose  jose,kenga's  kenga's,unchallenged  unchallenged,account  account,incident  incident,again</t>
  </si>
  <si>
    <t>johnnyddavidson,jose  jose,kenga  kenga,issue  issue,rfl  rfl,states  states,rfl  rfl,verbally  verbally,notified  notified,alleged  alleged,incident</t>
  </si>
  <si>
    <t>toronto,owner  owner,david  david,argyle  argyle,stands  stands,down  down,roles  roles,racism  racism,row</t>
  </si>
  <si>
    <t>jose,kenga  kenga,racism  racism,claim  claim,people  people,wanting  wanting,happen  happen,david  david,argyle  argyle,serious  serious,question</t>
  </si>
  <si>
    <t>jamie_bate,now  now,resigned  resigned,jose  jose,kenga  kenga,more  more,happen  happen,thinking  thinking,argyle  argyle,withdraw  withdraw,money</t>
  </si>
  <si>
    <t>disgraced,rugby  rugby,family  family,toronto  toronto,wolfpack  wolfpack,owner  owner,argyle  argyle,'fires  'fires,himself'  himself',chairman  chairman,ceo</t>
  </si>
  <si>
    <t>maggielovesrl,jdgsport  jdgsport,very  very,pleased  pleased,mr  mr,argyle  argyle,acknowledged  acknowledged,incredibly  incredibly,wrong  wrong,personally  personally,spoken</t>
  </si>
  <si>
    <t>nazirafzal,josekenga  josekenga,gets  gets,points  points,falling  falling,sword  sword,nevertheless  nevertheless,clumsy  clumsy,unintentional  unintentional,hard  hard,fit</t>
  </si>
  <si>
    <t>ianinhowolf,robncaz  robncaz,lezboardman  lezboardman,andy_mazey  andy_mazey,swinton_lions  swinton_lions,josekenga  josekenga,therfl  therfl,towolfpack  towolfpack,s  s,go  go,toronto</t>
  </si>
  <si>
    <t>learn,lot  lot,jose  jose,kenga  kenga,s  s,expression  expression,effect  effect,single  single,racist  racist,comment  comment,worsened</t>
  </si>
  <si>
    <t>jose,kenga  kevinmort,those  those,thinking  thinking,mr  mr,argyle  argyle,apologised  apologised,soon  soon,knew  knew,complaint  complaint,jose</t>
  </si>
  <si>
    <t>argyle,apologised  those,thinking  thinking,mr  mr,argyle  apologised,soon  soon,knew  knew,complaint  complaint,jose  jose,kenga  kenga,complained</t>
  </si>
  <si>
    <t>Top Word Pairs in Tweet by Salience</t>
  </si>
  <si>
    <t>member,wolfpack  wolfpack,family  family,made  made,comment  comment,made  made,fired  fired,therefore  therefore,applies  applies,firing  firing,myself</t>
  </si>
  <si>
    <t>s,lot  lot,talk  talk,racism  racism,rugby  rugby,league  league,racism  racism,racist  racist,language  language,completely  completely,unacceptable</t>
  </si>
  <si>
    <t>thegamecaller,hope  hope,rfl  rfl,investigation  investigation,racist  racist,comments  comments,made  made,towards  towards,jose  kenga,look  look,felt</t>
  </si>
  <si>
    <t>therfl,being  being,made  made,aware  aware,tweet  tweet,jose  kenga,last  last,night  night,rfl  rfl,s  s,compliance</t>
  </si>
  <si>
    <t>mr,argyle  bringbackbiffy,matty0623  matty0623,genghiscampbell  players,sponsors  argyle,s  genghiscampbell,matty0623  genghiscampbell,mr  argyle,taken  taken,believes  believes,appropriate</t>
  </si>
  <si>
    <t>owner,david  david,argyle  argyle,stands  stands,down  down,roles  roles,racism  racism,row  rfl,investigates  investigates,toronto  owner,racial</t>
  </si>
  <si>
    <t>genghiscampbell,rod_studd  rod_studd,read  read,jose  kenga's,statement  statement,opinion  opinion,matters  matters,yours  yours,matter  matter,mine  bressette4,jose</t>
  </si>
  <si>
    <t>based,recent  recent,events  events,surrounding  surrounding,racial  racial,abuse  abuse,jose  kenga,owner  owner,toronto  toronto,wolfpack  wolfpack,governing</t>
  </si>
  <si>
    <t>owner,david  david,argyle  argyle,sacked  sacked,himself  himself,chairman  chairman,chief  chief,executive  executive,championship  championship,club  club,over</t>
  </si>
  <si>
    <t>evening,same  same,evening  evening,jose  kenga,s  s,original  original,tweet  tweet,investigation  investigation,opened  opened,following  following,morning</t>
  </si>
  <si>
    <t>guardian_sport,toronto  toronto,owner  owner,david  argyle,stands  stands,down  down,roles  roles,racism  racism,row  rfl,confirms  confirms,investigating</t>
  </si>
  <si>
    <t>kevinmort,those  those,thinking  thinking,mr  mr,argyle  argyle,apologised  apologised,soon  soon,knew  knew,complaint  complaint,jose  kenga,complained</t>
  </si>
  <si>
    <t>Word</t>
  </si>
  <si>
    <t>opened</t>
  </si>
  <si>
    <t>compliance</t>
  </si>
  <si>
    <t>department</t>
  </si>
  <si>
    <t>comments</t>
  </si>
  <si>
    <t>make</t>
  </si>
  <si>
    <t>over</t>
  </si>
  <si>
    <t>rugby</t>
  </si>
  <si>
    <t>league</t>
  </si>
  <si>
    <t>hope</t>
  </si>
  <si>
    <t>forward</t>
  </si>
  <si>
    <t>towards</t>
  </si>
  <si>
    <t>following</t>
  </si>
  <si>
    <t>language</t>
  </si>
  <si>
    <t>completely</t>
  </si>
  <si>
    <t>wolfpack</t>
  </si>
  <si>
    <t>talk</t>
  </si>
  <si>
    <t>unacceptable</t>
  </si>
  <si>
    <t>social</t>
  </si>
  <si>
    <t>investigates</t>
  </si>
  <si>
    <t>racists</t>
  </si>
  <si>
    <t>sp</t>
  </si>
  <si>
    <t>look</t>
  </si>
  <si>
    <t>felt</t>
  </si>
  <si>
    <t>rai</t>
  </si>
  <si>
    <t>accusation</t>
  </si>
  <si>
    <t>family</t>
  </si>
  <si>
    <t>issue</t>
  </si>
  <si>
    <t>kenga's</t>
  </si>
  <si>
    <t>right</t>
  </si>
  <si>
    <t>htt</t>
  </si>
  <si>
    <t>those</t>
  </si>
  <si>
    <t>comment</t>
  </si>
  <si>
    <t>alleged</t>
  </si>
  <si>
    <t>incident</t>
  </si>
  <si>
    <t>against</t>
  </si>
  <si>
    <t>approach</t>
  </si>
  <si>
    <t>#rugbyleague</t>
  </si>
  <si>
    <t>matter</t>
  </si>
  <si>
    <t>received</t>
  </si>
  <si>
    <t>fired</t>
  </si>
  <si>
    <t>game</t>
  </si>
  <si>
    <t>apologised</t>
  </si>
  <si>
    <t>time</t>
  </si>
  <si>
    <t>lions</t>
  </si>
  <si>
    <t>response</t>
  </si>
  <si>
    <t>ceo</t>
  </si>
  <si>
    <t>allegations</t>
  </si>
  <si>
    <t>ve</t>
  </si>
  <si>
    <t>investigating</t>
  </si>
  <si>
    <t>clear</t>
  </si>
  <si>
    <t>wolfpack's</t>
  </si>
  <si>
    <t>member</t>
  </si>
  <si>
    <t>therefore</t>
  </si>
  <si>
    <t>read</t>
  </si>
  <si>
    <t>thinking</t>
  </si>
  <si>
    <t>complaint</t>
  </si>
  <si>
    <t>immediately</t>
  </si>
  <si>
    <t>go</t>
  </si>
  <si>
    <t>fans</t>
  </si>
  <si>
    <t>wrong</t>
  </si>
  <si>
    <t>see</t>
  </si>
  <si>
    <t>now</t>
  </si>
  <si>
    <t>think</t>
  </si>
  <si>
    <t>confirms</t>
  </si>
  <si>
    <t>toronto's</t>
  </si>
  <si>
    <t>saying</t>
  </si>
  <si>
    <t>tolerance</t>
  </si>
  <si>
    <t>involving</t>
  </si>
  <si>
    <t>swinton's</t>
  </si>
  <si>
    <t>players</t>
  </si>
  <si>
    <t>behaviour</t>
  </si>
  <si>
    <t>ow</t>
  </si>
  <si>
    <t>evening</t>
  </si>
  <si>
    <t>sure</t>
  </si>
  <si>
    <t>speaking</t>
  </si>
  <si>
    <t>asked</t>
  </si>
  <si>
    <t>governing</t>
  </si>
  <si>
    <t>body</t>
  </si>
  <si>
    <t>events</t>
  </si>
  <si>
    <t>backing</t>
  </si>
  <si>
    <t>argyle's</t>
  </si>
  <si>
    <t>room</t>
  </si>
  <si>
    <t>took</t>
  </si>
  <si>
    <t>racially</t>
  </si>
  <si>
    <t>abused</t>
  </si>
  <si>
    <t>use</t>
  </si>
  <si>
    <t>sport</t>
  </si>
  <si>
    <t>q</t>
  </si>
  <si>
    <t>exactly</t>
  </si>
  <si>
    <t>soon</t>
  </si>
  <si>
    <t>knew</t>
  </si>
  <si>
    <t>complained</t>
  </si>
  <si>
    <t>totally</t>
  </si>
  <si>
    <t>clumsy</t>
  </si>
  <si>
    <t>very</t>
  </si>
  <si>
    <t>incredibly</t>
  </si>
  <si>
    <t>letter</t>
  </si>
  <si>
    <t>disgraced</t>
  </si>
  <si>
    <t>further</t>
  </si>
  <si>
    <t>more</t>
  </si>
  <si>
    <t>happen</t>
  </si>
  <si>
    <t>states</t>
  </si>
  <si>
    <t>verbally</t>
  </si>
  <si>
    <t>notified</t>
  </si>
  <si>
    <t>7</t>
  </si>
  <si>
    <t>need</t>
  </si>
  <si>
    <t>team</t>
  </si>
  <si>
    <t>move</t>
  </si>
  <si>
    <t>prop</t>
  </si>
  <si>
    <t>'zero</t>
  </si>
  <si>
    <t>behaviour'</t>
  </si>
  <si>
    <t>thing</t>
  </si>
  <si>
    <t>post</t>
  </si>
  <si>
    <t>life</t>
  </si>
  <si>
    <t>enough</t>
  </si>
  <si>
    <t>welfare</t>
  </si>
  <si>
    <t>individuals</t>
  </si>
  <si>
    <t>sponsors</t>
  </si>
  <si>
    <t>take</t>
  </si>
  <si>
    <t>subjected</t>
  </si>
  <si>
    <t>hold</t>
  </si>
  <si>
    <t>without</t>
  </si>
  <si>
    <t>doesn</t>
  </si>
  <si>
    <t>matters</t>
  </si>
  <si>
    <t>stand</t>
  </si>
  <si>
    <t>statements</t>
  </si>
  <si>
    <t>thursday</t>
  </si>
  <si>
    <t>admitting</t>
  </si>
  <si>
    <t>really</t>
  </si>
  <si>
    <t>words</t>
  </si>
  <si>
    <t>place</t>
  </si>
  <si>
    <t>disgusting</t>
  </si>
  <si>
    <t>recent</t>
  </si>
  <si>
    <t>thought</t>
  </si>
  <si>
    <t>write</t>
  </si>
  <si>
    <t>first</t>
  </si>
  <si>
    <t>little</t>
  </si>
  <si>
    <t>corner</t>
  </si>
  <si>
    <t>world</t>
  </si>
  <si>
    <t>steps</t>
  </si>
  <si>
    <t>hasn</t>
  </si>
  <si>
    <t>disputed</t>
  </si>
  <si>
    <t>version</t>
  </si>
  <si>
    <t>directly</t>
  </si>
  <si>
    <t>anywhere</t>
  </si>
  <si>
    <t>act</t>
  </si>
  <si>
    <t>media</t>
  </si>
  <si>
    <t>something</t>
  </si>
  <si>
    <t>eles</t>
  </si>
  <si>
    <t>jack</t>
  </si>
  <si>
    <t>liam</t>
  </si>
  <si>
    <t>adam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</si>
  <si>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</si>
  <si>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</si>
  <si>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</si>
  <si>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</si>
  <si>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</si>
  <si>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</si>
  <si>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</si>
  <si>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</si>
  <si>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</si>
  <si>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</si>
  <si>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</si>
  <si>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</si>
  <si>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</si>
  <si>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</si>
  <si>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</si>
  <si>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</si>
  <si>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</si>
  <si>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</si>
  <si>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</si>
  <si>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</si>
  <si>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</si>
  <si>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</si>
  <si>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</si>
  <si>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</si>
  <si>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</si>
  <si>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</si>
  <si>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</si>
  <si>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</si>
  <si>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</si>
  <si>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85, 85, 0</t>
  </si>
  <si>
    <t>Red</t>
  </si>
  <si>
    <t>170, 43, 0</t>
  </si>
  <si>
    <t>G1: kenga jose being therfl made aware tweet last night rfl</t>
  </si>
  <si>
    <t>G2: kenga jose owner swinton toronto argyle s rfl racial abuse</t>
  </si>
  <si>
    <t>G3: statement jose kenga s swinton_lions club chairman swinton lions' board</t>
  </si>
  <si>
    <t>G4: s jose kenga racism made rfl investigation racist thegamecaller lot</t>
  </si>
  <si>
    <t>G5: jose kenga hunslet apology player racism ex warriors dewsbury rams</t>
  </si>
  <si>
    <t>G6: toronto owner david argyle sacked himself chairman chief executive championship</t>
  </si>
  <si>
    <t>G7: jose kenga made garethwalker david argyle toronto owner apologises unreservedly</t>
  </si>
  <si>
    <t>G8: owner david argyle toronto guardian_sport stands down roles racism row</t>
  </si>
  <si>
    <t>G9: swinton allow black people rfl carrying out investigation toronto owner</t>
  </si>
  <si>
    <t>G10: jose kenga s genghiscampbell mr argyle matty0623 t racism opinion</t>
  </si>
  <si>
    <t>G12: rfl jose kenga s johnnyddavidson issue states verbally notified alleged</t>
  </si>
  <si>
    <t>G13: jose kenga happen argyle</t>
  </si>
  <si>
    <t>Autofill Workbook Results</t>
  </si>
  <si>
    <t>Edge Weight▓1▓4▓0▓True▓Green▓Red▓▓Edge Weight▓1▓1▓0▓3▓10▓False▓Edge Weight▓1▓4▓0▓32▓6▓False▓▓0▓0▓0▓True▓Black▓Black▓▓Followers▓0▓78371▓0▓162▓1000▓False▓Followers▓0▓2871803▓0▓100▓70▓False▓▓0▓0▓0▓0▓0▓False▓▓0▓0▓0▓0▓0▓False</t>
  </si>
  <si>
    <t>Subgraph</t>
  </si>
  <si>
    <t>GraphSource░TwitterSearch▓GraphTerm░JoseKenga OR 'Jose Kenga'▓ImportDescription░The graph represents a network of 153 Twitter users whose recent tweets contained "JoseKenga OR 'Jose Kenga'", or who were replied to or mentioned in those tweets, taken from a data set limited to a maximum of 18,000 tweets.  The network was obtained from Twitter on Tuesday, 11 June 2019 at 14:45 UTC.
The tweets in the network were tweeted over the 8-day, 7-hour, 20-minute period from Sunday, 02 June 2019 at 13:16 UTC to Monday, 10 June 2019 at 20:37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</si>
</sst>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903557"/>
        <c:axId val="18696558"/>
      </c:barChart>
      <c:catAx>
        <c:axId val="319035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696558"/>
        <c:crosses val="autoZero"/>
        <c:auto val="1"/>
        <c:lblOffset val="100"/>
        <c:noMultiLvlLbl val="0"/>
      </c:catAx>
      <c:valAx>
        <c:axId val="18696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051295"/>
        <c:axId val="38026200"/>
      </c:barChart>
      <c:catAx>
        <c:axId val="340512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026200"/>
        <c:crosses val="autoZero"/>
        <c:auto val="1"/>
        <c:lblOffset val="100"/>
        <c:noMultiLvlLbl val="0"/>
      </c:catAx>
      <c:valAx>
        <c:axId val="38026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51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91481"/>
        <c:axId val="60223330"/>
      </c:barChart>
      <c:catAx>
        <c:axId val="66914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223330"/>
        <c:crosses val="autoZero"/>
        <c:auto val="1"/>
        <c:lblOffset val="100"/>
        <c:noMultiLvlLbl val="0"/>
      </c:catAx>
      <c:valAx>
        <c:axId val="60223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39059"/>
        <c:axId val="46251532"/>
      </c:barChart>
      <c:catAx>
        <c:axId val="51390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251532"/>
        <c:crosses val="autoZero"/>
        <c:auto val="1"/>
        <c:lblOffset val="100"/>
        <c:noMultiLvlLbl val="0"/>
      </c:catAx>
      <c:valAx>
        <c:axId val="46251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610605"/>
        <c:axId val="55386582"/>
      </c:barChart>
      <c:catAx>
        <c:axId val="136106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86582"/>
        <c:crosses val="autoZero"/>
        <c:auto val="1"/>
        <c:lblOffset val="100"/>
        <c:noMultiLvlLbl val="0"/>
      </c:catAx>
      <c:valAx>
        <c:axId val="55386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10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717191"/>
        <c:axId val="57128128"/>
      </c:barChart>
      <c:catAx>
        <c:axId val="287171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128128"/>
        <c:crosses val="autoZero"/>
        <c:auto val="1"/>
        <c:lblOffset val="100"/>
        <c:noMultiLvlLbl val="0"/>
      </c:catAx>
      <c:valAx>
        <c:axId val="57128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17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391105"/>
        <c:axId val="63975626"/>
      </c:barChart>
      <c:catAx>
        <c:axId val="44391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975626"/>
        <c:crosses val="autoZero"/>
        <c:auto val="1"/>
        <c:lblOffset val="100"/>
        <c:noMultiLvlLbl val="0"/>
      </c:catAx>
      <c:valAx>
        <c:axId val="63975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91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909723"/>
        <c:axId val="14643188"/>
      </c:barChart>
      <c:catAx>
        <c:axId val="389097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43188"/>
        <c:crosses val="autoZero"/>
        <c:auto val="1"/>
        <c:lblOffset val="100"/>
        <c:noMultiLvlLbl val="0"/>
      </c:catAx>
      <c:valAx>
        <c:axId val="14643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09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679829"/>
        <c:axId val="45247550"/>
      </c:barChart>
      <c:catAx>
        <c:axId val="64679829"/>
        <c:scaling>
          <c:orientation val="minMax"/>
        </c:scaling>
        <c:axPos val="b"/>
        <c:delete val="1"/>
        <c:majorTickMark val="out"/>
        <c:minorTickMark val="none"/>
        <c:tickLblPos val="none"/>
        <c:crossAx val="45247550"/>
        <c:crosses val="autoZero"/>
        <c:auto val="1"/>
        <c:lblOffset val="100"/>
        <c:noMultiLvlLbl val="0"/>
      </c:catAx>
      <c:valAx>
        <c:axId val="45247550"/>
        <c:scaling>
          <c:orientation val="minMax"/>
        </c:scaling>
        <c:axPos val="l"/>
        <c:delete val="1"/>
        <c:majorTickMark val="out"/>
        <c:minorTickMark val="none"/>
        <c:tickLblPos val="none"/>
        <c:crossAx val="646798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ewsburyram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eaglehig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neilwalmsley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winton_lion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therf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_nr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onnorjames199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amtcit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garethwalk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workingtontow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ljohnn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loobylynz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avinbrann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allumpl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trearnsha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j_mcgillva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ramleybuff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knarkybadg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thegamecall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barratchri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arneypeterjo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happelbob"/>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lewinwilllew2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lukeatkins79"/>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eagueexpre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_shaw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raig_backhous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joe1631660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tim_hughesal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1866swintonric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heantport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giantsfanzin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rsabulldo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ichardhey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balfey7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fitzpatrickkev"/>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rneilmorro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od_stud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petersmithyep"/>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yepsportsdes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discomclenn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hemagicweeken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grosvenor_davi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hoenixevcoac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nicwi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laretn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lozzzknigh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csu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guardian_spor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allstoc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onsumodepor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jeshe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aronsmithbd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phil5814732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nnestowr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leyland_luc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ginnerwin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elizabe23127358"/>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got2getg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swannymediam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wa12rugbyleagu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honam7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halafi0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urbantoron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craigtflahert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appermp10"/>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loverugbyleagu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davescull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rlnewscou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bryanthiel_88"/>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robnca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bradbus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bressette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guardian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portsupdatefb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nalyticaglob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jojostro0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genghiscampbel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karrick"/>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porttla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tocksfield_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john_v_sharp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ilaybour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clarenorth"/>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trevthered17"/>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yorkiewen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ichaeltiller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markwilsonradi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jamessaintlatic"/>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biggdazz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jjwhaling"/>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staceydenb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davesinn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jinjaso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aiden_hem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davidh08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rugbypa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davidoakwort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mickneary4"/>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andrew_smith73"/>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garethsayer2"/>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announcerphi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towolfpack"/>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attfarrell0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johnnyddavids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jackwalker456"/>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davieshowi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derekhudsonpg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katieb_16bull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megharvx"/>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cbennett18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fozzwafc"/>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josekeng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emma_tr4_rhino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matty062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bringbackbiffy"/>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coaching_review"/>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nazirafza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mikeulyatt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andrewsduncan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ajmbeck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manjaselv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jenningsluf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aaronbow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thegoldthorpe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shawnvenass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uvamacerbam"/>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adamcas87"/>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gledbarb"/>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rogerkli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bezzer3"/>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gav_leaf"/>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ladyanna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zeb_hab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jamie_bat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keyclas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leigh_d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newtorlfamily"/>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jdgspor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maggielovesrl"/>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clarkieboy2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eva_gbtheatr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ebrutvkeny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timfen8"/>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andy_mazey"/>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lezboardma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ianinhowolf"/>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llama_surviv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briacl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cmb210593"/>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kevinmort"/>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rugbycan_"/>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russelltherugby"/>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08" totalsRowShown="0" headerRowDxfId="427" dataDxfId="426">
  <autoFilter ref="A2:BL208"/>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297" dataDxfId="296">
  <autoFilter ref="A2:C28"/>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5" totalsRowShown="0" headerRowDxfId="242" dataDxfId="241">
  <autoFilter ref="A27:V35"/>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V48" totalsRowShown="0" headerRowDxfId="217" dataDxfId="216">
  <autoFilter ref="A38:V48"/>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V61" totalsRowShown="0" headerRowDxfId="192" dataDxfId="191">
  <autoFilter ref="A51:V61"/>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V74" totalsRowShown="0" headerRowDxfId="167" dataDxfId="166">
  <autoFilter ref="A64:V74"/>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164" dataDxfId="163">
  <autoFilter ref="A77:V87"/>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17" dataDxfId="116">
  <autoFilter ref="A90:V100"/>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5" totalsRowShown="0" headerRowDxfId="374" dataDxfId="373">
  <autoFilter ref="A2:BT155"/>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52" totalsRowShown="0" headerRowDxfId="82" dataDxfId="81">
  <autoFilter ref="A1:G55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75" totalsRowShown="0" headerRowDxfId="73" dataDxfId="72">
  <autoFilter ref="A1:L47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31">
  <autoFilter ref="A2:AO1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328" dataDxfId="327">
  <autoFilter ref="A1:C15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5853LIkBg5" TargetMode="External" /><Relationship Id="rId2" Type="http://schemas.openxmlformats.org/officeDocument/2006/relationships/hyperlink" Target="https://www.reddit.com/r/nrl/comments/bxoce6/swinton_lions_player_jose_kenga_was_racially/?utm_source=ifttt" TargetMode="External" /><Relationship Id="rId3" Type="http://schemas.openxmlformats.org/officeDocument/2006/relationships/hyperlink" Target="https://twitter.com/JoseKenga/status/1136740838757863424" TargetMode="External" /><Relationship Id="rId4" Type="http://schemas.openxmlformats.org/officeDocument/2006/relationships/hyperlink" Target="http://www.totalrl.com/rfl-open-investigation-into-allegation-of-racial-abuse-by-david-argyle-as-toronto-owner-apologises/" TargetMode="External" /><Relationship Id="rId5" Type="http://schemas.openxmlformats.org/officeDocument/2006/relationships/hyperlink" Target="https://www.yorkshireeveningpost.co.uk/sport/rugby-league/leeds-raised-player-receives-apology-from-toronto-wolfpack-owner-after-racial-abuse-allegation-1-9809453" TargetMode="External" /><Relationship Id="rId6" Type="http://schemas.openxmlformats.org/officeDocument/2006/relationships/hyperlink" Target="https://swintonlionsrlfc.co.uk/news/club-statement-jose-kenga/" TargetMode="External" /><Relationship Id="rId7" Type="http://schemas.openxmlformats.org/officeDocument/2006/relationships/hyperlink" Target="https://www.theguardian.com/sport/2019/jun/07/rugby-football-league-investigate-toronto-owner-david-argyle-racial-abuse-swinton-jose-kenga?CMP=share_btn_tw" TargetMode="External" /><Relationship Id="rId8" Type="http://schemas.openxmlformats.org/officeDocument/2006/relationships/hyperlink" Target="https://www.theguardian.com/sport/2019/jun/07/rugby-football-league-investigate-toronto-owner-david-argyle-racial-abuse-swinton-jose-kenga?utm_source=dlvr.it&amp;utm_medium=twitter" TargetMode="External" /><Relationship Id="rId9" Type="http://schemas.openxmlformats.org/officeDocument/2006/relationships/hyperlink" Target="https://www.theguardian.com/sport/2019/jun/07/rugby-football-league-investigate-toronto-owner-david-argyle-racial-abuse-swinton-jose-kenga" TargetMode="External" /><Relationship Id="rId10" Type="http://schemas.openxmlformats.org/officeDocument/2006/relationships/hyperlink" Target="http://www.rlnews.co.uk/kenga-facetimes-argyle-provides-further-insight-into-allegations/" TargetMode="External" /><Relationship Id="rId11" Type="http://schemas.openxmlformats.org/officeDocument/2006/relationships/hyperlink" Target="https://defendtheden.home.blog/2019/06/07/we-need-to-learn-from-david-argyles-remarks-to-jose-kenga/" TargetMode="External" /><Relationship Id="rId12" Type="http://schemas.openxmlformats.org/officeDocument/2006/relationships/hyperlink" Target="https://www.theguardian.com/sport/2019/jun/07/rugby-football-league-investigate-toronto-owner-david-argyle-racial-abuse-swinton-jose-kenga?utm_term=Autofeed&amp;CMP=twt_b-gdnnews&amp;utm_medium=Social&amp;utm_source=Twitter#Echobox=1559941665" TargetMode="External" /><Relationship Id="rId13" Type="http://schemas.openxmlformats.org/officeDocument/2006/relationships/hyperlink" Target="https://www.theguardian.com/sport/2019/jun/07/rugby-football-league-investigate-toronto-owner-david-argyle-racial-abuse-swinton-jose-kenga" TargetMode="External" /><Relationship Id="rId14" Type="http://schemas.openxmlformats.org/officeDocument/2006/relationships/hyperlink" Target="https://www.theguardian.com/sport/2019/jun/07/rugby-football-league-investigate-toronto-owner-david-argyle-racial-abuse-swinton-jose-kenga?utm_term=Autofeed&amp;CMP=twt_b-gdnnews&amp;utm_medium=Social&amp;utm_source=Twitter#Echobox=1559941665" TargetMode="External" /><Relationship Id="rId15" Type="http://schemas.openxmlformats.org/officeDocument/2006/relationships/hyperlink" Target="https://www.theguardian.com/sport/2019/jun/07/rugby-football-league-investigate-toronto-owner-david-argyle-racial-abuse-swinton-jose-kenga" TargetMode="External" /><Relationship Id="rId16" Type="http://schemas.openxmlformats.org/officeDocument/2006/relationships/hyperlink" Target="https://www.theguardian.com/sport/2019/jun/07/rugby-football-league-investigate-toronto-owner-david-argyle-racial-abuse-swinton-jose-kenga?CMP=Share_iOSApp_Other" TargetMode="External" /><Relationship Id="rId17" Type="http://schemas.openxmlformats.org/officeDocument/2006/relationships/hyperlink" Target="https://twitter.com/TOwolfpack/status/1137165835762618369" TargetMode="External" /><Relationship Id="rId18" Type="http://schemas.openxmlformats.org/officeDocument/2006/relationships/hyperlink" Target="https://www.mirror.co.uk/sport/rugby-league/toronto-wolfpack-owner-david-argyle-16447399" TargetMode="External" /><Relationship Id="rId19" Type="http://schemas.openxmlformats.org/officeDocument/2006/relationships/hyperlink" Target="https://www.mirror.co.uk/sport/rugby-league/toronto-wolfpack-owner-david-argyle-16479583" TargetMode="External" /><Relationship Id="rId20" Type="http://schemas.openxmlformats.org/officeDocument/2006/relationships/hyperlink" Target="https://www.rugbypass.com/news/millionaire-league-boss-who-wanted-sonny-bill-williams-fires-himself-over-racist-remark" TargetMode="External" /><Relationship Id="rId21" Type="http://schemas.openxmlformats.org/officeDocument/2006/relationships/hyperlink" Target="https://twitter.com/garethwalker/status/1137249959466717184" TargetMode="External" /><Relationship Id="rId22" Type="http://schemas.openxmlformats.org/officeDocument/2006/relationships/hyperlink" Target="https://www.yorkshireeveningpost.co.uk/sport/rugby-league/leeds-raised-player-receives-apology-from-toronto-wolfpack-owner-after-racial-abuse-allegation-1-9809453" TargetMode="External" /><Relationship Id="rId23" Type="http://schemas.openxmlformats.org/officeDocument/2006/relationships/hyperlink" Target="https://twitter.com/towolfpack/status/1136785129525927937" TargetMode="External" /><Relationship Id="rId24" Type="http://schemas.openxmlformats.org/officeDocument/2006/relationships/hyperlink" Target="https://www.theguardian.com/sport/2019/jun/07/rugby-football-league-investigate-toronto-owner-david-argyle-racial-abuse-swinton-jose-kenga?CMP=share_btn_tw" TargetMode="External" /><Relationship Id="rId25" Type="http://schemas.openxmlformats.org/officeDocument/2006/relationships/hyperlink" Target="https://www.theguardian.com/sport/2019/jun/07/rugby-football-league-investigate-toronto-owner-david-argyle-racial-abuse-swinton-jose-kenga" TargetMode="External" /><Relationship Id="rId26" Type="http://schemas.openxmlformats.org/officeDocument/2006/relationships/hyperlink" Target="https://www.theguardian.com/sport/2019/jun/07/rugby-football-league-investigate-toronto-owner-david-argyle-racial-abuse-swinton-jose-kenga?CMP=share_btn_tw" TargetMode="External" /><Relationship Id="rId27" Type="http://schemas.openxmlformats.org/officeDocument/2006/relationships/hyperlink" Target="https://www.theguardian.com/sport/2019/jun/07/rugby-football-league-investigate-toronto-owner-david-argyle-racial-abuse-swinton-jose-kenga?CMP=share_btn_tw" TargetMode="External" /><Relationship Id="rId28" Type="http://schemas.openxmlformats.org/officeDocument/2006/relationships/hyperlink" Target="https://www.theguardian.com/sport/2019/jun/07/rugby-football-league-investigate-toronto-owner-david-argyle-racial-abuse-swinton-jose-kenga?CMP=share_btn_tw" TargetMode="External" /><Relationship Id="rId29" Type="http://schemas.openxmlformats.org/officeDocument/2006/relationships/hyperlink" Target="http://www.totalrl.com/rfl-open-investigation-into-allegation-of-racial-abuse-by-david-argyle-as-toronto-owner-apologises/" TargetMode="External" /><Relationship Id="rId30" Type="http://schemas.openxmlformats.org/officeDocument/2006/relationships/hyperlink" Target="https://www.theguardian.com/sport/2019/jun/07/rugby-football-league-investigate-toronto-owner-david-argyle-racial-abuse-swinton-jose-kenga?CMP=share_btn_tw" TargetMode="External" /><Relationship Id="rId31" Type="http://schemas.openxmlformats.org/officeDocument/2006/relationships/hyperlink" Target="https://www.theguardian.com/sport/2019/jun/07/rugby-football-league-investigate-toronto-owner-david-argyle-racial-abuse-swinton-jose-kenga?CMP=share_btn_tw" TargetMode="External" /><Relationship Id="rId32" Type="http://schemas.openxmlformats.org/officeDocument/2006/relationships/hyperlink" Target="https://www.theguardian.com/sport/2019/jun/07/rugby-football-league-investigate-toronto-owner-david-argyle-racial-abuse-swinton-jose-kenga?CMP=share_btn_tw" TargetMode="External" /><Relationship Id="rId33" Type="http://schemas.openxmlformats.org/officeDocument/2006/relationships/hyperlink" Target="https://www.theguardian.com/sport/2019/jun/07/rugby-football-league-investigate-toronto-owner-david-argyle-racial-abuse-swinton-jose-kenga?CMP=share_btn_tw" TargetMode="External" /><Relationship Id="rId34" Type="http://schemas.openxmlformats.org/officeDocument/2006/relationships/hyperlink" Target="https://globalnews.ca/news/5368606/david-argyle-toronto-wolfpack-ceo-resigns/" TargetMode="External" /><Relationship Id="rId35" Type="http://schemas.openxmlformats.org/officeDocument/2006/relationships/hyperlink" Target="https://www.theguardian.com/sport/2019/jun/07/rugby-football-league-investigate-toronto-owner-david-argyle-racial-abuse-swinton-jose-kenga?CMP=share_btn_tw" TargetMode="External" /><Relationship Id="rId36" Type="http://schemas.openxmlformats.org/officeDocument/2006/relationships/hyperlink" Target="https://www.loverugbyleague.com/post/toronto-owner-says-sorry-to-swinton-forward-over-alleged-racial-abuse/" TargetMode="External" /><Relationship Id="rId37" Type="http://schemas.openxmlformats.org/officeDocument/2006/relationships/hyperlink" Target="https://www.loverugbyleague.com/post/toronto-owner-says-sorry-to-swinton-forward-over-alleged-racial-abuse/" TargetMode="External" /><Relationship Id="rId38" Type="http://schemas.openxmlformats.org/officeDocument/2006/relationships/hyperlink" Target="https://www.theguardian.com/sport/2019/jun/07/rugby-football-league-investigate-toronto-owner-david-argyle-racial-abuse-swinton-jose-kenga?CMP=share_btn_tw" TargetMode="External" /><Relationship Id="rId39" Type="http://schemas.openxmlformats.org/officeDocument/2006/relationships/hyperlink" Target="https://www.theguardian.com/sport/2019/jun/07/rugby-football-league-investigate-toronto-owner-david-argyle-racial-abuse-swinton-jose-kenga" TargetMode="External" /><Relationship Id="rId40" Type="http://schemas.openxmlformats.org/officeDocument/2006/relationships/hyperlink" Target="https://www.theguardian.com/sport/2019/jun/07/rugby-football-league-investigate-toronto-owner-david-argyle-racial-abuse-swinton-jose-kenga?CMP=share_btn_tw" TargetMode="External" /><Relationship Id="rId41" Type="http://schemas.openxmlformats.org/officeDocument/2006/relationships/hyperlink" Target="https://twitter.com/ILaybourn/status/1136940140033708032" TargetMode="External" /><Relationship Id="rId42" Type="http://schemas.openxmlformats.org/officeDocument/2006/relationships/hyperlink" Target="http://www.ebru.co.ke/rfl-investigates-toronto-owner-for-racial-abuse-of-swintons-jose-kenga/" TargetMode="External" /><Relationship Id="rId43" Type="http://schemas.openxmlformats.org/officeDocument/2006/relationships/hyperlink" Target="https://swintonlionsrlfc.co.uk/news/club-statement-jose-kenga/" TargetMode="External" /><Relationship Id="rId44" Type="http://schemas.openxmlformats.org/officeDocument/2006/relationships/hyperlink" Target="https://twitter.com/JoseKenga/status/1136740838757863424" TargetMode="External" /><Relationship Id="rId45" Type="http://schemas.openxmlformats.org/officeDocument/2006/relationships/hyperlink" Target="https://www.theguardian.com/sport/2019/jun/07/rugby-football-league-investigate-toronto-owner-david-argyle-racial-abuse-swinton-jose-kenga" TargetMode="External" /><Relationship Id="rId46" Type="http://schemas.openxmlformats.org/officeDocument/2006/relationships/hyperlink" Target="https://www.bbc.co.uk/sport/rugby-league/48553802" TargetMode="External" /><Relationship Id="rId47" Type="http://schemas.openxmlformats.org/officeDocument/2006/relationships/hyperlink" Target="https://twitter.com/JoseKenga/status/1137060693713313792" TargetMode="External" /><Relationship Id="rId48" Type="http://schemas.openxmlformats.org/officeDocument/2006/relationships/hyperlink" Target="https://pbs.twimg.com/media/D8c_bjlVsAApCQc.jpg" TargetMode="External" /><Relationship Id="rId49" Type="http://schemas.openxmlformats.org/officeDocument/2006/relationships/hyperlink" Target="https://pbs.twimg.com/media/D8ex_HeXkAA_TLv.jpg" TargetMode="External" /><Relationship Id="rId50" Type="http://schemas.openxmlformats.org/officeDocument/2006/relationships/hyperlink" Target="https://pbs.twimg.com/media/D8it7DOX4AELsJW.jpg" TargetMode="External" /><Relationship Id="rId51" Type="http://schemas.openxmlformats.org/officeDocument/2006/relationships/hyperlink" Target="https://pbs.twimg.com/media/D8it7DOX4AELsJW.jpg" TargetMode="External" /><Relationship Id="rId52" Type="http://schemas.openxmlformats.org/officeDocument/2006/relationships/hyperlink" Target="https://pbs.twimg.com/media/D8it7DOX4AELsJW.jpg" TargetMode="External" /><Relationship Id="rId53" Type="http://schemas.openxmlformats.org/officeDocument/2006/relationships/hyperlink" Target="https://pbs.twimg.com/media/D8it7DOX4AELsJW.jpg" TargetMode="External" /><Relationship Id="rId54" Type="http://schemas.openxmlformats.org/officeDocument/2006/relationships/hyperlink" Target="https://pbs.twimg.com/media/D8it7DOX4AELsJW.jpg" TargetMode="External" /><Relationship Id="rId55" Type="http://schemas.openxmlformats.org/officeDocument/2006/relationships/hyperlink" Target="https://pbs.twimg.com/media/D8it7DOX4AELsJW.jpg" TargetMode="External" /><Relationship Id="rId56" Type="http://schemas.openxmlformats.org/officeDocument/2006/relationships/hyperlink" Target="https://pbs.twimg.com/media/D8it7DOX4AELsJW.jpg" TargetMode="External" /><Relationship Id="rId57" Type="http://schemas.openxmlformats.org/officeDocument/2006/relationships/hyperlink" Target="https://pbs.twimg.com/media/D8jExQZW4AADD_H.jpg" TargetMode="External" /><Relationship Id="rId58" Type="http://schemas.openxmlformats.org/officeDocument/2006/relationships/hyperlink" Target="https://pbs.twimg.com/media/D8kqYMwWwAEfkdp.jpg" TargetMode="External" /><Relationship Id="rId59" Type="http://schemas.openxmlformats.org/officeDocument/2006/relationships/hyperlink" Target="https://pbs.twimg.com/media/D8cmdmRXUAACt8s.png" TargetMode="External" /><Relationship Id="rId60" Type="http://schemas.openxmlformats.org/officeDocument/2006/relationships/hyperlink" Target="https://pbs.twimg.com/media/D8ca7zSWsAAVHZ-.jpg" TargetMode="External" /><Relationship Id="rId61" Type="http://schemas.openxmlformats.org/officeDocument/2006/relationships/hyperlink" Target="http://pbs.twimg.com/profile_images/1112802360647139330/xYzvfeQc_normal.png" TargetMode="External" /><Relationship Id="rId62" Type="http://schemas.openxmlformats.org/officeDocument/2006/relationships/hyperlink" Target="http://pbs.twimg.com/profile_images/1136079827813961728/KNE4aqgh_normal.jpg" TargetMode="External" /><Relationship Id="rId63" Type="http://schemas.openxmlformats.org/officeDocument/2006/relationships/hyperlink" Target="http://pbs.twimg.com/profile_images/1136689227838758913/JffnsHBI_normal.jpg" TargetMode="External" /><Relationship Id="rId64" Type="http://schemas.openxmlformats.org/officeDocument/2006/relationships/hyperlink" Target="http://pbs.twimg.com/profile_images/1136689227838758913/JffnsHBI_normal.jpg" TargetMode="External" /><Relationship Id="rId65" Type="http://schemas.openxmlformats.org/officeDocument/2006/relationships/hyperlink" Target="http://pbs.twimg.com/profile_images/378800000663348494/3470368d18c7959d0a8eee3a029f63fc_normal.png" TargetMode="External" /><Relationship Id="rId66" Type="http://schemas.openxmlformats.org/officeDocument/2006/relationships/hyperlink" Target="http://pbs.twimg.com/profile_images/1105936776382812169/GbbQxYeG_normal.jpg" TargetMode="External" /><Relationship Id="rId67" Type="http://schemas.openxmlformats.org/officeDocument/2006/relationships/hyperlink" Target="http://pbs.twimg.com/profile_images/1014747986377797634/b20xKTy7_normal.jpg" TargetMode="External" /><Relationship Id="rId68" Type="http://schemas.openxmlformats.org/officeDocument/2006/relationships/hyperlink" Target="http://pbs.twimg.com/profile_images/1125158047578578947/Vpn_DUhf_normal.jpg" TargetMode="External" /><Relationship Id="rId69" Type="http://schemas.openxmlformats.org/officeDocument/2006/relationships/hyperlink" Target="http://pbs.twimg.com/profile_images/1067143505888362497/XDALS5fF_normal.jpg" TargetMode="External" /><Relationship Id="rId70" Type="http://schemas.openxmlformats.org/officeDocument/2006/relationships/hyperlink" Target="http://pbs.twimg.com/profile_images/1039064136834011137/2D5jVcKN_normal.jpg" TargetMode="External" /><Relationship Id="rId71" Type="http://schemas.openxmlformats.org/officeDocument/2006/relationships/hyperlink" Target="http://pbs.twimg.com/profile_images/1397334469/mee_normal.jpg" TargetMode="External" /><Relationship Id="rId72" Type="http://schemas.openxmlformats.org/officeDocument/2006/relationships/hyperlink" Target="http://pbs.twimg.com/profile_images/1117482006114390016/uYuhEj0j_normal.jpg" TargetMode="External" /><Relationship Id="rId73" Type="http://schemas.openxmlformats.org/officeDocument/2006/relationships/hyperlink" Target="http://pbs.twimg.com/profile_images/1038090416078446592/4z1qhbUq_normal.jpg" TargetMode="External" /><Relationship Id="rId74" Type="http://schemas.openxmlformats.org/officeDocument/2006/relationships/hyperlink" Target="http://pbs.twimg.com/profile_images/964640950223036416/JatPKYoV_normal.jpg" TargetMode="External" /><Relationship Id="rId75" Type="http://schemas.openxmlformats.org/officeDocument/2006/relationships/hyperlink" Target="http://pbs.twimg.com/profile_images/146301441/bramley_logo_normal.JPG" TargetMode="External" /><Relationship Id="rId76" Type="http://schemas.openxmlformats.org/officeDocument/2006/relationships/hyperlink" Target="http://pbs.twimg.com/profile_images/1104365635528781824/XeHyccI4_normal.jpg" TargetMode="External" /><Relationship Id="rId77" Type="http://schemas.openxmlformats.org/officeDocument/2006/relationships/hyperlink" Target="http://pbs.twimg.com/profile_images/1132688442280824833/Zkhx8SqC_normal.jpg" TargetMode="External" /><Relationship Id="rId78" Type="http://schemas.openxmlformats.org/officeDocument/2006/relationships/hyperlink" Target="http://pbs.twimg.com/profile_images/1132688442280824833/Zkhx8SqC_normal.jpg" TargetMode="External" /><Relationship Id="rId79" Type="http://schemas.openxmlformats.org/officeDocument/2006/relationships/hyperlink" Target="http://pbs.twimg.com/profile_images/1130791402475008000/p3mp4-UF_normal.jpg" TargetMode="External" /><Relationship Id="rId80" Type="http://schemas.openxmlformats.org/officeDocument/2006/relationships/hyperlink" Target="http://pbs.twimg.com/profile_images/1101302256245399552/vr2Qg8in_normal.jpg" TargetMode="External" /><Relationship Id="rId81" Type="http://schemas.openxmlformats.org/officeDocument/2006/relationships/hyperlink" Target="http://pbs.twimg.com/profile_images/1101302256245399552/vr2Qg8in_normal.jpg" TargetMode="External" /><Relationship Id="rId82" Type="http://schemas.openxmlformats.org/officeDocument/2006/relationships/hyperlink" Target="http://pbs.twimg.com/profile_images/1116340218158886912/4YSuXJjL_normal.jpg" TargetMode="External" /><Relationship Id="rId83" Type="http://schemas.openxmlformats.org/officeDocument/2006/relationships/hyperlink" Target="http://pbs.twimg.com/profile_images/1135621808290447360/m3s0jR9i_normal.jpg" TargetMode="External" /><Relationship Id="rId84" Type="http://schemas.openxmlformats.org/officeDocument/2006/relationships/hyperlink" Target="http://pbs.twimg.com/profile_images/1135621808290447360/m3s0jR9i_normal.jpg" TargetMode="External" /><Relationship Id="rId85" Type="http://schemas.openxmlformats.org/officeDocument/2006/relationships/hyperlink" Target="http://pbs.twimg.com/profile_images/1069615183021203457/NndTAZ-x_normal.jpg" TargetMode="External" /><Relationship Id="rId86" Type="http://schemas.openxmlformats.org/officeDocument/2006/relationships/hyperlink" Target="http://pbs.twimg.com/profile_images/1133790708819779584/yqIaYK7b_normal.jpg" TargetMode="External" /><Relationship Id="rId87" Type="http://schemas.openxmlformats.org/officeDocument/2006/relationships/hyperlink" Target="http://pbs.twimg.com/profile_images/939961320941740032/P3N0q5c4_normal.jpg" TargetMode="External" /><Relationship Id="rId88" Type="http://schemas.openxmlformats.org/officeDocument/2006/relationships/hyperlink" Target="http://pbs.twimg.com/profile_images/1088574272279322631/SuS-cd5A_normal.jpg" TargetMode="External" /><Relationship Id="rId89" Type="http://schemas.openxmlformats.org/officeDocument/2006/relationships/hyperlink" Target="http://pbs.twimg.com/profile_images/1094155278382235649/0FoXZ9sD_normal.jpg" TargetMode="External" /><Relationship Id="rId90" Type="http://schemas.openxmlformats.org/officeDocument/2006/relationships/hyperlink" Target="http://pbs.twimg.com/profile_images/916637471009656832/F42Zd175_normal.jpg" TargetMode="External" /><Relationship Id="rId91" Type="http://schemas.openxmlformats.org/officeDocument/2006/relationships/hyperlink" Target="http://pbs.twimg.com/profile_images/1099760503533039617/OfNLB__f_normal.jpg" TargetMode="External" /><Relationship Id="rId92" Type="http://schemas.openxmlformats.org/officeDocument/2006/relationships/hyperlink" Target="http://pbs.twimg.com/profile_images/496356392542797826/bQWyqV3U_normal.jpeg" TargetMode="External" /><Relationship Id="rId93" Type="http://schemas.openxmlformats.org/officeDocument/2006/relationships/hyperlink" Target="http://pbs.twimg.com/profile_images/1428846276/RichardHeyes1_normal.jpg" TargetMode="External" /><Relationship Id="rId94" Type="http://schemas.openxmlformats.org/officeDocument/2006/relationships/hyperlink" Target="http://pbs.twimg.com/profile_images/1130164333286187009/UY57at8u_normal.jpg" TargetMode="External" /><Relationship Id="rId95" Type="http://schemas.openxmlformats.org/officeDocument/2006/relationships/hyperlink" Target="http://pbs.twimg.com/profile_images/1031084534476025856/BQMIaYRU_normal.jpg" TargetMode="External" /><Relationship Id="rId96" Type="http://schemas.openxmlformats.org/officeDocument/2006/relationships/hyperlink" Target="http://pbs.twimg.com/profile_images/1031084534476025856/BQMIaYRU_normal.jpg" TargetMode="External" /><Relationship Id="rId97" Type="http://schemas.openxmlformats.org/officeDocument/2006/relationships/hyperlink" Target="http://pbs.twimg.com/profile_images/1118640910101819392/hPDIOplf_normal.jpg" TargetMode="External" /><Relationship Id="rId98" Type="http://schemas.openxmlformats.org/officeDocument/2006/relationships/hyperlink" Target="http://pbs.twimg.com/profile_images/1118640910101819392/hPDIOplf_normal.jpg" TargetMode="External" /><Relationship Id="rId99" Type="http://schemas.openxmlformats.org/officeDocument/2006/relationships/hyperlink" Target="http://pbs.twimg.com/profile_images/964675278734700544/8X6Wj2vb_normal.jpg" TargetMode="External" /><Relationship Id="rId100" Type="http://schemas.openxmlformats.org/officeDocument/2006/relationships/hyperlink" Target="http://pbs.twimg.com/profile_images/658321616481468416/F3JcSAvN_normal.jpg" TargetMode="External" /><Relationship Id="rId101" Type="http://schemas.openxmlformats.org/officeDocument/2006/relationships/hyperlink" Target="http://pbs.twimg.com/profile_images/1134102873128800258/O8d_imJF_normal.jpg" TargetMode="External" /><Relationship Id="rId102" Type="http://schemas.openxmlformats.org/officeDocument/2006/relationships/hyperlink" Target="http://pbs.twimg.com/profile_images/1131231731028250624/kMjH4wPj_normal.jpg" TargetMode="External" /><Relationship Id="rId103" Type="http://schemas.openxmlformats.org/officeDocument/2006/relationships/hyperlink" Target="http://pbs.twimg.com/profile_images/911317870499557377/8C0o8IqA_normal.jpg" TargetMode="External" /><Relationship Id="rId104" Type="http://schemas.openxmlformats.org/officeDocument/2006/relationships/hyperlink" Target="http://pbs.twimg.com/profile_images/1076912605934043136/xw6eEtct_normal.jpg" TargetMode="External" /><Relationship Id="rId105" Type="http://schemas.openxmlformats.org/officeDocument/2006/relationships/hyperlink" Target="http://pbs.twimg.com/profile_images/1045069285096329219/GqeCM3TK_normal.jp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pbs.twimg.com/profile_images/1091679794301947905/WbM1dJvy_normal.jpg" TargetMode="External" /><Relationship Id="rId108" Type="http://schemas.openxmlformats.org/officeDocument/2006/relationships/hyperlink" Target="http://pbs.twimg.com/profile_images/827568259465555968/4MROd4Dr_normal.jpg" TargetMode="External" /><Relationship Id="rId109" Type="http://schemas.openxmlformats.org/officeDocument/2006/relationships/hyperlink" Target="http://pbs.twimg.com/profile_images/922133822132670464/TT_SbikI_normal.jpg" TargetMode="External" /><Relationship Id="rId110" Type="http://schemas.openxmlformats.org/officeDocument/2006/relationships/hyperlink" Target="http://pbs.twimg.com/profile_images/922133822132670464/TT_SbikI_normal.jpg" TargetMode="External" /><Relationship Id="rId111" Type="http://schemas.openxmlformats.org/officeDocument/2006/relationships/hyperlink" Target="https://pbs.twimg.com/media/D8c_bjlVsAApCQc.jpg" TargetMode="External" /><Relationship Id="rId112" Type="http://schemas.openxmlformats.org/officeDocument/2006/relationships/hyperlink" Target="http://pbs.twimg.com/profile_images/1126360667735429120/TmDEEFtg_normal.jpg" TargetMode="External" /><Relationship Id="rId113" Type="http://schemas.openxmlformats.org/officeDocument/2006/relationships/hyperlink" Target="http://pbs.twimg.com/profile_images/1107215950946942976/IvBor9Q8_normal.jpg" TargetMode="External" /><Relationship Id="rId114" Type="http://schemas.openxmlformats.org/officeDocument/2006/relationships/hyperlink" Target="http://pbs.twimg.com/profile_images/1127486347877416960/h0jhbAxf_normal.jpg" TargetMode="External" /><Relationship Id="rId115" Type="http://schemas.openxmlformats.org/officeDocument/2006/relationships/hyperlink" Target="http://pbs.twimg.com/profile_images/1107925469054283776/W6TOJwlp_normal.jpg" TargetMode="External" /><Relationship Id="rId116" Type="http://schemas.openxmlformats.org/officeDocument/2006/relationships/hyperlink" Target="http://pbs.twimg.com/profile_images/1135835511828955136/SvN9Zmzl_normal.jpg" TargetMode="External" /><Relationship Id="rId117" Type="http://schemas.openxmlformats.org/officeDocument/2006/relationships/hyperlink" Target="http://pbs.twimg.com/profile_images/1091726668253839360/7uPwCNLZ_normal.jpg" TargetMode="External" /><Relationship Id="rId118" Type="http://schemas.openxmlformats.org/officeDocument/2006/relationships/hyperlink" Target="http://pbs.twimg.com/profile_images/1091726668253839360/7uPwCNLZ_normal.jpg" TargetMode="External" /><Relationship Id="rId119" Type="http://schemas.openxmlformats.org/officeDocument/2006/relationships/hyperlink" Target="http://pbs.twimg.com/profile_images/1126483286849654785/lTIuGcOv_normal.jpg" TargetMode="External" /><Relationship Id="rId120" Type="http://schemas.openxmlformats.org/officeDocument/2006/relationships/hyperlink" Target="http://pbs.twimg.com/profile_images/1126483286849654785/lTIuGcOv_normal.jpg" TargetMode="External" /><Relationship Id="rId121" Type="http://schemas.openxmlformats.org/officeDocument/2006/relationships/hyperlink" Target="http://pbs.twimg.com/profile_images/1126483286849654785/lTIuGcOv_normal.jpg" TargetMode="External" /><Relationship Id="rId122" Type="http://schemas.openxmlformats.org/officeDocument/2006/relationships/hyperlink" Target="http://pbs.twimg.com/profile_images/1128027560502284288/t8OARF0V_normal.jpg" TargetMode="External" /><Relationship Id="rId123" Type="http://schemas.openxmlformats.org/officeDocument/2006/relationships/hyperlink" Target="http://pbs.twimg.com/profile_images/1092856444079222784/RGGoyQ8J_normal.jpg" TargetMode="External" /><Relationship Id="rId124" Type="http://schemas.openxmlformats.org/officeDocument/2006/relationships/hyperlink" Target="http://pbs.twimg.com/profile_images/954048182761254912/Fqzog4yF_normal.jpg" TargetMode="External" /><Relationship Id="rId125" Type="http://schemas.openxmlformats.org/officeDocument/2006/relationships/hyperlink" Target="http://pbs.twimg.com/profile_images/1136855664095924225/FTWobpma_normal.jpg" TargetMode="External" /><Relationship Id="rId126" Type="http://schemas.openxmlformats.org/officeDocument/2006/relationships/hyperlink" Target="http://pbs.twimg.com/profile_images/422115844/Nick_and_Leeds_Met__normal.JPG" TargetMode="External" /><Relationship Id="rId127" Type="http://schemas.openxmlformats.org/officeDocument/2006/relationships/hyperlink" Target="http://pbs.twimg.com/profile_images/623533977702371328/uOV5ZJLY_normal.jpg" TargetMode="External" /><Relationship Id="rId128" Type="http://schemas.openxmlformats.org/officeDocument/2006/relationships/hyperlink" Target="http://pbs.twimg.com/profile_images/1137514206461399040/4mvZoNya_normal.jpg" TargetMode="External" /><Relationship Id="rId129" Type="http://schemas.openxmlformats.org/officeDocument/2006/relationships/hyperlink" Target="http://pbs.twimg.com/profile_images/1106853568148062210/DKyuuaH6_normal.jpg" TargetMode="External" /><Relationship Id="rId130" Type="http://schemas.openxmlformats.org/officeDocument/2006/relationships/hyperlink" Target="http://pbs.twimg.com/profile_images/899290611878113280/2thh_YMO_normal.jpg" TargetMode="External" /><Relationship Id="rId131" Type="http://schemas.openxmlformats.org/officeDocument/2006/relationships/hyperlink" Target="http://pbs.twimg.com/profile_images/1080550325218668549/hwc-Se_U_normal.jpg" TargetMode="External" /><Relationship Id="rId132" Type="http://schemas.openxmlformats.org/officeDocument/2006/relationships/hyperlink" Target="https://pbs.twimg.com/media/D8ex_HeXkAA_TLv.jpg" TargetMode="External" /><Relationship Id="rId133" Type="http://schemas.openxmlformats.org/officeDocument/2006/relationships/hyperlink" Target="http://pbs.twimg.com/profile_images/1084136975748268032/OTnhHozm_normal.jpg" TargetMode="External" /><Relationship Id="rId134" Type="http://schemas.openxmlformats.org/officeDocument/2006/relationships/hyperlink" Target="http://pbs.twimg.com/profile_images/1015580742435442688/M8ycKjKO_normal.jpg" TargetMode="External" /><Relationship Id="rId135" Type="http://schemas.openxmlformats.org/officeDocument/2006/relationships/hyperlink" Target="http://pbs.twimg.com/profile_images/1061915596328263680/EcBjYl5z_normal.jpg" TargetMode="External" /><Relationship Id="rId136" Type="http://schemas.openxmlformats.org/officeDocument/2006/relationships/hyperlink" Target="http://pbs.twimg.com/profile_images/689779988602683392/gEGtc9Fc_normal.png" TargetMode="External" /><Relationship Id="rId137" Type="http://schemas.openxmlformats.org/officeDocument/2006/relationships/hyperlink" Target="http://pbs.twimg.com/profile_images/1054338193477251073/l9DycUxa_normal.jpg" TargetMode="External" /><Relationship Id="rId138" Type="http://schemas.openxmlformats.org/officeDocument/2006/relationships/hyperlink" Target="http://pbs.twimg.com/profile_images/1063237760197251072/hhIaLRE__normal.jpg" TargetMode="External" /><Relationship Id="rId139" Type="http://schemas.openxmlformats.org/officeDocument/2006/relationships/hyperlink" Target="http://pbs.twimg.com/profile_images/1063237760197251072/hhIaLRE__normal.jpg" TargetMode="External" /><Relationship Id="rId140" Type="http://schemas.openxmlformats.org/officeDocument/2006/relationships/hyperlink" Target="http://pbs.twimg.com/profile_images/1063237760197251072/hhIaLRE__normal.jpg" TargetMode="External" /><Relationship Id="rId141" Type="http://schemas.openxmlformats.org/officeDocument/2006/relationships/hyperlink" Target="http://pbs.twimg.com/profile_images/1134225712997687297/gQHAV01Z_normal.jpg" TargetMode="External" /><Relationship Id="rId142" Type="http://schemas.openxmlformats.org/officeDocument/2006/relationships/hyperlink" Target="http://pbs.twimg.com/profile_images/1134225712997687297/gQHAV01Z_normal.jpg" TargetMode="External" /><Relationship Id="rId143" Type="http://schemas.openxmlformats.org/officeDocument/2006/relationships/hyperlink" Target="http://pbs.twimg.com/profile_images/621257964150763520/0D3iNqUn_normal.png" TargetMode="External" /><Relationship Id="rId144" Type="http://schemas.openxmlformats.org/officeDocument/2006/relationships/hyperlink" Target="http://pbs.twimg.com/profile_images/1132625096345096193/QGcEskv-_normal.jpg" TargetMode="External" /><Relationship Id="rId145" Type="http://schemas.openxmlformats.org/officeDocument/2006/relationships/hyperlink" Target="http://pbs.twimg.com/profile_images/453620512422649856/DOzajiY8_normal.jpeg" TargetMode="External" /><Relationship Id="rId146" Type="http://schemas.openxmlformats.org/officeDocument/2006/relationships/hyperlink" Target="http://pbs.twimg.com/profile_images/1042174500152864768/KCZsqU00_normal.jpg" TargetMode="External" /><Relationship Id="rId147" Type="http://schemas.openxmlformats.org/officeDocument/2006/relationships/hyperlink" Target="http://pbs.twimg.com/profile_images/701177090612314112/zcumqiIA_normal.jpg" TargetMode="External" /><Relationship Id="rId148" Type="http://schemas.openxmlformats.org/officeDocument/2006/relationships/hyperlink" Target="http://pbs.twimg.com/profile_images/1076436976558059520/EgbuSqMr_normal.jpg" TargetMode="External" /><Relationship Id="rId149" Type="http://schemas.openxmlformats.org/officeDocument/2006/relationships/hyperlink" Target="http://pbs.twimg.com/profile_images/983648105290764288/vz1fA3Ad_normal.jpg" TargetMode="External" /><Relationship Id="rId150" Type="http://schemas.openxmlformats.org/officeDocument/2006/relationships/hyperlink" Target="http://pbs.twimg.com/profile_images/876117148292272128/TihBpAq0_normal.jpg" TargetMode="External" /><Relationship Id="rId151" Type="http://schemas.openxmlformats.org/officeDocument/2006/relationships/hyperlink" Target="http://pbs.twimg.com/profile_images/1119699087425789952/QyAdAfH4_normal.jpg" TargetMode="External" /><Relationship Id="rId152" Type="http://schemas.openxmlformats.org/officeDocument/2006/relationships/hyperlink" Target="http://pbs.twimg.com/profile_images/1069371004575719424/klE8mdnI_normal.jpg" TargetMode="External" /><Relationship Id="rId153" Type="http://schemas.openxmlformats.org/officeDocument/2006/relationships/hyperlink" Target="http://pbs.twimg.com/profile_images/1138421232662175745/KfBLKBMB_normal.jpg" TargetMode="External" /><Relationship Id="rId154" Type="http://schemas.openxmlformats.org/officeDocument/2006/relationships/hyperlink" Target="http://pbs.twimg.com/profile_images/1138421232662175745/KfBLKBMB_normal.jpg" TargetMode="External" /><Relationship Id="rId155" Type="http://schemas.openxmlformats.org/officeDocument/2006/relationships/hyperlink" Target="http://pbs.twimg.com/profile_images/1101294254998065152/uXH9u1D-_normal.jpg" TargetMode="External" /><Relationship Id="rId156" Type="http://schemas.openxmlformats.org/officeDocument/2006/relationships/hyperlink" Target="http://pbs.twimg.com/profile_images/1096751266938740736/1S35eCdQ_normal.png" TargetMode="External" /><Relationship Id="rId157" Type="http://schemas.openxmlformats.org/officeDocument/2006/relationships/hyperlink" Target="http://pbs.twimg.com/profile_images/1702002238/image_normal.jpg" TargetMode="External" /><Relationship Id="rId158" Type="http://schemas.openxmlformats.org/officeDocument/2006/relationships/hyperlink" Target="http://pbs.twimg.com/profile_images/1003189975846924288/mXw0Kmck_normal.jpg" TargetMode="External" /><Relationship Id="rId159" Type="http://schemas.openxmlformats.org/officeDocument/2006/relationships/hyperlink" Target="http://pbs.twimg.com/profile_images/843140052037390336/fpLL2RX5_normal.jpg" TargetMode="External" /><Relationship Id="rId160" Type="http://schemas.openxmlformats.org/officeDocument/2006/relationships/hyperlink" Target="http://pbs.twimg.com/profile_images/843140052037390336/fpLL2RX5_normal.jpg" TargetMode="External" /><Relationship Id="rId161" Type="http://schemas.openxmlformats.org/officeDocument/2006/relationships/hyperlink" Target="http://pbs.twimg.com/profile_images/1097589764037980160/cs_kjp2h_normal.jpg" TargetMode="External" /><Relationship Id="rId162" Type="http://schemas.openxmlformats.org/officeDocument/2006/relationships/hyperlink" Target="http://pbs.twimg.com/profile_images/1025164154422751232/BaiecHqN_normal.jpg" TargetMode="External" /><Relationship Id="rId163" Type="http://schemas.openxmlformats.org/officeDocument/2006/relationships/hyperlink" Target="http://pbs.twimg.com/profile_images/1136557559719051265/W8LVGPwn_normal.jpg" TargetMode="External" /><Relationship Id="rId164" Type="http://schemas.openxmlformats.org/officeDocument/2006/relationships/hyperlink" Target="http://pbs.twimg.com/profile_images/1136557559719051265/W8LVGPwn_normal.jpg" TargetMode="External" /><Relationship Id="rId165" Type="http://schemas.openxmlformats.org/officeDocument/2006/relationships/hyperlink" Target="http://pbs.twimg.com/profile_images/1136557559719051265/W8LVGPwn_normal.jpg" TargetMode="External" /><Relationship Id="rId166" Type="http://schemas.openxmlformats.org/officeDocument/2006/relationships/hyperlink" Target="http://pbs.twimg.com/profile_images/1115514749108854784/PSUkBTqJ_normal.jpg" TargetMode="External" /><Relationship Id="rId167" Type="http://schemas.openxmlformats.org/officeDocument/2006/relationships/hyperlink" Target="http://pbs.twimg.com/profile_images/1115514749108854784/PSUkBTqJ_normal.jpg" TargetMode="External" /><Relationship Id="rId168" Type="http://schemas.openxmlformats.org/officeDocument/2006/relationships/hyperlink" Target="http://pbs.twimg.com/profile_images/1115514749108854784/PSUkBTqJ_normal.jpg" TargetMode="External" /><Relationship Id="rId169" Type="http://schemas.openxmlformats.org/officeDocument/2006/relationships/hyperlink" Target="http://pbs.twimg.com/profile_images/1122762876912058369/Ctw7Umpi_normal.jpg" TargetMode="External" /><Relationship Id="rId170" Type="http://schemas.openxmlformats.org/officeDocument/2006/relationships/hyperlink" Target="http://pbs.twimg.com/profile_images/1122762876912058369/Ctw7Umpi_normal.jpg" TargetMode="External" /><Relationship Id="rId171" Type="http://schemas.openxmlformats.org/officeDocument/2006/relationships/hyperlink" Target="http://pbs.twimg.com/profile_images/1122762876912058369/Ctw7Umpi_normal.jpg" TargetMode="External" /><Relationship Id="rId172" Type="http://schemas.openxmlformats.org/officeDocument/2006/relationships/hyperlink" Target="http://pbs.twimg.com/profile_images/923487707405398017/VhynxBBv_normal.jpg" TargetMode="External" /><Relationship Id="rId173" Type="http://schemas.openxmlformats.org/officeDocument/2006/relationships/hyperlink" Target="http://pbs.twimg.com/profile_images/923487707405398017/VhynxBBv_normal.jpg" TargetMode="External" /><Relationship Id="rId174" Type="http://schemas.openxmlformats.org/officeDocument/2006/relationships/hyperlink" Target="http://pbs.twimg.com/profile_images/1107997317188206594/KmucYwMt_normal.jpg" TargetMode="External" /><Relationship Id="rId175" Type="http://schemas.openxmlformats.org/officeDocument/2006/relationships/hyperlink" Target="http://pbs.twimg.com/profile_images/1110458004271443969/SYrg6ymY_normal.jpg" TargetMode="External" /><Relationship Id="rId176" Type="http://schemas.openxmlformats.org/officeDocument/2006/relationships/hyperlink" Target="http://pbs.twimg.com/profile_images/1136167324363497474/UyirtpYS_normal.jpg" TargetMode="External" /><Relationship Id="rId177" Type="http://schemas.openxmlformats.org/officeDocument/2006/relationships/hyperlink" Target="http://pbs.twimg.com/profile_images/1136167324363497474/UyirtpYS_normal.jpg" TargetMode="External" /><Relationship Id="rId178" Type="http://schemas.openxmlformats.org/officeDocument/2006/relationships/hyperlink" Target="http://pbs.twimg.com/profile_images/1134039801475280896/wcfEeSli_normal.jpg" TargetMode="External" /><Relationship Id="rId179" Type="http://schemas.openxmlformats.org/officeDocument/2006/relationships/hyperlink" Target="http://pbs.twimg.com/profile_images/1134039801475280896/wcfEeSli_normal.jpg" TargetMode="External" /><Relationship Id="rId180" Type="http://schemas.openxmlformats.org/officeDocument/2006/relationships/hyperlink" Target="http://pbs.twimg.com/profile_images/1134836538104254465/OB2fwBSt_normal.jpg" TargetMode="External" /><Relationship Id="rId181" Type="http://schemas.openxmlformats.org/officeDocument/2006/relationships/hyperlink" Target="http://pbs.twimg.com/profile_images/1125365773155885058/za9iRDbh_normal.jpg" TargetMode="External" /><Relationship Id="rId182" Type="http://schemas.openxmlformats.org/officeDocument/2006/relationships/hyperlink" Target="http://pbs.twimg.com/profile_images/1135659359160197121/DySHJ9A0_normal.jpg" TargetMode="External" /><Relationship Id="rId183" Type="http://schemas.openxmlformats.org/officeDocument/2006/relationships/hyperlink" Target="http://pbs.twimg.com/profile_images/960560500257054720/I0RG1amY_normal.jpg" TargetMode="External" /><Relationship Id="rId184" Type="http://schemas.openxmlformats.org/officeDocument/2006/relationships/hyperlink" Target="http://pbs.twimg.com/profile_images/378800000134156659/1e411f510040cb3bb495f18eb0b5c14e_normal.jpeg" TargetMode="External" /><Relationship Id="rId185" Type="http://schemas.openxmlformats.org/officeDocument/2006/relationships/hyperlink" Target="http://pbs.twimg.com/profile_images/964675278734700544/8X6Wj2vb_normal.jpg" TargetMode="External" /><Relationship Id="rId186" Type="http://schemas.openxmlformats.org/officeDocument/2006/relationships/hyperlink" Target="http://pbs.twimg.com/profile_images/1124758462444056576/goGAnbQO_normal.png" TargetMode="External" /><Relationship Id="rId187" Type="http://schemas.openxmlformats.org/officeDocument/2006/relationships/hyperlink" Target="http://pbs.twimg.com/profile_images/1124758462444056576/goGAnbQO_normal.png" TargetMode="External" /><Relationship Id="rId188" Type="http://schemas.openxmlformats.org/officeDocument/2006/relationships/hyperlink" Target="http://pbs.twimg.com/profile_images/1124758462444056576/goGAnbQO_normal.png" TargetMode="External" /><Relationship Id="rId189" Type="http://schemas.openxmlformats.org/officeDocument/2006/relationships/hyperlink" Target="http://pbs.twimg.com/profile_images/1124758462444056576/goGAnbQO_normal.png" TargetMode="External" /><Relationship Id="rId190" Type="http://schemas.openxmlformats.org/officeDocument/2006/relationships/hyperlink" Target="http://pbs.twimg.com/profile_images/1131495065568911360/FCU2fyTM_normal.jpg" TargetMode="External" /><Relationship Id="rId191" Type="http://schemas.openxmlformats.org/officeDocument/2006/relationships/hyperlink" Target="http://pbs.twimg.com/profile_images/1131495065568911360/FCU2fyTM_normal.jpg" TargetMode="External" /><Relationship Id="rId192" Type="http://schemas.openxmlformats.org/officeDocument/2006/relationships/hyperlink" Target="http://pbs.twimg.com/profile_images/1131495065568911360/FCU2fyTM_normal.jpg" TargetMode="External" /><Relationship Id="rId193" Type="http://schemas.openxmlformats.org/officeDocument/2006/relationships/hyperlink" Target="http://pbs.twimg.com/profile_images/1131495065568911360/FCU2fyTM_normal.jpg" TargetMode="External" /><Relationship Id="rId194" Type="http://schemas.openxmlformats.org/officeDocument/2006/relationships/hyperlink" Target="http://pbs.twimg.com/profile_images/1131495065568911360/FCU2fyTM_normal.jpg" TargetMode="External" /><Relationship Id="rId195" Type="http://schemas.openxmlformats.org/officeDocument/2006/relationships/hyperlink" Target="http://pbs.twimg.com/profile_images/1131495065568911360/FCU2fyTM_normal.jpg" TargetMode="External" /><Relationship Id="rId196" Type="http://schemas.openxmlformats.org/officeDocument/2006/relationships/hyperlink" Target="http://pbs.twimg.com/profile_images/1131495065568911360/FCU2fyTM_normal.jpg" TargetMode="External" /><Relationship Id="rId197" Type="http://schemas.openxmlformats.org/officeDocument/2006/relationships/hyperlink" Target="http://pbs.twimg.com/profile_images/1131495065568911360/FCU2fyTM_normal.jpg" TargetMode="External" /><Relationship Id="rId198" Type="http://schemas.openxmlformats.org/officeDocument/2006/relationships/hyperlink" Target="http://pbs.twimg.com/profile_images/1131495065568911360/FCU2fyTM_normal.jpg" TargetMode="External" /><Relationship Id="rId199" Type="http://schemas.openxmlformats.org/officeDocument/2006/relationships/hyperlink" Target="http://pbs.twimg.com/profile_images/1131495065568911360/FCU2fyTM_normal.jpg" TargetMode="External" /><Relationship Id="rId200" Type="http://schemas.openxmlformats.org/officeDocument/2006/relationships/hyperlink" Target="http://pbs.twimg.com/profile_images/1131495065568911360/FCU2fyTM_normal.jpg" TargetMode="External" /><Relationship Id="rId201" Type="http://schemas.openxmlformats.org/officeDocument/2006/relationships/hyperlink" Target="http://pbs.twimg.com/profile_images/958620266606809088/SUeftM_R_normal.jpg" TargetMode="External" /><Relationship Id="rId202" Type="http://schemas.openxmlformats.org/officeDocument/2006/relationships/hyperlink" Target="http://pbs.twimg.com/profile_images/958620266606809088/SUeftM_R_normal.jpg" TargetMode="External" /><Relationship Id="rId203" Type="http://schemas.openxmlformats.org/officeDocument/2006/relationships/hyperlink" Target="https://pbs.twimg.com/media/D8it7DOX4AELsJW.jpg" TargetMode="External" /><Relationship Id="rId204" Type="http://schemas.openxmlformats.org/officeDocument/2006/relationships/hyperlink" Target="http://pbs.twimg.com/profile_images/663730127906463744/l017r0-__normal.jpg" TargetMode="External" /><Relationship Id="rId205" Type="http://schemas.openxmlformats.org/officeDocument/2006/relationships/hyperlink" Target="https://pbs.twimg.com/media/D8it7DOX4AELsJW.jpg" TargetMode="External" /><Relationship Id="rId206" Type="http://schemas.openxmlformats.org/officeDocument/2006/relationships/hyperlink" Target="https://pbs.twimg.com/media/D8it7DOX4AELsJW.jpg" TargetMode="External" /><Relationship Id="rId207" Type="http://schemas.openxmlformats.org/officeDocument/2006/relationships/hyperlink" Target="https://pbs.twimg.com/media/D8it7DOX4AELsJW.jpg" TargetMode="External" /><Relationship Id="rId208" Type="http://schemas.openxmlformats.org/officeDocument/2006/relationships/hyperlink" Target="http://pbs.twimg.com/profile_images/1136006525863043077/sLnuBSp4_normal.png" TargetMode="External" /><Relationship Id="rId209" Type="http://schemas.openxmlformats.org/officeDocument/2006/relationships/hyperlink" Target="https://pbs.twimg.com/media/D8it7DOX4AELsJW.jpg" TargetMode="External" /><Relationship Id="rId210" Type="http://schemas.openxmlformats.org/officeDocument/2006/relationships/hyperlink" Target="http://pbs.twimg.com/profile_images/1616006932/b4d169f3-2605-41cb-8df7-675909afd06f_normal.jpg" TargetMode="External" /><Relationship Id="rId211" Type="http://schemas.openxmlformats.org/officeDocument/2006/relationships/hyperlink" Target="http://pbs.twimg.com/profile_images/1065992924566077441/5iDfDrqi_normal.jpg" TargetMode="External" /><Relationship Id="rId212" Type="http://schemas.openxmlformats.org/officeDocument/2006/relationships/hyperlink" Target="https://pbs.twimg.com/media/D8it7DOX4AELsJW.jpg" TargetMode="External" /><Relationship Id="rId213" Type="http://schemas.openxmlformats.org/officeDocument/2006/relationships/hyperlink" Target="https://pbs.twimg.com/media/D8it7DOX4AELsJW.jpg" TargetMode="External" /><Relationship Id="rId214" Type="http://schemas.openxmlformats.org/officeDocument/2006/relationships/hyperlink" Target="http://pbs.twimg.com/profile_images/1616006932/b4d169f3-2605-41cb-8df7-675909afd06f_normal.jpg" TargetMode="External" /><Relationship Id="rId215" Type="http://schemas.openxmlformats.org/officeDocument/2006/relationships/hyperlink" Target="https://pbs.twimg.com/media/D8jExQZW4AADD_H.jpg" TargetMode="External" /><Relationship Id="rId216" Type="http://schemas.openxmlformats.org/officeDocument/2006/relationships/hyperlink" Target="http://pbs.twimg.com/profile_images/999299617941405696/okpIokzm_normal.jpg" TargetMode="External" /><Relationship Id="rId217" Type="http://schemas.openxmlformats.org/officeDocument/2006/relationships/hyperlink" Target="http://pbs.twimg.com/profile_images/999299617941405696/okpIokzm_normal.jpg" TargetMode="External" /><Relationship Id="rId218" Type="http://schemas.openxmlformats.org/officeDocument/2006/relationships/hyperlink" Target="http://pbs.twimg.com/profile_images/999299617941405696/okpIokzm_normal.jpg" TargetMode="External" /><Relationship Id="rId219" Type="http://schemas.openxmlformats.org/officeDocument/2006/relationships/hyperlink" Target="http://pbs.twimg.com/profile_images/999299617941405696/okpIokzm_normal.jpg" TargetMode="External" /><Relationship Id="rId220" Type="http://schemas.openxmlformats.org/officeDocument/2006/relationships/hyperlink" Target="http://pbs.twimg.com/profile_images/1130470007480172544/04g1Nquk_normal.jpg" TargetMode="External" /><Relationship Id="rId221" Type="http://schemas.openxmlformats.org/officeDocument/2006/relationships/hyperlink" Target="http://pbs.twimg.com/profile_images/1130470007480172544/04g1Nquk_normal.jpg" TargetMode="External" /><Relationship Id="rId222" Type="http://schemas.openxmlformats.org/officeDocument/2006/relationships/hyperlink" Target="http://pbs.twimg.com/profile_images/1130470007480172544/04g1Nquk_normal.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pbs.twimg.com/profile_images/2811765941/9afeee1a58ed2d435fe04ecb97e9d4a7_normal.jpeg" TargetMode="External" /><Relationship Id="rId225" Type="http://schemas.openxmlformats.org/officeDocument/2006/relationships/hyperlink" Target="http://pbs.twimg.com/profile_images/1093092452129480704/9OE6Fs26_normal.jpg" TargetMode="External" /><Relationship Id="rId226" Type="http://schemas.openxmlformats.org/officeDocument/2006/relationships/hyperlink" Target="http://pbs.twimg.com/profile_images/1093092452129480704/9OE6Fs26_normal.jpg" TargetMode="External" /><Relationship Id="rId227" Type="http://schemas.openxmlformats.org/officeDocument/2006/relationships/hyperlink" Target="http://pbs.twimg.com/profile_images/999043848000057344/C36Oamjf_normal.jpg" TargetMode="External" /><Relationship Id="rId228" Type="http://schemas.openxmlformats.org/officeDocument/2006/relationships/hyperlink" Target="http://pbs.twimg.com/profile_images/999043848000057344/C36Oamjf_normal.jpg" TargetMode="External" /><Relationship Id="rId229" Type="http://schemas.openxmlformats.org/officeDocument/2006/relationships/hyperlink" Target="http://pbs.twimg.com/profile_images/3150470163/22365a881fd8c08a2cfe2eaf7d1d801d_normal.jpeg" TargetMode="External" /><Relationship Id="rId230" Type="http://schemas.openxmlformats.org/officeDocument/2006/relationships/hyperlink" Target="http://pbs.twimg.com/profile_images/3150470163/22365a881fd8c08a2cfe2eaf7d1d801d_normal.jpeg" TargetMode="External" /><Relationship Id="rId231" Type="http://schemas.openxmlformats.org/officeDocument/2006/relationships/hyperlink" Target="http://pbs.twimg.com/profile_images/1132594989635133441/syGfrJHI_normal.jpg" TargetMode="External" /><Relationship Id="rId232" Type="http://schemas.openxmlformats.org/officeDocument/2006/relationships/hyperlink" Target="http://pbs.twimg.com/profile_images/615859838128627712/WSAs92aE_normal.jpg" TargetMode="External" /><Relationship Id="rId233" Type="http://schemas.openxmlformats.org/officeDocument/2006/relationships/hyperlink" Target="http://pbs.twimg.com/profile_images/846829319372656640/R29d0HlQ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686268214406463488/b464jali_normal.jpg" TargetMode="External" /><Relationship Id="rId236" Type="http://schemas.openxmlformats.org/officeDocument/2006/relationships/hyperlink" Target="http://pbs.twimg.com/profile_images/686268214406463488/b464jali_normal.jpg" TargetMode="External" /><Relationship Id="rId237" Type="http://schemas.openxmlformats.org/officeDocument/2006/relationships/hyperlink" Target="http://pbs.twimg.com/profile_images/950528971392757760/0NHIVsiC_normal.jpg" TargetMode="External" /><Relationship Id="rId238" Type="http://schemas.openxmlformats.org/officeDocument/2006/relationships/hyperlink" Target="http://pbs.twimg.com/profile_images/950528971392757760/0NHIVsiC_normal.jpg" TargetMode="External" /><Relationship Id="rId239" Type="http://schemas.openxmlformats.org/officeDocument/2006/relationships/hyperlink" Target="http://pbs.twimg.com/profile_images/939066858887696384/70LzCw5T_normal.jpg" TargetMode="External" /><Relationship Id="rId240" Type="http://schemas.openxmlformats.org/officeDocument/2006/relationships/hyperlink" Target="http://pbs.twimg.com/profile_images/939066858887696384/70LzCw5T_normal.jpg" TargetMode="External" /><Relationship Id="rId241" Type="http://schemas.openxmlformats.org/officeDocument/2006/relationships/hyperlink" Target="http://pbs.twimg.com/profile_images/939066858887696384/70LzCw5T_normal.jpg" TargetMode="External" /><Relationship Id="rId242" Type="http://schemas.openxmlformats.org/officeDocument/2006/relationships/hyperlink" Target="http://pbs.twimg.com/profile_images/1104708615137624064/DqkN06Ri_normal.jpg" TargetMode="External" /><Relationship Id="rId243" Type="http://schemas.openxmlformats.org/officeDocument/2006/relationships/hyperlink" Target="http://pbs.twimg.com/profile_images/814250924382257152/iITFTECW_normal.jpg" TargetMode="External" /><Relationship Id="rId244" Type="http://schemas.openxmlformats.org/officeDocument/2006/relationships/hyperlink" Target="http://pbs.twimg.com/profile_images/814250924382257152/iITFTECW_normal.jpg" TargetMode="External" /><Relationship Id="rId245" Type="http://schemas.openxmlformats.org/officeDocument/2006/relationships/hyperlink" Target="https://pbs.twimg.com/media/D8kqYMwWwAEfkdp.jpg" TargetMode="External" /><Relationship Id="rId246" Type="http://schemas.openxmlformats.org/officeDocument/2006/relationships/hyperlink" Target="http://pbs.twimg.com/profile_images/593194957537673216/5-Ptgsth_normal.jpg" TargetMode="External" /><Relationship Id="rId247" Type="http://schemas.openxmlformats.org/officeDocument/2006/relationships/hyperlink" Target="https://pbs.twimg.com/media/D8cmdmRXUAACt8s.png" TargetMode="External" /><Relationship Id="rId248" Type="http://schemas.openxmlformats.org/officeDocument/2006/relationships/hyperlink" Target="http://pbs.twimg.com/profile_images/1130029361393012737/uM3BZ4os_normal.jpg" TargetMode="External" /><Relationship Id="rId249" Type="http://schemas.openxmlformats.org/officeDocument/2006/relationships/hyperlink" Target="http://pbs.twimg.com/profile_images/749356902522421248/eivwlyzZ_normal.jpg" TargetMode="External" /><Relationship Id="rId250" Type="http://schemas.openxmlformats.org/officeDocument/2006/relationships/hyperlink" Target="http://pbs.twimg.com/profile_images/593194957537673216/5-Ptgsth_normal.jpg" TargetMode="External" /><Relationship Id="rId251" Type="http://schemas.openxmlformats.org/officeDocument/2006/relationships/hyperlink" Target="http://pbs.twimg.com/profile_images/593194957537673216/5-Ptgsth_normal.jpg" TargetMode="External" /><Relationship Id="rId252" Type="http://schemas.openxmlformats.org/officeDocument/2006/relationships/hyperlink" Target="http://pbs.twimg.com/profile_images/593194957537673216/5-Ptgsth_normal.jpg" TargetMode="External" /><Relationship Id="rId253" Type="http://schemas.openxmlformats.org/officeDocument/2006/relationships/hyperlink" Target="http://pbs.twimg.com/profile_images/593194957537673216/5-Ptgsth_normal.jpg" TargetMode="External" /><Relationship Id="rId254" Type="http://schemas.openxmlformats.org/officeDocument/2006/relationships/hyperlink" Target="http://pbs.twimg.com/profile_images/593194957537673216/5-Ptgsth_normal.jpg" TargetMode="External" /><Relationship Id="rId255" Type="http://schemas.openxmlformats.org/officeDocument/2006/relationships/hyperlink" Target="http://pbs.twimg.com/profile_images/593194957537673216/5-Ptgsth_normal.jpg" TargetMode="External" /><Relationship Id="rId256" Type="http://schemas.openxmlformats.org/officeDocument/2006/relationships/hyperlink" Target="http://pbs.twimg.com/profile_images/593194957537673216/5-Ptgsth_normal.jpg" TargetMode="External" /><Relationship Id="rId257" Type="http://schemas.openxmlformats.org/officeDocument/2006/relationships/hyperlink" Target="http://pbs.twimg.com/profile_images/1117728945162604544/-ekW32tg_normal.jpg" TargetMode="External" /><Relationship Id="rId258" Type="http://schemas.openxmlformats.org/officeDocument/2006/relationships/hyperlink" Target="http://pbs.twimg.com/profile_images/1132741029822644224/iGMwiQTM_normal.jpg" TargetMode="External" /><Relationship Id="rId259" Type="http://schemas.openxmlformats.org/officeDocument/2006/relationships/hyperlink" Target="https://pbs.twimg.com/media/D8ca7zSWsAAVHZ-.jpg" TargetMode="External" /><Relationship Id="rId260" Type="http://schemas.openxmlformats.org/officeDocument/2006/relationships/hyperlink" Target="http://pbs.twimg.com/profile_images/483920986920996864/kGDqeEP6_normal.jpeg" TargetMode="External" /><Relationship Id="rId261" Type="http://schemas.openxmlformats.org/officeDocument/2006/relationships/hyperlink" Target="http://pbs.twimg.com/profile_images/997747129442447360/ywRnJlbG_normal.jpg" TargetMode="External" /><Relationship Id="rId262" Type="http://schemas.openxmlformats.org/officeDocument/2006/relationships/hyperlink" Target="http://pbs.twimg.com/profile_images/483920986920996864/kGDqeEP6_normal.jpeg" TargetMode="External" /><Relationship Id="rId263" Type="http://schemas.openxmlformats.org/officeDocument/2006/relationships/hyperlink" Target="http://pbs.twimg.com/profile_images/1122858826196115456/H6xReWJa_normal.png" TargetMode="External" /><Relationship Id="rId264" Type="http://schemas.openxmlformats.org/officeDocument/2006/relationships/hyperlink" Target="http://pbs.twimg.com/profile_images/1122858826196115456/H6xReWJa_normal.png" TargetMode="External" /><Relationship Id="rId265" Type="http://schemas.openxmlformats.org/officeDocument/2006/relationships/hyperlink" Target="http://pbs.twimg.com/profile_images/1122858826196115456/H6xReWJa_normal.png" TargetMode="External" /><Relationship Id="rId266" Type="http://schemas.openxmlformats.org/officeDocument/2006/relationships/hyperlink" Target="http://pbs.twimg.com/profile_images/1122858826196115456/H6xReWJa_normal.png" TargetMode="External" /><Relationship Id="rId267" Type="http://schemas.openxmlformats.org/officeDocument/2006/relationships/hyperlink" Target="https://twitter.com/#!/dewsburyrams/status/1135173431199174656" TargetMode="External" /><Relationship Id="rId268" Type="http://schemas.openxmlformats.org/officeDocument/2006/relationships/hyperlink" Target="https://twitter.com/#!/neaglehigor/status/1135726451557392384" TargetMode="External" /><Relationship Id="rId269" Type="http://schemas.openxmlformats.org/officeDocument/2006/relationships/hyperlink" Target="https://twitter.com/#!/neilwalmsley3/status/1136760315381784576" TargetMode="External" /><Relationship Id="rId270" Type="http://schemas.openxmlformats.org/officeDocument/2006/relationships/hyperlink" Target="https://twitter.com/#!/neilwalmsley3/status/1136760315381784576" TargetMode="External" /><Relationship Id="rId271" Type="http://schemas.openxmlformats.org/officeDocument/2006/relationships/hyperlink" Target="https://twitter.com/#!/r_nrl/status/1136805537985769473" TargetMode="External" /><Relationship Id="rId272" Type="http://schemas.openxmlformats.org/officeDocument/2006/relationships/hyperlink" Target="https://twitter.com/#!/connorjames1999/status/1136896630534365184" TargetMode="External" /><Relationship Id="rId273" Type="http://schemas.openxmlformats.org/officeDocument/2006/relationships/hyperlink" Target="https://twitter.com/#!/samtcity/status/1136901258659401729" TargetMode="External" /><Relationship Id="rId274" Type="http://schemas.openxmlformats.org/officeDocument/2006/relationships/hyperlink" Target="https://twitter.com/#!/workingtontown/status/1136907743862935552" TargetMode="External" /><Relationship Id="rId275" Type="http://schemas.openxmlformats.org/officeDocument/2006/relationships/hyperlink" Target="https://twitter.com/#!/rljohnny/status/1136907799974334465" TargetMode="External" /><Relationship Id="rId276" Type="http://schemas.openxmlformats.org/officeDocument/2006/relationships/hyperlink" Target="https://twitter.com/#!/loobylynzra/status/1136907988227244034" TargetMode="External" /><Relationship Id="rId277" Type="http://schemas.openxmlformats.org/officeDocument/2006/relationships/hyperlink" Target="https://twitter.com/#!/gavinbrannan/status/1136908598540460032" TargetMode="External" /><Relationship Id="rId278" Type="http://schemas.openxmlformats.org/officeDocument/2006/relationships/hyperlink" Target="https://twitter.com/#!/callumplin/status/1136908815939620869" TargetMode="External" /><Relationship Id="rId279" Type="http://schemas.openxmlformats.org/officeDocument/2006/relationships/hyperlink" Target="https://twitter.com/#!/trearnshaw/status/1136909016095952897" TargetMode="External" /><Relationship Id="rId280" Type="http://schemas.openxmlformats.org/officeDocument/2006/relationships/hyperlink" Target="https://twitter.com/#!/j_mcgillvary/status/1136909669782446080" TargetMode="External" /><Relationship Id="rId281" Type="http://schemas.openxmlformats.org/officeDocument/2006/relationships/hyperlink" Target="https://twitter.com/#!/bramleybuffs/status/1136913916217495552" TargetMode="External" /><Relationship Id="rId282" Type="http://schemas.openxmlformats.org/officeDocument/2006/relationships/hyperlink" Target="https://twitter.com/#!/knarkybadger/status/1136915600964542465" TargetMode="External" /><Relationship Id="rId283" Type="http://schemas.openxmlformats.org/officeDocument/2006/relationships/hyperlink" Target="https://twitter.com/#!/barratchris/status/1136915239788789760" TargetMode="External" /><Relationship Id="rId284" Type="http://schemas.openxmlformats.org/officeDocument/2006/relationships/hyperlink" Target="https://twitter.com/#!/barratchris/status/1136915801322196992" TargetMode="External" /><Relationship Id="rId285" Type="http://schemas.openxmlformats.org/officeDocument/2006/relationships/hyperlink" Target="https://twitter.com/#!/carneypeterjoe/status/1136916771796111360" TargetMode="External" /><Relationship Id="rId286" Type="http://schemas.openxmlformats.org/officeDocument/2006/relationships/hyperlink" Target="https://twitter.com/#!/chappelbob/status/1136917411150610434" TargetMode="External" /><Relationship Id="rId287" Type="http://schemas.openxmlformats.org/officeDocument/2006/relationships/hyperlink" Target="https://twitter.com/#!/chappelbob/status/1136917422273912832" TargetMode="External" /><Relationship Id="rId288" Type="http://schemas.openxmlformats.org/officeDocument/2006/relationships/hyperlink" Target="https://twitter.com/#!/lewinwilllew22/status/1136919134413959168" TargetMode="External" /><Relationship Id="rId289" Type="http://schemas.openxmlformats.org/officeDocument/2006/relationships/hyperlink" Target="https://twitter.com/#!/lukeatkins79/status/1136919283924123648" TargetMode="External" /><Relationship Id="rId290" Type="http://schemas.openxmlformats.org/officeDocument/2006/relationships/hyperlink" Target="https://twitter.com/#!/lukeatkins79/status/1136919297538895872" TargetMode="External" /><Relationship Id="rId291" Type="http://schemas.openxmlformats.org/officeDocument/2006/relationships/hyperlink" Target="https://twitter.com/#!/leagueexpress/status/1136919433048408065" TargetMode="External" /><Relationship Id="rId292" Type="http://schemas.openxmlformats.org/officeDocument/2006/relationships/hyperlink" Target="https://twitter.com/#!/m_shaw1/status/1136920840984047617" TargetMode="External" /><Relationship Id="rId293" Type="http://schemas.openxmlformats.org/officeDocument/2006/relationships/hyperlink" Target="https://twitter.com/#!/craig_backhouse/status/1136920889327570944" TargetMode="External" /><Relationship Id="rId294" Type="http://schemas.openxmlformats.org/officeDocument/2006/relationships/hyperlink" Target="https://twitter.com/#!/joe16316602/status/1136921715399974912" TargetMode="External" /><Relationship Id="rId295" Type="http://schemas.openxmlformats.org/officeDocument/2006/relationships/hyperlink" Target="https://twitter.com/#!/tim_hughesali/status/1136921732055519232" TargetMode="External" /><Relationship Id="rId296" Type="http://schemas.openxmlformats.org/officeDocument/2006/relationships/hyperlink" Target="https://twitter.com/#!/1866swintonrick/status/1136923403070431232" TargetMode="External" /><Relationship Id="rId297" Type="http://schemas.openxmlformats.org/officeDocument/2006/relationships/hyperlink" Target="https://twitter.com/#!/theantporter/status/1136924284671188992" TargetMode="External" /><Relationship Id="rId298" Type="http://schemas.openxmlformats.org/officeDocument/2006/relationships/hyperlink" Target="https://twitter.com/#!/rsabulldog/status/1136924589248983040" TargetMode="External" /><Relationship Id="rId299" Type="http://schemas.openxmlformats.org/officeDocument/2006/relationships/hyperlink" Target="https://twitter.com/#!/richardheyes/status/1136926074460409856" TargetMode="External" /><Relationship Id="rId300" Type="http://schemas.openxmlformats.org/officeDocument/2006/relationships/hyperlink" Target="https://twitter.com/#!/balfey78/status/1136926522068090880" TargetMode="External" /><Relationship Id="rId301" Type="http://schemas.openxmlformats.org/officeDocument/2006/relationships/hyperlink" Target="https://twitter.com/#!/fitzpatrickkev/status/1136913308475412480" TargetMode="External" /><Relationship Id="rId302" Type="http://schemas.openxmlformats.org/officeDocument/2006/relationships/hyperlink" Target="https://twitter.com/#!/fitzpatrickkev/status/1136926588665257984" TargetMode="External" /><Relationship Id="rId303" Type="http://schemas.openxmlformats.org/officeDocument/2006/relationships/hyperlink" Target="https://twitter.com/#!/mrneilmorrow/status/1136931006538276865" TargetMode="External" /><Relationship Id="rId304" Type="http://schemas.openxmlformats.org/officeDocument/2006/relationships/hyperlink" Target="https://twitter.com/#!/mrneilmorrow/status/1136931006538276865" TargetMode="External" /><Relationship Id="rId305" Type="http://schemas.openxmlformats.org/officeDocument/2006/relationships/hyperlink" Target="https://twitter.com/#!/petersmithyep/status/1136927648851140608" TargetMode="External" /><Relationship Id="rId306" Type="http://schemas.openxmlformats.org/officeDocument/2006/relationships/hyperlink" Target="https://twitter.com/#!/yepsportsdesk/status/1136931853867323392" TargetMode="External" /><Relationship Id="rId307" Type="http://schemas.openxmlformats.org/officeDocument/2006/relationships/hyperlink" Target="https://twitter.com/#!/discomclennan/status/1136933560831610885" TargetMode="External" /><Relationship Id="rId308" Type="http://schemas.openxmlformats.org/officeDocument/2006/relationships/hyperlink" Target="https://twitter.com/#!/themagicweekend/status/1136934390695641088" TargetMode="External" /><Relationship Id="rId309" Type="http://schemas.openxmlformats.org/officeDocument/2006/relationships/hyperlink" Target="https://twitter.com/#!/grosvenor_david/status/1136936660967579650" TargetMode="External" /><Relationship Id="rId310" Type="http://schemas.openxmlformats.org/officeDocument/2006/relationships/hyperlink" Target="https://twitter.com/#!/phoenixevcoach/status/1136937737930584065" TargetMode="External" /><Relationship Id="rId311" Type="http://schemas.openxmlformats.org/officeDocument/2006/relationships/hyperlink" Target="https://twitter.com/#!/nicwid/status/1136938141082902529" TargetMode="External" /><Relationship Id="rId312" Type="http://schemas.openxmlformats.org/officeDocument/2006/relationships/hyperlink" Target="https://twitter.com/#!/claretng/status/1136939071656382464" TargetMode="External" /><Relationship Id="rId313" Type="http://schemas.openxmlformats.org/officeDocument/2006/relationships/hyperlink" Target="https://twitter.com/#!/lozzzknight/status/1136942980152090624" TargetMode="External" /><Relationship Id="rId314" Type="http://schemas.openxmlformats.org/officeDocument/2006/relationships/hyperlink" Target="https://twitter.com/#!/jcsura/status/1136946397310332928" TargetMode="External" /><Relationship Id="rId315" Type="http://schemas.openxmlformats.org/officeDocument/2006/relationships/hyperlink" Target="https://twitter.com/#!/callstock/status/1136947003194261507" TargetMode="External" /><Relationship Id="rId316" Type="http://schemas.openxmlformats.org/officeDocument/2006/relationships/hyperlink" Target="https://twitter.com/#!/callstock/status/1136947014380531712" TargetMode="External" /><Relationship Id="rId317" Type="http://schemas.openxmlformats.org/officeDocument/2006/relationships/hyperlink" Target="https://twitter.com/#!/consumodeporte/status/1136947175403839491" TargetMode="External" /><Relationship Id="rId318" Type="http://schemas.openxmlformats.org/officeDocument/2006/relationships/hyperlink" Target="https://twitter.com/#!/mjeshep/status/1136951974912565248" TargetMode="External" /><Relationship Id="rId319" Type="http://schemas.openxmlformats.org/officeDocument/2006/relationships/hyperlink" Target="https://twitter.com/#!/aaronsmithbd4/status/1136953664101343238" TargetMode="External" /><Relationship Id="rId320" Type="http://schemas.openxmlformats.org/officeDocument/2006/relationships/hyperlink" Target="https://twitter.com/#!/phil58147326/status/1136958001846398976" TargetMode="External" /><Relationship Id="rId321" Type="http://schemas.openxmlformats.org/officeDocument/2006/relationships/hyperlink" Target="https://twitter.com/#!/annestowrd/status/1136961168910815232" TargetMode="External" /><Relationship Id="rId322" Type="http://schemas.openxmlformats.org/officeDocument/2006/relationships/hyperlink" Target="https://twitter.com/#!/leyland_lucy/status/1136969355714076677" TargetMode="External" /><Relationship Id="rId323" Type="http://schemas.openxmlformats.org/officeDocument/2006/relationships/hyperlink" Target="https://twitter.com/#!/ginnerwina/status/1136889773279318017" TargetMode="External" /><Relationship Id="rId324" Type="http://schemas.openxmlformats.org/officeDocument/2006/relationships/hyperlink" Target="https://twitter.com/#!/ginnerwina/status/1136983338835726336" TargetMode="External" /><Relationship Id="rId325" Type="http://schemas.openxmlformats.org/officeDocument/2006/relationships/hyperlink" Target="https://twitter.com/#!/elizabe23127358/status/1136946366171758595" TargetMode="External" /><Relationship Id="rId326" Type="http://schemas.openxmlformats.org/officeDocument/2006/relationships/hyperlink" Target="https://twitter.com/#!/elizabe23127358/status/1136946375210557442" TargetMode="External" /><Relationship Id="rId327" Type="http://schemas.openxmlformats.org/officeDocument/2006/relationships/hyperlink" Target="https://twitter.com/#!/elizabe23127358/status/1136984685265989633" TargetMode="External" /><Relationship Id="rId328" Type="http://schemas.openxmlformats.org/officeDocument/2006/relationships/hyperlink" Target="https://twitter.com/#!/got2getgo/status/1136995295970168832" TargetMode="External" /><Relationship Id="rId329" Type="http://schemas.openxmlformats.org/officeDocument/2006/relationships/hyperlink" Target="https://twitter.com/#!/swannymediaman/status/1137021669548183554" TargetMode="External" /><Relationship Id="rId330" Type="http://schemas.openxmlformats.org/officeDocument/2006/relationships/hyperlink" Target="https://twitter.com/#!/wa12rugbyleague/status/1137024224093245440" TargetMode="External" /><Relationship Id="rId331" Type="http://schemas.openxmlformats.org/officeDocument/2006/relationships/hyperlink" Target="https://twitter.com/#!/shonam79/status/1137030916981895169" TargetMode="External" /><Relationship Id="rId332" Type="http://schemas.openxmlformats.org/officeDocument/2006/relationships/hyperlink" Target="https://twitter.com/#!/halafi01/status/1137038746447208448" TargetMode="External" /><Relationship Id="rId333" Type="http://schemas.openxmlformats.org/officeDocument/2006/relationships/hyperlink" Target="https://twitter.com/#!/urbantoronto/status/1137041842900520962" TargetMode="External" /><Relationship Id="rId334" Type="http://schemas.openxmlformats.org/officeDocument/2006/relationships/hyperlink" Target="https://twitter.com/#!/craigtflaherty/status/1137043684971687941" TargetMode="External" /><Relationship Id="rId335" Type="http://schemas.openxmlformats.org/officeDocument/2006/relationships/hyperlink" Target="https://twitter.com/#!/sappermp10/status/1137080402642952192" TargetMode="External" /><Relationship Id="rId336" Type="http://schemas.openxmlformats.org/officeDocument/2006/relationships/hyperlink" Target="https://twitter.com/#!/davescully/status/1137084478818590721" TargetMode="External" /><Relationship Id="rId337" Type="http://schemas.openxmlformats.org/officeDocument/2006/relationships/hyperlink" Target="https://twitter.com/#!/rlnewscouk/status/1137085538735988740" TargetMode="External" /><Relationship Id="rId338" Type="http://schemas.openxmlformats.org/officeDocument/2006/relationships/hyperlink" Target="https://twitter.com/#!/bryanthiel_88/status/1137073130327949313" TargetMode="External" /><Relationship Id="rId339" Type="http://schemas.openxmlformats.org/officeDocument/2006/relationships/hyperlink" Target="https://twitter.com/#!/robncaz/status/1137088081314680833" TargetMode="External" /><Relationship Id="rId340" Type="http://schemas.openxmlformats.org/officeDocument/2006/relationships/hyperlink" Target="https://twitter.com/#!/bradbuss/status/1137088097403965441" TargetMode="External" /><Relationship Id="rId341" Type="http://schemas.openxmlformats.org/officeDocument/2006/relationships/hyperlink" Target="https://twitter.com/#!/guardiannews/status/1137106016661889025" TargetMode="External" /><Relationship Id="rId342" Type="http://schemas.openxmlformats.org/officeDocument/2006/relationships/hyperlink" Target="https://twitter.com/#!/sportsupdatefbb/status/1137108192733933568" TargetMode="External" /><Relationship Id="rId343" Type="http://schemas.openxmlformats.org/officeDocument/2006/relationships/hyperlink" Target="https://twitter.com/#!/analyticaglobal/status/1137108407285100544" TargetMode="External" /><Relationship Id="rId344" Type="http://schemas.openxmlformats.org/officeDocument/2006/relationships/hyperlink" Target="https://twitter.com/#!/jojostro01/status/1137120509479575553" TargetMode="External" /><Relationship Id="rId345" Type="http://schemas.openxmlformats.org/officeDocument/2006/relationships/hyperlink" Target="https://twitter.com/#!/jojostro01/status/1137120509479575553" TargetMode="External" /><Relationship Id="rId346" Type="http://schemas.openxmlformats.org/officeDocument/2006/relationships/hyperlink" Target="https://twitter.com/#!/jojostro01/status/1137136391241031680" TargetMode="External" /><Relationship Id="rId347" Type="http://schemas.openxmlformats.org/officeDocument/2006/relationships/hyperlink" Target="https://twitter.com/#!/karrick/status/1136986734900760576" TargetMode="External" /><Relationship Id="rId348" Type="http://schemas.openxmlformats.org/officeDocument/2006/relationships/hyperlink" Target="https://twitter.com/#!/karrick/status/1137141400485711874" TargetMode="External" /><Relationship Id="rId349" Type="http://schemas.openxmlformats.org/officeDocument/2006/relationships/hyperlink" Target="https://twitter.com/#!/sporttlad/status/1137175049348235264" TargetMode="External" /><Relationship Id="rId350" Type="http://schemas.openxmlformats.org/officeDocument/2006/relationships/hyperlink" Target="https://twitter.com/#!/stocksfield_md/status/1137223604133928960" TargetMode="External" /><Relationship Id="rId351" Type="http://schemas.openxmlformats.org/officeDocument/2006/relationships/hyperlink" Target="https://twitter.com/#!/john_v_sharpe/status/1137247771549929472" TargetMode="External" /><Relationship Id="rId352" Type="http://schemas.openxmlformats.org/officeDocument/2006/relationships/hyperlink" Target="https://twitter.com/#!/clarenorth/status/1137248168184336385" TargetMode="External" /><Relationship Id="rId353" Type="http://schemas.openxmlformats.org/officeDocument/2006/relationships/hyperlink" Target="https://twitter.com/#!/trevthered17/status/1137248249423769600" TargetMode="External" /><Relationship Id="rId354" Type="http://schemas.openxmlformats.org/officeDocument/2006/relationships/hyperlink" Target="https://twitter.com/#!/yorkiewend/status/1137249045796347904" TargetMode="External" /><Relationship Id="rId355" Type="http://schemas.openxmlformats.org/officeDocument/2006/relationships/hyperlink" Target="https://twitter.com/#!/michaeltiller3/status/1137254403075858432" TargetMode="External" /><Relationship Id="rId356" Type="http://schemas.openxmlformats.org/officeDocument/2006/relationships/hyperlink" Target="https://twitter.com/#!/markwilsonradio/status/1137258657475903489" TargetMode="External" /><Relationship Id="rId357" Type="http://schemas.openxmlformats.org/officeDocument/2006/relationships/hyperlink" Target="https://twitter.com/#!/jamessaintlatic/status/1137260924514029568" TargetMode="External" /><Relationship Id="rId358" Type="http://schemas.openxmlformats.org/officeDocument/2006/relationships/hyperlink" Target="https://twitter.com/#!/biggdazza/status/1137261575604228097" TargetMode="External" /><Relationship Id="rId359" Type="http://schemas.openxmlformats.org/officeDocument/2006/relationships/hyperlink" Target="https://twitter.com/#!/jjwhaling/status/1136909795284459525" TargetMode="External" /><Relationship Id="rId360" Type="http://schemas.openxmlformats.org/officeDocument/2006/relationships/hyperlink" Target="https://twitter.com/#!/jjwhaling/status/1137262224173654016" TargetMode="External" /><Relationship Id="rId361" Type="http://schemas.openxmlformats.org/officeDocument/2006/relationships/hyperlink" Target="https://twitter.com/#!/staceydenby/status/1137265262657449984" TargetMode="External" /><Relationship Id="rId362" Type="http://schemas.openxmlformats.org/officeDocument/2006/relationships/hyperlink" Target="https://twitter.com/#!/davesinners/status/1137265739340161024" TargetMode="External" /><Relationship Id="rId363" Type="http://schemas.openxmlformats.org/officeDocument/2006/relationships/hyperlink" Target="https://twitter.com/#!/jinjasoo/status/1137268489377505285" TargetMode="External" /><Relationship Id="rId364" Type="http://schemas.openxmlformats.org/officeDocument/2006/relationships/hyperlink" Target="https://twitter.com/#!/aiden_hema/status/1137268574509240320" TargetMode="External" /><Relationship Id="rId365" Type="http://schemas.openxmlformats.org/officeDocument/2006/relationships/hyperlink" Target="https://twitter.com/#!/garethwalker/status/1136888554834092032" TargetMode="External" /><Relationship Id="rId366" Type="http://schemas.openxmlformats.org/officeDocument/2006/relationships/hyperlink" Target="https://twitter.com/#!/garethwalker/status/1137249959466717184" TargetMode="External" /><Relationship Id="rId367" Type="http://schemas.openxmlformats.org/officeDocument/2006/relationships/hyperlink" Target="https://twitter.com/#!/davidh08son/status/1137269981668708353" TargetMode="External" /><Relationship Id="rId368" Type="http://schemas.openxmlformats.org/officeDocument/2006/relationships/hyperlink" Target="https://twitter.com/#!/rugbypass/status/1137270071397629952" TargetMode="External" /><Relationship Id="rId369" Type="http://schemas.openxmlformats.org/officeDocument/2006/relationships/hyperlink" Target="https://twitter.com/#!/davidoakworth/status/1136909709859008512" TargetMode="External" /><Relationship Id="rId370" Type="http://schemas.openxmlformats.org/officeDocument/2006/relationships/hyperlink" Target="https://twitter.com/#!/davidoakworth/status/1136916124287885312" TargetMode="External" /><Relationship Id="rId371" Type="http://schemas.openxmlformats.org/officeDocument/2006/relationships/hyperlink" Target="https://twitter.com/#!/davidoakworth/status/1137271173719498752" TargetMode="External" /><Relationship Id="rId372" Type="http://schemas.openxmlformats.org/officeDocument/2006/relationships/hyperlink" Target="https://twitter.com/#!/mickneary4/status/1136917197450821632" TargetMode="External" /><Relationship Id="rId373" Type="http://schemas.openxmlformats.org/officeDocument/2006/relationships/hyperlink" Target="https://twitter.com/#!/mickneary4/status/1136917207760482304" TargetMode="External" /><Relationship Id="rId374" Type="http://schemas.openxmlformats.org/officeDocument/2006/relationships/hyperlink" Target="https://twitter.com/#!/mickneary4/status/1137271802722508801" TargetMode="External" /><Relationship Id="rId375" Type="http://schemas.openxmlformats.org/officeDocument/2006/relationships/hyperlink" Target="https://twitter.com/#!/andrew_smith73/status/1136917278526754817" TargetMode="External" /><Relationship Id="rId376" Type="http://schemas.openxmlformats.org/officeDocument/2006/relationships/hyperlink" Target="https://twitter.com/#!/andrew_smith73/status/1136917290723762176" TargetMode="External" /><Relationship Id="rId377" Type="http://schemas.openxmlformats.org/officeDocument/2006/relationships/hyperlink" Target="https://twitter.com/#!/andrew_smith73/status/1137272627138088960" TargetMode="External" /><Relationship Id="rId378" Type="http://schemas.openxmlformats.org/officeDocument/2006/relationships/hyperlink" Target="https://twitter.com/#!/garethsayer2/status/1137129016983478272" TargetMode="External" /><Relationship Id="rId379" Type="http://schemas.openxmlformats.org/officeDocument/2006/relationships/hyperlink" Target="https://twitter.com/#!/garethsayer2/status/1137274943622864898" TargetMode="External" /><Relationship Id="rId380" Type="http://schemas.openxmlformats.org/officeDocument/2006/relationships/hyperlink" Target="https://twitter.com/#!/announcerphil/status/1137277030519791616" TargetMode="External" /><Relationship Id="rId381" Type="http://schemas.openxmlformats.org/officeDocument/2006/relationships/hyperlink" Target="https://twitter.com/#!/mattfarrell08/status/1137277428248850432" TargetMode="External" /><Relationship Id="rId382" Type="http://schemas.openxmlformats.org/officeDocument/2006/relationships/hyperlink" Target="https://twitter.com/#!/jackwalker456/status/1137277914330882048" TargetMode="External" /><Relationship Id="rId383" Type="http://schemas.openxmlformats.org/officeDocument/2006/relationships/hyperlink" Target="https://twitter.com/#!/jackwalker456/status/1137278000607768581" TargetMode="External" /><Relationship Id="rId384" Type="http://schemas.openxmlformats.org/officeDocument/2006/relationships/hyperlink" Target="https://twitter.com/#!/davieshowie/status/1136961734223245314" TargetMode="External" /><Relationship Id="rId385" Type="http://schemas.openxmlformats.org/officeDocument/2006/relationships/hyperlink" Target="https://twitter.com/#!/davieshowie/status/1137279691574992896" TargetMode="External" /><Relationship Id="rId386" Type="http://schemas.openxmlformats.org/officeDocument/2006/relationships/hyperlink" Target="https://twitter.com/#!/derekhudsonpgp/status/1137281808221913088" TargetMode="External" /><Relationship Id="rId387" Type="http://schemas.openxmlformats.org/officeDocument/2006/relationships/hyperlink" Target="https://twitter.com/#!/katieb_16bulls/status/1137284523845197825" TargetMode="External" /><Relationship Id="rId388" Type="http://schemas.openxmlformats.org/officeDocument/2006/relationships/hyperlink" Target="https://twitter.com/#!/megharvx/status/1137289260862705664" TargetMode="External" /><Relationship Id="rId389" Type="http://schemas.openxmlformats.org/officeDocument/2006/relationships/hyperlink" Target="https://twitter.com/#!/cbennett180/status/1137297498622582784" TargetMode="External" /><Relationship Id="rId390" Type="http://schemas.openxmlformats.org/officeDocument/2006/relationships/hyperlink" Target="https://twitter.com/#!/fozzwafc/status/1137299244182908928" TargetMode="External" /><Relationship Id="rId391" Type="http://schemas.openxmlformats.org/officeDocument/2006/relationships/hyperlink" Target="https://twitter.com/#!/petersmithyep/status/1136927648851140608" TargetMode="External" /><Relationship Id="rId392" Type="http://schemas.openxmlformats.org/officeDocument/2006/relationships/hyperlink" Target="https://twitter.com/#!/emma_tr4_rhinos/status/1136946250484506624" TargetMode="External" /><Relationship Id="rId393" Type="http://schemas.openxmlformats.org/officeDocument/2006/relationships/hyperlink" Target="https://twitter.com/#!/emma_tr4_rhinos/status/1136940109394321408" TargetMode="External" /><Relationship Id="rId394" Type="http://schemas.openxmlformats.org/officeDocument/2006/relationships/hyperlink" Target="https://twitter.com/#!/emma_tr4_rhinos/status/1136945555333111808" TargetMode="External" /><Relationship Id="rId395" Type="http://schemas.openxmlformats.org/officeDocument/2006/relationships/hyperlink" Target="https://twitter.com/#!/emma_tr4_rhinos/status/1137319242091716609" TargetMode="External" /><Relationship Id="rId396" Type="http://schemas.openxmlformats.org/officeDocument/2006/relationships/hyperlink" Target="https://twitter.com/#!/rod_studd/status/1137042616481177600" TargetMode="External" /><Relationship Id="rId397" Type="http://schemas.openxmlformats.org/officeDocument/2006/relationships/hyperlink" Target="https://twitter.com/#!/rod_studd/status/1137044539942821888" TargetMode="External" /><Relationship Id="rId398" Type="http://schemas.openxmlformats.org/officeDocument/2006/relationships/hyperlink" Target="https://twitter.com/#!/rod_studd/status/1137312051586588672" TargetMode="External" /><Relationship Id="rId399" Type="http://schemas.openxmlformats.org/officeDocument/2006/relationships/hyperlink" Target="https://twitter.com/#!/rod_studd/status/1137320127962198016" TargetMode="External" /><Relationship Id="rId400" Type="http://schemas.openxmlformats.org/officeDocument/2006/relationships/hyperlink" Target="https://twitter.com/#!/rod_studd/status/1137042616481177600" TargetMode="External" /><Relationship Id="rId401" Type="http://schemas.openxmlformats.org/officeDocument/2006/relationships/hyperlink" Target="https://twitter.com/#!/rod_studd/status/1137044539942821888" TargetMode="External" /><Relationship Id="rId402" Type="http://schemas.openxmlformats.org/officeDocument/2006/relationships/hyperlink" Target="https://twitter.com/#!/rod_studd/status/1137312051586588672" TargetMode="External" /><Relationship Id="rId403" Type="http://schemas.openxmlformats.org/officeDocument/2006/relationships/hyperlink" Target="https://twitter.com/#!/rod_studd/status/1137320127962198016" TargetMode="External" /><Relationship Id="rId404" Type="http://schemas.openxmlformats.org/officeDocument/2006/relationships/hyperlink" Target="https://twitter.com/#!/rod_studd/status/1137312051586588672" TargetMode="External" /><Relationship Id="rId405" Type="http://schemas.openxmlformats.org/officeDocument/2006/relationships/hyperlink" Target="https://twitter.com/#!/rod_studd/status/1137320127962198016" TargetMode="External" /><Relationship Id="rId406" Type="http://schemas.openxmlformats.org/officeDocument/2006/relationships/hyperlink" Target="https://twitter.com/#!/rod_studd/status/1136928336192651270" TargetMode="External" /><Relationship Id="rId407" Type="http://schemas.openxmlformats.org/officeDocument/2006/relationships/hyperlink" Target="https://twitter.com/#!/coaching_review/status/1137326518256963584" TargetMode="External" /><Relationship Id="rId408" Type="http://schemas.openxmlformats.org/officeDocument/2006/relationships/hyperlink" Target="https://twitter.com/#!/coaching_review/status/1137326518256963584" TargetMode="External" /><Relationship Id="rId409" Type="http://schemas.openxmlformats.org/officeDocument/2006/relationships/hyperlink" Target="https://twitter.com/#!/mikeulyatt1/status/1137350347272400897" TargetMode="External" /><Relationship Id="rId410" Type="http://schemas.openxmlformats.org/officeDocument/2006/relationships/hyperlink" Target="https://twitter.com/#!/andrewsduncan1/status/1137352101858807808" TargetMode="External" /><Relationship Id="rId411" Type="http://schemas.openxmlformats.org/officeDocument/2006/relationships/hyperlink" Target="https://twitter.com/#!/ajmbecks/status/1137355916045627392" TargetMode="External" /><Relationship Id="rId412" Type="http://schemas.openxmlformats.org/officeDocument/2006/relationships/hyperlink" Target="https://twitter.com/#!/manjaselva/status/1137366541224304640" TargetMode="External" /><Relationship Id="rId413" Type="http://schemas.openxmlformats.org/officeDocument/2006/relationships/hyperlink" Target="https://twitter.com/#!/jenningslufc/status/1137369216947036161" TargetMode="External" /><Relationship Id="rId414" Type="http://schemas.openxmlformats.org/officeDocument/2006/relationships/hyperlink" Target="https://twitter.com/#!/aaronbower/status/1136917350798807040" TargetMode="External" /><Relationship Id="rId415" Type="http://schemas.openxmlformats.org/officeDocument/2006/relationships/hyperlink" Target="https://twitter.com/#!/aaronbower/status/1137355713079128064" TargetMode="External" /><Relationship Id="rId416" Type="http://schemas.openxmlformats.org/officeDocument/2006/relationships/hyperlink" Target="https://twitter.com/#!/thegoldthorpes/status/1137110744170926082" TargetMode="External" /><Relationship Id="rId417" Type="http://schemas.openxmlformats.org/officeDocument/2006/relationships/hyperlink" Target="https://twitter.com/#!/guardian_sport/status/1136939785023606785" TargetMode="External" /><Relationship Id="rId418" Type="http://schemas.openxmlformats.org/officeDocument/2006/relationships/hyperlink" Target="https://twitter.com/#!/guardian_sport/status/1137350191982530561" TargetMode="External" /><Relationship Id="rId419" Type="http://schemas.openxmlformats.org/officeDocument/2006/relationships/hyperlink" Target="https://twitter.com/#!/thegoldthorpes/status/1137373029334441985" TargetMode="External" /><Relationship Id="rId420" Type="http://schemas.openxmlformats.org/officeDocument/2006/relationships/hyperlink" Target="https://twitter.com/#!/thegoldthorpes/status/1137115012403736577" TargetMode="External" /><Relationship Id="rId421" Type="http://schemas.openxmlformats.org/officeDocument/2006/relationships/hyperlink" Target="https://twitter.com/#!/shawnvenasse/status/1137375260989431814" TargetMode="External" /><Relationship Id="rId422" Type="http://schemas.openxmlformats.org/officeDocument/2006/relationships/hyperlink" Target="https://twitter.com/#!/uvamacerbam/status/1137377008386789376" TargetMode="External" /><Relationship Id="rId423" Type="http://schemas.openxmlformats.org/officeDocument/2006/relationships/hyperlink" Target="https://twitter.com/#!/uvamacerbam/status/1137368951573364736" TargetMode="External" /><Relationship Id="rId424" Type="http://schemas.openxmlformats.org/officeDocument/2006/relationships/hyperlink" Target="https://twitter.com/#!/uvamacerbam/status/1137377008386789376" TargetMode="External" /><Relationship Id="rId425" Type="http://schemas.openxmlformats.org/officeDocument/2006/relationships/hyperlink" Target="https://twitter.com/#!/uvamacerbam/status/1137377008386789376" TargetMode="External" /><Relationship Id="rId426" Type="http://schemas.openxmlformats.org/officeDocument/2006/relationships/hyperlink" Target="https://twitter.com/#!/thegamecaller/status/1136909220106952704" TargetMode="External" /><Relationship Id="rId427" Type="http://schemas.openxmlformats.org/officeDocument/2006/relationships/hyperlink" Target="https://twitter.com/#!/thegamecaller/status/1136915185854275584" TargetMode="External" /><Relationship Id="rId428" Type="http://schemas.openxmlformats.org/officeDocument/2006/relationships/hyperlink" Target="https://twitter.com/#!/thegamecaller/status/1137270937794093056" TargetMode="External" /><Relationship Id="rId429" Type="http://schemas.openxmlformats.org/officeDocument/2006/relationships/hyperlink" Target="https://twitter.com/#!/gledbarb/status/1137379516412780544" TargetMode="External" /><Relationship Id="rId430" Type="http://schemas.openxmlformats.org/officeDocument/2006/relationships/hyperlink" Target="https://twitter.com/#!/rogerkline/status/1137395642190503936" TargetMode="External" /><Relationship Id="rId431" Type="http://schemas.openxmlformats.org/officeDocument/2006/relationships/hyperlink" Target="https://twitter.com/#!/loverugbyleague/status/1137049080461266944" TargetMode="External" /><Relationship Id="rId432" Type="http://schemas.openxmlformats.org/officeDocument/2006/relationships/hyperlink" Target="https://twitter.com/#!/loverugbyleague/status/1137268020777107456" TargetMode="External" /><Relationship Id="rId433" Type="http://schemas.openxmlformats.org/officeDocument/2006/relationships/hyperlink" Target="https://twitter.com/#!/bezzer3/status/1137396088607035392" TargetMode="External" /><Relationship Id="rId434" Type="http://schemas.openxmlformats.org/officeDocument/2006/relationships/hyperlink" Target="https://twitter.com/#!/bezzer3/status/1137396088607035392" TargetMode="External" /><Relationship Id="rId435" Type="http://schemas.openxmlformats.org/officeDocument/2006/relationships/hyperlink" Target="https://twitter.com/#!/johnnyddavidson/status/1137399422747328512" TargetMode="External" /><Relationship Id="rId436" Type="http://schemas.openxmlformats.org/officeDocument/2006/relationships/hyperlink" Target="https://twitter.com/#!/johnnyddavidson/status/1137399424441823232" TargetMode="External" /><Relationship Id="rId437" Type="http://schemas.openxmlformats.org/officeDocument/2006/relationships/hyperlink" Target="https://twitter.com/#!/ladyannad/status/1137400225293852673" TargetMode="External" /><Relationship Id="rId438" Type="http://schemas.openxmlformats.org/officeDocument/2006/relationships/hyperlink" Target="https://twitter.com/#!/zeb_habs/status/1137403218428932096" TargetMode="External" /><Relationship Id="rId439" Type="http://schemas.openxmlformats.org/officeDocument/2006/relationships/hyperlink" Target="https://twitter.com/#!/jamie_bate/status/1137130798447058945" TargetMode="External" /><Relationship Id="rId440" Type="http://schemas.openxmlformats.org/officeDocument/2006/relationships/hyperlink" Target="https://twitter.com/#!/keyclass/status/1137412944361414656" TargetMode="External" /><Relationship Id="rId441" Type="http://schemas.openxmlformats.org/officeDocument/2006/relationships/hyperlink" Target="https://twitter.com/#!/leigh_dt/status/1136944158441115648" TargetMode="External" /><Relationship Id="rId442" Type="http://schemas.openxmlformats.org/officeDocument/2006/relationships/hyperlink" Target="https://twitter.com/#!/leigh_dt/status/1137420975140741121" TargetMode="External" /><Relationship Id="rId443" Type="http://schemas.openxmlformats.org/officeDocument/2006/relationships/hyperlink" Target="https://twitter.com/#!/newtorlfamily/status/1137447225481728002" TargetMode="External" /><Relationship Id="rId444" Type="http://schemas.openxmlformats.org/officeDocument/2006/relationships/hyperlink" Target="https://twitter.com/#!/newtorlfamily/status/1137447225481728002" TargetMode="External" /><Relationship Id="rId445" Type="http://schemas.openxmlformats.org/officeDocument/2006/relationships/hyperlink" Target="https://twitter.com/#!/ilaybourn/status/1136940140033708032" TargetMode="External" /><Relationship Id="rId446" Type="http://schemas.openxmlformats.org/officeDocument/2006/relationships/hyperlink" Target="https://twitter.com/#!/ilaybourn/status/1136964522953105413" TargetMode="External" /><Relationship Id="rId447" Type="http://schemas.openxmlformats.org/officeDocument/2006/relationships/hyperlink" Target="https://twitter.com/#!/ilaybourn/status/1137245072129437697" TargetMode="External" /><Relationship Id="rId448" Type="http://schemas.openxmlformats.org/officeDocument/2006/relationships/hyperlink" Target="https://twitter.com/#!/clarkieboy23/status/1137448584616562688" TargetMode="External" /><Relationship Id="rId449" Type="http://schemas.openxmlformats.org/officeDocument/2006/relationships/hyperlink" Target="https://twitter.com/#!/eva_gbtheatre/status/1137448974661685251" TargetMode="External" /><Relationship Id="rId450" Type="http://schemas.openxmlformats.org/officeDocument/2006/relationships/hyperlink" Target="https://twitter.com/#!/eva_gbtheatre/status/1137448974661685251" TargetMode="External" /><Relationship Id="rId451" Type="http://schemas.openxmlformats.org/officeDocument/2006/relationships/hyperlink" Target="https://twitter.com/#!/ebrutvkenya/status/1137486977480237057" TargetMode="External" /><Relationship Id="rId452" Type="http://schemas.openxmlformats.org/officeDocument/2006/relationships/hyperlink" Target="https://twitter.com/#!/timfen8/status/1137516649496612864" TargetMode="External" /><Relationship Id="rId453" Type="http://schemas.openxmlformats.org/officeDocument/2006/relationships/hyperlink" Target="https://twitter.com/#!/swinton_lions/status/1136921067950346241" TargetMode="External" /><Relationship Id="rId454" Type="http://schemas.openxmlformats.org/officeDocument/2006/relationships/hyperlink" Target="https://twitter.com/#!/andy_mazey/status/1136921338789208064" TargetMode="External" /><Relationship Id="rId455" Type="http://schemas.openxmlformats.org/officeDocument/2006/relationships/hyperlink" Target="https://twitter.com/#!/lezboardman/status/1137061561305112581" TargetMode="External" /><Relationship Id="rId456" Type="http://schemas.openxmlformats.org/officeDocument/2006/relationships/hyperlink" Target="https://twitter.com/#!/timfen8/status/1137516649496612864" TargetMode="External" /><Relationship Id="rId457" Type="http://schemas.openxmlformats.org/officeDocument/2006/relationships/hyperlink" Target="https://twitter.com/#!/timfen8/status/1137516649496612864" TargetMode="External" /><Relationship Id="rId458" Type="http://schemas.openxmlformats.org/officeDocument/2006/relationships/hyperlink" Target="https://twitter.com/#!/timfen8/status/1137516649496612864" TargetMode="External" /><Relationship Id="rId459" Type="http://schemas.openxmlformats.org/officeDocument/2006/relationships/hyperlink" Target="https://twitter.com/#!/timfen8/status/1137516649496612864" TargetMode="External" /><Relationship Id="rId460" Type="http://schemas.openxmlformats.org/officeDocument/2006/relationships/hyperlink" Target="https://twitter.com/#!/timfen8/status/1137516649496612864" TargetMode="External" /><Relationship Id="rId461" Type="http://schemas.openxmlformats.org/officeDocument/2006/relationships/hyperlink" Target="https://twitter.com/#!/timfen8/status/1137516649496612864" TargetMode="External" /><Relationship Id="rId462" Type="http://schemas.openxmlformats.org/officeDocument/2006/relationships/hyperlink" Target="https://twitter.com/#!/timfen8/status/1137516649496612864" TargetMode="External" /><Relationship Id="rId463" Type="http://schemas.openxmlformats.org/officeDocument/2006/relationships/hyperlink" Target="https://twitter.com/#!/llama_survivor/status/1137576504697806848" TargetMode="External" /><Relationship Id="rId464" Type="http://schemas.openxmlformats.org/officeDocument/2006/relationships/hyperlink" Target="https://twitter.com/#!/briaclew/status/1137639542918385664" TargetMode="External" /><Relationship Id="rId465" Type="http://schemas.openxmlformats.org/officeDocument/2006/relationships/hyperlink" Target="https://twitter.com/#!/therfl/status/1136907541194190850" TargetMode="External" /><Relationship Id="rId466" Type="http://schemas.openxmlformats.org/officeDocument/2006/relationships/hyperlink" Target="https://twitter.com/#!/cmb210593/status/1136920914392756227" TargetMode="External" /><Relationship Id="rId467" Type="http://schemas.openxmlformats.org/officeDocument/2006/relationships/hyperlink" Target="https://twitter.com/#!/kevinmort/status/1137014056563462145" TargetMode="External" /><Relationship Id="rId468" Type="http://schemas.openxmlformats.org/officeDocument/2006/relationships/hyperlink" Target="https://twitter.com/#!/cmb210593/status/1138175521471246336" TargetMode="External" /><Relationship Id="rId469" Type="http://schemas.openxmlformats.org/officeDocument/2006/relationships/hyperlink" Target="https://twitter.com/#!/bressette4/status/1138183308217655296" TargetMode="External" /><Relationship Id="rId470" Type="http://schemas.openxmlformats.org/officeDocument/2006/relationships/hyperlink" Target="https://twitter.com/#!/bressette4/status/1138183308217655296" TargetMode="External" /><Relationship Id="rId471" Type="http://schemas.openxmlformats.org/officeDocument/2006/relationships/hyperlink" Target="https://twitter.com/#!/bressette4/status/1138183308217655296" TargetMode="External" /><Relationship Id="rId472" Type="http://schemas.openxmlformats.org/officeDocument/2006/relationships/hyperlink" Target="https://twitter.com/#!/bressette4/status/1137083157268828160" TargetMode="External" /><Relationship Id="rId473" Type="http://schemas.openxmlformats.org/officeDocument/2006/relationships/hyperlink" Target="https://api.twitter.com/1.1/geo/id/0c4f58af36a910a6.json" TargetMode="External" /><Relationship Id="rId474" Type="http://schemas.openxmlformats.org/officeDocument/2006/relationships/hyperlink" Target="https://api.twitter.com/1.1/geo/id/5bcd72da50f0ee77.json" TargetMode="External" /><Relationship Id="rId475" Type="http://schemas.openxmlformats.org/officeDocument/2006/relationships/hyperlink" Target="https://api.twitter.com/1.1/geo/id/5bcd72da50f0ee77.json" TargetMode="External" /><Relationship Id="rId476" Type="http://schemas.openxmlformats.org/officeDocument/2006/relationships/hyperlink" Target="https://api.twitter.com/1.1/geo/id/5bcd72da50f0ee77.json" TargetMode="External" /><Relationship Id="rId477" Type="http://schemas.openxmlformats.org/officeDocument/2006/relationships/hyperlink" Target="https://api.twitter.com/1.1/geo/id/5bcd72da50f0ee77.json" TargetMode="External" /><Relationship Id="rId478" Type="http://schemas.openxmlformats.org/officeDocument/2006/relationships/hyperlink" Target="https://api.twitter.com/1.1/geo/id/5bcd72da50f0ee77.json" TargetMode="External" /><Relationship Id="rId479" Type="http://schemas.openxmlformats.org/officeDocument/2006/relationships/hyperlink" Target="https://api.twitter.com/1.1/geo/id/5bcd72da50f0ee77.json" TargetMode="External" /><Relationship Id="rId480" Type="http://schemas.openxmlformats.org/officeDocument/2006/relationships/hyperlink" Target="https://api.twitter.com/1.1/geo/id/5bcd72da50f0ee77.json" TargetMode="External" /><Relationship Id="rId481" Type="http://schemas.openxmlformats.org/officeDocument/2006/relationships/hyperlink" Target="https://api.twitter.com/1.1/geo/id/5bcd72da50f0ee77.json" TargetMode="External" /><Relationship Id="rId482" Type="http://schemas.openxmlformats.org/officeDocument/2006/relationships/hyperlink" Target="https://api.twitter.com/1.1/geo/id/5bcd72da50f0ee77.json" TargetMode="External" /><Relationship Id="rId483" Type="http://schemas.openxmlformats.org/officeDocument/2006/relationships/hyperlink" Target="https://api.twitter.com/1.1/geo/id/5bcd72da50f0ee77.json" TargetMode="External" /><Relationship Id="rId484" Type="http://schemas.openxmlformats.org/officeDocument/2006/relationships/hyperlink" Target="https://api.twitter.com/1.1/geo/id/5bcd72da50f0ee77.json" TargetMode="External" /><Relationship Id="rId485" Type="http://schemas.openxmlformats.org/officeDocument/2006/relationships/hyperlink" Target="https://api.twitter.com/1.1/geo/id/584d81d6e854d368.json" TargetMode="External" /><Relationship Id="rId486" Type="http://schemas.openxmlformats.org/officeDocument/2006/relationships/comments" Target="../comments1.xml" /><Relationship Id="rId487" Type="http://schemas.openxmlformats.org/officeDocument/2006/relationships/vmlDrawing" Target="../drawings/vmlDrawing1.vml" /><Relationship Id="rId488" Type="http://schemas.openxmlformats.org/officeDocument/2006/relationships/table" Target="../tables/table1.xml" /><Relationship Id="rId48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mrPjCuh7A" TargetMode="External" /><Relationship Id="rId2" Type="http://schemas.openxmlformats.org/officeDocument/2006/relationships/hyperlink" Target="https://t.co/o7S1UmktZg" TargetMode="External" /><Relationship Id="rId3" Type="http://schemas.openxmlformats.org/officeDocument/2006/relationships/hyperlink" Target="https://t.co/hKECg3ijau" TargetMode="External" /><Relationship Id="rId4" Type="http://schemas.openxmlformats.org/officeDocument/2006/relationships/hyperlink" Target="https://t.co/WBAlzVIqRi" TargetMode="External" /><Relationship Id="rId5" Type="http://schemas.openxmlformats.org/officeDocument/2006/relationships/hyperlink" Target="http://t.co/E0vzmVwcUj" TargetMode="External" /><Relationship Id="rId6" Type="http://schemas.openxmlformats.org/officeDocument/2006/relationships/hyperlink" Target="https://t.co/bAdOfg2EgL" TargetMode="External" /><Relationship Id="rId7" Type="http://schemas.openxmlformats.org/officeDocument/2006/relationships/hyperlink" Target="https://t.co/2S2pIn3K4g" TargetMode="External" /><Relationship Id="rId8" Type="http://schemas.openxmlformats.org/officeDocument/2006/relationships/hyperlink" Target="https://t.co/AiItboYzlf" TargetMode="External" /><Relationship Id="rId9" Type="http://schemas.openxmlformats.org/officeDocument/2006/relationships/hyperlink" Target="https://t.co/3W5wHPAW0W" TargetMode="External" /><Relationship Id="rId10" Type="http://schemas.openxmlformats.org/officeDocument/2006/relationships/hyperlink" Target="https://t.co/58PWqtEB3Y" TargetMode="External" /><Relationship Id="rId11" Type="http://schemas.openxmlformats.org/officeDocument/2006/relationships/hyperlink" Target="https://t.co/HzsE6EiZ40" TargetMode="External" /><Relationship Id="rId12" Type="http://schemas.openxmlformats.org/officeDocument/2006/relationships/hyperlink" Target="https://t.co/Ssd9pMisVh" TargetMode="External" /><Relationship Id="rId13" Type="http://schemas.openxmlformats.org/officeDocument/2006/relationships/hyperlink" Target="https://t.co/rjuqfAbwNY" TargetMode="External" /><Relationship Id="rId14" Type="http://schemas.openxmlformats.org/officeDocument/2006/relationships/hyperlink" Target="https://t.co/zgajHQ125S" TargetMode="External" /><Relationship Id="rId15" Type="http://schemas.openxmlformats.org/officeDocument/2006/relationships/hyperlink" Target="https://t.co/k7eqn6KbC5" TargetMode="External" /><Relationship Id="rId16" Type="http://schemas.openxmlformats.org/officeDocument/2006/relationships/hyperlink" Target="https://t.co/hKECg3ijau" TargetMode="External" /><Relationship Id="rId17" Type="http://schemas.openxmlformats.org/officeDocument/2006/relationships/hyperlink" Target="https://t.co/NlUFalqUY3" TargetMode="External" /><Relationship Id="rId18" Type="http://schemas.openxmlformats.org/officeDocument/2006/relationships/hyperlink" Target="https://t.co/4DWizFq7ls" TargetMode="External" /><Relationship Id="rId19" Type="http://schemas.openxmlformats.org/officeDocument/2006/relationships/hyperlink" Target="https://t.co/rleNNW6YKw" TargetMode="External" /><Relationship Id="rId20" Type="http://schemas.openxmlformats.org/officeDocument/2006/relationships/hyperlink" Target="https://t.co/IxKtwn5Bk0" TargetMode="External" /><Relationship Id="rId21" Type="http://schemas.openxmlformats.org/officeDocument/2006/relationships/hyperlink" Target="https://t.co/qxw44FEXHo" TargetMode="External" /><Relationship Id="rId22" Type="http://schemas.openxmlformats.org/officeDocument/2006/relationships/hyperlink" Target="https://t.co/5sW1ahWDM9" TargetMode="External" /><Relationship Id="rId23" Type="http://schemas.openxmlformats.org/officeDocument/2006/relationships/hyperlink" Target="https://t.co/Mj3Qllum3t" TargetMode="External" /><Relationship Id="rId24" Type="http://schemas.openxmlformats.org/officeDocument/2006/relationships/hyperlink" Target="https://t.co/SsunQ1m5wY" TargetMode="External" /><Relationship Id="rId25" Type="http://schemas.openxmlformats.org/officeDocument/2006/relationships/hyperlink" Target="https://t.co/71qZKiC2La" TargetMode="External" /><Relationship Id="rId26" Type="http://schemas.openxmlformats.org/officeDocument/2006/relationships/hyperlink" Target="https://t.co/YJoNLFSjE2" TargetMode="External" /><Relationship Id="rId27" Type="http://schemas.openxmlformats.org/officeDocument/2006/relationships/hyperlink" Target="https://t.co/Le5q5sB8ZX" TargetMode="External" /><Relationship Id="rId28" Type="http://schemas.openxmlformats.org/officeDocument/2006/relationships/hyperlink" Target="https://t.co/7APdkiiE6h" TargetMode="External" /><Relationship Id="rId29" Type="http://schemas.openxmlformats.org/officeDocument/2006/relationships/hyperlink" Target="https://t.co/wPxf3g08dc" TargetMode="External" /><Relationship Id="rId30" Type="http://schemas.openxmlformats.org/officeDocument/2006/relationships/hyperlink" Target="https://t.co/A1uWk8LbZa" TargetMode="External" /><Relationship Id="rId31" Type="http://schemas.openxmlformats.org/officeDocument/2006/relationships/hyperlink" Target="https://t.co/HPDSRfX7GQ" TargetMode="External" /><Relationship Id="rId32" Type="http://schemas.openxmlformats.org/officeDocument/2006/relationships/hyperlink" Target="https://t.co/eGJFNLbtZN" TargetMode="External" /><Relationship Id="rId33" Type="http://schemas.openxmlformats.org/officeDocument/2006/relationships/hyperlink" Target="https://t.co/PJxUC0RWyr" TargetMode="External" /><Relationship Id="rId34" Type="http://schemas.openxmlformats.org/officeDocument/2006/relationships/hyperlink" Target="https://t.co/KBfuwAUwqH" TargetMode="External" /><Relationship Id="rId35" Type="http://schemas.openxmlformats.org/officeDocument/2006/relationships/hyperlink" Target="https://t.co/5BuvO68BJt" TargetMode="External" /><Relationship Id="rId36" Type="http://schemas.openxmlformats.org/officeDocument/2006/relationships/hyperlink" Target="https://t.co/w0N320ktWQ" TargetMode="External" /><Relationship Id="rId37" Type="http://schemas.openxmlformats.org/officeDocument/2006/relationships/hyperlink" Target="https://t.co/yR5FvaSUno" TargetMode="External" /><Relationship Id="rId38" Type="http://schemas.openxmlformats.org/officeDocument/2006/relationships/hyperlink" Target="https://t.co/WEVgjMi3E7" TargetMode="External" /><Relationship Id="rId39" Type="http://schemas.openxmlformats.org/officeDocument/2006/relationships/hyperlink" Target="https://t.co/2N4JABvNr4" TargetMode="External" /><Relationship Id="rId40" Type="http://schemas.openxmlformats.org/officeDocument/2006/relationships/hyperlink" Target="https://t.co/RsbtPnxJX9" TargetMode="External" /><Relationship Id="rId41" Type="http://schemas.openxmlformats.org/officeDocument/2006/relationships/hyperlink" Target="https://t.co/YsX0Rv0kQL" TargetMode="External" /><Relationship Id="rId42" Type="http://schemas.openxmlformats.org/officeDocument/2006/relationships/hyperlink" Target="https://t.co/8ffnyxmYYi" TargetMode="External" /><Relationship Id="rId43" Type="http://schemas.openxmlformats.org/officeDocument/2006/relationships/hyperlink" Target="https://t.co/saHsNqNaku" TargetMode="External" /><Relationship Id="rId44" Type="http://schemas.openxmlformats.org/officeDocument/2006/relationships/hyperlink" Target="https://t.co/hXjChQ0Vpu" TargetMode="External" /><Relationship Id="rId45" Type="http://schemas.openxmlformats.org/officeDocument/2006/relationships/hyperlink" Target="https://t.co/kmUlbHZUaF" TargetMode="External" /><Relationship Id="rId46" Type="http://schemas.openxmlformats.org/officeDocument/2006/relationships/hyperlink" Target="https://t.co/l4vdmBOgJo" TargetMode="External" /><Relationship Id="rId47" Type="http://schemas.openxmlformats.org/officeDocument/2006/relationships/hyperlink" Target="https://t.co/nkj7XZBcim" TargetMode="External" /><Relationship Id="rId48" Type="http://schemas.openxmlformats.org/officeDocument/2006/relationships/hyperlink" Target="https://t.co/LrJD1g3rL3" TargetMode="External" /><Relationship Id="rId49" Type="http://schemas.openxmlformats.org/officeDocument/2006/relationships/hyperlink" Target="https://t.co/9w4mSFUHRL" TargetMode="External" /><Relationship Id="rId50" Type="http://schemas.openxmlformats.org/officeDocument/2006/relationships/hyperlink" Target="https://t.co/z1U9Vuaq5B" TargetMode="External" /><Relationship Id="rId51" Type="http://schemas.openxmlformats.org/officeDocument/2006/relationships/hyperlink" Target="https://t.co/BGdwchLdwJ" TargetMode="External" /><Relationship Id="rId52" Type="http://schemas.openxmlformats.org/officeDocument/2006/relationships/hyperlink" Target="http://t.co/QyEgvsurDD" TargetMode="External" /><Relationship Id="rId53" Type="http://schemas.openxmlformats.org/officeDocument/2006/relationships/hyperlink" Target="https://t.co/0bc09UBtJd" TargetMode="External" /><Relationship Id="rId54" Type="http://schemas.openxmlformats.org/officeDocument/2006/relationships/hyperlink" Target="https://pbs.twimg.com/profile_banners/24958714/1547465786" TargetMode="External" /><Relationship Id="rId55" Type="http://schemas.openxmlformats.org/officeDocument/2006/relationships/hyperlink" Target="https://pbs.twimg.com/profile_banners/822481123070672896/1559697784" TargetMode="External" /><Relationship Id="rId56" Type="http://schemas.openxmlformats.org/officeDocument/2006/relationships/hyperlink" Target="https://pbs.twimg.com/profile_banners/861006305326235648/1557276083" TargetMode="External" /><Relationship Id="rId57" Type="http://schemas.openxmlformats.org/officeDocument/2006/relationships/hyperlink" Target="https://pbs.twimg.com/profile_banners/256218220/1557132539" TargetMode="External" /><Relationship Id="rId58" Type="http://schemas.openxmlformats.org/officeDocument/2006/relationships/hyperlink" Target="https://pbs.twimg.com/profile_banners/102713613/1549367197" TargetMode="External" /><Relationship Id="rId59" Type="http://schemas.openxmlformats.org/officeDocument/2006/relationships/hyperlink" Target="https://pbs.twimg.com/profile_banners/2161912932/1383019553" TargetMode="External" /><Relationship Id="rId60" Type="http://schemas.openxmlformats.org/officeDocument/2006/relationships/hyperlink" Target="https://pbs.twimg.com/profile_banners/870413245/1478637886" TargetMode="External" /><Relationship Id="rId61" Type="http://schemas.openxmlformats.org/officeDocument/2006/relationships/hyperlink" Target="https://pbs.twimg.com/profile_banners/712782824/1371129249" TargetMode="External" /><Relationship Id="rId62" Type="http://schemas.openxmlformats.org/officeDocument/2006/relationships/hyperlink" Target="https://pbs.twimg.com/profile_banners/246278558/1384973063" TargetMode="External" /><Relationship Id="rId63" Type="http://schemas.openxmlformats.org/officeDocument/2006/relationships/hyperlink" Target="https://pbs.twimg.com/profile_banners/95754401/1557093558" TargetMode="External" /><Relationship Id="rId64" Type="http://schemas.openxmlformats.org/officeDocument/2006/relationships/hyperlink" Target="https://pbs.twimg.com/profile_banners/30741665/1548713828" TargetMode="External" /><Relationship Id="rId65" Type="http://schemas.openxmlformats.org/officeDocument/2006/relationships/hyperlink" Target="https://pbs.twimg.com/profile_banners/1613573875/1445343659" TargetMode="External" /><Relationship Id="rId66" Type="http://schemas.openxmlformats.org/officeDocument/2006/relationships/hyperlink" Target="https://pbs.twimg.com/profile_banners/4081501643/1559674567" TargetMode="External" /><Relationship Id="rId67" Type="http://schemas.openxmlformats.org/officeDocument/2006/relationships/hyperlink" Target="https://pbs.twimg.com/profile_banners/24522410/1549483512" TargetMode="External" /><Relationship Id="rId68" Type="http://schemas.openxmlformats.org/officeDocument/2006/relationships/hyperlink" Target="https://pbs.twimg.com/profile_banners/242095346/1510625030" TargetMode="External" /><Relationship Id="rId69" Type="http://schemas.openxmlformats.org/officeDocument/2006/relationships/hyperlink" Target="https://pbs.twimg.com/profile_banners/28784163/1527588059" TargetMode="External" /><Relationship Id="rId70" Type="http://schemas.openxmlformats.org/officeDocument/2006/relationships/hyperlink" Target="https://pbs.twimg.com/profile_banners/1104365283786006533/1552137039" TargetMode="External" /><Relationship Id="rId71" Type="http://schemas.openxmlformats.org/officeDocument/2006/relationships/hyperlink" Target="https://pbs.twimg.com/profile_banners/174784514/1557568029" TargetMode="External" /><Relationship Id="rId72" Type="http://schemas.openxmlformats.org/officeDocument/2006/relationships/hyperlink" Target="https://pbs.twimg.com/profile_banners/1022846662040014849/1532700702" TargetMode="External" /><Relationship Id="rId73" Type="http://schemas.openxmlformats.org/officeDocument/2006/relationships/hyperlink" Target="https://pbs.twimg.com/profile_banners/267700943/1546945785" TargetMode="External" /><Relationship Id="rId74" Type="http://schemas.openxmlformats.org/officeDocument/2006/relationships/hyperlink" Target="https://pbs.twimg.com/profile_banners/185018623/1517867255" TargetMode="External" /><Relationship Id="rId75" Type="http://schemas.openxmlformats.org/officeDocument/2006/relationships/hyperlink" Target="https://pbs.twimg.com/profile_banners/4904844933/1551095373" TargetMode="External" /><Relationship Id="rId76" Type="http://schemas.openxmlformats.org/officeDocument/2006/relationships/hyperlink" Target="https://pbs.twimg.com/profile_banners/22791034/1507378661" TargetMode="External" /><Relationship Id="rId77" Type="http://schemas.openxmlformats.org/officeDocument/2006/relationships/hyperlink" Target="https://pbs.twimg.com/profile_banners/380464648/1504957713" TargetMode="External" /><Relationship Id="rId78" Type="http://schemas.openxmlformats.org/officeDocument/2006/relationships/hyperlink" Target="https://pbs.twimg.com/profile_banners/4539605361/1450801237" TargetMode="External" /><Relationship Id="rId79" Type="http://schemas.openxmlformats.org/officeDocument/2006/relationships/hyperlink" Target="https://pbs.twimg.com/profile_banners/2270740464/1517482750" TargetMode="External" /><Relationship Id="rId80" Type="http://schemas.openxmlformats.org/officeDocument/2006/relationships/hyperlink" Target="https://pbs.twimg.com/profile_banners/150228014/1363977498" TargetMode="External" /><Relationship Id="rId81" Type="http://schemas.openxmlformats.org/officeDocument/2006/relationships/hyperlink" Target="https://pbs.twimg.com/profile_banners/61236224/1410470081" TargetMode="External" /><Relationship Id="rId82" Type="http://schemas.openxmlformats.org/officeDocument/2006/relationships/hyperlink" Target="https://pbs.twimg.com/profile_banners/219954854/1560200793" TargetMode="External" /><Relationship Id="rId83" Type="http://schemas.openxmlformats.org/officeDocument/2006/relationships/hyperlink" Target="https://pbs.twimg.com/profile_banners/262830268/1549456403" TargetMode="External" /><Relationship Id="rId84" Type="http://schemas.openxmlformats.org/officeDocument/2006/relationships/hyperlink" Target="https://pbs.twimg.com/profile_banners/338493408/1527181997" TargetMode="External" /><Relationship Id="rId85" Type="http://schemas.openxmlformats.org/officeDocument/2006/relationships/hyperlink" Target="https://pbs.twimg.com/profile_banners/3329658617/1502282097" TargetMode="External" /><Relationship Id="rId86" Type="http://schemas.openxmlformats.org/officeDocument/2006/relationships/hyperlink" Target="https://pbs.twimg.com/profile_banners/563812686/1501869419" TargetMode="External" /><Relationship Id="rId87" Type="http://schemas.openxmlformats.org/officeDocument/2006/relationships/hyperlink" Target="https://pbs.twimg.com/profile_banners/3217430829/1430233571" TargetMode="External" /><Relationship Id="rId88" Type="http://schemas.openxmlformats.org/officeDocument/2006/relationships/hyperlink" Target="https://pbs.twimg.com/profile_banners/330145212/1552884713" TargetMode="External" /><Relationship Id="rId89" Type="http://schemas.openxmlformats.org/officeDocument/2006/relationships/hyperlink" Target="https://pbs.twimg.com/profile_banners/1131231127392399367/1558541886" TargetMode="External" /><Relationship Id="rId90" Type="http://schemas.openxmlformats.org/officeDocument/2006/relationships/hyperlink" Target="https://pbs.twimg.com/profile_banners/893129755/1506110818" TargetMode="External" /><Relationship Id="rId91" Type="http://schemas.openxmlformats.org/officeDocument/2006/relationships/hyperlink" Target="https://pbs.twimg.com/profile_banners/391028169/1550782804" TargetMode="External" /><Relationship Id="rId92" Type="http://schemas.openxmlformats.org/officeDocument/2006/relationships/hyperlink" Target="https://pbs.twimg.com/profile_banners/20139139/1552247585" TargetMode="External" /><Relationship Id="rId93" Type="http://schemas.openxmlformats.org/officeDocument/2006/relationships/hyperlink" Target="https://pbs.twimg.com/profile_banners/106449043/1512497860" TargetMode="External" /><Relationship Id="rId94" Type="http://schemas.openxmlformats.org/officeDocument/2006/relationships/hyperlink" Target="https://pbs.twimg.com/profile_banners/28096651/1501960566" TargetMode="External" /><Relationship Id="rId95" Type="http://schemas.openxmlformats.org/officeDocument/2006/relationships/hyperlink" Target="https://pbs.twimg.com/profile_banners/46403451/1542987487" TargetMode="External" /><Relationship Id="rId96" Type="http://schemas.openxmlformats.org/officeDocument/2006/relationships/hyperlink" Target="https://pbs.twimg.com/profile_banners/1107740725691777025/1557012072" TargetMode="External" /><Relationship Id="rId97" Type="http://schemas.openxmlformats.org/officeDocument/2006/relationships/hyperlink" Target="https://pbs.twimg.com/profile_banners/397557551/1421504330" TargetMode="External" /><Relationship Id="rId98" Type="http://schemas.openxmlformats.org/officeDocument/2006/relationships/hyperlink" Target="https://pbs.twimg.com/profile_banners/922451348372819968/1520658990" TargetMode="External" /><Relationship Id="rId99" Type="http://schemas.openxmlformats.org/officeDocument/2006/relationships/hyperlink" Target="https://pbs.twimg.com/profile_banners/3245605385/1558999636" TargetMode="External" /><Relationship Id="rId100" Type="http://schemas.openxmlformats.org/officeDocument/2006/relationships/hyperlink" Target="https://pbs.twimg.com/profile_banners/293535606/1549122719" TargetMode="External" /><Relationship Id="rId101" Type="http://schemas.openxmlformats.org/officeDocument/2006/relationships/hyperlink" Target="https://pbs.twimg.com/profile_banners/187236309/1534171014" TargetMode="External" /><Relationship Id="rId102" Type="http://schemas.openxmlformats.org/officeDocument/2006/relationships/hyperlink" Target="https://pbs.twimg.com/profile_banners/912671153562558465/1554919872" TargetMode="External" /><Relationship Id="rId103" Type="http://schemas.openxmlformats.org/officeDocument/2006/relationships/hyperlink" Target="https://pbs.twimg.com/profile_banners/29022694/1559882534" TargetMode="External" /><Relationship Id="rId104" Type="http://schemas.openxmlformats.org/officeDocument/2006/relationships/hyperlink" Target="https://pbs.twimg.com/profile_banners/17329957/1437497706" TargetMode="External" /><Relationship Id="rId105" Type="http://schemas.openxmlformats.org/officeDocument/2006/relationships/hyperlink" Target="https://pbs.twimg.com/profile_banners/1010598064422375424/1559919638" TargetMode="External" /><Relationship Id="rId106" Type="http://schemas.openxmlformats.org/officeDocument/2006/relationships/hyperlink" Target="https://pbs.twimg.com/profile_banners/3031245534/1554961889" TargetMode="External" /><Relationship Id="rId107" Type="http://schemas.openxmlformats.org/officeDocument/2006/relationships/hyperlink" Target="https://pbs.twimg.com/profile_banners/170439199/1558107896" TargetMode="External" /><Relationship Id="rId108" Type="http://schemas.openxmlformats.org/officeDocument/2006/relationships/hyperlink" Target="https://pbs.twimg.com/profile_banners/1034509600215785473/1548363201" TargetMode="External" /><Relationship Id="rId109" Type="http://schemas.openxmlformats.org/officeDocument/2006/relationships/hyperlink" Target="https://pbs.twimg.com/profile_banners/38201401/1469851142" TargetMode="External" /><Relationship Id="rId110" Type="http://schemas.openxmlformats.org/officeDocument/2006/relationships/hyperlink" Target="https://pbs.twimg.com/profile_banners/847815835230056450/1499678977" TargetMode="External" /><Relationship Id="rId111" Type="http://schemas.openxmlformats.org/officeDocument/2006/relationships/hyperlink" Target="https://pbs.twimg.com/profile_banners/1115396912/1557845731" TargetMode="External" /><Relationship Id="rId112" Type="http://schemas.openxmlformats.org/officeDocument/2006/relationships/hyperlink" Target="https://pbs.twimg.com/profile_banners/788524/1542015319" TargetMode="External" /><Relationship Id="rId113" Type="http://schemas.openxmlformats.org/officeDocument/2006/relationships/hyperlink" Target="https://pbs.twimg.com/profile_banners/4829436544/1453290760" TargetMode="External" /><Relationship Id="rId114" Type="http://schemas.openxmlformats.org/officeDocument/2006/relationships/hyperlink" Target="https://pbs.twimg.com/profile_banners/3059457425/1540208751" TargetMode="External" /><Relationship Id="rId115" Type="http://schemas.openxmlformats.org/officeDocument/2006/relationships/hyperlink" Target="https://pbs.twimg.com/profile_banners/927295871527587840/1524325163" TargetMode="External" /><Relationship Id="rId116" Type="http://schemas.openxmlformats.org/officeDocument/2006/relationships/hyperlink" Target="https://pbs.twimg.com/profile_banners/26344505/1540602406" TargetMode="External" /><Relationship Id="rId117" Type="http://schemas.openxmlformats.org/officeDocument/2006/relationships/hyperlink" Target="https://pbs.twimg.com/profile_banners/3197976827/1509090769" TargetMode="External" /><Relationship Id="rId118" Type="http://schemas.openxmlformats.org/officeDocument/2006/relationships/hyperlink" Target="https://pbs.twimg.com/profile_banners/438579588/1558873841" TargetMode="External" /><Relationship Id="rId119" Type="http://schemas.openxmlformats.org/officeDocument/2006/relationships/hyperlink" Target="https://pbs.twimg.com/profile_banners/745699615/1552857876" TargetMode="External" /><Relationship Id="rId120" Type="http://schemas.openxmlformats.org/officeDocument/2006/relationships/hyperlink" Target="https://pbs.twimg.com/profile_banners/248300520/1512731337" TargetMode="External" /><Relationship Id="rId121" Type="http://schemas.openxmlformats.org/officeDocument/2006/relationships/hyperlink" Target="https://pbs.twimg.com/profile_banners/207517808/1546020493" TargetMode="External" /><Relationship Id="rId122" Type="http://schemas.openxmlformats.org/officeDocument/2006/relationships/hyperlink" Target="https://pbs.twimg.com/profile_banners/701092676859523073/1456008364" TargetMode="External" /><Relationship Id="rId123" Type="http://schemas.openxmlformats.org/officeDocument/2006/relationships/hyperlink" Target="https://pbs.twimg.com/profile_banners/39995946/1536660788" TargetMode="External" /><Relationship Id="rId124" Type="http://schemas.openxmlformats.org/officeDocument/2006/relationships/hyperlink" Target="https://pbs.twimg.com/profile_banners/2475115273/1523354960" TargetMode="External" /><Relationship Id="rId125" Type="http://schemas.openxmlformats.org/officeDocument/2006/relationships/hyperlink" Target="https://pbs.twimg.com/profile_banners/236551462/1476574884" TargetMode="External" /><Relationship Id="rId126" Type="http://schemas.openxmlformats.org/officeDocument/2006/relationships/hyperlink" Target="https://pbs.twimg.com/profile_banners/258942091/1509372725" TargetMode="External" /><Relationship Id="rId127" Type="http://schemas.openxmlformats.org/officeDocument/2006/relationships/hyperlink" Target="https://pbs.twimg.com/profile_banners/250666162/1550673855" TargetMode="External" /><Relationship Id="rId128" Type="http://schemas.openxmlformats.org/officeDocument/2006/relationships/hyperlink" Target="https://pbs.twimg.com/profile_banners/188522095/1555962284" TargetMode="External" /><Relationship Id="rId129" Type="http://schemas.openxmlformats.org/officeDocument/2006/relationships/hyperlink" Target="https://pbs.twimg.com/profile_banners/19419428/1552826373" TargetMode="External" /><Relationship Id="rId130" Type="http://schemas.openxmlformats.org/officeDocument/2006/relationships/hyperlink" Target="https://pbs.twimg.com/profile_banners/512961844/1506295640" TargetMode="External" /><Relationship Id="rId131" Type="http://schemas.openxmlformats.org/officeDocument/2006/relationships/hyperlink" Target="https://pbs.twimg.com/profile_banners/434891559/1550520768" TargetMode="External" /><Relationship Id="rId132" Type="http://schemas.openxmlformats.org/officeDocument/2006/relationships/hyperlink" Target="https://pbs.twimg.com/profile_banners/3352972934/1559607261" TargetMode="External" /><Relationship Id="rId133" Type="http://schemas.openxmlformats.org/officeDocument/2006/relationships/hyperlink" Target="https://pbs.twimg.com/profile_banners/963844721251639301/1535040615" TargetMode="External" /><Relationship Id="rId134" Type="http://schemas.openxmlformats.org/officeDocument/2006/relationships/hyperlink" Target="https://pbs.twimg.com/profile_banners/185695742/1549454769" TargetMode="External" /><Relationship Id="rId135" Type="http://schemas.openxmlformats.org/officeDocument/2006/relationships/hyperlink" Target="https://pbs.twimg.com/profile_banners/722837149205147649/1558027178" TargetMode="External" /><Relationship Id="rId136" Type="http://schemas.openxmlformats.org/officeDocument/2006/relationships/hyperlink" Target="https://pbs.twimg.com/profile_banners/31068320/1553588795" TargetMode="External" /><Relationship Id="rId137" Type="http://schemas.openxmlformats.org/officeDocument/2006/relationships/hyperlink" Target="https://pbs.twimg.com/profile_banners/59076885/1400689047" TargetMode="External" /><Relationship Id="rId138" Type="http://schemas.openxmlformats.org/officeDocument/2006/relationships/hyperlink" Target="https://pbs.twimg.com/profile_banners/78546235/1559597266" TargetMode="External" /><Relationship Id="rId139" Type="http://schemas.openxmlformats.org/officeDocument/2006/relationships/hyperlink" Target="https://pbs.twimg.com/profile_banners/826493493480669185/1551895011" TargetMode="External" /><Relationship Id="rId140" Type="http://schemas.openxmlformats.org/officeDocument/2006/relationships/hyperlink" Target="https://pbs.twimg.com/profile_banners/222933777/1542868751" TargetMode="External" /><Relationship Id="rId141" Type="http://schemas.openxmlformats.org/officeDocument/2006/relationships/hyperlink" Target="https://pbs.twimg.com/profile_banners/357513255/1543305306" TargetMode="External" /><Relationship Id="rId142" Type="http://schemas.openxmlformats.org/officeDocument/2006/relationships/hyperlink" Target="https://pbs.twimg.com/profile_banners/105784219/1554660649" TargetMode="External" /><Relationship Id="rId143" Type="http://schemas.openxmlformats.org/officeDocument/2006/relationships/hyperlink" Target="https://pbs.twimg.com/profile_banners/189999221/1524418376" TargetMode="External" /><Relationship Id="rId144" Type="http://schemas.openxmlformats.org/officeDocument/2006/relationships/hyperlink" Target="https://pbs.twimg.com/profile_banners/1150635164/1490609894" TargetMode="External" /><Relationship Id="rId145" Type="http://schemas.openxmlformats.org/officeDocument/2006/relationships/hyperlink" Target="https://pbs.twimg.com/profile_banners/50109331/1515010011" TargetMode="External" /><Relationship Id="rId146" Type="http://schemas.openxmlformats.org/officeDocument/2006/relationships/hyperlink" Target="https://pbs.twimg.com/profile_banners/953592132/1447081584" TargetMode="External" /><Relationship Id="rId147" Type="http://schemas.openxmlformats.org/officeDocument/2006/relationships/hyperlink" Target="https://pbs.twimg.com/profile_banners/3058131/1519096058" TargetMode="External" /><Relationship Id="rId148" Type="http://schemas.openxmlformats.org/officeDocument/2006/relationships/hyperlink" Target="https://pbs.twimg.com/profile_banners/39136125/1406833479" TargetMode="External" /><Relationship Id="rId149" Type="http://schemas.openxmlformats.org/officeDocument/2006/relationships/hyperlink" Target="https://pbs.twimg.com/profile_banners/20143927/1553381322" TargetMode="External" /><Relationship Id="rId150" Type="http://schemas.openxmlformats.org/officeDocument/2006/relationships/hyperlink" Target="https://pbs.twimg.com/profile_banners/220973759/1525431704" TargetMode="External" /><Relationship Id="rId151" Type="http://schemas.openxmlformats.org/officeDocument/2006/relationships/hyperlink" Target="https://pbs.twimg.com/profile_banners/80879577/1558670575" TargetMode="External" /><Relationship Id="rId152" Type="http://schemas.openxmlformats.org/officeDocument/2006/relationships/hyperlink" Target="https://pbs.twimg.com/profile_banners/957112680413741057/1517029911" TargetMode="External" /><Relationship Id="rId153" Type="http://schemas.openxmlformats.org/officeDocument/2006/relationships/hyperlink" Target="https://pbs.twimg.com/profile_banners/1123721816814555136/1557225379" TargetMode="External" /><Relationship Id="rId154" Type="http://schemas.openxmlformats.org/officeDocument/2006/relationships/hyperlink" Target="https://pbs.twimg.com/profile_banners/288342765/1508263084" TargetMode="External" /><Relationship Id="rId155" Type="http://schemas.openxmlformats.org/officeDocument/2006/relationships/hyperlink" Target="https://pbs.twimg.com/profile_banners/122167377/1489705023" TargetMode="External" /><Relationship Id="rId156" Type="http://schemas.openxmlformats.org/officeDocument/2006/relationships/hyperlink" Target="https://pbs.twimg.com/profile_banners/1699094245/1532400854" TargetMode="External" /><Relationship Id="rId157" Type="http://schemas.openxmlformats.org/officeDocument/2006/relationships/hyperlink" Target="https://pbs.twimg.com/profile_banners/341587783/1427918880" TargetMode="External" /><Relationship Id="rId158" Type="http://schemas.openxmlformats.org/officeDocument/2006/relationships/hyperlink" Target="https://pbs.twimg.com/profile_banners/262751398/1534719581" TargetMode="External" /><Relationship Id="rId159" Type="http://schemas.openxmlformats.org/officeDocument/2006/relationships/hyperlink" Target="https://pbs.twimg.com/profile_banners/2166574577/1514899385" TargetMode="External" /><Relationship Id="rId160" Type="http://schemas.openxmlformats.org/officeDocument/2006/relationships/hyperlink" Target="https://pbs.twimg.com/profile_banners/3817277477/1533704748" TargetMode="External" /><Relationship Id="rId161" Type="http://schemas.openxmlformats.org/officeDocument/2006/relationships/hyperlink" Target="https://pbs.twimg.com/profile_banners/13099622/1557758461" TargetMode="External" /><Relationship Id="rId162" Type="http://schemas.openxmlformats.org/officeDocument/2006/relationships/hyperlink" Target="https://pbs.twimg.com/profile_banners/62256824/1557207246" TargetMode="External" /><Relationship Id="rId163" Type="http://schemas.openxmlformats.org/officeDocument/2006/relationships/hyperlink" Target="https://pbs.twimg.com/profile_banners/152781782/1479081553" TargetMode="External" /><Relationship Id="rId164" Type="http://schemas.openxmlformats.org/officeDocument/2006/relationships/hyperlink" Target="https://pbs.twimg.com/profile_banners/1553843011/1404918521" TargetMode="External" /><Relationship Id="rId165" Type="http://schemas.openxmlformats.org/officeDocument/2006/relationships/hyperlink" Target="https://pbs.twimg.com/profile_banners/296280511/1560225852" TargetMode="External" /><Relationship Id="rId166" Type="http://schemas.openxmlformats.org/officeDocument/2006/relationships/hyperlink" Target="https://pbs.twimg.com/profile_banners/1496597964/1448220754" TargetMode="External" /><Relationship Id="rId167" Type="http://schemas.openxmlformats.org/officeDocument/2006/relationships/hyperlink" Target="https://pbs.twimg.com/profile_banners/304039966/1557146293" TargetMode="External" /><Relationship Id="rId168" Type="http://schemas.openxmlformats.org/officeDocument/2006/relationships/hyperlink" Target="https://pbs.twimg.com/profile_banners/1020055662741671938/1532036361" TargetMode="External" /><Relationship Id="rId169" Type="http://schemas.openxmlformats.org/officeDocument/2006/relationships/hyperlink" Target="https://pbs.twimg.com/profile_banners/1076457176040984581/1552169567" TargetMode="External" /><Relationship Id="rId170" Type="http://schemas.openxmlformats.org/officeDocument/2006/relationships/hyperlink" Target="https://pbs.twimg.com/profile_banners/47939994/1407620638" TargetMode="External" /><Relationship Id="rId171" Type="http://schemas.openxmlformats.org/officeDocument/2006/relationships/hyperlink" Target="https://pbs.twimg.com/profile_banners/87488170/1370106687" TargetMode="External" /><Relationship Id="rId172" Type="http://schemas.openxmlformats.org/officeDocument/2006/relationships/hyperlink" Target="https://pbs.twimg.com/profile_banners/952146672/1559525799" TargetMode="External" /><Relationship Id="rId173" Type="http://schemas.openxmlformats.org/officeDocument/2006/relationships/hyperlink" Target="https://pbs.twimg.com/profile_banners/1114958541947789312/1554663418" TargetMode="External" /><Relationship Id="rId174" Type="http://schemas.openxmlformats.org/officeDocument/2006/relationships/hyperlink" Target="http://abs.twimg.com/images/themes/theme1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2/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4/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9/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2/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0/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9/bg.gif"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3/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7/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5/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4/bg.gif" TargetMode="External" /><Relationship Id="rId228" Type="http://schemas.openxmlformats.org/officeDocument/2006/relationships/hyperlink" Target="http://abs.twimg.com/images/themes/theme14/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8/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7/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5/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9/bg.gif" TargetMode="External" /><Relationship Id="rId254" Type="http://schemas.openxmlformats.org/officeDocument/2006/relationships/hyperlink" Target="http://abs.twimg.com/images/themes/theme3/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11/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0/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9/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5/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5/bg.png"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4/bg.gif" TargetMode="External" /><Relationship Id="rId282" Type="http://schemas.openxmlformats.org/officeDocument/2006/relationships/hyperlink" Target="http://abs.twimg.com/images/themes/theme18/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0/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pbs.twimg.com/profile_images/1112802360647139330/xYzvfeQc_normal.png" TargetMode="External" /><Relationship Id="rId292" Type="http://schemas.openxmlformats.org/officeDocument/2006/relationships/hyperlink" Target="http://pbs.twimg.com/profile_images/1136079827813961728/KNE4aqgh_normal.jpg" TargetMode="External" /><Relationship Id="rId293" Type="http://schemas.openxmlformats.org/officeDocument/2006/relationships/hyperlink" Target="http://pbs.twimg.com/profile_images/1136689227838758913/JffnsHBI_normal.jpg" TargetMode="External" /><Relationship Id="rId294" Type="http://schemas.openxmlformats.org/officeDocument/2006/relationships/hyperlink" Target="http://pbs.twimg.com/profile_images/1093472716802441216/AamQFRQF_normal.jpg" TargetMode="External" /><Relationship Id="rId295" Type="http://schemas.openxmlformats.org/officeDocument/2006/relationships/hyperlink" Target="http://pbs.twimg.com/profile_images/1097597774932205570/RhUqKn3Z_normal.png" TargetMode="External" /><Relationship Id="rId296" Type="http://schemas.openxmlformats.org/officeDocument/2006/relationships/hyperlink" Target="http://pbs.twimg.com/profile_images/378800000663348494/3470368d18c7959d0a8eee3a029f63fc_normal.png" TargetMode="External" /><Relationship Id="rId297" Type="http://schemas.openxmlformats.org/officeDocument/2006/relationships/hyperlink" Target="http://pbs.twimg.com/profile_images/1105936776382812169/GbbQxYeG_normal.jpg" TargetMode="External" /><Relationship Id="rId298" Type="http://schemas.openxmlformats.org/officeDocument/2006/relationships/hyperlink" Target="http://pbs.twimg.com/profile_images/1014747986377797634/b20xKTy7_normal.jpg" TargetMode="External" /><Relationship Id="rId299" Type="http://schemas.openxmlformats.org/officeDocument/2006/relationships/hyperlink" Target="http://pbs.twimg.com/profile_images/843140052037390336/fpLL2RX5_normal.jpg" TargetMode="External" /><Relationship Id="rId300" Type="http://schemas.openxmlformats.org/officeDocument/2006/relationships/hyperlink" Target="http://pbs.twimg.com/profile_images/1125158047578578947/Vpn_DUhf_normal.jpg" TargetMode="External" /><Relationship Id="rId301" Type="http://schemas.openxmlformats.org/officeDocument/2006/relationships/hyperlink" Target="http://pbs.twimg.com/profile_images/1067143505888362497/XDALS5fF_normal.jpg" TargetMode="External" /><Relationship Id="rId302" Type="http://schemas.openxmlformats.org/officeDocument/2006/relationships/hyperlink" Target="http://pbs.twimg.com/profile_images/1039064136834011137/2D5jVcKN_normal.jpg" TargetMode="External" /><Relationship Id="rId303" Type="http://schemas.openxmlformats.org/officeDocument/2006/relationships/hyperlink" Target="http://pbs.twimg.com/profile_images/1397334469/mee_normal.jpg" TargetMode="External" /><Relationship Id="rId304" Type="http://schemas.openxmlformats.org/officeDocument/2006/relationships/hyperlink" Target="http://pbs.twimg.com/profile_images/1117482006114390016/uYuhEj0j_normal.jpg" TargetMode="External" /><Relationship Id="rId305" Type="http://schemas.openxmlformats.org/officeDocument/2006/relationships/hyperlink" Target="http://pbs.twimg.com/profile_images/1038090416078446592/4z1qhbUq_normal.jpg" TargetMode="External" /><Relationship Id="rId306" Type="http://schemas.openxmlformats.org/officeDocument/2006/relationships/hyperlink" Target="http://pbs.twimg.com/profile_images/964640950223036416/JatPKYoV_normal.jpg" TargetMode="External" /><Relationship Id="rId307" Type="http://schemas.openxmlformats.org/officeDocument/2006/relationships/hyperlink" Target="http://pbs.twimg.com/profile_images/146301441/bramley_logo_normal.JPG" TargetMode="External" /><Relationship Id="rId308" Type="http://schemas.openxmlformats.org/officeDocument/2006/relationships/hyperlink" Target="http://pbs.twimg.com/profile_images/1104365635528781824/XeHyccI4_normal.jpg" TargetMode="External" /><Relationship Id="rId309" Type="http://schemas.openxmlformats.org/officeDocument/2006/relationships/hyperlink" Target="http://pbs.twimg.com/profile_images/1130470007480172544/04g1Nquk_normal.jpg" TargetMode="External" /><Relationship Id="rId310" Type="http://schemas.openxmlformats.org/officeDocument/2006/relationships/hyperlink" Target="http://pbs.twimg.com/profile_images/1132688442280824833/Zkhx8SqC_normal.jpg" TargetMode="External" /><Relationship Id="rId311" Type="http://schemas.openxmlformats.org/officeDocument/2006/relationships/hyperlink" Target="http://pbs.twimg.com/profile_images/1130791402475008000/p3mp4-UF_normal.jpg" TargetMode="External" /><Relationship Id="rId312" Type="http://schemas.openxmlformats.org/officeDocument/2006/relationships/hyperlink" Target="http://pbs.twimg.com/profile_images/1101302256245399552/vr2Qg8in_normal.jpg" TargetMode="External" /><Relationship Id="rId313" Type="http://schemas.openxmlformats.org/officeDocument/2006/relationships/hyperlink" Target="http://pbs.twimg.com/profile_images/1116340218158886912/4YSuXJjL_normal.jpg" TargetMode="External" /><Relationship Id="rId314" Type="http://schemas.openxmlformats.org/officeDocument/2006/relationships/hyperlink" Target="http://pbs.twimg.com/profile_images/1135621808290447360/m3s0jR9i_normal.jpg" TargetMode="External" /><Relationship Id="rId315" Type="http://schemas.openxmlformats.org/officeDocument/2006/relationships/hyperlink" Target="http://pbs.twimg.com/profile_images/1069615183021203457/NndTAZ-x_normal.jpg" TargetMode="External" /><Relationship Id="rId316" Type="http://schemas.openxmlformats.org/officeDocument/2006/relationships/hyperlink" Target="http://pbs.twimg.com/profile_images/1133790708819779584/yqIaYK7b_normal.jpg" TargetMode="External" /><Relationship Id="rId317" Type="http://schemas.openxmlformats.org/officeDocument/2006/relationships/hyperlink" Target="http://pbs.twimg.com/profile_images/939961320941740032/P3N0q5c4_normal.jpg" TargetMode="External" /><Relationship Id="rId318" Type="http://schemas.openxmlformats.org/officeDocument/2006/relationships/hyperlink" Target="http://pbs.twimg.com/profile_images/1088574272279322631/SuS-cd5A_normal.jpg" TargetMode="External" /><Relationship Id="rId319" Type="http://schemas.openxmlformats.org/officeDocument/2006/relationships/hyperlink" Target="http://pbs.twimg.com/profile_images/1094155278382235649/0FoXZ9sD_normal.jpg" TargetMode="External" /><Relationship Id="rId320" Type="http://schemas.openxmlformats.org/officeDocument/2006/relationships/hyperlink" Target="http://pbs.twimg.com/profile_images/916637471009656832/F42Zd175_normal.jpg" TargetMode="External" /><Relationship Id="rId321" Type="http://schemas.openxmlformats.org/officeDocument/2006/relationships/hyperlink" Target="http://pbs.twimg.com/profile_images/1099760503533039617/OfNLB__f_normal.jpg" TargetMode="External" /><Relationship Id="rId322" Type="http://schemas.openxmlformats.org/officeDocument/2006/relationships/hyperlink" Target="http://pbs.twimg.com/profile_images/978611339512942592/5QwHaNCN_normal.jpg" TargetMode="External" /><Relationship Id="rId323" Type="http://schemas.openxmlformats.org/officeDocument/2006/relationships/hyperlink" Target="http://pbs.twimg.com/profile_images/496356392542797826/bQWyqV3U_normal.jpeg" TargetMode="External" /><Relationship Id="rId324" Type="http://schemas.openxmlformats.org/officeDocument/2006/relationships/hyperlink" Target="http://pbs.twimg.com/profile_images/1428846276/RichardHeyes1_normal.jpg" TargetMode="External" /><Relationship Id="rId325" Type="http://schemas.openxmlformats.org/officeDocument/2006/relationships/hyperlink" Target="http://pbs.twimg.com/profile_images/1130164333286187009/UY57at8u_normal.jpg" TargetMode="External" /><Relationship Id="rId326" Type="http://schemas.openxmlformats.org/officeDocument/2006/relationships/hyperlink" Target="http://pbs.twimg.com/profile_images/1031084534476025856/BQMIaYRU_normal.jpg" TargetMode="External" /><Relationship Id="rId327" Type="http://schemas.openxmlformats.org/officeDocument/2006/relationships/hyperlink" Target="http://pbs.twimg.com/profile_images/1118640910101819392/hPDIOplf_normal.jpg" TargetMode="External" /><Relationship Id="rId328" Type="http://schemas.openxmlformats.org/officeDocument/2006/relationships/hyperlink" Target="http://pbs.twimg.com/profile_images/1131495065568911360/FCU2fyTM_normal.jpg" TargetMode="External" /><Relationship Id="rId329" Type="http://schemas.openxmlformats.org/officeDocument/2006/relationships/hyperlink" Target="http://pbs.twimg.com/profile_images/964675278734700544/8X6Wj2vb_normal.jpg" TargetMode="External" /><Relationship Id="rId330" Type="http://schemas.openxmlformats.org/officeDocument/2006/relationships/hyperlink" Target="http://pbs.twimg.com/profile_images/658321616481468416/F3JcSAvN_normal.jpg" TargetMode="External" /><Relationship Id="rId331" Type="http://schemas.openxmlformats.org/officeDocument/2006/relationships/hyperlink" Target="http://pbs.twimg.com/profile_images/1134102873128800258/O8d_imJF_normal.jpg" TargetMode="External" /><Relationship Id="rId332" Type="http://schemas.openxmlformats.org/officeDocument/2006/relationships/hyperlink" Target="http://pbs.twimg.com/profile_images/1131231731028250624/kMjH4wPj_normal.jpg" TargetMode="External" /><Relationship Id="rId333" Type="http://schemas.openxmlformats.org/officeDocument/2006/relationships/hyperlink" Target="http://pbs.twimg.com/profile_images/911317870499557377/8C0o8IqA_normal.jpg" TargetMode="External" /><Relationship Id="rId334" Type="http://schemas.openxmlformats.org/officeDocument/2006/relationships/hyperlink" Target="http://pbs.twimg.com/profile_images/1076912605934043136/xw6eEtct_normal.jpg" TargetMode="External" /><Relationship Id="rId335" Type="http://schemas.openxmlformats.org/officeDocument/2006/relationships/hyperlink" Target="http://pbs.twimg.com/profile_images/1045069285096329219/GqeCM3TK_normal.jp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pbs.twimg.com/profile_images/1091679794301947905/WbM1dJvy_normal.jpg" TargetMode="External" /><Relationship Id="rId338" Type="http://schemas.openxmlformats.org/officeDocument/2006/relationships/hyperlink" Target="http://pbs.twimg.com/profile_images/827568259465555968/4MROd4Dr_normal.jpg" TargetMode="External" /><Relationship Id="rId339" Type="http://schemas.openxmlformats.org/officeDocument/2006/relationships/hyperlink" Target="http://pbs.twimg.com/profile_images/1065992924566077441/5iDfDrqi_normal.jpg" TargetMode="External" /><Relationship Id="rId340" Type="http://schemas.openxmlformats.org/officeDocument/2006/relationships/hyperlink" Target="http://pbs.twimg.com/profile_images/922133822132670464/TT_SbikI_normal.jpg" TargetMode="External" /><Relationship Id="rId341" Type="http://schemas.openxmlformats.org/officeDocument/2006/relationships/hyperlink" Target="http://pbs.twimg.com/profile_images/1124525756305035264/Cq-6WdtT_normal.jpg" TargetMode="External" /><Relationship Id="rId342" Type="http://schemas.openxmlformats.org/officeDocument/2006/relationships/hyperlink" Target="http://pbs.twimg.com/profile_images/1126360667735429120/TmDEEFtg_normal.jpg" TargetMode="External" /><Relationship Id="rId343" Type="http://schemas.openxmlformats.org/officeDocument/2006/relationships/hyperlink" Target="http://pbs.twimg.com/profile_images/1107215950946942976/IvBor9Q8_normal.jpg" TargetMode="External" /><Relationship Id="rId344" Type="http://schemas.openxmlformats.org/officeDocument/2006/relationships/hyperlink" Target="http://pbs.twimg.com/profile_images/1127486347877416960/h0jhbAxf_normal.jpg" TargetMode="External" /><Relationship Id="rId345" Type="http://schemas.openxmlformats.org/officeDocument/2006/relationships/hyperlink" Target="http://pbs.twimg.com/profile_images/1107925469054283776/W6TOJwlp_normal.jpg" TargetMode="External" /><Relationship Id="rId346" Type="http://schemas.openxmlformats.org/officeDocument/2006/relationships/hyperlink" Target="http://pbs.twimg.com/profile_images/1135835511828955136/SvN9Zmzl_normal.jpg" TargetMode="External" /><Relationship Id="rId347" Type="http://schemas.openxmlformats.org/officeDocument/2006/relationships/hyperlink" Target="http://pbs.twimg.com/profile_images/1091726668253839360/7uPwCNLZ_normal.jpg" TargetMode="External" /><Relationship Id="rId348" Type="http://schemas.openxmlformats.org/officeDocument/2006/relationships/hyperlink" Target="http://pbs.twimg.com/profile_images/1126483286849654785/lTIuGcOv_normal.jpg" TargetMode="External" /><Relationship Id="rId349" Type="http://schemas.openxmlformats.org/officeDocument/2006/relationships/hyperlink" Target="http://pbs.twimg.com/profile_images/1128027560502284288/t8OARF0V_normal.jpg" TargetMode="External" /><Relationship Id="rId350" Type="http://schemas.openxmlformats.org/officeDocument/2006/relationships/hyperlink" Target="http://pbs.twimg.com/profile_images/1092856444079222784/RGGoyQ8J_normal.jpg" TargetMode="External" /><Relationship Id="rId351" Type="http://schemas.openxmlformats.org/officeDocument/2006/relationships/hyperlink" Target="http://pbs.twimg.com/profile_images/954048182761254912/Fqzog4yF_normal.jpg" TargetMode="External" /><Relationship Id="rId352" Type="http://schemas.openxmlformats.org/officeDocument/2006/relationships/hyperlink" Target="http://pbs.twimg.com/profile_images/1136855664095924225/FTWobpma_normal.jpg" TargetMode="External" /><Relationship Id="rId353" Type="http://schemas.openxmlformats.org/officeDocument/2006/relationships/hyperlink" Target="http://pbs.twimg.com/profile_images/422115844/Nick_and_Leeds_Met__normal.JPG" TargetMode="External" /><Relationship Id="rId354" Type="http://schemas.openxmlformats.org/officeDocument/2006/relationships/hyperlink" Target="http://pbs.twimg.com/profile_images/623533977702371328/uOV5ZJLY_normal.jpg" TargetMode="External" /><Relationship Id="rId355" Type="http://schemas.openxmlformats.org/officeDocument/2006/relationships/hyperlink" Target="http://pbs.twimg.com/profile_images/1137514206461399040/4mvZoNya_normal.jpg" TargetMode="External" /><Relationship Id="rId356" Type="http://schemas.openxmlformats.org/officeDocument/2006/relationships/hyperlink" Target="http://pbs.twimg.com/profile_images/1106853568148062210/DKyuuaH6_normal.jpg" TargetMode="External" /><Relationship Id="rId357" Type="http://schemas.openxmlformats.org/officeDocument/2006/relationships/hyperlink" Target="http://pbs.twimg.com/profile_images/1093092452129480704/9OE6Fs26_normal.jpg" TargetMode="External" /><Relationship Id="rId358" Type="http://schemas.openxmlformats.org/officeDocument/2006/relationships/hyperlink" Target="http://pbs.twimg.com/profile_images/899290611878113280/2thh_YMO_normal.jpg" TargetMode="External" /><Relationship Id="rId359" Type="http://schemas.openxmlformats.org/officeDocument/2006/relationships/hyperlink" Target="http://pbs.twimg.com/profile_images/1080550325218668549/hwc-Se_U_normal.jpg" TargetMode="External" /><Relationship Id="rId360" Type="http://schemas.openxmlformats.org/officeDocument/2006/relationships/hyperlink" Target="http://pbs.twimg.com/profile_images/536654194128986112/zgnN0Onv_normal.jpeg" TargetMode="External" /><Relationship Id="rId361" Type="http://schemas.openxmlformats.org/officeDocument/2006/relationships/hyperlink" Target="http://pbs.twimg.com/profile_images/1084136975748268032/OTnhHozm_normal.jpg" TargetMode="External" /><Relationship Id="rId362" Type="http://schemas.openxmlformats.org/officeDocument/2006/relationships/hyperlink" Target="http://pbs.twimg.com/profile_images/1015580742435442688/M8ycKjKO_normal.jpg" TargetMode="External" /><Relationship Id="rId363" Type="http://schemas.openxmlformats.org/officeDocument/2006/relationships/hyperlink" Target="http://pbs.twimg.com/profile_images/1122858826196115456/H6xReWJa_normal.png" TargetMode="External" /><Relationship Id="rId364" Type="http://schemas.openxmlformats.org/officeDocument/2006/relationships/hyperlink" Target="http://pbs.twimg.com/profile_images/1061915596328263680/EcBjYl5z_normal.jpg" TargetMode="External" /><Relationship Id="rId365" Type="http://schemas.openxmlformats.org/officeDocument/2006/relationships/hyperlink" Target="http://pbs.twimg.com/profile_images/689779988602683392/gEGtc9Fc_normal.png" TargetMode="External" /><Relationship Id="rId366" Type="http://schemas.openxmlformats.org/officeDocument/2006/relationships/hyperlink" Target="http://pbs.twimg.com/profile_images/1054338193477251073/l9DycUxa_normal.jpg" TargetMode="External" /><Relationship Id="rId367" Type="http://schemas.openxmlformats.org/officeDocument/2006/relationships/hyperlink" Target="http://pbs.twimg.com/profile_images/1063237760197251072/hhIaLRE__normal.jpg" TargetMode="External" /><Relationship Id="rId368" Type="http://schemas.openxmlformats.org/officeDocument/2006/relationships/hyperlink" Target="http://pbs.twimg.com/profile_images/1121501448527908864/KZVbpc5i_normal.jpg" TargetMode="External" /><Relationship Id="rId369" Type="http://schemas.openxmlformats.org/officeDocument/2006/relationships/hyperlink" Target="http://pbs.twimg.com/profile_images/1134225712997687297/gQHAV01Z_normal.jpg" TargetMode="External" /><Relationship Id="rId370" Type="http://schemas.openxmlformats.org/officeDocument/2006/relationships/hyperlink" Target="http://pbs.twimg.com/profile_images/621257964150763520/0D3iNqUn_normal.png" TargetMode="External" /><Relationship Id="rId371" Type="http://schemas.openxmlformats.org/officeDocument/2006/relationships/hyperlink" Target="http://pbs.twimg.com/profile_images/1132625096345096193/QGcEskv-_normal.jpg" TargetMode="External" /><Relationship Id="rId372" Type="http://schemas.openxmlformats.org/officeDocument/2006/relationships/hyperlink" Target="http://pbs.twimg.com/profile_images/453620512422649856/DOzajiY8_normal.jpeg" TargetMode="External" /><Relationship Id="rId373" Type="http://schemas.openxmlformats.org/officeDocument/2006/relationships/hyperlink" Target="http://pbs.twimg.com/profile_images/939066858887696384/70LzCw5T_normal.jpg" TargetMode="External" /><Relationship Id="rId374" Type="http://schemas.openxmlformats.org/officeDocument/2006/relationships/hyperlink" Target="http://pbs.twimg.com/profile_images/1042174500152864768/KCZsqU00_normal.jpg" TargetMode="External" /><Relationship Id="rId375" Type="http://schemas.openxmlformats.org/officeDocument/2006/relationships/hyperlink" Target="http://pbs.twimg.com/profile_images/701177090612314112/zcumqiIA_normal.jpg" TargetMode="External" /><Relationship Id="rId376" Type="http://schemas.openxmlformats.org/officeDocument/2006/relationships/hyperlink" Target="http://pbs.twimg.com/profile_images/1076436976558059520/EgbuSqMr_normal.jpg" TargetMode="External" /><Relationship Id="rId377" Type="http://schemas.openxmlformats.org/officeDocument/2006/relationships/hyperlink" Target="http://pbs.twimg.com/profile_images/983648105290764288/vz1fA3Ad_normal.jpg" TargetMode="External" /><Relationship Id="rId378" Type="http://schemas.openxmlformats.org/officeDocument/2006/relationships/hyperlink" Target="http://pbs.twimg.com/profile_images/876117148292272128/TihBpAq0_normal.jpg" TargetMode="External" /><Relationship Id="rId379" Type="http://schemas.openxmlformats.org/officeDocument/2006/relationships/hyperlink" Target="http://pbs.twimg.com/profile_images/1119699087425789952/QyAdAfH4_normal.jpg" TargetMode="External" /><Relationship Id="rId380" Type="http://schemas.openxmlformats.org/officeDocument/2006/relationships/hyperlink" Target="http://pbs.twimg.com/profile_images/1069371004575719424/klE8mdnI_normal.jpg" TargetMode="External" /><Relationship Id="rId381" Type="http://schemas.openxmlformats.org/officeDocument/2006/relationships/hyperlink" Target="http://pbs.twimg.com/profile_images/1138421232662175745/KfBLKBMB_normal.jpg" TargetMode="External" /><Relationship Id="rId382" Type="http://schemas.openxmlformats.org/officeDocument/2006/relationships/hyperlink" Target="http://pbs.twimg.com/profile_images/1101294254998065152/uXH9u1D-_normal.jpg" TargetMode="External" /><Relationship Id="rId383" Type="http://schemas.openxmlformats.org/officeDocument/2006/relationships/hyperlink" Target="http://pbs.twimg.com/profile_images/1096751266938740736/1S35eCdQ_normal.png" TargetMode="External" /><Relationship Id="rId384" Type="http://schemas.openxmlformats.org/officeDocument/2006/relationships/hyperlink" Target="http://pbs.twimg.com/profile_images/1702002238/image_normal.jpg" TargetMode="External" /><Relationship Id="rId385" Type="http://schemas.openxmlformats.org/officeDocument/2006/relationships/hyperlink" Target="http://pbs.twimg.com/profile_images/1003189975846924288/mXw0Kmck_normal.jpg" TargetMode="External" /><Relationship Id="rId386" Type="http://schemas.openxmlformats.org/officeDocument/2006/relationships/hyperlink" Target="http://pbs.twimg.com/profile_images/1097589764037980160/cs_kjp2h_normal.jpg" TargetMode="External" /><Relationship Id="rId387" Type="http://schemas.openxmlformats.org/officeDocument/2006/relationships/hyperlink" Target="http://pbs.twimg.com/profile_images/1025164154422751232/BaiecHqN_normal.jpg" TargetMode="External" /><Relationship Id="rId388" Type="http://schemas.openxmlformats.org/officeDocument/2006/relationships/hyperlink" Target="http://pbs.twimg.com/profile_images/1136557559719051265/W8LVGPwn_normal.jpg" TargetMode="External" /><Relationship Id="rId389" Type="http://schemas.openxmlformats.org/officeDocument/2006/relationships/hyperlink" Target="http://pbs.twimg.com/profile_images/1115514749108854784/PSUkBTqJ_normal.jpg" TargetMode="External" /><Relationship Id="rId390" Type="http://schemas.openxmlformats.org/officeDocument/2006/relationships/hyperlink" Target="http://pbs.twimg.com/profile_images/1122762876912058369/Ctw7Umpi_normal.jpg" TargetMode="External" /><Relationship Id="rId391" Type="http://schemas.openxmlformats.org/officeDocument/2006/relationships/hyperlink" Target="http://pbs.twimg.com/profile_images/923487707405398017/VhynxBBv_normal.jpg" TargetMode="External" /><Relationship Id="rId392" Type="http://schemas.openxmlformats.org/officeDocument/2006/relationships/hyperlink" Target="http://pbs.twimg.com/profile_images/1107997317188206594/KmucYwMt_normal.jpg" TargetMode="External" /><Relationship Id="rId393" Type="http://schemas.openxmlformats.org/officeDocument/2006/relationships/hyperlink" Target="http://pbs.twimg.com/profile_images/959857657719930882/GuzIyi2y_normal.jpg" TargetMode="External" /><Relationship Id="rId394" Type="http://schemas.openxmlformats.org/officeDocument/2006/relationships/hyperlink" Target="http://pbs.twimg.com/profile_images/1110458004271443969/SYrg6ymY_normal.jpg" TargetMode="External" /><Relationship Id="rId395" Type="http://schemas.openxmlformats.org/officeDocument/2006/relationships/hyperlink" Target="http://pbs.twimg.com/profile_images/3150470163/22365a881fd8c08a2cfe2eaf7d1d801d_normal.jpeg" TargetMode="External" /><Relationship Id="rId396" Type="http://schemas.openxmlformats.org/officeDocument/2006/relationships/hyperlink" Target="http://pbs.twimg.com/profile_images/1136167324363497474/UyirtpYS_normal.jpg" TargetMode="External" /><Relationship Id="rId397" Type="http://schemas.openxmlformats.org/officeDocument/2006/relationships/hyperlink" Target="http://pbs.twimg.com/profile_images/1134039801475280896/wcfEeSli_normal.jpg" TargetMode="External" /><Relationship Id="rId398" Type="http://schemas.openxmlformats.org/officeDocument/2006/relationships/hyperlink" Target="http://pbs.twimg.com/profile_images/1134836538104254465/OB2fwBSt_normal.jpg" TargetMode="External" /><Relationship Id="rId399" Type="http://schemas.openxmlformats.org/officeDocument/2006/relationships/hyperlink" Target="http://pbs.twimg.com/profile_images/1125365773155885058/za9iRDbh_normal.jpg" TargetMode="External" /><Relationship Id="rId400" Type="http://schemas.openxmlformats.org/officeDocument/2006/relationships/hyperlink" Target="http://pbs.twimg.com/profile_images/1135659359160197121/DySHJ9A0_normal.jpg" TargetMode="External" /><Relationship Id="rId401" Type="http://schemas.openxmlformats.org/officeDocument/2006/relationships/hyperlink" Target="http://pbs.twimg.com/profile_images/960560500257054720/I0RG1amY_normal.jpg" TargetMode="External" /><Relationship Id="rId402" Type="http://schemas.openxmlformats.org/officeDocument/2006/relationships/hyperlink" Target="http://pbs.twimg.com/profile_images/378800000134156659/1e411f510040cb3bb495f18eb0b5c14e_normal.jpeg" TargetMode="External" /><Relationship Id="rId403" Type="http://schemas.openxmlformats.org/officeDocument/2006/relationships/hyperlink" Target="http://pbs.twimg.com/profile_images/1103779729243545601/mehmVQ9E_normal.jpg" TargetMode="External" /><Relationship Id="rId404" Type="http://schemas.openxmlformats.org/officeDocument/2006/relationships/hyperlink" Target="http://pbs.twimg.com/profile_images/1124758462444056576/goGAnbQO_normal.png" TargetMode="External" /><Relationship Id="rId405" Type="http://schemas.openxmlformats.org/officeDocument/2006/relationships/hyperlink" Target="http://pbs.twimg.com/profile_images/1122932884099219456/JS1t26c1_normal.jpg" TargetMode="External" /><Relationship Id="rId406" Type="http://schemas.openxmlformats.org/officeDocument/2006/relationships/hyperlink" Target="http://pbs.twimg.com/profile_images/995056512514056195/p1vzRrwz_normal.jpg" TargetMode="External" /><Relationship Id="rId407" Type="http://schemas.openxmlformats.org/officeDocument/2006/relationships/hyperlink" Target="http://pbs.twimg.com/profile_images/958620266606809088/SUeftM_R_normal.jpg" TargetMode="External" /><Relationship Id="rId408" Type="http://schemas.openxmlformats.org/officeDocument/2006/relationships/hyperlink" Target="http://pbs.twimg.com/profile_images/1106736657980669953/01U1Hh6y_normal.jpg" TargetMode="External" /><Relationship Id="rId409" Type="http://schemas.openxmlformats.org/officeDocument/2006/relationships/hyperlink" Target="http://pbs.twimg.com/profile_images/416694081876942848/uqSh_TYj_normal.jpeg" TargetMode="External" /><Relationship Id="rId410" Type="http://schemas.openxmlformats.org/officeDocument/2006/relationships/hyperlink" Target="http://pbs.twimg.com/profile_images/663730127906463744/l017r0-__normal.jpg" TargetMode="External" /><Relationship Id="rId411" Type="http://schemas.openxmlformats.org/officeDocument/2006/relationships/hyperlink" Target="http://pbs.twimg.com/profile_images/844166263689691136/W_4OHDDw_normal.jpg" TargetMode="External" /><Relationship Id="rId412" Type="http://schemas.openxmlformats.org/officeDocument/2006/relationships/hyperlink" Target="http://pbs.twimg.com/profile_images/1130112672740126720/3re7eUZf_normal.png" TargetMode="External" /><Relationship Id="rId413" Type="http://schemas.openxmlformats.org/officeDocument/2006/relationships/hyperlink" Target="http://pbs.twimg.com/profile_images/494921604867317760/1TiSwvWQ_normal.jpeg" TargetMode="External" /><Relationship Id="rId414" Type="http://schemas.openxmlformats.org/officeDocument/2006/relationships/hyperlink" Target="http://pbs.twimg.com/profile_images/1136006525863043077/sLnuBSp4_normal.png" TargetMode="External" /><Relationship Id="rId415" Type="http://schemas.openxmlformats.org/officeDocument/2006/relationships/hyperlink" Target="http://pbs.twimg.com/profile_images/1616006932/b4d169f3-2605-41cb-8df7-675909afd06f_normal.jpg" TargetMode="External" /><Relationship Id="rId416" Type="http://schemas.openxmlformats.org/officeDocument/2006/relationships/hyperlink" Target="http://pbs.twimg.com/profile_images/1038980113130561538/grEr8LU6_normal.jpg" TargetMode="External" /><Relationship Id="rId417" Type="http://schemas.openxmlformats.org/officeDocument/2006/relationships/hyperlink" Target="http://pbs.twimg.com/profile_images/999299617941405696/okpIokzm_normal.jpg" TargetMode="External" /><Relationship Id="rId418" Type="http://schemas.openxmlformats.org/officeDocument/2006/relationships/hyperlink" Target="http://pbs.twimg.com/profile_images/1125710946893205506/0gv5w0ww_normal.jp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pbs.twimg.com/profile_images/2811765941/9afeee1a58ed2d435fe04ecb97e9d4a7_normal.jpeg" TargetMode="External" /><Relationship Id="rId421" Type="http://schemas.openxmlformats.org/officeDocument/2006/relationships/hyperlink" Target="http://pbs.twimg.com/profile_images/999043848000057344/C36Oamjf_normal.jpg" TargetMode="External" /><Relationship Id="rId422" Type="http://schemas.openxmlformats.org/officeDocument/2006/relationships/hyperlink" Target="http://pbs.twimg.com/profile_images/1007280541249531904/BCjcyxAN_normal.jpg" TargetMode="External" /><Relationship Id="rId423" Type="http://schemas.openxmlformats.org/officeDocument/2006/relationships/hyperlink" Target="http://pbs.twimg.com/profile_images/1132594989635133441/syGfrJHI_normal.jpg" TargetMode="External" /><Relationship Id="rId424" Type="http://schemas.openxmlformats.org/officeDocument/2006/relationships/hyperlink" Target="http://pbs.twimg.com/profile_images/615859838128627712/WSAs92aE_normal.jpg" TargetMode="External" /><Relationship Id="rId425" Type="http://schemas.openxmlformats.org/officeDocument/2006/relationships/hyperlink" Target="http://pbs.twimg.com/profile_images/846829319372656640/R29d0HlQ_normal.jpg" TargetMode="External" /><Relationship Id="rId426" Type="http://schemas.openxmlformats.org/officeDocument/2006/relationships/hyperlink" Target="http://abs.twimg.com/sticky/default_profile_images/default_profile_normal.png" TargetMode="External" /><Relationship Id="rId427" Type="http://schemas.openxmlformats.org/officeDocument/2006/relationships/hyperlink" Target="http://pbs.twimg.com/profile_images/686268214406463488/b464jali_normal.jpg" TargetMode="External" /><Relationship Id="rId428" Type="http://schemas.openxmlformats.org/officeDocument/2006/relationships/hyperlink" Target="http://pbs.twimg.com/profile_images/950528971392757760/0NHIVsiC_normal.jpg" TargetMode="External" /><Relationship Id="rId429" Type="http://schemas.openxmlformats.org/officeDocument/2006/relationships/hyperlink" Target="http://pbs.twimg.com/profile_images/1129835087070224385/DiSnMnbZ_normal.jpg" TargetMode="External" /><Relationship Id="rId430" Type="http://schemas.openxmlformats.org/officeDocument/2006/relationships/hyperlink" Target="http://pbs.twimg.com/profile_images/937568120746672128/5h41arlJ_normal.jpg" TargetMode="External" /><Relationship Id="rId431" Type="http://schemas.openxmlformats.org/officeDocument/2006/relationships/hyperlink" Target="http://pbs.twimg.com/profile_images/1104708615137624064/DqkN06Ri_normal.jpg" TargetMode="External" /><Relationship Id="rId432" Type="http://schemas.openxmlformats.org/officeDocument/2006/relationships/hyperlink" Target="http://pbs.twimg.com/profile_images/814250924382257152/iITFTECW_normal.jpg" TargetMode="External" /><Relationship Id="rId433" Type="http://schemas.openxmlformats.org/officeDocument/2006/relationships/hyperlink" Target="http://pbs.twimg.com/profile_images/573491302110646273/y9EwqouR_normal.jpeg" TargetMode="External" /><Relationship Id="rId434" Type="http://schemas.openxmlformats.org/officeDocument/2006/relationships/hyperlink" Target="http://pbs.twimg.com/profile_images/593194957537673216/5-Ptgsth_normal.jpg" TargetMode="External" /><Relationship Id="rId435" Type="http://schemas.openxmlformats.org/officeDocument/2006/relationships/hyperlink" Target="http://pbs.twimg.com/profile_images/1130029361393012737/uM3BZ4os_normal.jpg" TargetMode="External" /><Relationship Id="rId436" Type="http://schemas.openxmlformats.org/officeDocument/2006/relationships/hyperlink" Target="http://pbs.twimg.com/profile_images/749356902522421248/eivwlyzZ_normal.jpg" TargetMode="External" /><Relationship Id="rId437" Type="http://schemas.openxmlformats.org/officeDocument/2006/relationships/hyperlink" Target="http://pbs.twimg.com/profile_images/1048977261272203264/CWbmVVmE_normal.jpg" TargetMode="External" /><Relationship Id="rId438" Type="http://schemas.openxmlformats.org/officeDocument/2006/relationships/hyperlink" Target="http://pbs.twimg.com/profile_images/1117728945162604544/-ekW32tg_normal.jpg" TargetMode="External" /><Relationship Id="rId439" Type="http://schemas.openxmlformats.org/officeDocument/2006/relationships/hyperlink" Target="http://pbs.twimg.com/profile_images/1132741029822644224/iGMwiQTM_normal.jpg" TargetMode="External" /><Relationship Id="rId440" Type="http://schemas.openxmlformats.org/officeDocument/2006/relationships/hyperlink" Target="http://pbs.twimg.com/profile_images/483920986920996864/kGDqeEP6_normal.jpeg" TargetMode="External" /><Relationship Id="rId441" Type="http://schemas.openxmlformats.org/officeDocument/2006/relationships/hyperlink" Target="http://pbs.twimg.com/profile_images/997747129442447360/ywRnJlbG_normal.jpg" TargetMode="External" /><Relationship Id="rId442" Type="http://schemas.openxmlformats.org/officeDocument/2006/relationships/hyperlink" Target="http://pbs.twimg.com/profile_images/1126953871534972928/9CmwAdFs_normal.jpg" TargetMode="External" /><Relationship Id="rId443" Type="http://schemas.openxmlformats.org/officeDocument/2006/relationships/hyperlink" Target="http://pbs.twimg.com/profile_images/1119723477047451649/0xO0GEc4_normal.jpg" TargetMode="External" /><Relationship Id="rId444" Type="http://schemas.openxmlformats.org/officeDocument/2006/relationships/hyperlink" Target="https://twitter.com/dewsburyrams" TargetMode="External" /><Relationship Id="rId445" Type="http://schemas.openxmlformats.org/officeDocument/2006/relationships/hyperlink" Target="https://twitter.com/neaglehigor" TargetMode="External" /><Relationship Id="rId446" Type="http://schemas.openxmlformats.org/officeDocument/2006/relationships/hyperlink" Target="https://twitter.com/neilwalmsley3" TargetMode="External" /><Relationship Id="rId447" Type="http://schemas.openxmlformats.org/officeDocument/2006/relationships/hyperlink" Target="https://twitter.com/swinton_lions" TargetMode="External" /><Relationship Id="rId448" Type="http://schemas.openxmlformats.org/officeDocument/2006/relationships/hyperlink" Target="https://twitter.com/therfl" TargetMode="External" /><Relationship Id="rId449" Type="http://schemas.openxmlformats.org/officeDocument/2006/relationships/hyperlink" Target="https://twitter.com/r_nrl" TargetMode="External" /><Relationship Id="rId450" Type="http://schemas.openxmlformats.org/officeDocument/2006/relationships/hyperlink" Target="https://twitter.com/connorjames1999" TargetMode="External" /><Relationship Id="rId451" Type="http://schemas.openxmlformats.org/officeDocument/2006/relationships/hyperlink" Target="https://twitter.com/samtcity" TargetMode="External" /><Relationship Id="rId452" Type="http://schemas.openxmlformats.org/officeDocument/2006/relationships/hyperlink" Target="https://twitter.com/garethwalker" TargetMode="External" /><Relationship Id="rId453" Type="http://schemas.openxmlformats.org/officeDocument/2006/relationships/hyperlink" Target="https://twitter.com/workingtontown" TargetMode="External" /><Relationship Id="rId454" Type="http://schemas.openxmlformats.org/officeDocument/2006/relationships/hyperlink" Target="https://twitter.com/rljohnny" TargetMode="External" /><Relationship Id="rId455" Type="http://schemas.openxmlformats.org/officeDocument/2006/relationships/hyperlink" Target="https://twitter.com/loobylynzra" TargetMode="External" /><Relationship Id="rId456" Type="http://schemas.openxmlformats.org/officeDocument/2006/relationships/hyperlink" Target="https://twitter.com/gavinbrannan" TargetMode="External" /><Relationship Id="rId457" Type="http://schemas.openxmlformats.org/officeDocument/2006/relationships/hyperlink" Target="https://twitter.com/callumplin" TargetMode="External" /><Relationship Id="rId458" Type="http://schemas.openxmlformats.org/officeDocument/2006/relationships/hyperlink" Target="https://twitter.com/trearnshaw" TargetMode="External" /><Relationship Id="rId459" Type="http://schemas.openxmlformats.org/officeDocument/2006/relationships/hyperlink" Target="https://twitter.com/j_mcgillvary" TargetMode="External" /><Relationship Id="rId460" Type="http://schemas.openxmlformats.org/officeDocument/2006/relationships/hyperlink" Target="https://twitter.com/bramleybuffs" TargetMode="External" /><Relationship Id="rId461" Type="http://schemas.openxmlformats.org/officeDocument/2006/relationships/hyperlink" Target="https://twitter.com/knarkybadger" TargetMode="External" /><Relationship Id="rId462" Type="http://schemas.openxmlformats.org/officeDocument/2006/relationships/hyperlink" Target="https://twitter.com/thegamecaller" TargetMode="External" /><Relationship Id="rId463" Type="http://schemas.openxmlformats.org/officeDocument/2006/relationships/hyperlink" Target="https://twitter.com/barratchris" TargetMode="External" /><Relationship Id="rId464" Type="http://schemas.openxmlformats.org/officeDocument/2006/relationships/hyperlink" Target="https://twitter.com/carneypeterjoe" TargetMode="External" /><Relationship Id="rId465" Type="http://schemas.openxmlformats.org/officeDocument/2006/relationships/hyperlink" Target="https://twitter.com/chappelbob" TargetMode="External" /><Relationship Id="rId466" Type="http://schemas.openxmlformats.org/officeDocument/2006/relationships/hyperlink" Target="https://twitter.com/lewinwilllew22" TargetMode="External" /><Relationship Id="rId467" Type="http://schemas.openxmlformats.org/officeDocument/2006/relationships/hyperlink" Target="https://twitter.com/lukeatkins79" TargetMode="External" /><Relationship Id="rId468" Type="http://schemas.openxmlformats.org/officeDocument/2006/relationships/hyperlink" Target="https://twitter.com/leagueexpress" TargetMode="External" /><Relationship Id="rId469" Type="http://schemas.openxmlformats.org/officeDocument/2006/relationships/hyperlink" Target="https://twitter.com/m_shaw1" TargetMode="External" /><Relationship Id="rId470" Type="http://schemas.openxmlformats.org/officeDocument/2006/relationships/hyperlink" Target="https://twitter.com/craig_backhouse" TargetMode="External" /><Relationship Id="rId471" Type="http://schemas.openxmlformats.org/officeDocument/2006/relationships/hyperlink" Target="https://twitter.com/joe16316602" TargetMode="External" /><Relationship Id="rId472" Type="http://schemas.openxmlformats.org/officeDocument/2006/relationships/hyperlink" Target="https://twitter.com/tim_hughesali" TargetMode="External" /><Relationship Id="rId473" Type="http://schemas.openxmlformats.org/officeDocument/2006/relationships/hyperlink" Target="https://twitter.com/1866swintonrick" TargetMode="External" /><Relationship Id="rId474" Type="http://schemas.openxmlformats.org/officeDocument/2006/relationships/hyperlink" Target="https://twitter.com/theantporter" TargetMode="External" /><Relationship Id="rId475" Type="http://schemas.openxmlformats.org/officeDocument/2006/relationships/hyperlink" Target="https://twitter.com/giantsfanzine" TargetMode="External" /><Relationship Id="rId476" Type="http://schemas.openxmlformats.org/officeDocument/2006/relationships/hyperlink" Target="https://twitter.com/rsabulldog" TargetMode="External" /><Relationship Id="rId477" Type="http://schemas.openxmlformats.org/officeDocument/2006/relationships/hyperlink" Target="https://twitter.com/richardheyes" TargetMode="External" /><Relationship Id="rId478" Type="http://schemas.openxmlformats.org/officeDocument/2006/relationships/hyperlink" Target="https://twitter.com/balfey78" TargetMode="External" /><Relationship Id="rId479" Type="http://schemas.openxmlformats.org/officeDocument/2006/relationships/hyperlink" Target="https://twitter.com/fitzpatrickkev" TargetMode="External" /><Relationship Id="rId480" Type="http://schemas.openxmlformats.org/officeDocument/2006/relationships/hyperlink" Target="https://twitter.com/mrneilmorrow" TargetMode="External" /><Relationship Id="rId481" Type="http://schemas.openxmlformats.org/officeDocument/2006/relationships/hyperlink" Target="https://twitter.com/rod_studd" TargetMode="External" /><Relationship Id="rId482" Type="http://schemas.openxmlformats.org/officeDocument/2006/relationships/hyperlink" Target="https://twitter.com/petersmithyep" TargetMode="External" /><Relationship Id="rId483" Type="http://schemas.openxmlformats.org/officeDocument/2006/relationships/hyperlink" Target="https://twitter.com/yepsportsdesk" TargetMode="External" /><Relationship Id="rId484" Type="http://schemas.openxmlformats.org/officeDocument/2006/relationships/hyperlink" Target="https://twitter.com/discomclennan" TargetMode="External" /><Relationship Id="rId485" Type="http://schemas.openxmlformats.org/officeDocument/2006/relationships/hyperlink" Target="https://twitter.com/themagicweekend" TargetMode="External" /><Relationship Id="rId486" Type="http://schemas.openxmlformats.org/officeDocument/2006/relationships/hyperlink" Target="https://twitter.com/grosvenor_david" TargetMode="External" /><Relationship Id="rId487" Type="http://schemas.openxmlformats.org/officeDocument/2006/relationships/hyperlink" Target="https://twitter.com/phoenixevcoach" TargetMode="External" /><Relationship Id="rId488" Type="http://schemas.openxmlformats.org/officeDocument/2006/relationships/hyperlink" Target="https://twitter.com/nicwid" TargetMode="External" /><Relationship Id="rId489" Type="http://schemas.openxmlformats.org/officeDocument/2006/relationships/hyperlink" Target="https://twitter.com/claretng" TargetMode="External" /><Relationship Id="rId490" Type="http://schemas.openxmlformats.org/officeDocument/2006/relationships/hyperlink" Target="https://twitter.com/lozzzknight" TargetMode="External" /><Relationship Id="rId491" Type="http://schemas.openxmlformats.org/officeDocument/2006/relationships/hyperlink" Target="https://twitter.com/jcsura" TargetMode="External" /><Relationship Id="rId492" Type="http://schemas.openxmlformats.org/officeDocument/2006/relationships/hyperlink" Target="https://twitter.com/guardian_sport" TargetMode="External" /><Relationship Id="rId493" Type="http://schemas.openxmlformats.org/officeDocument/2006/relationships/hyperlink" Target="https://twitter.com/callstock" TargetMode="External" /><Relationship Id="rId494" Type="http://schemas.openxmlformats.org/officeDocument/2006/relationships/hyperlink" Target="https://twitter.com/consumodeporte" TargetMode="External" /><Relationship Id="rId495" Type="http://schemas.openxmlformats.org/officeDocument/2006/relationships/hyperlink" Target="https://twitter.com/mjeshep" TargetMode="External" /><Relationship Id="rId496" Type="http://schemas.openxmlformats.org/officeDocument/2006/relationships/hyperlink" Target="https://twitter.com/aaronsmithbd4" TargetMode="External" /><Relationship Id="rId497" Type="http://schemas.openxmlformats.org/officeDocument/2006/relationships/hyperlink" Target="https://twitter.com/phil58147326" TargetMode="External" /><Relationship Id="rId498" Type="http://schemas.openxmlformats.org/officeDocument/2006/relationships/hyperlink" Target="https://twitter.com/annestowrd" TargetMode="External" /><Relationship Id="rId499" Type="http://schemas.openxmlformats.org/officeDocument/2006/relationships/hyperlink" Target="https://twitter.com/leyland_lucy" TargetMode="External" /><Relationship Id="rId500" Type="http://schemas.openxmlformats.org/officeDocument/2006/relationships/hyperlink" Target="https://twitter.com/ginnerwina" TargetMode="External" /><Relationship Id="rId501" Type="http://schemas.openxmlformats.org/officeDocument/2006/relationships/hyperlink" Target="https://twitter.com/elizabe23127358" TargetMode="External" /><Relationship Id="rId502" Type="http://schemas.openxmlformats.org/officeDocument/2006/relationships/hyperlink" Target="https://twitter.com/got2getgo" TargetMode="External" /><Relationship Id="rId503" Type="http://schemas.openxmlformats.org/officeDocument/2006/relationships/hyperlink" Target="https://twitter.com/swannymediaman" TargetMode="External" /><Relationship Id="rId504" Type="http://schemas.openxmlformats.org/officeDocument/2006/relationships/hyperlink" Target="https://twitter.com/wa12rugbyleague" TargetMode="External" /><Relationship Id="rId505" Type="http://schemas.openxmlformats.org/officeDocument/2006/relationships/hyperlink" Target="https://twitter.com/shonam79" TargetMode="External" /><Relationship Id="rId506" Type="http://schemas.openxmlformats.org/officeDocument/2006/relationships/hyperlink" Target="https://twitter.com/halafi01" TargetMode="External" /><Relationship Id="rId507" Type="http://schemas.openxmlformats.org/officeDocument/2006/relationships/hyperlink" Target="https://twitter.com/urbantoronto" TargetMode="External" /><Relationship Id="rId508" Type="http://schemas.openxmlformats.org/officeDocument/2006/relationships/hyperlink" Target="https://twitter.com/craigtflaherty" TargetMode="External" /><Relationship Id="rId509" Type="http://schemas.openxmlformats.org/officeDocument/2006/relationships/hyperlink" Target="https://twitter.com/sappermp10" TargetMode="External" /><Relationship Id="rId510" Type="http://schemas.openxmlformats.org/officeDocument/2006/relationships/hyperlink" Target="https://twitter.com/loverugbyleague" TargetMode="External" /><Relationship Id="rId511" Type="http://schemas.openxmlformats.org/officeDocument/2006/relationships/hyperlink" Target="https://twitter.com/davescully" TargetMode="External" /><Relationship Id="rId512" Type="http://schemas.openxmlformats.org/officeDocument/2006/relationships/hyperlink" Target="https://twitter.com/rlnewscouk" TargetMode="External" /><Relationship Id="rId513" Type="http://schemas.openxmlformats.org/officeDocument/2006/relationships/hyperlink" Target="https://twitter.com/bryanthiel_88" TargetMode="External" /><Relationship Id="rId514" Type="http://schemas.openxmlformats.org/officeDocument/2006/relationships/hyperlink" Target="https://twitter.com/robncaz" TargetMode="External" /><Relationship Id="rId515" Type="http://schemas.openxmlformats.org/officeDocument/2006/relationships/hyperlink" Target="https://twitter.com/bradbuss" TargetMode="External" /><Relationship Id="rId516" Type="http://schemas.openxmlformats.org/officeDocument/2006/relationships/hyperlink" Target="https://twitter.com/bressette4" TargetMode="External" /><Relationship Id="rId517" Type="http://schemas.openxmlformats.org/officeDocument/2006/relationships/hyperlink" Target="https://twitter.com/guardiannews" TargetMode="External" /><Relationship Id="rId518" Type="http://schemas.openxmlformats.org/officeDocument/2006/relationships/hyperlink" Target="https://twitter.com/sportsupdatefbb" TargetMode="External" /><Relationship Id="rId519" Type="http://schemas.openxmlformats.org/officeDocument/2006/relationships/hyperlink" Target="https://twitter.com/analyticaglobal" TargetMode="External" /><Relationship Id="rId520" Type="http://schemas.openxmlformats.org/officeDocument/2006/relationships/hyperlink" Target="https://twitter.com/jojostro01" TargetMode="External" /><Relationship Id="rId521" Type="http://schemas.openxmlformats.org/officeDocument/2006/relationships/hyperlink" Target="https://twitter.com/genghiscampbell" TargetMode="External" /><Relationship Id="rId522" Type="http://schemas.openxmlformats.org/officeDocument/2006/relationships/hyperlink" Target="https://twitter.com/karrick" TargetMode="External" /><Relationship Id="rId523" Type="http://schemas.openxmlformats.org/officeDocument/2006/relationships/hyperlink" Target="https://twitter.com/sporttlad" TargetMode="External" /><Relationship Id="rId524" Type="http://schemas.openxmlformats.org/officeDocument/2006/relationships/hyperlink" Target="https://twitter.com/stocksfield_md" TargetMode="External" /><Relationship Id="rId525" Type="http://schemas.openxmlformats.org/officeDocument/2006/relationships/hyperlink" Target="https://twitter.com/john_v_sharpe" TargetMode="External" /><Relationship Id="rId526" Type="http://schemas.openxmlformats.org/officeDocument/2006/relationships/hyperlink" Target="https://twitter.com/ilaybourn" TargetMode="External" /><Relationship Id="rId527" Type="http://schemas.openxmlformats.org/officeDocument/2006/relationships/hyperlink" Target="https://twitter.com/clarenorth" TargetMode="External" /><Relationship Id="rId528" Type="http://schemas.openxmlformats.org/officeDocument/2006/relationships/hyperlink" Target="https://twitter.com/trevthered17" TargetMode="External" /><Relationship Id="rId529" Type="http://schemas.openxmlformats.org/officeDocument/2006/relationships/hyperlink" Target="https://twitter.com/yorkiewend" TargetMode="External" /><Relationship Id="rId530" Type="http://schemas.openxmlformats.org/officeDocument/2006/relationships/hyperlink" Target="https://twitter.com/michaeltiller3" TargetMode="External" /><Relationship Id="rId531" Type="http://schemas.openxmlformats.org/officeDocument/2006/relationships/hyperlink" Target="https://twitter.com/markwilsonradio" TargetMode="External" /><Relationship Id="rId532" Type="http://schemas.openxmlformats.org/officeDocument/2006/relationships/hyperlink" Target="https://twitter.com/jamessaintlatic" TargetMode="External" /><Relationship Id="rId533" Type="http://schemas.openxmlformats.org/officeDocument/2006/relationships/hyperlink" Target="https://twitter.com/biggdazza" TargetMode="External" /><Relationship Id="rId534" Type="http://schemas.openxmlformats.org/officeDocument/2006/relationships/hyperlink" Target="https://twitter.com/jjwhaling" TargetMode="External" /><Relationship Id="rId535" Type="http://schemas.openxmlformats.org/officeDocument/2006/relationships/hyperlink" Target="https://twitter.com/staceydenby" TargetMode="External" /><Relationship Id="rId536" Type="http://schemas.openxmlformats.org/officeDocument/2006/relationships/hyperlink" Target="https://twitter.com/davesinners" TargetMode="External" /><Relationship Id="rId537" Type="http://schemas.openxmlformats.org/officeDocument/2006/relationships/hyperlink" Target="https://twitter.com/jinjasoo" TargetMode="External" /><Relationship Id="rId538" Type="http://schemas.openxmlformats.org/officeDocument/2006/relationships/hyperlink" Target="https://twitter.com/aiden_hema" TargetMode="External" /><Relationship Id="rId539" Type="http://schemas.openxmlformats.org/officeDocument/2006/relationships/hyperlink" Target="https://twitter.com/davidh08son" TargetMode="External" /><Relationship Id="rId540" Type="http://schemas.openxmlformats.org/officeDocument/2006/relationships/hyperlink" Target="https://twitter.com/rugbypass" TargetMode="External" /><Relationship Id="rId541" Type="http://schemas.openxmlformats.org/officeDocument/2006/relationships/hyperlink" Target="https://twitter.com/davidoakworth" TargetMode="External" /><Relationship Id="rId542" Type="http://schemas.openxmlformats.org/officeDocument/2006/relationships/hyperlink" Target="https://twitter.com/mickneary4" TargetMode="External" /><Relationship Id="rId543" Type="http://schemas.openxmlformats.org/officeDocument/2006/relationships/hyperlink" Target="https://twitter.com/andrew_smith73" TargetMode="External" /><Relationship Id="rId544" Type="http://schemas.openxmlformats.org/officeDocument/2006/relationships/hyperlink" Target="https://twitter.com/garethsayer2" TargetMode="External" /><Relationship Id="rId545" Type="http://schemas.openxmlformats.org/officeDocument/2006/relationships/hyperlink" Target="https://twitter.com/announcerphil" TargetMode="External" /><Relationship Id="rId546" Type="http://schemas.openxmlformats.org/officeDocument/2006/relationships/hyperlink" Target="https://twitter.com/towolfpack" TargetMode="External" /><Relationship Id="rId547" Type="http://schemas.openxmlformats.org/officeDocument/2006/relationships/hyperlink" Target="https://twitter.com/mattfarrell08" TargetMode="External" /><Relationship Id="rId548" Type="http://schemas.openxmlformats.org/officeDocument/2006/relationships/hyperlink" Target="https://twitter.com/johnnyddavidson" TargetMode="External" /><Relationship Id="rId549" Type="http://schemas.openxmlformats.org/officeDocument/2006/relationships/hyperlink" Target="https://twitter.com/jackwalker456" TargetMode="External" /><Relationship Id="rId550" Type="http://schemas.openxmlformats.org/officeDocument/2006/relationships/hyperlink" Target="https://twitter.com/davieshowie" TargetMode="External" /><Relationship Id="rId551" Type="http://schemas.openxmlformats.org/officeDocument/2006/relationships/hyperlink" Target="https://twitter.com/derekhudsonpgp" TargetMode="External" /><Relationship Id="rId552" Type="http://schemas.openxmlformats.org/officeDocument/2006/relationships/hyperlink" Target="https://twitter.com/katieb_16bulls" TargetMode="External" /><Relationship Id="rId553" Type="http://schemas.openxmlformats.org/officeDocument/2006/relationships/hyperlink" Target="https://twitter.com/megharvx" TargetMode="External" /><Relationship Id="rId554" Type="http://schemas.openxmlformats.org/officeDocument/2006/relationships/hyperlink" Target="https://twitter.com/cbennett180" TargetMode="External" /><Relationship Id="rId555" Type="http://schemas.openxmlformats.org/officeDocument/2006/relationships/hyperlink" Target="https://twitter.com/fozzwafc" TargetMode="External" /><Relationship Id="rId556" Type="http://schemas.openxmlformats.org/officeDocument/2006/relationships/hyperlink" Target="https://twitter.com/josekenga" TargetMode="External" /><Relationship Id="rId557" Type="http://schemas.openxmlformats.org/officeDocument/2006/relationships/hyperlink" Target="https://twitter.com/emma_tr4_rhinos" TargetMode="External" /><Relationship Id="rId558" Type="http://schemas.openxmlformats.org/officeDocument/2006/relationships/hyperlink" Target="https://twitter.com/matty0623" TargetMode="External" /><Relationship Id="rId559" Type="http://schemas.openxmlformats.org/officeDocument/2006/relationships/hyperlink" Target="https://twitter.com/bringbackbiffy" TargetMode="External" /><Relationship Id="rId560" Type="http://schemas.openxmlformats.org/officeDocument/2006/relationships/hyperlink" Target="https://twitter.com/coaching_review" TargetMode="External" /><Relationship Id="rId561" Type="http://schemas.openxmlformats.org/officeDocument/2006/relationships/hyperlink" Target="https://twitter.com/nazirafzal" TargetMode="External" /><Relationship Id="rId562" Type="http://schemas.openxmlformats.org/officeDocument/2006/relationships/hyperlink" Target="https://twitter.com/mikeulyatt1" TargetMode="External" /><Relationship Id="rId563" Type="http://schemas.openxmlformats.org/officeDocument/2006/relationships/hyperlink" Target="https://twitter.com/andrewsduncan1" TargetMode="External" /><Relationship Id="rId564" Type="http://schemas.openxmlformats.org/officeDocument/2006/relationships/hyperlink" Target="https://twitter.com/ajmbecks" TargetMode="External" /><Relationship Id="rId565" Type="http://schemas.openxmlformats.org/officeDocument/2006/relationships/hyperlink" Target="https://twitter.com/manjaselva" TargetMode="External" /><Relationship Id="rId566" Type="http://schemas.openxmlformats.org/officeDocument/2006/relationships/hyperlink" Target="https://twitter.com/jenningslufc" TargetMode="External" /><Relationship Id="rId567" Type="http://schemas.openxmlformats.org/officeDocument/2006/relationships/hyperlink" Target="https://twitter.com/aaronbower" TargetMode="External" /><Relationship Id="rId568" Type="http://schemas.openxmlformats.org/officeDocument/2006/relationships/hyperlink" Target="https://twitter.com/thegoldthorpes" TargetMode="External" /><Relationship Id="rId569" Type="http://schemas.openxmlformats.org/officeDocument/2006/relationships/hyperlink" Target="https://twitter.com/shawnvenasse" TargetMode="External" /><Relationship Id="rId570" Type="http://schemas.openxmlformats.org/officeDocument/2006/relationships/hyperlink" Target="https://twitter.com/uvamacerbam" TargetMode="External" /><Relationship Id="rId571" Type="http://schemas.openxmlformats.org/officeDocument/2006/relationships/hyperlink" Target="https://twitter.com/adamcas87" TargetMode="External" /><Relationship Id="rId572" Type="http://schemas.openxmlformats.org/officeDocument/2006/relationships/hyperlink" Target="https://twitter.com/gledbarb" TargetMode="External" /><Relationship Id="rId573" Type="http://schemas.openxmlformats.org/officeDocument/2006/relationships/hyperlink" Target="https://twitter.com/rogerkline" TargetMode="External" /><Relationship Id="rId574" Type="http://schemas.openxmlformats.org/officeDocument/2006/relationships/hyperlink" Target="https://twitter.com/bezzer3" TargetMode="External" /><Relationship Id="rId575" Type="http://schemas.openxmlformats.org/officeDocument/2006/relationships/hyperlink" Target="https://twitter.com/gav_leaf" TargetMode="External" /><Relationship Id="rId576" Type="http://schemas.openxmlformats.org/officeDocument/2006/relationships/hyperlink" Target="https://twitter.com/ladyannad" TargetMode="External" /><Relationship Id="rId577" Type="http://schemas.openxmlformats.org/officeDocument/2006/relationships/hyperlink" Target="https://twitter.com/zeb_habs" TargetMode="External" /><Relationship Id="rId578" Type="http://schemas.openxmlformats.org/officeDocument/2006/relationships/hyperlink" Target="https://twitter.com/jamie_bate" TargetMode="External" /><Relationship Id="rId579" Type="http://schemas.openxmlformats.org/officeDocument/2006/relationships/hyperlink" Target="https://twitter.com/keyclass" TargetMode="External" /><Relationship Id="rId580" Type="http://schemas.openxmlformats.org/officeDocument/2006/relationships/hyperlink" Target="https://twitter.com/leigh_dt" TargetMode="External" /><Relationship Id="rId581" Type="http://schemas.openxmlformats.org/officeDocument/2006/relationships/hyperlink" Target="https://twitter.com/newtorlfamily" TargetMode="External" /><Relationship Id="rId582" Type="http://schemas.openxmlformats.org/officeDocument/2006/relationships/hyperlink" Target="https://twitter.com/jdgsport" TargetMode="External" /><Relationship Id="rId583" Type="http://schemas.openxmlformats.org/officeDocument/2006/relationships/hyperlink" Target="https://twitter.com/maggielovesrl" TargetMode="External" /><Relationship Id="rId584" Type="http://schemas.openxmlformats.org/officeDocument/2006/relationships/hyperlink" Target="https://twitter.com/clarkieboy23" TargetMode="External" /><Relationship Id="rId585" Type="http://schemas.openxmlformats.org/officeDocument/2006/relationships/hyperlink" Target="https://twitter.com/eva_gbtheatre" TargetMode="External" /><Relationship Id="rId586" Type="http://schemas.openxmlformats.org/officeDocument/2006/relationships/hyperlink" Target="https://twitter.com/ebrutvkenya" TargetMode="External" /><Relationship Id="rId587" Type="http://schemas.openxmlformats.org/officeDocument/2006/relationships/hyperlink" Target="https://twitter.com/timfen8" TargetMode="External" /><Relationship Id="rId588" Type="http://schemas.openxmlformats.org/officeDocument/2006/relationships/hyperlink" Target="https://twitter.com/andy_mazey" TargetMode="External" /><Relationship Id="rId589" Type="http://schemas.openxmlformats.org/officeDocument/2006/relationships/hyperlink" Target="https://twitter.com/lezboardman" TargetMode="External" /><Relationship Id="rId590" Type="http://schemas.openxmlformats.org/officeDocument/2006/relationships/hyperlink" Target="https://twitter.com/ianinhowolf" TargetMode="External" /><Relationship Id="rId591" Type="http://schemas.openxmlformats.org/officeDocument/2006/relationships/hyperlink" Target="https://twitter.com/llama_survivor" TargetMode="External" /><Relationship Id="rId592" Type="http://schemas.openxmlformats.org/officeDocument/2006/relationships/hyperlink" Target="https://twitter.com/briaclew" TargetMode="External" /><Relationship Id="rId593" Type="http://schemas.openxmlformats.org/officeDocument/2006/relationships/hyperlink" Target="https://twitter.com/cmb210593" TargetMode="External" /><Relationship Id="rId594" Type="http://schemas.openxmlformats.org/officeDocument/2006/relationships/hyperlink" Target="https://twitter.com/kevinmort" TargetMode="External" /><Relationship Id="rId595" Type="http://schemas.openxmlformats.org/officeDocument/2006/relationships/hyperlink" Target="https://twitter.com/rugbycan_" TargetMode="External" /><Relationship Id="rId596" Type="http://schemas.openxmlformats.org/officeDocument/2006/relationships/hyperlink" Target="https://twitter.com/russelltherugby" TargetMode="External" /><Relationship Id="rId597" Type="http://schemas.openxmlformats.org/officeDocument/2006/relationships/comments" Target="../comments2.xml" /><Relationship Id="rId598" Type="http://schemas.openxmlformats.org/officeDocument/2006/relationships/vmlDrawing" Target="../drawings/vmlDrawing2.vml" /><Relationship Id="rId599" Type="http://schemas.openxmlformats.org/officeDocument/2006/relationships/table" Target="../tables/table2.xml" /><Relationship Id="rId600" Type="http://schemas.openxmlformats.org/officeDocument/2006/relationships/drawing" Target="../drawings/drawing1.xml" /><Relationship Id="rId60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theguardian.com/sport/2019/jun/07/rugby-football-league-investigate-toronto-owner-david-argyle-racial-abuse-swinton-jose-kenga?CMP=share_btn_tw" TargetMode="External" /><Relationship Id="rId2" Type="http://schemas.openxmlformats.org/officeDocument/2006/relationships/hyperlink" Target="https://www.theguardian.com/sport/2019/jun/07/rugby-football-league-investigate-toronto-owner-david-argyle-racial-abuse-swinton-jose-kenga" TargetMode="External" /><Relationship Id="rId3" Type="http://schemas.openxmlformats.org/officeDocument/2006/relationships/hyperlink" Target="https://twitter.com/JoseKenga/status/1136740838757863424" TargetMode="External" /><Relationship Id="rId4" Type="http://schemas.openxmlformats.org/officeDocument/2006/relationships/hyperlink" Target="http://www.totalrl.com/rfl-open-investigation-into-allegation-of-racial-abuse-by-david-argyle-as-toronto-owner-apologises/" TargetMode="External" /><Relationship Id="rId5" Type="http://schemas.openxmlformats.org/officeDocument/2006/relationships/hyperlink" Target="https://www.theguardian.com/sport/2019/jun/07/rugby-football-league-investigate-toronto-owner-david-argyle-racial-abuse-swinton-jose-kenga?utm_term=Autofeed&amp;CMP=twt_b-gdnnews&amp;utm_medium=Social&amp;utm_source=Twitter#Echobox=1559941665" TargetMode="External" /><Relationship Id="rId6" Type="http://schemas.openxmlformats.org/officeDocument/2006/relationships/hyperlink" Target="https://www.loverugbyleague.com/post/toronto-owner-says-sorry-to-swinton-forward-over-alleged-racial-abuse/" TargetMode="External" /><Relationship Id="rId7" Type="http://schemas.openxmlformats.org/officeDocument/2006/relationships/hyperlink" Target="https://swintonlionsrlfc.co.uk/news/club-statement-jose-kenga/" TargetMode="External" /><Relationship Id="rId8" Type="http://schemas.openxmlformats.org/officeDocument/2006/relationships/hyperlink" Target="https://www.bbc.co.uk/sport/rugby-league/48553802" TargetMode="External" /><Relationship Id="rId9" Type="http://schemas.openxmlformats.org/officeDocument/2006/relationships/hyperlink" Target="http://www.ebru.co.ke/rfl-investigates-toronto-owner-for-racial-abuse-of-swintons-jose-kenga/" TargetMode="External" /><Relationship Id="rId10" Type="http://schemas.openxmlformats.org/officeDocument/2006/relationships/hyperlink" Target="https://globalnews.ca/news/5368606/david-argyle-toronto-wolfpack-ceo-resigns/" TargetMode="External" /><Relationship Id="rId11" Type="http://schemas.openxmlformats.org/officeDocument/2006/relationships/hyperlink" Target="https://www.bbc.co.uk/sport/rugby-league/48553802" TargetMode="External" /><Relationship Id="rId12" Type="http://schemas.openxmlformats.org/officeDocument/2006/relationships/hyperlink" Target="https://www.theguardian.com/sport/2019/jun/07/rugby-football-league-investigate-toronto-owner-david-argyle-racial-abuse-swinton-jose-kenga" TargetMode="External" /><Relationship Id="rId13" Type="http://schemas.openxmlformats.org/officeDocument/2006/relationships/hyperlink" Target="https://twitter.com/JoseKenga/status/1136740838757863424" TargetMode="External" /><Relationship Id="rId14" Type="http://schemas.openxmlformats.org/officeDocument/2006/relationships/hyperlink" Target="https://www.theguardian.com/sport/2019/jun/07/rugby-football-league-investigate-toronto-owner-david-argyle-racial-abuse-swinton-jose-kenga" TargetMode="External" /><Relationship Id="rId15" Type="http://schemas.openxmlformats.org/officeDocument/2006/relationships/hyperlink" Target="https://www.theguardian.com/sport/2019/jun/07/rugby-football-league-investigate-toronto-owner-david-argyle-racial-abuse-swinton-jose-kenga?utm_term=Autofeed&amp;CMP=twt_b-gdnnews&amp;utm_medium=Social&amp;utm_source=Twitter#Echobox=1559941665" TargetMode="External" /><Relationship Id="rId16" Type="http://schemas.openxmlformats.org/officeDocument/2006/relationships/hyperlink" Target="https://www.theguardian.com/sport/2019/jun/07/rugby-football-league-investigate-toronto-owner-david-argyle-racial-abuse-swinton-jose-kenga?CMP=share_btn_tw" TargetMode="External" /><Relationship Id="rId17" Type="http://schemas.openxmlformats.org/officeDocument/2006/relationships/hyperlink" Target="https://www.reddit.com/r/nrl/comments/bxoce6/swinton_lions_player_jose_kenga_was_racially/?utm_source=ifttt" TargetMode="External" /><Relationship Id="rId18" Type="http://schemas.openxmlformats.org/officeDocument/2006/relationships/hyperlink" Target="http://www.totalrl.com/rfl-open-investigation-into-allegation-of-racial-abuse-by-david-argyle-as-toronto-owner-apologises/" TargetMode="External" /><Relationship Id="rId19" Type="http://schemas.openxmlformats.org/officeDocument/2006/relationships/hyperlink" Target="https://swintonlionsrlfc.co.uk/news/club-statement-jose-kenga/" TargetMode="External" /><Relationship Id="rId20" Type="http://schemas.openxmlformats.org/officeDocument/2006/relationships/hyperlink" Target="https://www.theguardian.com/sport/2019/jun/07/rugby-football-league-investigate-toronto-owner-david-argyle-racial-abuse-swinton-jose-kenga?utm_source=dlvr.it&amp;utm_medium=twitter" TargetMode="External" /><Relationship Id="rId21" Type="http://schemas.openxmlformats.org/officeDocument/2006/relationships/hyperlink" Target="http://www.rlnews.co.uk/kenga-facetimes-argyle-provides-further-insight-into-allegations/" TargetMode="External" /><Relationship Id="rId22" Type="http://schemas.openxmlformats.org/officeDocument/2006/relationships/hyperlink" Target="https://www.theguardian.com/sport/2019/jun/07/rugby-football-league-investigate-toronto-owner-david-argyle-racial-abuse-swinton-jose-kenga?CMP=Share_iOSApp_Other" TargetMode="External" /><Relationship Id="rId23" Type="http://schemas.openxmlformats.org/officeDocument/2006/relationships/hyperlink" Target="https://twitter.com/TOwolfpack/status/1137165835762618369" TargetMode="External" /><Relationship Id="rId24" Type="http://schemas.openxmlformats.org/officeDocument/2006/relationships/hyperlink" Target="https://swintonlionsrlfc.co.uk/news/club-statement-jose-kenga/" TargetMode="External" /><Relationship Id="rId25" Type="http://schemas.openxmlformats.org/officeDocument/2006/relationships/hyperlink" Target="https://twitter.com/garethwalker/status/1137249959466717184" TargetMode="External" /><Relationship Id="rId26" Type="http://schemas.openxmlformats.org/officeDocument/2006/relationships/hyperlink" Target="https://defendtheden.home.blog/2019/06/07/we-need-to-learn-from-david-argyles-remarks-to-jose-kenga/" TargetMode="External" /><Relationship Id="rId27" Type="http://schemas.openxmlformats.org/officeDocument/2006/relationships/hyperlink" Target="https://twitter.com/JoseKenga/status/1137060693713313792" TargetMode="External" /><Relationship Id="rId28" Type="http://schemas.openxmlformats.org/officeDocument/2006/relationships/hyperlink" Target="https://www.yorkshireeveningpost.co.uk/sport/rugby-league/leeds-raised-player-receives-apology-from-toronto-wolfpack-owner-after-racial-abuse-allegation-1-9809453" TargetMode="External" /><Relationship Id="rId29" Type="http://schemas.openxmlformats.org/officeDocument/2006/relationships/hyperlink" Target="https://www.theguardian.com/sport/2019/jun/07/rugby-football-league-investigate-toronto-owner-david-argyle-racial-abuse-swinton-jose-kenga?CMP=share_btn_tw" TargetMode="External" /><Relationship Id="rId30" Type="http://schemas.openxmlformats.org/officeDocument/2006/relationships/hyperlink" Target="https://twitter.com/ILaybourn/status/1136940140033708032" TargetMode="External" /><Relationship Id="rId31" Type="http://schemas.openxmlformats.org/officeDocument/2006/relationships/hyperlink" Target="https://www.mirror.co.uk/sport/rugby-league/toronto-wolfpack-owner-david-argyle-16479583" TargetMode="External" /><Relationship Id="rId32" Type="http://schemas.openxmlformats.org/officeDocument/2006/relationships/hyperlink" Target="https://www.mirror.co.uk/sport/rugby-league/toronto-wolfpack-owner-david-argyle-16447399" TargetMode="External" /><Relationship Id="rId33" Type="http://schemas.openxmlformats.org/officeDocument/2006/relationships/hyperlink" Target="https://www.theguardian.com/sport/2019/jun/07/rugby-football-league-investigate-toronto-owner-david-argyle-racial-abuse-swinton-jose-kenga?CMP=share_btn_tw" TargetMode="External" /><Relationship Id="rId34" Type="http://schemas.openxmlformats.org/officeDocument/2006/relationships/hyperlink" Target="http://www.totalrl.com/rfl-open-investigation-into-allegation-of-racial-abuse-by-david-argyle-as-toronto-owner-apologises/" TargetMode="External" /><Relationship Id="rId35" Type="http://schemas.openxmlformats.org/officeDocument/2006/relationships/hyperlink" Target="https://www.loverugbyleague.com/post/toronto-owner-says-sorry-to-swinton-forward-over-alleged-racial-abuse/" TargetMode="External" /><Relationship Id="rId36" Type="http://schemas.openxmlformats.org/officeDocument/2006/relationships/hyperlink" Target="https://twitter.com/towolfpack/status/1136785129525927937"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2024</v>
      </c>
      <c r="BB2" s="13" t="s">
        <v>2052</v>
      </c>
      <c r="BC2" s="13" t="s">
        <v>2053</v>
      </c>
      <c r="BD2" s="118" t="s">
        <v>2717</v>
      </c>
      <c r="BE2" s="118" t="s">
        <v>2718</v>
      </c>
      <c r="BF2" s="118" t="s">
        <v>2719</v>
      </c>
      <c r="BG2" s="118" t="s">
        <v>2720</v>
      </c>
      <c r="BH2" s="118" t="s">
        <v>2721</v>
      </c>
      <c r="BI2" s="118" t="s">
        <v>2722</v>
      </c>
      <c r="BJ2" s="118" t="s">
        <v>2723</v>
      </c>
      <c r="BK2" s="118" t="s">
        <v>2724</v>
      </c>
      <c r="BL2" s="118" t="s">
        <v>2725</v>
      </c>
    </row>
    <row r="3" spans="1:64" ht="15" customHeight="1">
      <c r="A3" s="64" t="s">
        <v>212</v>
      </c>
      <c r="B3" s="64" t="s">
        <v>212</v>
      </c>
      <c r="C3" s="65" t="s">
        <v>2730</v>
      </c>
      <c r="D3" s="66">
        <v>3</v>
      </c>
      <c r="E3" s="67" t="s">
        <v>132</v>
      </c>
      <c r="F3" s="68">
        <v>32</v>
      </c>
      <c r="G3" s="65"/>
      <c r="H3" s="69"/>
      <c r="I3" s="70"/>
      <c r="J3" s="70"/>
      <c r="K3" s="34" t="s">
        <v>65</v>
      </c>
      <c r="L3" s="71">
        <v>3</v>
      </c>
      <c r="M3" s="71"/>
      <c r="N3" s="72"/>
      <c r="O3" s="78" t="s">
        <v>176</v>
      </c>
      <c r="P3" s="80">
        <v>43618.55336805555</v>
      </c>
      <c r="Q3" s="78" t="s">
        <v>367</v>
      </c>
      <c r="R3" s="78"/>
      <c r="S3" s="78"/>
      <c r="T3" s="78"/>
      <c r="U3" s="78"/>
      <c r="V3" s="83" t="s">
        <v>495</v>
      </c>
      <c r="W3" s="80">
        <v>43618.55336805555</v>
      </c>
      <c r="X3" s="83" t="s">
        <v>622</v>
      </c>
      <c r="Y3" s="78"/>
      <c r="Z3" s="78"/>
      <c r="AA3" s="84" t="s">
        <v>803</v>
      </c>
      <c r="AB3" s="84" t="s">
        <v>984</v>
      </c>
      <c r="AC3" s="78" t="b">
        <v>0</v>
      </c>
      <c r="AD3" s="78">
        <v>1</v>
      </c>
      <c r="AE3" s="84" t="s">
        <v>998</v>
      </c>
      <c r="AF3" s="78" t="b">
        <v>0</v>
      </c>
      <c r="AG3" s="78" t="s">
        <v>1013</v>
      </c>
      <c r="AH3" s="78"/>
      <c r="AI3" s="84" t="s">
        <v>999</v>
      </c>
      <c r="AJ3" s="78" t="b">
        <v>0</v>
      </c>
      <c r="AK3" s="78">
        <v>1</v>
      </c>
      <c r="AL3" s="84" t="s">
        <v>999</v>
      </c>
      <c r="AM3" s="78" t="s">
        <v>1020</v>
      </c>
      <c r="AN3" s="78" t="b">
        <v>0</v>
      </c>
      <c r="AO3" s="84" t="s">
        <v>984</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36</v>
      </c>
      <c r="BK3" s="49">
        <v>100</v>
      </c>
      <c r="BL3" s="48">
        <v>36</v>
      </c>
    </row>
    <row r="4" spans="1:64" ht="15" customHeight="1">
      <c r="A4" s="64" t="s">
        <v>213</v>
      </c>
      <c r="B4" s="64" t="s">
        <v>213</v>
      </c>
      <c r="C4" s="65" t="s">
        <v>2730</v>
      </c>
      <c r="D4" s="66">
        <v>3</v>
      </c>
      <c r="E4" s="67" t="s">
        <v>132</v>
      </c>
      <c r="F4" s="68">
        <v>32</v>
      </c>
      <c r="G4" s="65"/>
      <c r="H4" s="69"/>
      <c r="I4" s="70"/>
      <c r="J4" s="70"/>
      <c r="K4" s="34" t="s">
        <v>65</v>
      </c>
      <c r="L4" s="77">
        <v>4</v>
      </c>
      <c r="M4" s="77"/>
      <c r="N4" s="72"/>
      <c r="O4" s="79" t="s">
        <v>176</v>
      </c>
      <c r="P4" s="81">
        <v>43620.079409722224</v>
      </c>
      <c r="Q4" s="79" t="s">
        <v>368</v>
      </c>
      <c r="R4" s="79"/>
      <c r="S4" s="79"/>
      <c r="T4" s="79"/>
      <c r="U4" s="79"/>
      <c r="V4" s="82" t="s">
        <v>496</v>
      </c>
      <c r="W4" s="81">
        <v>43620.079409722224</v>
      </c>
      <c r="X4" s="82" t="s">
        <v>623</v>
      </c>
      <c r="Y4" s="79"/>
      <c r="Z4" s="79"/>
      <c r="AA4" s="85" t="s">
        <v>804</v>
      </c>
      <c r="AB4" s="79"/>
      <c r="AC4" s="79" t="b">
        <v>0</v>
      </c>
      <c r="AD4" s="79">
        <v>0</v>
      </c>
      <c r="AE4" s="85" t="s">
        <v>999</v>
      </c>
      <c r="AF4" s="79" t="b">
        <v>0</v>
      </c>
      <c r="AG4" s="79" t="s">
        <v>1014</v>
      </c>
      <c r="AH4" s="79"/>
      <c r="AI4" s="85" t="s">
        <v>999</v>
      </c>
      <c r="AJ4" s="79" t="b">
        <v>0</v>
      </c>
      <c r="AK4" s="79">
        <v>0</v>
      </c>
      <c r="AL4" s="85" t="s">
        <v>999</v>
      </c>
      <c r="AM4" s="79" t="s">
        <v>1021</v>
      </c>
      <c r="AN4" s="79" t="b">
        <v>0</v>
      </c>
      <c r="AO4" s="85" t="s">
        <v>804</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0</v>
      </c>
      <c r="BG4" s="49">
        <v>0</v>
      </c>
      <c r="BH4" s="48">
        <v>0</v>
      </c>
      <c r="BI4" s="49">
        <v>0</v>
      </c>
      <c r="BJ4" s="48">
        <v>38</v>
      </c>
      <c r="BK4" s="49">
        <v>100</v>
      </c>
      <c r="BL4" s="48">
        <v>38</v>
      </c>
    </row>
    <row r="5" spans="1:64" ht="15">
      <c r="A5" s="64" t="s">
        <v>214</v>
      </c>
      <c r="B5" s="64" t="s">
        <v>342</v>
      </c>
      <c r="C5" s="65" t="s">
        <v>2730</v>
      </c>
      <c r="D5" s="66">
        <v>3</v>
      </c>
      <c r="E5" s="67" t="s">
        <v>132</v>
      </c>
      <c r="F5" s="68">
        <v>32</v>
      </c>
      <c r="G5" s="65"/>
      <c r="H5" s="69"/>
      <c r="I5" s="70"/>
      <c r="J5" s="70"/>
      <c r="K5" s="34" t="s">
        <v>65</v>
      </c>
      <c r="L5" s="77">
        <v>5</v>
      </c>
      <c r="M5" s="77"/>
      <c r="N5" s="72"/>
      <c r="O5" s="79" t="s">
        <v>365</v>
      </c>
      <c r="P5" s="81">
        <v>43622.93232638889</v>
      </c>
      <c r="Q5" s="79" t="s">
        <v>369</v>
      </c>
      <c r="R5" s="79"/>
      <c r="S5" s="79"/>
      <c r="T5" s="79"/>
      <c r="U5" s="79"/>
      <c r="V5" s="82" t="s">
        <v>497</v>
      </c>
      <c r="W5" s="81">
        <v>43622.93232638889</v>
      </c>
      <c r="X5" s="82" t="s">
        <v>624</v>
      </c>
      <c r="Y5" s="79"/>
      <c r="Z5" s="79"/>
      <c r="AA5" s="85" t="s">
        <v>805</v>
      </c>
      <c r="AB5" s="79"/>
      <c r="AC5" s="79" t="b">
        <v>0</v>
      </c>
      <c r="AD5" s="79">
        <v>4</v>
      </c>
      <c r="AE5" s="85" t="s">
        <v>999</v>
      </c>
      <c r="AF5" s="79" t="b">
        <v>0</v>
      </c>
      <c r="AG5" s="79" t="s">
        <v>1013</v>
      </c>
      <c r="AH5" s="79"/>
      <c r="AI5" s="85" t="s">
        <v>999</v>
      </c>
      <c r="AJ5" s="79" t="b">
        <v>0</v>
      </c>
      <c r="AK5" s="79">
        <v>0</v>
      </c>
      <c r="AL5" s="85" t="s">
        <v>999</v>
      </c>
      <c r="AM5" s="79" t="s">
        <v>1021</v>
      </c>
      <c r="AN5" s="79" t="b">
        <v>0</v>
      </c>
      <c r="AO5" s="85" t="s">
        <v>805</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214</v>
      </c>
      <c r="B6" s="64" t="s">
        <v>347</v>
      </c>
      <c r="C6" s="65" t="s">
        <v>2730</v>
      </c>
      <c r="D6" s="66">
        <v>3</v>
      </c>
      <c r="E6" s="67" t="s">
        <v>132</v>
      </c>
      <c r="F6" s="68">
        <v>32</v>
      </c>
      <c r="G6" s="65"/>
      <c r="H6" s="69"/>
      <c r="I6" s="70"/>
      <c r="J6" s="70"/>
      <c r="K6" s="34" t="s">
        <v>65</v>
      </c>
      <c r="L6" s="77">
        <v>6</v>
      </c>
      <c r="M6" s="77"/>
      <c r="N6" s="72"/>
      <c r="O6" s="79" t="s">
        <v>365</v>
      </c>
      <c r="P6" s="81">
        <v>43622.93232638889</v>
      </c>
      <c r="Q6" s="79" t="s">
        <v>369</v>
      </c>
      <c r="R6" s="79"/>
      <c r="S6" s="79"/>
      <c r="T6" s="79"/>
      <c r="U6" s="79"/>
      <c r="V6" s="82" t="s">
        <v>497</v>
      </c>
      <c r="W6" s="81">
        <v>43622.93232638889</v>
      </c>
      <c r="X6" s="82" t="s">
        <v>624</v>
      </c>
      <c r="Y6" s="79"/>
      <c r="Z6" s="79"/>
      <c r="AA6" s="85" t="s">
        <v>805</v>
      </c>
      <c r="AB6" s="79"/>
      <c r="AC6" s="79" t="b">
        <v>0</v>
      </c>
      <c r="AD6" s="79">
        <v>4</v>
      </c>
      <c r="AE6" s="85" t="s">
        <v>999</v>
      </c>
      <c r="AF6" s="79" t="b">
        <v>0</v>
      </c>
      <c r="AG6" s="79" t="s">
        <v>1013</v>
      </c>
      <c r="AH6" s="79"/>
      <c r="AI6" s="85" t="s">
        <v>999</v>
      </c>
      <c r="AJ6" s="79" t="b">
        <v>0</v>
      </c>
      <c r="AK6" s="79">
        <v>0</v>
      </c>
      <c r="AL6" s="85" t="s">
        <v>999</v>
      </c>
      <c r="AM6" s="79" t="s">
        <v>1021</v>
      </c>
      <c r="AN6" s="79" t="b">
        <v>0</v>
      </c>
      <c r="AO6" s="85" t="s">
        <v>805</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1</v>
      </c>
      <c r="BD6" s="48">
        <v>0</v>
      </c>
      <c r="BE6" s="49">
        <v>0</v>
      </c>
      <c r="BF6" s="48">
        <v>5</v>
      </c>
      <c r="BG6" s="49">
        <v>11.904761904761905</v>
      </c>
      <c r="BH6" s="48">
        <v>0</v>
      </c>
      <c r="BI6" s="49">
        <v>0</v>
      </c>
      <c r="BJ6" s="48">
        <v>37</v>
      </c>
      <c r="BK6" s="49">
        <v>88.0952380952381</v>
      </c>
      <c r="BL6" s="48">
        <v>42</v>
      </c>
    </row>
    <row r="7" spans="1:64" ht="15">
      <c r="A7" s="64" t="s">
        <v>215</v>
      </c>
      <c r="B7" s="64" t="s">
        <v>215</v>
      </c>
      <c r="C7" s="65" t="s">
        <v>2730</v>
      </c>
      <c r="D7" s="66">
        <v>3</v>
      </c>
      <c r="E7" s="67" t="s">
        <v>132</v>
      </c>
      <c r="F7" s="68">
        <v>32</v>
      </c>
      <c r="G7" s="65"/>
      <c r="H7" s="69"/>
      <c r="I7" s="70"/>
      <c r="J7" s="70"/>
      <c r="K7" s="34" t="s">
        <v>65</v>
      </c>
      <c r="L7" s="77">
        <v>7</v>
      </c>
      <c r="M7" s="77"/>
      <c r="N7" s="72"/>
      <c r="O7" s="79" t="s">
        <v>176</v>
      </c>
      <c r="P7" s="81">
        <v>43623.057118055556</v>
      </c>
      <c r="Q7" s="79" t="s">
        <v>370</v>
      </c>
      <c r="R7" s="82" t="s">
        <v>449</v>
      </c>
      <c r="S7" s="79" t="s">
        <v>473</v>
      </c>
      <c r="T7" s="79"/>
      <c r="U7" s="79"/>
      <c r="V7" s="82" t="s">
        <v>498</v>
      </c>
      <c r="W7" s="81">
        <v>43623.057118055556</v>
      </c>
      <c r="X7" s="82" t="s">
        <v>625</v>
      </c>
      <c r="Y7" s="79"/>
      <c r="Z7" s="79"/>
      <c r="AA7" s="85" t="s">
        <v>806</v>
      </c>
      <c r="AB7" s="79"/>
      <c r="AC7" s="79" t="b">
        <v>0</v>
      </c>
      <c r="AD7" s="79">
        <v>0</v>
      </c>
      <c r="AE7" s="85" t="s">
        <v>999</v>
      </c>
      <c r="AF7" s="79" t="b">
        <v>0</v>
      </c>
      <c r="AG7" s="79" t="s">
        <v>1013</v>
      </c>
      <c r="AH7" s="79"/>
      <c r="AI7" s="85" t="s">
        <v>999</v>
      </c>
      <c r="AJ7" s="79" t="b">
        <v>0</v>
      </c>
      <c r="AK7" s="79">
        <v>0</v>
      </c>
      <c r="AL7" s="85" t="s">
        <v>999</v>
      </c>
      <c r="AM7" s="79" t="s">
        <v>1022</v>
      </c>
      <c r="AN7" s="79" t="b">
        <v>0</v>
      </c>
      <c r="AO7" s="85" t="s">
        <v>806</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0</v>
      </c>
      <c r="BE7" s="49">
        <v>0</v>
      </c>
      <c r="BF7" s="48">
        <v>1</v>
      </c>
      <c r="BG7" s="49">
        <v>6.25</v>
      </c>
      <c r="BH7" s="48">
        <v>0</v>
      </c>
      <c r="BI7" s="49">
        <v>0</v>
      </c>
      <c r="BJ7" s="48">
        <v>15</v>
      </c>
      <c r="BK7" s="49">
        <v>93.75</v>
      </c>
      <c r="BL7" s="48">
        <v>16</v>
      </c>
    </row>
    <row r="8" spans="1:64" ht="15">
      <c r="A8" s="64" t="s">
        <v>216</v>
      </c>
      <c r="B8" s="64" t="s">
        <v>347</v>
      </c>
      <c r="C8" s="65" t="s">
        <v>2730</v>
      </c>
      <c r="D8" s="66">
        <v>3</v>
      </c>
      <c r="E8" s="67" t="s">
        <v>132</v>
      </c>
      <c r="F8" s="68">
        <v>32</v>
      </c>
      <c r="G8" s="65"/>
      <c r="H8" s="69"/>
      <c r="I8" s="70"/>
      <c r="J8" s="70"/>
      <c r="K8" s="34" t="s">
        <v>65</v>
      </c>
      <c r="L8" s="77">
        <v>8</v>
      </c>
      <c r="M8" s="77"/>
      <c r="N8" s="72"/>
      <c r="O8" s="79" t="s">
        <v>365</v>
      </c>
      <c r="P8" s="81">
        <v>43623.308483796296</v>
      </c>
      <c r="Q8" s="79" t="s">
        <v>371</v>
      </c>
      <c r="R8" s="82" t="s">
        <v>450</v>
      </c>
      <c r="S8" s="79" t="s">
        <v>474</v>
      </c>
      <c r="T8" s="79"/>
      <c r="U8" s="79"/>
      <c r="V8" s="82" t="s">
        <v>499</v>
      </c>
      <c r="W8" s="81">
        <v>43623.308483796296</v>
      </c>
      <c r="X8" s="82" t="s">
        <v>626</v>
      </c>
      <c r="Y8" s="79"/>
      <c r="Z8" s="79"/>
      <c r="AA8" s="85" t="s">
        <v>807</v>
      </c>
      <c r="AB8" s="79"/>
      <c r="AC8" s="79" t="b">
        <v>0</v>
      </c>
      <c r="AD8" s="79">
        <v>1</v>
      </c>
      <c r="AE8" s="85" t="s">
        <v>999</v>
      </c>
      <c r="AF8" s="79" t="b">
        <v>1</v>
      </c>
      <c r="AG8" s="79" t="s">
        <v>1013</v>
      </c>
      <c r="AH8" s="79"/>
      <c r="AI8" s="85" t="s">
        <v>1016</v>
      </c>
      <c r="AJ8" s="79" t="b">
        <v>0</v>
      </c>
      <c r="AK8" s="79">
        <v>0</v>
      </c>
      <c r="AL8" s="85" t="s">
        <v>999</v>
      </c>
      <c r="AM8" s="79" t="s">
        <v>1023</v>
      </c>
      <c r="AN8" s="79" t="b">
        <v>0</v>
      </c>
      <c r="AO8" s="85" t="s">
        <v>807</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2</v>
      </c>
      <c r="BE8" s="49">
        <v>8</v>
      </c>
      <c r="BF8" s="48">
        <v>1</v>
      </c>
      <c r="BG8" s="49">
        <v>4</v>
      </c>
      <c r="BH8" s="48">
        <v>0</v>
      </c>
      <c r="BI8" s="49">
        <v>0</v>
      </c>
      <c r="BJ8" s="48">
        <v>22</v>
      </c>
      <c r="BK8" s="49">
        <v>88</v>
      </c>
      <c r="BL8" s="48">
        <v>25</v>
      </c>
    </row>
    <row r="9" spans="1:64" ht="15">
      <c r="A9" s="64" t="s">
        <v>217</v>
      </c>
      <c r="B9" s="64" t="s">
        <v>296</v>
      </c>
      <c r="C9" s="65" t="s">
        <v>2730</v>
      </c>
      <c r="D9" s="66">
        <v>3</v>
      </c>
      <c r="E9" s="67" t="s">
        <v>132</v>
      </c>
      <c r="F9" s="68">
        <v>32</v>
      </c>
      <c r="G9" s="65"/>
      <c r="H9" s="69"/>
      <c r="I9" s="70"/>
      <c r="J9" s="70"/>
      <c r="K9" s="34" t="s">
        <v>65</v>
      </c>
      <c r="L9" s="77">
        <v>9</v>
      </c>
      <c r="M9" s="77"/>
      <c r="N9" s="72"/>
      <c r="O9" s="79" t="s">
        <v>365</v>
      </c>
      <c r="P9" s="81">
        <v>43623.32126157408</v>
      </c>
      <c r="Q9" s="79" t="s">
        <v>372</v>
      </c>
      <c r="R9" s="79"/>
      <c r="S9" s="79"/>
      <c r="T9" s="79"/>
      <c r="U9" s="79"/>
      <c r="V9" s="82" t="s">
        <v>500</v>
      </c>
      <c r="W9" s="81">
        <v>43623.32126157408</v>
      </c>
      <c r="X9" s="82" t="s">
        <v>627</v>
      </c>
      <c r="Y9" s="79"/>
      <c r="Z9" s="79"/>
      <c r="AA9" s="85" t="s">
        <v>808</v>
      </c>
      <c r="AB9" s="79"/>
      <c r="AC9" s="79" t="b">
        <v>0</v>
      </c>
      <c r="AD9" s="79">
        <v>0</v>
      </c>
      <c r="AE9" s="85" t="s">
        <v>999</v>
      </c>
      <c r="AF9" s="79" t="b">
        <v>0</v>
      </c>
      <c r="AG9" s="79" t="s">
        <v>1013</v>
      </c>
      <c r="AH9" s="79"/>
      <c r="AI9" s="85" t="s">
        <v>999</v>
      </c>
      <c r="AJ9" s="79" t="b">
        <v>0</v>
      </c>
      <c r="AK9" s="79">
        <v>8</v>
      </c>
      <c r="AL9" s="85" t="s">
        <v>898</v>
      </c>
      <c r="AM9" s="79" t="s">
        <v>1021</v>
      </c>
      <c r="AN9" s="79" t="b">
        <v>0</v>
      </c>
      <c r="AO9" s="85" t="s">
        <v>898</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0</v>
      </c>
      <c r="BE9" s="49">
        <v>0</v>
      </c>
      <c r="BF9" s="48">
        <v>2</v>
      </c>
      <c r="BG9" s="49">
        <v>10.526315789473685</v>
      </c>
      <c r="BH9" s="48">
        <v>0</v>
      </c>
      <c r="BI9" s="49">
        <v>0</v>
      </c>
      <c r="BJ9" s="48">
        <v>17</v>
      </c>
      <c r="BK9" s="49">
        <v>89.47368421052632</v>
      </c>
      <c r="BL9" s="48">
        <v>19</v>
      </c>
    </row>
    <row r="10" spans="1:64" ht="15">
      <c r="A10" s="64" t="s">
        <v>218</v>
      </c>
      <c r="B10" s="64" t="s">
        <v>347</v>
      </c>
      <c r="C10" s="65" t="s">
        <v>2730</v>
      </c>
      <c r="D10" s="66">
        <v>3</v>
      </c>
      <c r="E10" s="67" t="s">
        <v>132</v>
      </c>
      <c r="F10" s="68">
        <v>32</v>
      </c>
      <c r="G10" s="65"/>
      <c r="H10" s="69"/>
      <c r="I10" s="70"/>
      <c r="J10" s="70"/>
      <c r="K10" s="34" t="s">
        <v>65</v>
      </c>
      <c r="L10" s="77">
        <v>10</v>
      </c>
      <c r="M10" s="77"/>
      <c r="N10" s="72"/>
      <c r="O10" s="79" t="s">
        <v>365</v>
      </c>
      <c r="P10" s="81">
        <v>43623.339155092595</v>
      </c>
      <c r="Q10" s="79" t="s">
        <v>373</v>
      </c>
      <c r="R10" s="79"/>
      <c r="S10" s="79"/>
      <c r="T10" s="79"/>
      <c r="U10" s="79"/>
      <c r="V10" s="82" t="s">
        <v>501</v>
      </c>
      <c r="W10" s="81">
        <v>43623.339155092595</v>
      </c>
      <c r="X10" s="82" t="s">
        <v>628</v>
      </c>
      <c r="Y10" s="79"/>
      <c r="Z10" s="79"/>
      <c r="AA10" s="85" t="s">
        <v>809</v>
      </c>
      <c r="AB10" s="79"/>
      <c r="AC10" s="79" t="b">
        <v>0</v>
      </c>
      <c r="AD10" s="79">
        <v>0</v>
      </c>
      <c r="AE10" s="85" t="s">
        <v>999</v>
      </c>
      <c r="AF10" s="79" t="b">
        <v>0</v>
      </c>
      <c r="AG10" s="79" t="s">
        <v>1013</v>
      </c>
      <c r="AH10" s="79"/>
      <c r="AI10" s="85" t="s">
        <v>999</v>
      </c>
      <c r="AJ10" s="79" t="b">
        <v>0</v>
      </c>
      <c r="AK10" s="79">
        <v>64</v>
      </c>
      <c r="AL10" s="85" t="s">
        <v>978</v>
      </c>
      <c r="AM10" s="79" t="s">
        <v>1023</v>
      </c>
      <c r="AN10" s="79" t="b">
        <v>0</v>
      </c>
      <c r="AO10" s="85" t="s">
        <v>978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24</v>
      </c>
      <c r="BK10" s="49">
        <v>100</v>
      </c>
      <c r="BL10" s="48">
        <v>24</v>
      </c>
    </row>
    <row r="11" spans="1:64" ht="15">
      <c r="A11" s="64" t="s">
        <v>219</v>
      </c>
      <c r="B11" s="64" t="s">
        <v>347</v>
      </c>
      <c r="C11" s="65" t="s">
        <v>2730</v>
      </c>
      <c r="D11" s="66">
        <v>3</v>
      </c>
      <c r="E11" s="67" t="s">
        <v>132</v>
      </c>
      <c r="F11" s="68">
        <v>32</v>
      </c>
      <c r="G11" s="65"/>
      <c r="H11" s="69"/>
      <c r="I11" s="70"/>
      <c r="J11" s="70"/>
      <c r="K11" s="34" t="s">
        <v>65</v>
      </c>
      <c r="L11" s="77">
        <v>11</v>
      </c>
      <c r="M11" s="77"/>
      <c r="N11" s="72"/>
      <c r="O11" s="79" t="s">
        <v>365</v>
      </c>
      <c r="P11" s="81">
        <v>43623.33930555556</v>
      </c>
      <c r="Q11" s="79" t="s">
        <v>373</v>
      </c>
      <c r="R11" s="79"/>
      <c r="S11" s="79"/>
      <c r="T11" s="79"/>
      <c r="U11" s="79"/>
      <c r="V11" s="82" t="s">
        <v>502</v>
      </c>
      <c r="W11" s="81">
        <v>43623.33930555556</v>
      </c>
      <c r="X11" s="82" t="s">
        <v>629</v>
      </c>
      <c r="Y11" s="79"/>
      <c r="Z11" s="79"/>
      <c r="AA11" s="85" t="s">
        <v>810</v>
      </c>
      <c r="AB11" s="79"/>
      <c r="AC11" s="79" t="b">
        <v>0</v>
      </c>
      <c r="AD11" s="79">
        <v>0</v>
      </c>
      <c r="AE11" s="85" t="s">
        <v>999</v>
      </c>
      <c r="AF11" s="79" t="b">
        <v>0</v>
      </c>
      <c r="AG11" s="79" t="s">
        <v>1013</v>
      </c>
      <c r="AH11" s="79"/>
      <c r="AI11" s="85" t="s">
        <v>999</v>
      </c>
      <c r="AJ11" s="79" t="b">
        <v>0</v>
      </c>
      <c r="AK11" s="79">
        <v>64</v>
      </c>
      <c r="AL11" s="85" t="s">
        <v>978</v>
      </c>
      <c r="AM11" s="79" t="s">
        <v>1024</v>
      </c>
      <c r="AN11" s="79" t="b">
        <v>0</v>
      </c>
      <c r="AO11" s="85" t="s">
        <v>978</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24</v>
      </c>
      <c r="BK11" s="49">
        <v>100</v>
      </c>
      <c r="BL11" s="48">
        <v>24</v>
      </c>
    </row>
    <row r="12" spans="1:64" ht="15">
      <c r="A12" s="64" t="s">
        <v>220</v>
      </c>
      <c r="B12" s="64" t="s">
        <v>347</v>
      </c>
      <c r="C12" s="65" t="s">
        <v>2730</v>
      </c>
      <c r="D12" s="66">
        <v>3</v>
      </c>
      <c r="E12" s="67" t="s">
        <v>132</v>
      </c>
      <c r="F12" s="68">
        <v>32</v>
      </c>
      <c r="G12" s="65"/>
      <c r="H12" s="69"/>
      <c r="I12" s="70"/>
      <c r="J12" s="70"/>
      <c r="K12" s="34" t="s">
        <v>65</v>
      </c>
      <c r="L12" s="77">
        <v>12</v>
      </c>
      <c r="M12" s="77"/>
      <c r="N12" s="72"/>
      <c r="O12" s="79" t="s">
        <v>365</v>
      </c>
      <c r="P12" s="81">
        <v>43623.33982638889</v>
      </c>
      <c r="Q12" s="79" t="s">
        <v>373</v>
      </c>
      <c r="R12" s="79"/>
      <c r="S12" s="79"/>
      <c r="T12" s="79"/>
      <c r="U12" s="79"/>
      <c r="V12" s="82" t="s">
        <v>503</v>
      </c>
      <c r="W12" s="81">
        <v>43623.33982638889</v>
      </c>
      <c r="X12" s="82" t="s">
        <v>630</v>
      </c>
      <c r="Y12" s="79"/>
      <c r="Z12" s="79"/>
      <c r="AA12" s="85" t="s">
        <v>811</v>
      </c>
      <c r="AB12" s="79"/>
      <c r="AC12" s="79" t="b">
        <v>0</v>
      </c>
      <c r="AD12" s="79">
        <v>0</v>
      </c>
      <c r="AE12" s="85" t="s">
        <v>999</v>
      </c>
      <c r="AF12" s="79" t="b">
        <v>0</v>
      </c>
      <c r="AG12" s="79" t="s">
        <v>1013</v>
      </c>
      <c r="AH12" s="79"/>
      <c r="AI12" s="85" t="s">
        <v>999</v>
      </c>
      <c r="AJ12" s="79" t="b">
        <v>0</v>
      </c>
      <c r="AK12" s="79">
        <v>64</v>
      </c>
      <c r="AL12" s="85" t="s">
        <v>978</v>
      </c>
      <c r="AM12" s="79" t="s">
        <v>1021</v>
      </c>
      <c r="AN12" s="79" t="b">
        <v>0</v>
      </c>
      <c r="AO12" s="85" t="s">
        <v>978</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24</v>
      </c>
      <c r="BK12" s="49">
        <v>100</v>
      </c>
      <c r="BL12" s="48">
        <v>24</v>
      </c>
    </row>
    <row r="13" spans="1:64" ht="15">
      <c r="A13" s="64" t="s">
        <v>221</v>
      </c>
      <c r="B13" s="64" t="s">
        <v>347</v>
      </c>
      <c r="C13" s="65" t="s">
        <v>2730</v>
      </c>
      <c r="D13" s="66">
        <v>3</v>
      </c>
      <c r="E13" s="67" t="s">
        <v>132</v>
      </c>
      <c r="F13" s="68">
        <v>32</v>
      </c>
      <c r="G13" s="65"/>
      <c r="H13" s="69"/>
      <c r="I13" s="70"/>
      <c r="J13" s="70"/>
      <c r="K13" s="34" t="s">
        <v>65</v>
      </c>
      <c r="L13" s="77">
        <v>13</v>
      </c>
      <c r="M13" s="77"/>
      <c r="N13" s="72"/>
      <c r="O13" s="79" t="s">
        <v>365</v>
      </c>
      <c r="P13" s="81">
        <v>43623.341516203705</v>
      </c>
      <c r="Q13" s="79" t="s">
        <v>373</v>
      </c>
      <c r="R13" s="79"/>
      <c r="S13" s="79"/>
      <c r="T13" s="79"/>
      <c r="U13" s="79"/>
      <c r="V13" s="82" t="s">
        <v>504</v>
      </c>
      <c r="W13" s="81">
        <v>43623.341516203705</v>
      </c>
      <c r="X13" s="82" t="s">
        <v>631</v>
      </c>
      <c r="Y13" s="79"/>
      <c r="Z13" s="79"/>
      <c r="AA13" s="85" t="s">
        <v>812</v>
      </c>
      <c r="AB13" s="79"/>
      <c r="AC13" s="79" t="b">
        <v>0</v>
      </c>
      <c r="AD13" s="79">
        <v>0</v>
      </c>
      <c r="AE13" s="85" t="s">
        <v>999</v>
      </c>
      <c r="AF13" s="79" t="b">
        <v>0</v>
      </c>
      <c r="AG13" s="79" t="s">
        <v>1013</v>
      </c>
      <c r="AH13" s="79"/>
      <c r="AI13" s="85" t="s">
        <v>999</v>
      </c>
      <c r="AJ13" s="79" t="b">
        <v>0</v>
      </c>
      <c r="AK13" s="79">
        <v>64</v>
      </c>
      <c r="AL13" s="85" t="s">
        <v>978</v>
      </c>
      <c r="AM13" s="79" t="s">
        <v>1023</v>
      </c>
      <c r="AN13" s="79" t="b">
        <v>0</v>
      </c>
      <c r="AO13" s="85" t="s">
        <v>978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24</v>
      </c>
      <c r="BK13" s="49">
        <v>100</v>
      </c>
      <c r="BL13" s="48">
        <v>24</v>
      </c>
    </row>
    <row r="14" spans="1:64" ht="15">
      <c r="A14" s="64" t="s">
        <v>222</v>
      </c>
      <c r="B14" s="64" t="s">
        <v>347</v>
      </c>
      <c r="C14" s="65" t="s">
        <v>2730</v>
      </c>
      <c r="D14" s="66">
        <v>3</v>
      </c>
      <c r="E14" s="67" t="s">
        <v>132</v>
      </c>
      <c r="F14" s="68">
        <v>32</v>
      </c>
      <c r="G14" s="65"/>
      <c r="H14" s="69"/>
      <c r="I14" s="70"/>
      <c r="J14" s="70"/>
      <c r="K14" s="34" t="s">
        <v>65</v>
      </c>
      <c r="L14" s="77">
        <v>14</v>
      </c>
      <c r="M14" s="77"/>
      <c r="N14" s="72"/>
      <c r="O14" s="79" t="s">
        <v>365</v>
      </c>
      <c r="P14" s="81">
        <v>43623.34211805555</v>
      </c>
      <c r="Q14" s="79" t="s">
        <v>373</v>
      </c>
      <c r="R14" s="79"/>
      <c r="S14" s="79"/>
      <c r="T14" s="79"/>
      <c r="U14" s="79"/>
      <c r="V14" s="82" t="s">
        <v>505</v>
      </c>
      <c r="W14" s="81">
        <v>43623.34211805555</v>
      </c>
      <c r="X14" s="82" t="s">
        <v>632</v>
      </c>
      <c r="Y14" s="79"/>
      <c r="Z14" s="79"/>
      <c r="AA14" s="85" t="s">
        <v>813</v>
      </c>
      <c r="AB14" s="79"/>
      <c r="AC14" s="79" t="b">
        <v>0</v>
      </c>
      <c r="AD14" s="79">
        <v>0</v>
      </c>
      <c r="AE14" s="85" t="s">
        <v>999</v>
      </c>
      <c r="AF14" s="79" t="b">
        <v>0</v>
      </c>
      <c r="AG14" s="79" t="s">
        <v>1013</v>
      </c>
      <c r="AH14" s="79"/>
      <c r="AI14" s="85" t="s">
        <v>999</v>
      </c>
      <c r="AJ14" s="79" t="b">
        <v>0</v>
      </c>
      <c r="AK14" s="79">
        <v>64</v>
      </c>
      <c r="AL14" s="85" t="s">
        <v>978</v>
      </c>
      <c r="AM14" s="79" t="s">
        <v>1021</v>
      </c>
      <c r="AN14" s="79" t="b">
        <v>0</v>
      </c>
      <c r="AO14" s="85" t="s">
        <v>978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24</v>
      </c>
      <c r="BK14" s="49">
        <v>100</v>
      </c>
      <c r="BL14" s="48">
        <v>24</v>
      </c>
    </row>
    <row r="15" spans="1:64" ht="15">
      <c r="A15" s="64" t="s">
        <v>223</v>
      </c>
      <c r="B15" s="64" t="s">
        <v>296</v>
      </c>
      <c r="C15" s="65" t="s">
        <v>2730</v>
      </c>
      <c r="D15" s="66">
        <v>3</v>
      </c>
      <c r="E15" s="67" t="s">
        <v>132</v>
      </c>
      <c r="F15" s="68">
        <v>32</v>
      </c>
      <c r="G15" s="65"/>
      <c r="H15" s="69"/>
      <c r="I15" s="70"/>
      <c r="J15" s="70"/>
      <c r="K15" s="34" t="s">
        <v>65</v>
      </c>
      <c r="L15" s="77">
        <v>15</v>
      </c>
      <c r="M15" s="77"/>
      <c r="N15" s="72"/>
      <c r="O15" s="79" t="s">
        <v>365</v>
      </c>
      <c r="P15" s="81">
        <v>43623.34266203704</v>
      </c>
      <c r="Q15" s="79" t="s">
        <v>372</v>
      </c>
      <c r="R15" s="79"/>
      <c r="S15" s="79"/>
      <c r="T15" s="79"/>
      <c r="U15" s="79"/>
      <c r="V15" s="82" t="s">
        <v>506</v>
      </c>
      <c r="W15" s="81">
        <v>43623.34266203704</v>
      </c>
      <c r="X15" s="82" t="s">
        <v>633</v>
      </c>
      <c r="Y15" s="79"/>
      <c r="Z15" s="79"/>
      <c r="AA15" s="85" t="s">
        <v>814</v>
      </c>
      <c r="AB15" s="79"/>
      <c r="AC15" s="79" t="b">
        <v>0</v>
      </c>
      <c r="AD15" s="79">
        <v>0</v>
      </c>
      <c r="AE15" s="85" t="s">
        <v>999</v>
      </c>
      <c r="AF15" s="79" t="b">
        <v>0</v>
      </c>
      <c r="AG15" s="79" t="s">
        <v>1013</v>
      </c>
      <c r="AH15" s="79"/>
      <c r="AI15" s="85" t="s">
        <v>999</v>
      </c>
      <c r="AJ15" s="79" t="b">
        <v>0</v>
      </c>
      <c r="AK15" s="79">
        <v>8</v>
      </c>
      <c r="AL15" s="85" t="s">
        <v>898</v>
      </c>
      <c r="AM15" s="79" t="s">
        <v>1021</v>
      </c>
      <c r="AN15" s="79" t="b">
        <v>0</v>
      </c>
      <c r="AO15" s="85" t="s">
        <v>898</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7</v>
      </c>
      <c r="BD15" s="48">
        <v>0</v>
      </c>
      <c r="BE15" s="49">
        <v>0</v>
      </c>
      <c r="BF15" s="48">
        <v>2</v>
      </c>
      <c r="BG15" s="49">
        <v>10.526315789473685</v>
      </c>
      <c r="BH15" s="48">
        <v>0</v>
      </c>
      <c r="BI15" s="49">
        <v>0</v>
      </c>
      <c r="BJ15" s="48">
        <v>17</v>
      </c>
      <c r="BK15" s="49">
        <v>89.47368421052632</v>
      </c>
      <c r="BL15" s="48">
        <v>19</v>
      </c>
    </row>
    <row r="16" spans="1:64" ht="15">
      <c r="A16" s="64" t="s">
        <v>224</v>
      </c>
      <c r="B16" s="64" t="s">
        <v>347</v>
      </c>
      <c r="C16" s="65" t="s">
        <v>2730</v>
      </c>
      <c r="D16" s="66">
        <v>3</v>
      </c>
      <c r="E16" s="67" t="s">
        <v>132</v>
      </c>
      <c r="F16" s="68">
        <v>32</v>
      </c>
      <c r="G16" s="65"/>
      <c r="H16" s="69"/>
      <c r="I16" s="70"/>
      <c r="J16" s="70"/>
      <c r="K16" s="34" t="s">
        <v>65</v>
      </c>
      <c r="L16" s="77">
        <v>16</v>
      </c>
      <c r="M16" s="77"/>
      <c r="N16" s="72"/>
      <c r="O16" s="79" t="s">
        <v>365</v>
      </c>
      <c r="P16" s="81">
        <v>43623.34446759259</v>
      </c>
      <c r="Q16" s="79" t="s">
        <v>373</v>
      </c>
      <c r="R16" s="79"/>
      <c r="S16" s="79"/>
      <c r="T16" s="79"/>
      <c r="U16" s="79"/>
      <c r="V16" s="82" t="s">
        <v>507</v>
      </c>
      <c r="W16" s="81">
        <v>43623.34446759259</v>
      </c>
      <c r="X16" s="82" t="s">
        <v>634</v>
      </c>
      <c r="Y16" s="79"/>
      <c r="Z16" s="79"/>
      <c r="AA16" s="85" t="s">
        <v>815</v>
      </c>
      <c r="AB16" s="79"/>
      <c r="AC16" s="79" t="b">
        <v>0</v>
      </c>
      <c r="AD16" s="79">
        <v>0</v>
      </c>
      <c r="AE16" s="85" t="s">
        <v>999</v>
      </c>
      <c r="AF16" s="79" t="b">
        <v>0</v>
      </c>
      <c r="AG16" s="79" t="s">
        <v>1013</v>
      </c>
      <c r="AH16" s="79"/>
      <c r="AI16" s="85" t="s">
        <v>999</v>
      </c>
      <c r="AJ16" s="79" t="b">
        <v>0</v>
      </c>
      <c r="AK16" s="79">
        <v>64</v>
      </c>
      <c r="AL16" s="85" t="s">
        <v>978</v>
      </c>
      <c r="AM16" s="79" t="s">
        <v>1023</v>
      </c>
      <c r="AN16" s="79" t="b">
        <v>0</v>
      </c>
      <c r="AO16" s="85" t="s">
        <v>978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24</v>
      </c>
      <c r="BK16" s="49">
        <v>100</v>
      </c>
      <c r="BL16" s="48">
        <v>24</v>
      </c>
    </row>
    <row r="17" spans="1:64" ht="15">
      <c r="A17" s="64" t="s">
        <v>225</v>
      </c>
      <c r="B17" s="64" t="s">
        <v>347</v>
      </c>
      <c r="C17" s="65" t="s">
        <v>2730</v>
      </c>
      <c r="D17" s="66">
        <v>3</v>
      </c>
      <c r="E17" s="67" t="s">
        <v>132</v>
      </c>
      <c r="F17" s="68">
        <v>32</v>
      </c>
      <c r="G17" s="65"/>
      <c r="H17" s="69"/>
      <c r="I17" s="70"/>
      <c r="J17" s="70"/>
      <c r="K17" s="34" t="s">
        <v>65</v>
      </c>
      <c r="L17" s="77">
        <v>17</v>
      </c>
      <c r="M17" s="77"/>
      <c r="N17" s="72"/>
      <c r="O17" s="79" t="s">
        <v>365</v>
      </c>
      <c r="P17" s="81">
        <v>43623.35619212963</v>
      </c>
      <c r="Q17" s="79" t="s">
        <v>373</v>
      </c>
      <c r="R17" s="79"/>
      <c r="S17" s="79"/>
      <c r="T17" s="79"/>
      <c r="U17" s="79"/>
      <c r="V17" s="82" t="s">
        <v>508</v>
      </c>
      <c r="W17" s="81">
        <v>43623.35619212963</v>
      </c>
      <c r="X17" s="82" t="s">
        <v>635</v>
      </c>
      <c r="Y17" s="79"/>
      <c r="Z17" s="79"/>
      <c r="AA17" s="85" t="s">
        <v>816</v>
      </c>
      <c r="AB17" s="79"/>
      <c r="AC17" s="79" t="b">
        <v>0</v>
      </c>
      <c r="AD17" s="79">
        <v>0</v>
      </c>
      <c r="AE17" s="85" t="s">
        <v>999</v>
      </c>
      <c r="AF17" s="79" t="b">
        <v>0</v>
      </c>
      <c r="AG17" s="79" t="s">
        <v>1013</v>
      </c>
      <c r="AH17" s="79"/>
      <c r="AI17" s="85" t="s">
        <v>999</v>
      </c>
      <c r="AJ17" s="79" t="b">
        <v>0</v>
      </c>
      <c r="AK17" s="79">
        <v>64</v>
      </c>
      <c r="AL17" s="85" t="s">
        <v>978</v>
      </c>
      <c r="AM17" s="79" t="s">
        <v>1021</v>
      </c>
      <c r="AN17" s="79" t="b">
        <v>0</v>
      </c>
      <c r="AO17" s="85" t="s">
        <v>978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24</v>
      </c>
      <c r="BK17" s="49">
        <v>100</v>
      </c>
      <c r="BL17" s="48">
        <v>24</v>
      </c>
    </row>
    <row r="18" spans="1:64" ht="15">
      <c r="A18" s="64" t="s">
        <v>226</v>
      </c>
      <c r="B18" s="64" t="s">
        <v>325</v>
      </c>
      <c r="C18" s="65" t="s">
        <v>2730</v>
      </c>
      <c r="D18" s="66">
        <v>3</v>
      </c>
      <c r="E18" s="67" t="s">
        <v>132</v>
      </c>
      <c r="F18" s="68">
        <v>32</v>
      </c>
      <c r="G18" s="65"/>
      <c r="H18" s="69"/>
      <c r="I18" s="70"/>
      <c r="J18" s="70"/>
      <c r="K18" s="34" t="s">
        <v>65</v>
      </c>
      <c r="L18" s="77">
        <v>18</v>
      </c>
      <c r="M18" s="77"/>
      <c r="N18" s="72"/>
      <c r="O18" s="79" t="s">
        <v>365</v>
      </c>
      <c r="P18" s="81">
        <v>43623.36083333333</v>
      </c>
      <c r="Q18" s="79" t="s">
        <v>374</v>
      </c>
      <c r="R18" s="79"/>
      <c r="S18" s="79"/>
      <c r="T18" s="79"/>
      <c r="U18" s="79"/>
      <c r="V18" s="82" t="s">
        <v>509</v>
      </c>
      <c r="W18" s="81">
        <v>43623.36083333333</v>
      </c>
      <c r="X18" s="82" t="s">
        <v>636</v>
      </c>
      <c r="Y18" s="79"/>
      <c r="Z18" s="79"/>
      <c r="AA18" s="85" t="s">
        <v>817</v>
      </c>
      <c r="AB18" s="79"/>
      <c r="AC18" s="79" t="b">
        <v>0</v>
      </c>
      <c r="AD18" s="79">
        <v>0</v>
      </c>
      <c r="AE18" s="85" t="s">
        <v>999</v>
      </c>
      <c r="AF18" s="79" t="b">
        <v>0</v>
      </c>
      <c r="AG18" s="79" t="s">
        <v>1013</v>
      </c>
      <c r="AH18" s="79"/>
      <c r="AI18" s="85" t="s">
        <v>999</v>
      </c>
      <c r="AJ18" s="79" t="b">
        <v>0</v>
      </c>
      <c r="AK18" s="79">
        <v>14</v>
      </c>
      <c r="AL18" s="85" t="s">
        <v>950</v>
      </c>
      <c r="AM18" s="79" t="s">
        <v>1024</v>
      </c>
      <c r="AN18" s="79" t="b">
        <v>0</v>
      </c>
      <c r="AO18" s="85" t="s">
        <v>950</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1</v>
      </c>
      <c r="BG18" s="49">
        <v>3.8461538461538463</v>
      </c>
      <c r="BH18" s="48">
        <v>0</v>
      </c>
      <c r="BI18" s="49">
        <v>0</v>
      </c>
      <c r="BJ18" s="48">
        <v>25</v>
      </c>
      <c r="BK18" s="49">
        <v>96.15384615384616</v>
      </c>
      <c r="BL18" s="48">
        <v>26</v>
      </c>
    </row>
    <row r="19" spans="1:64" ht="15">
      <c r="A19" s="64" t="s">
        <v>227</v>
      </c>
      <c r="B19" s="64" t="s">
        <v>347</v>
      </c>
      <c r="C19" s="65" t="s">
        <v>2730</v>
      </c>
      <c r="D19" s="66">
        <v>3</v>
      </c>
      <c r="E19" s="67" t="s">
        <v>132</v>
      </c>
      <c r="F19" s="68">
        <v>32</v>
      </c>
      <c r="G19" s="65"/>
      <c r="H19" s="69"/>
      <c r="I19" s="70"/>
      <c r="J19" s="70"/>
      <c r="K19" s="34" t="s">
        <v>65</v>
      </c>
      <c r="L19" s="77">
        <v>19</v>
      </c>
      <c r="M19" s="77"/>
      <c r="N19" s="72"/>
      <c r="O19" s="79" t="s">
        <v>365</v>
      </c>
      <c r="P19" s="81">
        <v>43623.35983796296</v>
      </c>
      <c r="Q19" s="79" t="s">
        <v>373</v>
      </c>
      <c r="R19" s="79"/>
      <c r="S19" s="79"/>
      <c r="T19" s="79"/>
      <c r="U19" s="79"/>
      <c r="V19" s="82" t="s">
        <v>510</v>
      </c>
      <c r="W19" s="81">
        <v>43623.35983796296</v>
      </c>
      <c r="X19" s="82" t="s">
        <v>637</v>
      </c>
      <c r="Y19" s="79"/>
      <c r="Z19" s="79"/>
      <c r="AA19" s="85" t="s">
        <v>818</v>
      </c>
      <c r="AB19" s="79"/>
      <c r="AC19" s="79" t="b">
        <v>0</v>
      </c>
      <c r="AD19" s="79">
        <v>0</v>
      </c>
      <c r="AE19" s="85" t="s">
        <v>999</v>
      </c>
      <c r="AF19" s="79" t="b">
        <v>0</v>
      </c>
      <c r="AG19" s="79" t="s">
        <v>1013</v>
      </c>
      <c r="AH19" s="79"/>
      <c r="AI19" s="85" t="s">
        <v>999</v>
      </c>
      <c r="AJ19" s="79" t="b">
        <v>0</v>
      </c>
      <c r="AK19" s="79">
        <v>64</v>
      </c>
      <c r="AL19" s="85" t="s">
        <v>978</v>
      </c>
      <c r="AM19" s="79" t="s">
        <v>1023</v>
      </c>
      <c r="AN19" s="79" t="b">
        <v>0</v>
      </c>
      <c r="AO19" s="85" t="s">
        <v>978</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1</v>
      </c>
      <c r="BD19" s="48">
        <v>0</v>
      </c>
      <c r="BE19" s="49">
        <v>0</v>
      </c>
      <c r="BF19" s="48">
        <v>0</v>
      </c>
      <c r="BG19" s="49">
        <v>0</v>
      </c>
      <c r="BH19" s="48">
        <v>0</v>
      </c>
      <c r="BI19" s="49">
        <v>0</v>
      </c>
      <c r="BJ19" s="48">
        <v>24</v>
      </c>
      <c r="BK19" s="49">
        <v>100</v>
      </c>
      <c r="BL19" s="48">
        <v>24</v>
      </c>
    </row>
    <row r="20" spans="1:64" ht="15">
      <c r="A20" s="64" t="s">
        <v>227</v>
      </c>
      <c r="B20" s="64" t="s">
        <v>325</v>
      </c>
      <c r="C20" s="65" t="s">
        <v>2730</v>
      </c>
      <c r="D20" s="66">
        <v>3</v>
      </c>
      <c r="E20" s="67" t="s">
        <v>132</v>
      </c>
      <c r="F20" s="68">
        <v>32</v>
      </c>
      <c r="G20" s="65"/>
      <c r="H20" s="69"/>
      <c r="I20" s="70"/>
      <c r="J20" s="70"/>
      <c r="K20" s="34" t="s">
        <v>65</v>
      </c>
      <c r="L20" s="77">
        <v>20</v>
      </c>
      <c r="M20" s="77"/>
      <c r="N20" s="72"/>
      <c r="O20" s="79" t="s">
        <v>365</v>
      </c>
      <c r="P20" s="81">
        <v>43623.36138888889</v>
      </c>
      <c r="Q20" s="79" t="s">
        <v>374</v>
      </c>
      <c r="R20" s="79"/>
      <c r="S20" s="79"/>
      <c r="T20" s="79"/>
      <c r="U20" s="79"/>
      <c r="V20" s="82" t="s">
        <v>510</v>
      </c>
      <c r="W20" s="81">
        <v>43623.36138888889</v>
      </c>
      <c r="X20" s="82" t="s">
        <v>638</v>
      </c>
      <c r="Y20" s="79"/>
      <c r="Z20" s="79"/>
      <c r="AA20" s="85" t="s">
        <v>819</v>
      </c>
      <c r="AB20" s="79"/>
      <c r="AC20" s="79" t="b">
        <v>0</v>
      </c>
      <c r="AD20" s="79">
        <v>0</v>
      </c>
      <c r="AE20" s="85" t="s">
        <v>999</v>
      </c>
      <c r="AF20" s="79" t="b">
        <v>0</v>
      </c>
      <c r="AG20" s="79" t="s">
        <v>1013</v>
      </c>
      <c r="AH20" s="79"/>
      <c r="AI20" s="85" t="s">
        <v>999</v>
      </c>
      <c r="AJ20" s="79" t="b">
        <v>0</v>
      </c>
      <c r="AK20" s="79">
        <v>14</v>
      </c>
      <c r="AL20" s="85" t="s">
        <v>950</v>
      </c>
      <c r="AM20" s="79" t="s">
        <v>1023</v>
      </c>
      <c r="AN20" s="79" t="b">
        <v>0</v>
      </c>
      <c r="AO20" s="85" t="s">
        <v>950</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1</v>
      </c>
      <c r="BG20" s="49">
        <v>3.8461538461538463</v>
      </c>
      <c r="BH20" s="48">
        <v>0</v>
      </c>
      <c r="BI20" s="49">
        <v>0</v>
      </c>
      <c r="BJ20" s="48">
        <v>25</v>
      </c>
      <c r="BK20" s="49">
        <v>96.15384615384616</v>
      </c>
      <c r="BL20" s="48">
        <v>26</v>
      </c>
    </row>
    <row r="21" spans="1:64" ht="15">
      <c r="A21" s="64" t="s">
        <v>228</v>
      </c>
      <c r="B21" s="64" t="s">
        <v>347</v>
      </c>
      <c r="C21" s="65" t="s">
        <v>2730</v>
      </c>
      <c r="D21" s="66">
        <v>3</v>
      </c>
      <c r="E21" s="67" t="s">
        <v>132</v>
      </c>
      <c r="F21" s="68">
        <v>32</v>
      </c>
      <c r="G21" s="65"/>
      <c r="H21" s="69"/>
      <c r="I21" s="70"/>
      <c r="J21" s="70"/>
      <c r="K21" s="34" t="s">
        <v>65</v>
      </c>
      <c r="L21" s="77">
        <v>21</v>
      </c>
      <c r="M21" s="77"/>
      <c r="N21" s="72"/>
      <c r="O21" s="79" t="s">
        <v>365</v>
      </c>
      <c r="P21" s="81">
        <v>43623.3640625</v>
      </c>
      <c r="Q21" s="79" t="s">
        <v>373</v>
      </c>
      <c r="R21" s="79"/>
      <c r="S21" s="79"/>
      <c r="T21" s="79"/>
      <c r="U21" s="79"/>
      <c r="V21" s="82" t="s">
        <v>511</v>
      </c>
      <c r="W21" s="81">
        <v>43623.3640625</v>
      </c>
      <c r="X21" s="82" t="s">
        <v>639</v>
      </c>
      <c r="Y21" s="79"/>
      <c r="Z21" s="79"/>
      <c r="AA21" s="85" t="s">
        <v>820</v>
      </c>
      <c r="AB21" s="79"/>
      <c r="AC21" s="79" t="b">
        <v>0</v>
      </c>
      <c r="AD21" s="79">
        <v>0</v>
      </c>
      <c r="AE21" s="85" t="s">
        <v>999</v>
      </c>
      <c r="AF21" s="79" t="b">
        <v>0</v>
      </c>
      <c r="AG21" s="79" t="s">
        <v>1013</v>
      </c>
      <c r="AH21" s="79"/>
      <c r="AI21" s="85" t="s">
        <v>999</v>
      </c>
      <c r="AJ21" s="79" t="b">
        <v>0</v>
      </c>
      <c r="AK21" s="79">
        <v>64</v>
      </c>
      <c r="AL21" s="85" t="s">
        <v>978</v>
      </c>
      <c r="AM21" s="79" t="s">
        <v>1023</v>
      </c>
      <c r="AN21" s="79" t="b">
        <v>0</v>
      </c>
      <c r="AO21" s="85" t="s">
        <v>978</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24</v>
      </c>
      <c r="BK21" s="49">
        <v>100</v>
      </c>
      <c r="BL21" s="48">
        <v>24</v>
      </c>
    </row>
    <row r="22" spans="1:64" ht="15">
      <c r="A22" s="64" t="s">
        <v>229</v>
      </c>
      <c r="B22" s="64" t="s">
        <v>325</v>
      </c>
      <c r="C22" s="65" t="s">
        <v>2730</v>
      </c>
      <c r="D22" s="66">
        <v>3</v>
      </c>
      <c r="E22" s="67" t="s">
        <v>132</v>
      </c>
      <c r="F22" s="68">
        <v>32</v>
      </c>
      <c r="G22" s="65"/>
      <c r="H22" s="69"/>
      <c r="I22" s="70"/>
      <c r="J22" s="70"/>
      <c r="K22" s="34" t="s">
        <v>65</v>
      </c>
      <c r="L22" s="77">
        <v>22</v>
      </c>
      <c r="M22" s="77"/>
      <c r="N22" s="72"/>
      <c r="O22" s="79" t="s">
        <v>365</v>
      </c>
      <c r="P22" s="81">
        <v>43623.36583333334</v>
      </c>
      <c r="Q22" s="79" t="s">
        <v>374</v>
      </c>
      <c r="R22" s="79"/>
      <c r="S22" s="79"/>
      <c r="T22" s="79"/>
      <c r="U22" s="79"/>
      <c r="V22" s="82" t="s">
        <v>512</v>
      </c>
      <c r="W22" s="81">
        <v>43623.36583333334</v>
      </c>
      <c r="X22" s="82" t="s">
        <v>640</v>
      </c>
      <c r="Y22" s="79"/>
      <c r="Z22" s="79"/>
      <c r="AA22" s="85" t="s">
        <v>821</v>
      </c>
      <c r="AB22" s="79"/>
      <c r="AC22" s="79" t="b">
        <v>0</v>
      </c>
      <c r="AD22" s="79">
        <v>0</v>
      </c>
      <c r="AE22" s="85" t="s">
        <v>999</v>
      </c>
      <c r="AF22" s="79" t="b">
        <v>0</v>
      </c>
      <c r="AG22" s="79" t="s">
        <v>1013</v>
      </c>
      <c r="AH22" s="79"/>
      <c r="AI22" s="85" t="s">
        <v>999</v>
      </c>
      <c r="AJ22" s="79" t="b">
        <v>0</v>
      </c>
      <c r="AK22" s="79">
        <v>14</v>
      </c>
      <c r="AL22" s="85" t="s">
        <v>950</v>
      </c>
      <c r="AM22" s="79" t="s">
        <v>1023</v>
      </c>
      <c r="AN22" s="79" t="b">
        <v>0</v>
      </c>
      <c r="AO22" s="85" t="s">
        <v>950</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0</v>
      </c>
      <c r="BE22" s="49">
        <v>0</v>
      </c>
      <c r="BF22" s="48">
        <v>1</v>
      </c>
      <c r="BG22" s="49">
        <v>3.8461538461538463</v>
      </c>
      <c r="BH22" s="48">
        <v>0</v>
      </c>
      <c r="BI22" s="49">
        <v>0</v>
      </c>
      <c r="BJ22" s="48">
        <v>25</v>
      </c>
      <c r="BK22" s="49">
        <v>96.15384615384616</v>
      </c>
      <c r="BL22" s="48">
        <v>26</v>
      </c>
    </row>
    <row r="23" spans="1:64" ht="15">
      <c r="A23" s="64" t="s">
        <v>229</v>
      </c>
      <c r="B23" s="64" t="s">
        <v>347</v>
      </c>
      <c r="C23" s="65" t="s">
        <v>2730</v>
      </c>
      <c r="D23" s="66">
        <v>3</v>
      </c>
      <c r="E23" s="67" t="s">
        <v>132</v>
      </c>
      <c r="F23" s="68">
        <v>32</v>
      </c>
      <c r="G23" s="65"/>
      <c r="H23" s="69"/>
      <c r="I23" s="70"/>
      <c r="J23" s="70"/>
      <c r="K23" s="34" t="s">
        <v>65</v>
      </c>
      <c r="L23" s="77">
        <v>23</v>
      </c>
      <c r="M23" s="77"/>
      <c r="N23" s="72"/>
      <c r="O23" s="79" t="s">
        <v>365</v>
      </c>
      <c r="P23" s="81">
        <v>43623.36586805555</v>
      </c>
      <c r="Q23" s="79" t="s">
        <v>373</v>
      </c>
      <c r="R23" s="79"/>
      <c r="S23" s="79"/>
      <c r="T23" s="79"/>
      <c r="U23" s="79"/>
      <c r="V23" s="82" t="s">
        <v>512</v>
      </c>
      <c r="W23" s="81">
        <v>43623.36586805555</v>
      </c>
      <c r="X23" s="82" t="s">
        <v>641</v>
      </c>
      <c r="Y23" s="79"/>
      <c r="Z23" s="79"/>
      <c r="AA23" s="85" t="s">
        <v>822</v>
      </c>
      <c r="AB23" s="79"/>
      <c r="AC23" s="79" t="b">
        <v>0</v>
      </c>
      <c r="AD23" s="79">
        <v>0</v>
      </c>
      <c r="AE23" s="85" t="s">
        <v>999</v>
      </c>
      <c r="AF23" s="79" t="b">
        <v>0</v>
      </c>
      <c r="AG23" s="79" t="s">
        <v>1013</v>
      </c>
      <c r="AH23" s="79"/>
      <c r="AI23" s="85" t="s">
        <v>999</v>
      </c>
      <c r="AJ23" s="79" t="b">
        <v>0</v>
      </c>
      <c r="AK23" s="79">
        <v>64</v>
      </c>
      <c r="AL23" s="85" t="s">
        <v>978</v>
      </c>
      <c r="AM23" s="79" t="s">
        <v>1023</v>
      </c>
      <c r="AN23" s="79" t="b">
        <v>0</v>
      </c>
      <c r="AO23" s="85" t="s">
        <v>978</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1</v>
      </c>
      <c r="BD23" s="48">
        <v>0</v>
      </c>
      <c r="BE23" s="49">
        <v>0</v>
      </c>
      <c r="BF23" s="48">
        <v>0</v>
      </c>
      <c r="BG23" s="49">
        <v>0</v>
      </c>
      <c r="BH23" s="48">
        <v>0</v>
      </c>
      <c r="BI23" s="49">
        <v>0</v>
      </c>
      <c r="BJ23" s="48">
        <v>24</v>
      </c>
      <c r="BK23" s="49">
        <v>100</v>
      </c>
      <c r="BL23" s="48">
        <v>24</v>
      </c>
    </row>
    <row r="24" spans="1:64" ht="15">
      <c r="A24" s="64" t="s">
        <v>230</v>
      </c>
      <c r="B24" s="64" t="s">
        <v>347</v>
      </c>
      <c r="C24" s="65" t="s">
        <v>2730</v>
      </c>
      <c r="D24" s="66">
        <v>3</v>
      </c>
      <c r="E24" s="67" t="s">
        <v>132</v>
      </c>
      <c r="F24" s="68">
        <v>32</v>
      </c>
      <c r="G24" s="65"/>
      <c r="H24" s="69"/>
      <c r="I24" s="70"/>
      <c r="J24" s="70"/>
      <c r="K24" s="34" t="s">
        <v>65</v>
      </c>
      <c r="L24" s="77">
        <v>24</v>
      </c>
      <c r="M24" s="77"/>
      <c r="N24" s="72"/>
      <c r="O24" s="79" t="s">
        <v>365</v>
      </c>
      <c r="P24" s="81">
        <v>43623.37059027778</v>
      </c>
      <c r="Q24" s="79" t="s">
        <v>373</v>
      </c>
      <c r="R24" s="79"/>
      <c r="S24" s="79"/>
      <c r="T24" s="79"/>
      <c r="U24" s="79"/>
      <c r="V24" s="82" t="s">
        <v>513</v>
      </c>
      <c r="W24" s="81">
        <v>43623.37059027778</v>
      </c>
      <c r="X24" s="82" t="s">
        <v>642</v>
      </c>
      <c r="Y24" s="79"/>
      <c r="Z24" s="79"/>
      <c r="AA24" s="85" t="s">
        <v>823</v>
      </c>
      <c r="AB24" s="79"/>
      <c r="AC24" s="79" t="b">
        <v>0</v>
      </c>
      <c r="AD24" s="79">
        <v>0</v>
      </c>
      <c r="AE24" s="85" t="s">
        <v>999</v>
      </c>
      <c r="AF24" s="79" t="b">
        <v>0</v>
      </c>
      <c r="AG24" s="79" t="s">
        <v>1013</v>
      </c>
      <c r="AH24" s="79"/>
      <c r="AI24" s="85" t="s">
        <v>999</v>
      </c>
      <c r="AJ24" s="79" t="b">
        <v>0</v>
      </c>
      <c r="AK24" s="79">
        <v>64</v>
      </c>
      <c r="AL24" s="85" t="s">
        <v>978</v>
      </c>
      <c r="AM24" s="79" t="s">
        <v>1023</v>
      </c>
      <c r="AN24" s="79" t="b">
        <v>0</v>
      </c>
      <c r="AO24" s="85" t="s">
        <v>978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24</v>
      </c>
      <c r="BK24" s="49">
        <v>100</v>
      </c>
      <c r="BL24" s="48">
        <v>24</v>
      </c>
    </row>
    <row r="25" spans="1:64" ht="15">
      <c r="A25" s="64" t="s">
        <v>231</v>
      </c>
      <c r="B25" s="64" t="s">
        <v>325</v>
      </c>
      <c r="C25" s="65" t="s">
        <v>2730</v>
      </c>
      <c r="D25" s="66">
        <v>3</v>
      </c>
      <c r="E25" s="67" t="s">
        <v>132</v>
      </c>
      <c r="F25" s="68">
        <v>32</v>
      </c>
      <c r="G25" s="65"/>
      <c r="H25" s="69"/>
      <c r="I25" s="70"/>
      <c r="J25" s="70"/>
      <c r="K25" s="34" t="s">
        <v>65</v>
      </c>
      <c r="L25" s="77">
        <v>25</v>
      </c>
      <c r="M25" s="77"/>
      <c r="N25" s="72"/>
      <c r="O25" s="79" t="s">
        <v>365</v>
      </c>
      <c r="P25" s="81">
        <v>43623.37099537037</v>
      </c>
      <c r="Q25" s="79" t="s">
        <v>374</v>
      </c>
      <c r="R25" s="79"/>
      <c r="S25" s="79"/>
      <c r="T25" s="79"/>
      <c r="U25" s="79"/>
      <c r="V25" s="82" t="s">
        <v>514</v>
      </c>
      <c r="W25" s="81">
        <v>43623.37099537037</v>
      </c>
      <c r="X25" s="82" t="s">
        <v>643</v>
      </c>
      <c r="Y25" s="79"/>
      <c r="Z25" s="79"/>
      <c r="AA25" s="85" t="s">
        <v>824</v>
      </c>
      <c r="AB25" s="79"/>
      <c r="AC25" s="79" t="b">
        <v>0</v>
      </c>
      <c r="AD25" s="79">
        <v>0</v>
      </c>
      <c r="AE25" s="85" t="s">
        <v>999</v>
      </c>
      <c r="AF25" s="79" t="b">
        <v>0</v>
      </c>
      <c r="AG25" s="79" t="s">
        <v>1013</v>
      </c>
      <c r="AH25" s="79"/>
      <c r="AI25" s="85" t="s">
        <v>999</v>
      </c>
      <c r="AJ25" s="79" t="b">
        <v>0</v>
      </c>
      <c r="AK25" s="79">
        <v>14</v>
      </c>
      <c r="AL25" s="85" t="s">
        <v>950</v>
      </c>
      <c r="AM25" s="79" t="s">
        <v>1023</v>
      </c>
      <c r="AN25" s="79" t="b">
        <v>0</v>
      </c>
      <c r="AO25" s="85" t="s">
        <v>950</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1</v>
      </c>
      <c r="BG25" s="49">
        <v>3.8461538461538463</v>
      </c>
      <c r="BH25" s="48">
        <v>0</v>
      </c>
      <c r="BI25" s="49">
        <v>0</v>
      </c>
      <c r="BJ25" s="48">
        <v>25</v>
      </c>
      <c r="BK25" s="49">
        <v>96.15384615384616</v>
      </c>
      <c r="BL25" s="48">
        <v>26</v>
      </c>
    </row>
    <row r="26" spans="1:64" ht="15">
      <c r="A26" s="64" t="s">
        <v>231</v>
      </c>
      <c r="B26" s="64" t="s">
        <v>347</v>
      </c>
      <c r="C26" s="65" t="s">
        <v>2730</v>
      </c>
      <c r="D26" s="66">
        <v>3</v>
      </c>
      <c r="E26" s="67" t="s">
        <v>132</v>
      </c>
      <c r="F26" s="68">
        <v>32</v>
      </c>
      <c r="G26" s="65"/>
      <c r="H26" s="69"/>
      <c r="I26" s="70"/>
      <c r="J26" s="70"/>
      <c r="K26" s="34" t="s">
        <v>65</v>
      </c>
      <c r="L26" s="77">
        <v>26</v>
      </c>
      <c r="M26" s="77"/>
      <c r="N26" s="72"/>
      <c r="O26" s="79" t="s">
        <v>365</v>
      </c>
      <c r="P26" s="81">
        <v>43623.371041666665</v>
      </c>
      <c r="Q26" s="79" t="s">
        <v>373</v>
      </c>
      <c r="R26" s="79"/>
      <c r="S26" s="79"/>
      <c r="T26" s="79"/>
      <c r="U26" s="79"/>
      <c r="V26" s="82" t="s">
        <v>514</v>
      </c>
      <c r="W26" s="81">
        <v>43623.371041666665</v>
      </c>
      <c r="X26" s="82" t="s">
        <v>644</v>
      </c>
      <c r="Y26" s="79"/>
      <c r="Z26" s="79"/>
      <c r="AA26" s="85" t="s">
        <v>825</v>
      </c>
      <c r="AB26" s="79"/>
      <c r="AC26" s="79" t="b">
        <v>0</v>
      </c>
      <c r="AD26" s="79">
        <v>0</v>
      </c>
      <c r="AE26" s="85" t="s">
        <v>999</v>
      </c>
      <c r="AF26" s="79" t="b">
        <v>0</v>
      </c>
      <c r="AG26" s="79" t="s">
        <v>1013</v>
      </c>
      <c r="AH26" s="79"/>
      <c r="AI26" s="85" t="s">
        <v>999</v>
      </c>
      <c r="AJ26" s="79" t="b">
        <v>0</v>
      </c>
      <c r="AK26" s="79">
        <v>64</v>
      </c>
      <c r="AL26" s="85" t="s">
        <v>978</v>
      </c>
      <c r="AM26" s="79" t="s">
        <v>1023</v>
      </c>
      <c r="AN26" s="79" t="b">
        <v>0</v>
      </c>
      <c r="AO26" s="85" t="s">
        <v>978</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1</v>
      </c>
      <c r="BD26" s="48">
        <v>0</v>
      </c>
      <c r="BE26" s="49">
        <v>0</v>
      </c>
      <c r="BF26" s="48">
        <v>0</v>
      </c>
      <c r="BG26" s="49">
        <v>0</v>
      </c>
      <c r="BH26" s="48">
        <v>0</v>
      </c>
      <c r="BI26" s="49">
        <v>0</v>
      </c>
      <c r="BJ26" s="48">
        <v>24</v>
      </c>
      <c r="BK26" s="49">
        <v>100</v>
      </c>
      <c r="BL26" s="48">
        <v>24</v>
      </c>
    </row>
    <row r="27" spans="1:64" ht="15">
      <c r="A27" s="64" t="s">
        <v>232</v>
      </c>
      <c r="B27" s="64" t="s">
        <v>232</v>
      </c>
      <c r="C27" s="65" t="s">
        <v>2730</v>
      </c>
      <c r="D27" s="66">
        <v>3</v>
      </c>
      <c r="E27" s="67" t="s">
        <v>132</v>
      </c>
      <c r="F27" s="68">
        <v>32</v>
      </c>
      <c r="G27" s="65"/>
      <c r="H27" s="69"/>
      <c r="I27" s="70"/>
      <c r="J27" s="70"/>
      <c r="K27" s="34" t="s">
        <v>65</v>
      </c>
      <c r="L27" s="77">
        <v>27</v>
      </c>
      <c r="M27" s="77"/>
      <c r="N27" s="72"/>
      <c r="O27" s="79" t="s">
        <v>176</v>
      </c>
      <c r="P27" s="81">
        <v>43623.371412037035</v>
      </c>
      <c r="Q27" s="79" t="s">
        <v>375</v>
      </c>
      <c r="R27" s="82" t="s">
        <v>451</v>
      </c>
      <c r="S27" s="79" t="s">
        <v>475</v>
      </c>
      <c r="T27" s="79"/>
      <c r="U27" s="79"/>
      <c r="V27" s="82" t="s">
        <v>515</v>
      </c>
      <c r="W27" s="81">
        <v>43623.371412037035</v>
      </c>
      <c r="X27" s="82" t="s">
        <v>645</v>
      </c>
      <c r="Y27" s="79"/>
      <c r="Z27" s="79"/>
      <c r="AA27" s="85" t="s">
        <v>826</v>
      </c>
      <c r="AB27" s="79"/>
      <c r="AC27" s="79" t="b">
        <v>0</v>
      </c>
      <c r="AD27" s="79">
        <v>0</v>
      </c>
      <c r="AE27" s="85" t="s">
        <v>999</v>
      </c>
      <c r="AF27" s="79" t="b">
        <v>0</v>
      </c>
      <c r="AG27" s="79" t="s">
        <v>1013</v>
      </c>
      <c r="AH27" s="79"/>
      <c r="AI27" s="85" t="s">
        <v>999</v>
      </c>
      <c r="AJ27" s="79" t="b">
        <v>0</v>
      </c>
      <c r="AK27" s="79">
        <v>0</v>
      </c>
      <c r="AL27" s="85" t="s">
        <v>999</v>
      </c>
      <c r="AM27" s="79" t="s">
        <v>1025</v>
      </c>
      <c r="AN27" s="79" t="b">
        <v>0</v>
      </c>
      <c r="AO27" s="85" t="s">
        <v>826</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3</v>
      </c>
      <c r="BG27" s="49">
        <v>8.108108108108109</v>
      </c>
      <c r="BH27" s="48">
        <v>0</v>
      </c>
      <c r="BI27" s="49">
        <v>0</v>
      </c>
      <c r="BJ27" s="48">
        <v>34</v>
      </c>
      <c r="BK27" s="49">
        <v>91.89189189189189</v>
      </c>
      <c r="BL27" s="48">
        <v>37</v>
      </c>
    </row>
    <row r="28" spans="1:64" ht="15">
      <c r="A28" s="64" t="s">
        <v>233</v>
      </c>
      <c r="B28" s="64" t="s">
        <v>347</v>
      </c>
      <c r="C28" s="65" t="s">
        <v>2730</v>
      </c>
      <c r="D28" s="66">
        <v>3</v>
      </c>
      <c r="E28" s="67" t="s">
        <v>132</v>
      </c>
      <c r="F28" s="68">
        <v>32</v>
      </c>
      <c r="G28" s="65"/>
      <c r="H28" s="69"/>
      <c r="I28" s="70"/>
      <c r="J28" s="70"/>
      <c r="K28" s="34" t="s">
        <v>65</v>
      </c>
      <c r="L28" s="77">
        <v>28</v>
      </c>
      <c r="M28" s="77"/>
      <c r="N28" s="72"/>
      <c r="O28" s="79" t="s">
        <v>365</v>
      </c>
      <c r="P28" s="81">
        <v>43623.37530092592</v>
      </c>
      <c r="Q28" s="79" t="s">
        <v>373</v>
      </c>
      <c r="R28" s="79"/>
      <c r="S28" s="79"/>
      <c r="T28" s="79"/>
      <c r="U28" s="79"/>
      <c r="V28" s="82" t="s">
        <v>516</v>
      </c>
      <c r="W28" s="81">
        <v>43623.37530092592</v>
      </c>
      <c r="X28" s="82" t="s">
        <v>646</v>
      </c>
      <c r="Y28" s="79"/>
      <c r="Z28" s="79"/>
      <c r="AA28" s="85" t="s">
        <v>827</v>
      </c>
      <c r="AB28" s="79"/>
      <c r="AC28" s="79" t="b">
        <v>0</v>
      </c>
      <c r="AD28" s="79">
        <v>0</v>
      </c>
      <c r="AE28" s="85" t="s">
        <v>999</v>
      </c>
      <c r="AF28" s="79" t="b">
        <v>0</v>
      </c>
      <c r="AG28" s="79" t="s">
        <v>1013</v>
      </c>
      <c r="AH28" s="79"/>
      <c r="AI28" s="85" t="s">
        <v>999</v>
      </c>
      <c r="AJ28" s="79" t="b">
        <v>0</v>
      </c>
      <c r="AK28" s="79">
        <v>64</v>
      </c>
      <c r="AL28" s="85" t="s">
        <v>978</v>
      </c>
      <c r="AM28" s="79" t="s">
        <v>1020</v>
      </c>
      <c r="AN28" s="79" t="b">
        <v>0</v>
      </c>
      <c r="AO28" s="85" t="s">
        <v>978</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24</v>
      </c>
      <c r="BK28" s="49">
        <v>100</v>
      </c>
      <c r="BL28" s="48">
        <v>24</v>
      </c>
    </row>
    <row r="29" spans="1:64" ht="15">
      <c r="A29" s="64" t="s">
        <v>234</v>
      </c>
      <c r="B29" s="64" t="s">
        <v>347</v>
      </c>
      <c r="C29" s="65" t="s">
        <v>2730</v>
      </c>
      <c r="D29" s="66">
        <v>3</v>
      </c>
      <c r="E29" s="67" t="s">
        <v>132</v>
      </c>
      <c r="F29" s="68">
        <v>32</v>
      </c>
      <c r="G29" s="65"/>
      <c r="H29" s="69"/>
      <c r="I29" s="70"/>
      <c r="J29" s="70"/>
      <c r="K29" s="34" t="s">
        <v>65</v>
      </c>
      <c r="L29" s="77">
        <v>29</v>
      </c>
      <c r="M29" s="77"/>
      <c r="N29" s="72"/>
      <c r="O29" s="79" t="s">
        <v>365</v>
      </c>
      <c r="P29" s="81">
        <v>43623.37542824074</v>
      </c>
      <c r="Q29" s="79" t="s">
        <v>373</v>
      </c>
      <c r="R29" s="79"/>
      <c r="S29" s="79"/>
      <c r="T29" s="79"/>
      <c r="U29" s="79"/>
      <c r="V29" s="82" t="s">
        <v>517</v>
      </c>
      <c r="W29" s="81">
        <v>43623.37542824074</v>
      </c>
      <c r="X29" s="82" t="s">
        <v>647</v>
      </c>
      <c r="Y29" s="79"/>
      <c r="Z29" s="79"/>
      <c r="AA29" s="85" t="s">
        <v>828</v>
      </c>
      <c r="AB29" s="79"/>
      <c r="AC29" s="79" t="b">
        <v>0</v>
      </c>
      <c r="AD29" s="79">
        <v>0</v>
      </c>
      <c r="AE29" s="85" t="s">
        <v>999</v>
      </c>
      <c r="AF29" s="79" t="b">
        <v>0</v>
      </c>
      <c r="AG29" s="79" t="s">
        <v>1013</v>
      </c>
      <c r="AH29" s="79"/>
      <c r="AI29" s="85" t="s">
        <v>999</v>
      </c>
      <c r="AJ29" s="79" t="b">
        <v>0</v>
      </c>
      <c r="AK29" s="79">
        <v>64</v>
      </c>
      <c r="AL29" s="85" t="s">
        <v>978</v>
      </c>
      <c r="AM29" s="79" t="s">
        <v>1021</v>
      </c>
      <c r="AN29" s="79" t="b">
        <v>0</v>
      </c>
      <c r="AO29" s="85" t="s">
        <v>978</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24</v>
      </c>
      <c r="BK29" s="49">
        <v>100</v>
      </c>
      <c r="BL29" s="48">
        <v>24</v>
      </c>
    </row>
    <row r="30" spans="1:64" ht="15">
      <c r="A30" s="64" t="s">
        <v>235</v>
      </c>
      <c r="B30" s="64" t="s">
        <v>347</v>
      </c>
      <c r="C30" s="65" t="s">
        <v>2730</v>
      </c>
      <c r="D30" s="66">
        <v>3</v>
      </c>
      <c r="E30" s="67" t="s">
        <v>132</v>
      </c>
      <c r="F30" s="68">
        <v>32</v>
      </c>
      <c r="G30" s="65"/>
      <c r="H30" s="69"/>
      <c r="I30" s="70"/>
      <c r="J30" s="70"/>
      <c r="K30" s="34" t="s">
        <v>65</v>
      </c>
      <c r="L30" s="77">
        <v>30</v>
      </c>
      <c r="M30" s="77"/>
      <c r="N30" s="72"/>
      <c r="O30" s="79" t="s">
        <v>365</v>
      </c>
      <c r="P30" s="81">
        <v>43623.37770833333</v>
      </c>
      <c r="Q30" s="79" t="s">
        <v>373</v>
      </c>
      <c r="R30" s="79"/>
      <c r="S30" s="79"/>
      <c r="T30" s="79"/>
      <c r="U30" s="79"/>
      <c r="V30" s="82" t="s">
        <v>518</v>
      </c>
      <c r="W30" s="81">
        <v>43623.37770833333</v>
      </c>
      <c r="X30" s="82" t="s">
        <v>648</v>
      </c>
      <c r="Y30" s="79"/>
      <c r="Z30" s="79"/>
      <c r="AA30" s="85" t="s">
        <v>829</v>
      </c>
      <c r="AB30" s="79"/>
      <c r="AC30" s="79" t="b">
        <v>0</v>
      </c>
      <c r="AD30" s="79">
        <v>0</v>
      </c>
      <c r="AE30" s="85" t="s">
        <v>999</v>
      </c>
      <c r="AF30" s="79" t="b">
        <v>0</v>
      </c>
      <c r="AG30" s="79" t="s">
        <v>1013</v>
      </c>
      <c r="AH30" s="79"/>
      <c r="AI30" s="85" t="s">
        <v>999</v>
      </c>
      <c r="AJ30" s="79" t="b">
        <v>0</v>
      </c>
      <c r="AK30" s="79">
        <v>64</v>
      </c>
      <c r="AL30" s="85" t="s">
        <v>978</v>
      </c>
      <c r="AM30" s="79" t="s">
        <v>1023</v>
      </c>
      <c r="AN30" s="79" t="b">
        <v>0</v>
      </c>
      <c r="AO30" s="85" t="s">
        <v>978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24</v>
      </c>
      <c r="BK30" s="49">
        <v>100</v>
      </c>
      <c r="BL30" s="48">
        <v>24</v>
      </c>
    </row>
    <row r="31" spans="1:64" ht="15">
      <c r="A31" s="64" t="s">
        <v>236</v>
      </c>
      <c r="B31" s="64" t="s">
        <v>342</v>
      </c>
      <c r="C31" s="65" t="s">
        <v>2730</v>
      </c>
      <c r="D31" s="66">
        <v>3</v>
      </c>
      <c r="E31" s="67" t="s">
        <v>132</v>
      </c>
      <c r="F31" s="68">
        <v>32</v>
      </c>
      <c r="G31" s="65"/>
      <c r="H31" s="69"/>
      <c r="I31" s="70"/>
      <c r="J31" s="70"/>
      <c r="K31" s="34" t="s">
        <v>65</v>
      </c>
      <c r="L31" s="77">
        <v>31</v>
      </c>
      <c r="M31" s="77"/>
      <c r="N31" s="72"/>
      <c r="O31" s="79" t="s">
        <v>365</v>
      </c>
      <c r="P31" s="81">
        <v>43623.377754629626</v>
      </c>
      <c r="Q31" s="79" t="s">
        <v>376</v>
      </c>
      <c r="R31" s="79"/>
      <c r="S31" s="79"/>
      <c r="T31" s="79"/>
      <c r="U31" s="79"/>
      <c r="V31" s="82" t="s">
        <v>519</v>
      </c>
      <c r="W31" s="81">
        <v>43623.377754629626</v>
      </c>
      <c r="X31" s="82" t="s">
        <v>649</v>
      </c>
      <c r="Y31" s="79"/>
      <c r="Z31" s="79"/>
      <c r="AA31" s="85" t="s">
        <v>830</v>
      </c>
      <c r="AB31" s="79"/>
      <c r="AC31" s="79" t="b">
        <v>0</v>
      </c>
      <c r="AD31" s="79">
        <v>0</v>
      </c>
      <c r="AE31" s="85" t="s">
        <v>999</v>
      </c>
      <c r="AF31" s="79" t="b">
        <v>0</v>
      </c>
      <c r="AG31" s="79" t="s">
        <v>1013</v>
      </c>
      <c r="AH31" s="79"/>
      <c r="AI31" s="85" t="s">
        <v>999</v>
      </c>
      <c r="AJ31" s="79" t="b">
        <v>0</v>
      </c>
      <c r="AK31" s="79">
        <v>8</v>
      </c>
      <c r="AL31" s="85" t="s">
        <v>973</v>
      </c>
      <c r="AM31" s="79" t="s">
        <v>1023</v>
      </c>
      <c r="AN31" s="79" t="b">
        <v>0</v>
      </c>
      <c r="AO31" s="85" t="s">
        <v>973</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1</v>
      </c>
      <c r="BE31" s="49">
        <v>4.761904761904762</v>
      </c>
      <c r="BF31" s="48">
        <v>0</v>
      </c>
      <c r="BG31" s="49">
        <v>0</v>
      </c>
      <c r="BH31" s="48">
        <v>0</v>
      </c>
      <c r="BI31" s="49">
        <v>0</v>
      </c>
      <c r="BJ31" s="48">
        <v>20</v>
      </c>
      <c r="BK31" s="49">
        <v>95.23809523809524</v>
      </c>
      <c r="BL31" s="48">
        <v>21</v>
      </c>
    </row>
    <row r="32" spans="1:64" ht="15">
      <c r="A32" s="64" t="s">
        <v>237</v>
      </c>
      <c r="B32" s="64" t="s">
        <v>342</v>
      </c>
      <c r="C32" s="65" t="s">
        <v>2730</v>
      </c>
      <c r="D32" s="66">
        <v>3</v>
      </c>
      <c r="E32" s="67" t="s">
        <v>132</v>
      </c>
      <c r="F32" s="68">
        <v>32</v>
      </c>
      <c r="G32" s="65"/>
      <c r="H32" s="69"/>
      <c r="I32" s="70"/>
      <c r="J32" s="70"/>
      <c r="K32" s="34" t="s">
        <v>65</v>
      </c>
      <c r="L32" s="77">
        <v>32</v>
      </c>
      <c r="M32" s="77"/>
      <c r="N32" s="72"/>
      <c r="O32" s="79" t="s">
        <v>365</v>
      </c>
      <c r="P32" s="81">
        <v>43623.382361111115</v>
      </c>
      <c r="Q32" s="79" t="s">
        <v>376</v>
      </c>
      <c r="R32" s="79"/>
      <c r="S32" s="79"/>
      <c r="T32" s="79"/>
      <c r="U32" s="79"/>
      <c r="V32" s="82" t="s">
        <v>520</v>
      </c>
      <c r="W32" s="81">
        <v>43623.382361111115</v>
      </c>
      <c r="X32" s="82" t="s">
        <v>650</v>
      </c>
      <c r="Y32" s="79"/>
      <c r="Z32" s="79"/>
      <c r="AA32" s="85" t="s">
        <v>831</v>
      </c>
      <c r="AB32" s="79"/>
      <c r="AC32" s="79" t="b">
        <v>0</v>
      </c>
      <c r="AD32" s="79">
        <v>0</v>
      </c>
      <c r="AE32" s="85" t="s">
        <v>999</v>
      </c>
      <c r="AF32" s="79" t="b">
        <v>0</v>
      </c>
      <c r="AG32" s="79" t="s">
        <v>1013</v>
      </c>
      <c r="AH32" s="79"/>
      <c r="AI32" s="85" t="s">
        <v>999</v>
      </c>
      <c r="AJ32" s="79" t="b">
        <v>0</v>
      </c>
      <c r="AK32" s="79">
        <v>8</v>
      </c>
      <c r="AL32" s="85" t="s">
        <v>973</v>
      </c>
      <c r="AM32" s="79" t="s">
        <v>1021</v>
      </c>
      <c r="AN32" s="79" t="b">
        <v>0</v>
      </c>
      <c r="AO32" s="85" t="s">
        <v>973</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1</v>
      </c>
      <c r="BE32" s="49">
        <v>4.761904761904762</v>
      </c>
      <c r="BF32" s="48">
        <v>0</v>
      </c>
      <c r="BG32" s="49">
        <v>0</v>
      </c>
      <c r="BH32" s="48">
        <v>0</v>
      </c>
      <c r="BI32" s="49">
        <v>0</v>
      </c>
      <c r="BJ32" s="48">
        <v>20</v>
      </c>
      <c r="BK32" s="49">
        <v>95.23809523809524</v>
      </c>
      <c r="BL32" s="48">
        <v>21</v>
      </c>
    </row>
    <row r="33" spans="1:64" ht="15">
      <c r="A33" s="64" t="s">
        <v>238</v>
      </c>
      <c r="B33" s="64" t="s">
        <v>351</v>
      </c>
      <c r="C33" s="65" t="s">
        <v>2730</v>
      </c>
      <c r="D33" s="66">
        <v>3</v>
      </c>
      <c r="E33" s="67" t="s">
        <v>132</v>
      </c>
      <c r="F33" s="68">
        <v>32</v>
      </c>
      <c r="G33" s="65"/>
      <c r="H33" s="69"/>
      <c r="I33" s="70"/>
      <c r="J33" s="70"/>
      <c r="K33" s="34" t="s">
        <v>65</v>
      </c>
      <c r="L33" s="77">
        <v>33</v>
      </c>
      <c r="M33" s="77"/>
      <c r="N33" s="72"/>
      <c r="O33" s="79" t="s">
        <v>366</v>
      </c>
      <c r="P33" s="81">
        <v>43623.38480324074</v>
      </c>
      <c r="Q33" s="79" t="s">
        <v>377</v>
      </c>
      <c r="R33" s="79"/>
      <c r="S33" s="79"/>
      <c r="T33" s="79"/>
      <c r="U33" s="79"/>
      <c r="V33" s="82" t="s">
        <v>521</v>
      </c>
      <c r="W33" s="81">
        <v>43623.38480324074</v>
      </c>
      <c r="X33" s="82" t="s">
        <v>651</v>
      </c>
      <c r="Y33" s="79"/>
      <c r="Z33" s="79"/>
      <c r="AA33" s="85" t="s">
        <v>832</v>
      </c>
      <c r="AB33" s="85" t="s">
        <v>985</v>
      </c>
      <c r="AC33" s="79" t="b">
        <v>0</v>
      </c>
      <c r="AD33" s="79">
        <v>1</v>
      </c>
      <c r="AE33" s="85" t="s">
        <v>1000</v>
      </c>
      <c r="AF33" s="79" t="b">
        <v>0</v>
      </c>
      <c r="AG33" s="79" t="s">
        <v>1013</v>
      </c>
      <c r="AH33" s="79"/>
      <c r="AI33" s="85" t="s">
        <v>999</v>
      </c>
      <c r="AJ33" s="79" t="b">
        <v>0</v>
      </c>
      <c r="AK33" s="79">
        <v>0</v>
      </c>
      <c r="AL33" s="85" t="s">
        <v>999</v>
      </c>
      <c r="AM33" s="79" t="s">
        <v>1021</v>
      </c>
      <c r="AN33" s="79" t="b">
        <v>0</v>
      </c>
      <c r="AO33" s="85" t="s">
        <v>985</v>
      </c>
      <c r="AP33" s="79" t="s">
        <v>176</v>
      </c>
      <c r="AQ33" s="79">
        <v>0</v>
      </c>
      <c r="AR33" s="79">
        <v>0</v>
      </c>
      <c r="AS33" s="79"/>
      <c r="AT33" s="79"/>
      <c r="AU33" s="79"/>
      <c r="AV33" s="79"/>
      <c r="AW33" s="79"/>
      <c r="AX33" s="79"/>
      <c r="AY33" s="79"/>
      <c r="AZ33" s="79"/>
      <c r="BA33">
        <v>1</v>
      </c>
      <c r="BB33" s="78" t="str">
        <f>REPLACE(INDEX(GroupVertices[Group],MATCH(Edges[[#This Row],[Vertex 1]],GroupVertices[Vertex],0)),1,1,"")</f>
        <v>14</v>
      </c>
      <c r="BC33" s="78" t="str">
        <f>REPLACE(INDEX(GroupVertices[Group],MATCH(Edges[[#This Row],[Vertex 2]],GroupVertices[Vertex],0)),1,1,"")</f>
        <v>14</v>
      </c>
      <c r="BD33" s="48">
        <v>0</v>
      </c>
      <c r="BE33" s="49">
        <v>0</v>
      </c>
      <c r="BF33" s="48">
        <v>0</v>
      </c>
      <c r="BG33" s="49">
        <v>0</v>
      </c>
      <c r="BH33" s="48">
        <v>0</v>
      </c>
      <c r="BI33" s="49">
        <v>0</v>
      </c>
      <c r="BJ33" s="48">
        <v>38</v>
      </c>
      <c r="BK33" s="49">
        <v>100</v>
      </c>
      <c r="BL33" s="48">
        <v>38</v>
      </c>
    </row>
    <row r="34" spans="1:64" ht="15">
      <c r="A34" s="64" t="s">
        <v>239</v>
      </c>
      <c r="B34" s="64" t="s">
        <v>347</v>
      </c>
      <c r="C34" s="65" t="s">
        <v>2730</v>
      </c>
      <c r="D34" s="66">
        <v>3</v>
      </c>
      <c r="E34" s="67" t="s">
        <v>132</v>
      </c>
      <c r="F34" s="68">
        <v>32</v>
      </c>
      <c r="G34" s="65"/>
      <c r="H34" s="69"/>
      <c r="I34" s="70"/>
      <c r="J34" s="70"/>
      <c r="K34" s="34" t="s">
        <v>65</v>
      </c>
      <c r="L34" s="77">
        <v>34</v>
      </c>
      <c r="M34" s="77"/>
      <c r="N34" s="72"/>
      <c r="O34" s="79" t="s">
        <v>365</v>
      </c>
      <c r="P34" s="81">
        <v>43623.38563657407</v>
      </c>
      <c r="Q34" s="79" t="s">
        <v>373</v>
      </c>
      <c r="R34" s="79"/>
      <c r="S34" s="79"/>
      <c r="T34" s="79"/>
      <c r="U34" s="79"/>
      <c r="V34" s="82" t="s">
        <v>522</v>
      </c>
      <c r="W34" s="81">
        <v>43623.38563657407</v>
      </c>
      <c r="X34" s="82" t="s">
        <v>652</v>
      </c>
      <c r="Y34" s="79"/>
      <c r="Z34" s="79"/>
      <c r="AA34" s="85" t="s">
        <v>833</v>
      </c>
      <c r="AB34" s="79"/>
      <c r="AC34" s="79" t="b">
        <v>0</v>
      </c>
      <c r="AD34" s="79">
        <v>0</v>
      </c>
      <c r="AE34" s="85" t="s">
        <v>999</v>
      </c>
      <c r="AF34" s="79" t="b">
        <v>0</v>
      </c>
      <c r="AG34" s="79" t="s">
        <v>1013</v>
      </c>
      <c r="AH34" s="79"/>
      <c r="AI34" s="85" t="s">
        <v>999</v>
      </c>
      <c r="AJ34" s="79" t="b">
        <v>0</v>
      </c>
      <c r="AK34" s="79">
        <v>64</v>
      </c>
      <c r="AL34" s="85" t="s">
        <v>978</v>
      </c>
      <c r="AM34" s="79" t="s">
        <v>1026</v>
      </c>
      <c r="AN34" s="79" t="b">
        <v>0</v>
      </c>
      <c r="AO34" s="85" t="s">
        <v>978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24</v>
      </c>
      <c r="BK34" s="49">
        <v>100</v>
      </c>
      <c r="BL34" s="48">
        <v>24</v>
      </c>
    </row>
    <row r="35" spans="1:64" ht="15">
      <c r="A35" s="64" t="s">
        <v>240</v>
      </c>
      <c r="B35" s="64" t="s">
        <v>342</v>
      </c>
      <c r="C35" s="65" t="s">
        <v>2730</v>
      </c>
      <c r="D35" s="66">
        <v>3</v>
      </c>
      <c r="E35" s="67" t="s">
        <v>132</v>
      </c>
      <c r="F35" s="68">
        <v>32</v>
      </c>
      <c r="G35" s="65"/>
      <c r="H35" s="69"/>
      <c r="I35" s="70"/>
      <c r="J35" s="70"/>
      <c r="K35" s="34" t="s">
        <v>65</v>
      </c>
      <c r="L35" s="77">
        <v>35</v>
      </c>
      <c r="M35" s="77"/>
      <c r="N35" s="72"/>
      <c r="O35" s="79" t="s">
        <v>365</v>
      </c>
      <c r="P35" s="81">
        <v>43623.3897337963</v>
      </c>
      <c r="Q35" s="79" t="s">
        <v>376</v>
      </c>
      <c r="R35" s="79"/>
      <c r="S35" s="79"/>
      <c r="T35" s="79"/>
      <c r="U35" s="79"/>
      <c r="V35" s="82" t="s">
        <v>523</v>
      </c>
      <c r="W35" s="81">
        <v>43623.3897337963</v>
      </c>
      <c r="X35" s="82" t="s">
        <v>653</v>
      </c>
      <c r="Y35" s="79"/>
      <c r="Z35" s="79"/>
      <c r="AA35" s="85" t="s">
        <v>834</v>
      </c>
      <c r="AB35" s="79"/>
      <c r="AC35" s="79" t="b">
        <v>0</v>
      </c>
      <c r="AD35" s="79">
        <v>0</v>
      </c>
      <c r="AE35" s="85" t="s">
        <v>999</v>
      </c>
      <c r="AF35" s="79" t="b">
        <v>0</v>
      </c>
      <c r="AG35" s="79" t="s">
        <v>1013</v>
      </c>
      <c r="AH35" s="79"/>
      <c r="AI35" s="85" t="s">
        <v>999</v>
      </c>
      <c r="AJ35" s="79" t="b">
        <v>0</v>
      </c>
      <c r="AK35" s="79">
        <v>8</v>
      </c>
      <c r="AL35" s="85" t="s">
        <v>973</v>
      </c>
      <c r="AM35" s="79" t="s">
        <v>1023</v>
      </c>
      <c r="AN35" s="79" t="b">
        <v>0</v>
      </c>
      <c r="AO35" s="85" t="s">
        <v>973</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4.761904761904762</v>
      </c>
      <c r="BF35" s="48">
        <v>0</v>
      </c>
      <c r="BG35" s="49">
        <v>0</v>
      </c>
      <c r="BH35" s="48">
        <v>0</v>
      </c>
      <c r="BI35" s="49">
        <v>0</v>
      </c>
      <c r="BJ35" s="48">
        <v>20</v>
      </c>
      <c r="BK35" s="49">
        <v>95.23809523809524</v>
      </c>
      <c r="BL35" s="48">
        <v>21</v>
      </c>
    </row>
    <row r="36" spans="1:64" ht="15">
      <c r="A36" s="64" t="s">
        <v>241</v>
      </c>
      <c r="B36" s="64" t="s">
        <v>347</v>
      </c>
      <c r="C36" s="65" t="s">
        <v>2730</v>
      </c>
      <c r="D36" s="66">
        <v>3</v>
      </c>
      <c r="E36" s="67" t="s">
        <v>132</v>
      </c>
      <c r="F36" s="68">
        <v>32</v>
      </c>
      <c r="G36" s="65"/>
      <c r="H36" s="69"/>
      <c r="I36" s="70"/>
      <c r="J36" s="70"/>
      <c r="K36" s="34" t="s">
        <v>65</v>
      </c>
      <c r="L36" s="77">
        <v>36</v>
      </c>
      <c r="M36" s="77"/>
      <c r="N36" s="72"/>
      <c r="O36" s="79" t="s">
        <v>365</v>
      </c>
      <c r="P36" s="81">
        <v>43623.39097222222</v>
      </c>
      <c r="Q36" s="79" t="s">
        <v>373</v>
      </c>
      <c r="R36" s="79"/>
      <c r="S36" s="79"/>
      <c r="T36" s="79"/>
      <c r="U36" s="79"/>
      <c r="V36" s="82" t="s">
        <v>524</v>
      </c>
      <c r="W36" s="81">
        <v>43623.39097222222</v>
      </c>
      <c r="X36" s="82" t="s">
        <v>654</v>
      </c>
      <c r="Y36" s="79"/>
      <c r="Z36" s="79"/>
      <c r="AA36" s="85" t="s">
        <v>835</v>
      </c>
      <c r="AB36" s="79"/>
      <c r="AC36" s="79" t="b">
        <v>0</v>
      </c>
      <c r="AD36" s="79">
        <v>0</v>
      </c>
      <c r="AE36" s="85" t="s">
        <v>999</v>
      </c>
      <c r="AF36" s="79" t="b">
        <v>0</v>
      </c>
      <c r="AG36" s="79" t="s">
        <v>1013</v>
      </c>
      <c r="AH36" s="79"/>
      <c r="AI36" s="85" t="s">
        <v>999</v>
      </c>
      <c r="AJ36" s="79" t="b">
        <v>0</v>
      </c>
      <c r="AK36" s="79">
        <v>64</v>
      </c>
      <c r="AL36" s="85" t="s">
        <v>978</v>
      </c>
      <c r="AM36" s="79" t="s">
        <v>1021</v>
      </c>
      <c r="AN36" s="79" t="b">
        <v>0</v>
      </c>
      <c r="AO36" s="85" t="s">
        <v>978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24</v>
      </c>
      <c r="BK36" s="49">
        <v>100</v>
      </c>
      <c r="BL36" s="48">
        <v>24</v>
      </c>
    </row>
    <row r="37" spans="1:64" ht="15">
      <c r="A37" s="64" t="s">
        <v>242</v>
      </c>
      <c r="B37" s="64" t="s">
        <v>296</v>
      </c>
      <c r="C37" s="65" t="s">
        <v>2730</v>
      </c>
      <c r="D37" s="66">
        <v>3</v>
      </c>
      <c r="E37" s="67" t="s">
        <v>132</v>
      </c>
      <c r="F37" s="68">
        <v>32</v>
      </c>
      <c r="G37" s="65"/>
      <c r="H37" s="69"/>
      <c r="I37" s="70"/>
      <c r="J37" s="70"/>
      <c r="K37" s="34" t="s">
        <v>65</v>
      </c>
      <c r="L37" s="77">
        <v>37</v>
      </c>
      <c r="M37" s="77"/>
      <c r="N37" s="72"/>
      <c r="O37" s="79" t="s">
        <v>365</v>
      </c>
      <c r="P37" s="81">
        <v>43623.35451388889</v>
      </c>
      <c r="Q37" s="79" t="s">
        <v>372</v>
      </c>
      <c r="R37" s="79"/>
      <c r="S37" s="79"/>
      <c r="T37" s="79"/>
      <c r="U37" s="79"/>
      <c r="V37" s="82" t="s">
        <v>525</v>
      </c>
      <c r="W37" s="81">
        <v>43623.35451388889</v>
      </c>
      <c r="X37" s="82" t="s">
        <v>655</v>
      </c>
      <c r="Y37" s="79"/>
      <c r="Z37" s="79"/>
      <c r="AA37" s="85" t="s">
        <v>836</v>
      </c>
      <c r="AB37" s="79"/>
      <c r="AC37" s="79" t="b">
        <v>0</v>
      </c>
      <c r="AD37" s="79">
        <v>0</v>
      </c>
      <c r="AE37" s="85" t="s">
        <v>999</v>
      </c>
      <c r="AF37" s="79" t="b">
        <v>0</v>
      </c>
      <c r="AG37" s="79" t="s">
        <v>1013</v>
      </c>
      <c r="AH37" s="79"/>
      <c r="AI37" s="85" t="s">
        <v>999</v>
      </c>
      <c r="AJ37" s="79" t="b">
        <v>0</v>
      </c>
      <c r="AK37" s="79">
        <v>8</v>
      </c>
      <c r="AL37" s="85" t="s">
        <v>898</v>
      </c>
      <c r="AM37" s="79" t="s">
        <v>1023</v>
      </c>
      <c r="AN37" s="79" t="b">
        <v>0</v>
      </c>
      <c r="AO37" s="85" t="s">
        <v>898</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0</v>
      </c>
      <c r="BE37" s="49">
        <v>0</v>
      </c>
      <c r="BF37" s="48">
        <v>2</v>
      </c>
      <c r="BG37" s="49">
        <v>10.526315789473685</v>
      </c>
      <c r="BH37" s="48">
        <v>0</v>
      </c>
      <c r="BI37" s="49">
        <v>0</v>
      </c>
      <c r="BJ37" s="48">
        <v>17</v>
      </c>
      <c r="BK37" s="49">
        <v>89.47368421052632</v>
      </c>
      <c r="BL37" s="48">
        <v>19</v>
      </c>
    </row>
    <row r="38" spans="1:64" ht="15">
      <c r="A38" s="64" t="s">
        <v>242</v>
      </c>
      <c r="B38" s="64" t="s">
        <v>347</v>
      </c>
      <c r="C38" s="65" t="s">
        <v>2730</v>
      </c>
      <c r="D38" s="66">
        <v>3</v>
      </c>
      <c r="E38" s="67" t="s">
        <v>132</v>
      </c>
      <c r="F38" s="68">
        <v>32</v>
      </c>
      <c r="G38" s="65"/>
      <c r="H38" s="69"/>
      <c r="I38" s="70"/>
      <c r="J38" s="70"/>
      <c r="K38" s="34" t="s">
        <v>65</v>
      </c>
      <c r="L38" s="77">
        <v>38</v>
      </c>
      <c r="M38" s="77"/>
      <c r="N38" s="72"/>
      <c r="O38" s="79" t="s">
        <v>365</v>
      </c>
      <c r="P38" s="81">
        <v>43623.39115740741</v>
      </c>
      <c r="Q38" s="79" t="s">
        <v>373</v>
      </c>
      <c r="R38" s="79"/>
      <c r="S38" s="79"/>
      <c r="T38" s="79"/>
      <c r="U38" s="79"/>
      <c r="V38" s="82" t="s">
        <v>525</v>
      </c>
      <c r="W38" s="81">
        <v>43623.39115740741</v>
      </c>
      <c r="X38" s="82" t="s">
        <v>656</v>
      </c>
      <c r="Y38" s="79"/>
      <c r="Z38" s="79"/>
      <c r="AA38" s="85" t="s">
        <v>837</v>
      </c>
      <c r="AB38" s="79"/>
      <c r="AC38" s="79" t="b">
        <v>0</v>
      </c>
      <c r="AD38" s="79">
        <v>0</v>
      </c>
      <c r="AE38" s="85" t="s">
        <v>999</v>
      </c>
      <c r="AF38" s="79" t="b">
        <v>0</v>
      </c>
      <c r="AG38" s="79" t="s">
        <v>1013</v>
      </c>
      <c r="AH38" s="79"/>
      <c r="AI38" s="85" t="s">
        <v>999</v>
      </c>
      <c r="AJ38" s="79" t="b">
        <v>0</v>
      </c>
      <c r="AK38" s="79">
        <v>64</v>
      </c>
      <c r="AL38" s="85" t="s">
        <v>978</v>
      </c>
      <c r="AM38" s="79" t="s">
        <v>1023</v>
      </c>
      <c r="AN38" s="79" t="b">
        <v>0</v>
      </c>
      <c r="AO38" s="85" t="s">
        <v>978</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1</v>
      </c>
      <c r="BD38" s="48">
        <v>0</v>
      </c>
      <c r="BE38" s="49">
        <v>0</v>
      </c>
      <c r="BF38" s="48">
        <v>0</v>
      </c>
      <c r="BG38" s="49">
        <v>0</v>
      </c>
      <c r="BH38" s="48">
        <v>0</v>
      </c>
      <c r="BI38" s="49">
        <v>0</v>
      </c>
      <c r="BJ38" s="48">
        <v>24</v>
      </c>
      <c r="BK38" s="49">
        <v>100</v>
      </c>
      <c r="BL38" s="48">
        <v>24</v>
      </c>
    </row>
    <row r="39" spans="1:64" ht="15">
      <c r="A39" s="64" t="s">
        <v>243</v>
      </c>
      <c r="B39" s="64" t="s">
        <v>347</v>
      </c>
      <c r="C39" s="65" t="s">
        <v>2730</v>
      </c>
      <c r="D39" s="66">
        <v>3</v>
      </c>
      <c r="E39" s="67" t="s">
        <v>132</v>
      </c>
      <c r="F39" s="68">
        <v>32</v>
      </c>
      <c r="G39" s="65"/>
      <c r="H39" s="69"/>
      <c r="I39" s="70"/>
      <c r="J39" s="70"/>
      <c r="K39" s="34" t="s">
        <v>65</v>
      </c>
      <c r="L39" s="77">
        <v>39</v>
      </c>
      <c r="M39" s="77"/>
      <c r="N39" s="72"/>
      <c r="O39" s="79" t="s">
        <v>365</v>
      </c>
      <c r="P39" s="81">
        <v>43623.403344907405</v>
      </c>
      <c r="Q39" s="79" t="s">
        <v>378</v>
      </c>
      <c r="R39" s="79"/>
      <c r="S39" s="79"/>
      <c r="T39" s="79" t="s">
        <v>483</v>
      </c>
      <c r="U39" s="79"/>
      <c r="V39" s="82" t="s">
        <v>526</v>
      </c>
      <c r="W39" s="81">
        <v>43623.403344907405</v>
      </c>
      <c r="X39" s="82" t="s">
        <v>657</v>
      </c>
      <c r="Y39" s="79"/>
      <c r="Z39" s="79"/>
      <c r="AA39" s="85" t="s">
        <v>838</v>
      </c>
      <c r="AB39" s="85" t="s">
        <v>932</v>
      </c>
      <c r="AC39" s="79" t="b">
        <v>0</v>
      </c>
      <c r="AD39" s="79">
        <v>3</v>
      </c>
      <c r="AE39" s="85" t="s">
        <v>1001</v>
      </c>
      <c r="AF39" s="79" t="b">
        <v>0</v>
      </c>
      <c r="AG39" s="79" t="s">
        <v>1013</v>
      </c>
      <c r="AH39" s="79"/>
      <c r="AI39" s="85" t="s">
        <v>999</v>
      </c>
      <c r="AJ39" s="79" t="b">
        <v>0</v>
      </c>
      <c r="AK39" s="79">
        <v>0</v>
      </c>
      <c r="AL39" s="85" t="s">
        <v>999</v>
      </c>
      <c r="AM39" s="79" t="s">
        <v>1021</v>
      </c>
      <c r="AN39" s="79" t="b">
        <v>0</v>
      </c>
      <c r="AO39" s="85" t="s">
        <v>932</v>
      </c>
      <c r="AP39" s="79" t="s">
        <v>176</v>
      </c>
      <c r="AQ39" s="79">
        <v>0</v>
      </c>
      <c r="AR39" s="79">
        <v>0</v>
      </c>
      <c r="AS39" s="79"/>
      <c r="AT39" s="79"/>
      <c r="AU39" s="79"/>
      <c r="AV39" s="79"/>
      <c r="AW39" s="79"/>
      <c r="AX39" s="79"/>
      <c r="AY39" s="79"/>
      <c r="AZ39" s="79"/>
      <c r="BA39">
        <v>1</v>
      </c>
      <c r="BB39" s="78" t="str">
        <f>REPLACE(INDEX(GroupVertices[Group],MATCH(Edges[[#This Row],[Vertex 1]],GroupVertices[Vertex],0)),1,1,"")</f>
        <v>10</v>
      </c>
      <c r="BC39" s="78" t="str">
        <f>REPLACE(INDEX(GroupVertices[Group],MATCH(Edges[[#This Row],[Vertex 2]],GroupVertices[Vertex],0)),1,1,"")</f>
        <v>1</v>
      </c>
      <c r="BD39" s="48"/>
      <c r="BE39" s="49"/>
      <c r="BF39" s="48"/>
      <c r="BG39" s="49"/>
      <c r="BH39" s="48"/>
      <c r="BI39" s="49"/>
      <c r="BJ39" s="48"/>
      <c r="BK39" s="49"/>
      <c r="BL39" s="48"/>
    </row>
    <row r="40" spans="1:64" ht="15">
      <c r="A40" s="64" t="s">
        <v>243</v>
      </c>
      <c r="B40" s="64" t="s">
        <v>313</v>
      </c>
      <c r="C40" s="65" t="s">
        <v>2730</v>
      </c>
      <c r="D40" s="66">
        <v>3</v>
      </c>
      <c r="E40" s="67" t="s">
        <v>132</v>
      </c>
      <c r="F40" s="68">
        <v>32</v>
      </c>
      <c r="G40" s="65"/>
      <c r="H40" s="69"/>
      <c r="I40" s="70"/>
      <c r="J40" s="70"/>
      <c r="K40" s="34" t="s">
        <v>65</v>
      </c>
      <c r="L40" s="77">
        <v>40</v>
      </c>
      <c r="M40" s="77"/>
      <c r="N40" s="72"/>
      <c r="O40" s="79" t="s">
        <v>366</v>
      </c>
      <c r="P40" s="81">
        <v>43623.403344907405</v>
      </c>
      <c r="Q40" s="79" t="s">
        <v>378</v>
      </c>
      <c r="R40" s="79"/>
      <c r="S40" s="79"/>
      <c r="T40" s="79" t="s">
        <v>483</v>
      </c>
      <c r="U40" s="79"/>
      <c r="V40" s="82" t="s">
        <v>526</v>
      </c>
      <c r="W40" s="81">
        <v>43623.403344907405</v>
      </c>
      <c r="X40" s="82" t="s">
        <v>657</v>
      </c>
      <c r="Y40" s="79"/>
      <c r="Z40" s="79"/>
      <c r="AA40" s="85" t="s">
        <v>838</v>
      </c>
      <c r="AB40" s="85" t="s">
        <v>932</v>
      </c>
      <c r="AC40" s="79" t="b">
        <v>0</v>
      </c>
      <c r="AD40" s="79">
        <v>3</v>
      </c>
      <c r="AE40" s="85" t="s">
        <v>1001</v>
      </c>
      <c r="AF40" s="79" t="b">
        <v>0</v>
      </c>
      <c r="AG40" s="79" t="s">
        <v>1013</v>
      </c>
      <c r="AH40" s="79"/>
      <c r="AI40" s="85" t="s">
        <v>999</v>
      </c>
      <c r="AJ40" s="79" t="b">
        <v>0</v>
      </c>
      <c r="AK40" s="79">
        <v>0</v>
      </c>
      <c r="AL40" s="85" t="s">
        <v>999</v>
      </c>
      <c r="AM40" s="79" t="s">
        <v>1021</v>
      </c>
      <c r="AN40" s="79" t="b">
        <v>0</v>
      </c>
      <c r="AO40" s="85" t="s">
        <v>932</v>
      </c>
      <c r="AP40" s="79" t="s">
        <v>176</v>
      </c>
      <c r="AQ40" s="79">
        <v>0</v>
      </c>
      <c r="AR40" s="79">
        <v>0</v>
      </c>
      <c r="AS40" s="79"/>
      <c r="AT40" s="79"/>
      <c r="AU40" s="79"/>
      <c r="AV40" s="79"/>
      <c r="AW40" s="79"/>
      <c r="AX40" s="79"/>
      <c r="AY40" s="79"/>
      <c r="AZ40" s="79"/>
      <c r="BA40">
        <v>1</v>
      </c>
      <c r="BB40" s="78" t="str">
        <f>REPLACE(INDEX(GroupVertices[Group],MATCH(Edges[[#This Row],[Vertex 1]],GroupVertices[Vertex],0)),1,1,"")</f>
        <v>10</v>
      </c>
      <c r="BC40" s="78" t="str">
        <f>REPLACE(INDEX(GroupVertices[Group],MATCH(Edges[[#This Row],[Vertex 2]],GroupVertices[Vertex],0)),1,1,"")</f>
        <v>10</v>
      </c>
      <c r="BD40" s="48">
        <v>7</v>
      </c>
      <c r="BE40" s="49">
        <v>14.285714285714286</v>
      </c>
      <c r="BF40" s="48">
        <v>0</v>
      </c>
      <c r="BG40" s="49">
        <v>0</v>
      </c>
      <c r="BH40" s="48">
        <v>0</v>
      </c>
      <c r="BI40" s="49">
        <v>0</v>
      </c>
      <c r="BJ40" s="48">
        <v>42</v>
      </c>
      <c r="BK40" s="49">
        <v>85.71428571428571</v>
      </c>
      <c r="BL40" s="48">
        <v>49</v>
      </c>
    </row>
    <row r="41" spans="1:64" ht="15">
      <c r="A41" s="64" t="s">
        <v>244</v>
      </c>
      <c r="B41" s="64" t="s">
        <v>245</v>
      </c>
      <c r="C41" s="65" t="s">
        <v>2730</v>
      </c>
      <c r="D41" s="66">
        <v>3</v>
      </c>
      <c r="E41" s="67" t="s">
        <v>132</v>
      </c>
      <c r="F41" s="68">
        <v>32</v>
      </c>
      <c r="G41" s="65"/>
      <c r="H41" s="69"/>
      <c r="I41" s="70"/>
      <c r="J41" s="70"/>
      <c r="K41" s="34" t="s">
        <v>66</v>
      </c>
      <c r="L41" s="77">
        <v>41</v>
      </c>
      <c r="M41" s="77"/>
      <c r="N41" s="72"/>
      <c r="O41" s="79" t="s">
        <v>365</v>
      </c>
      <c r="P41" s="81">
        <v>43623.39408564815</v>
      </c>
      <c r="Q41" s="79" t="s">
        <v>379</v>
      </c>
      <c r="R41" s="82" t="s">
        <v>452</v>
      </c>
      <c r="S41" s="79" t="s">
        <v>476</v>
      </c>
      <c r="T41" s="79"/>
      <c r="U41" s="79"/>
      <c r="V41" s="82" t="s">
        <v>527</v>
      </c>
      <c r="W41" s="81">
        <v>43623.39408564815</v>
      </c>
      <c r="X41" s="82" t="s">
        <v>658</v>
      </c>
      <c r="Y41" s="79"/>
      <c r="Z41" s="79"/>
      <c r="AA41" s="85" t="s">
        <v>839</v>
      </c>
      <c r="AB41" s="79"/>
      <c r="AC41" s="79" t="b">
        <v>0</v>
      </c>
      <c r="AD41" s="79">
        <v>4</v>
      </c>
      <c r="AE41" s="85" t="s">
        <v>999</v>
      </c>
      <c r="AF41" s="79" t="b">
        <v>0</v>
      </c>
      <c r="AG41" s="79" t="s">
        <v>1013</v>
      </c>
      <c r="AH41" s="79"/>
      <c r="AI41" s="85" t="s">
        <v>999</v>
      </c>
      <c r="AJ41" s="79" t="b">
        <v>0</v>
      </c>
      <c r="AK41" s="79">
        <v>3</v>
      </c>
      <c r="AL41" s="85" t="s">
        <v>999</v>
      </c>
      <c r="AM41" s="79" t="s">
        <v>1020</v>
      </c>
      <c r="AN41" s="79" t="b">
        <v>0</v>
      </c>
      <c r="AO41" s="85" t="s">
        <v>839</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5</v>
      </c>
      <c r="BD41" s="48"/>
      <c r="BE41" s="49"/>
      <c r="BF41" s="48"/>
      <c r="BG41" s="49"/>
      <c r="BH41" s="48"/>
      <c r="BI41" s="49"/>
      <c r="BJ41" s="48"/>
      <c r="BK41" s="49"/>
      <c r="BL41" s="48"/>
    </row>
    <row r="42" spans="1:64" ht="15">
      <c r="A42" s="64" t="s">
        <v>245</v>
      </c>
      <c r="B42" s="64" t="s">
        <v>244</v>
      </c>
      <c r="C42" s="65" t="s">
        <v>2730</v>
      </c>
      <c r="D42" s="66">
        <v>3</v>
      </c>
      <c r="E42" s="67" t="s">
        <v>132</v>
      </c>
      <c r="F42" s="68">
        <v>32</v>
      </c>
      <c r="G42" s="65"/>
      <c r="H42" s="69"/>
      <c r="I42" s="70"/>
      <c r="J42" s="70"/>
      <c r="K42" s="34" t="s">
        <v>66</v>
      </c>
      <c r="L42" s="77">
        <v>42</v>
      </c>
      <c r="M42" s="77"/>
      <c r="N42" s="72"/>
      <c r="O42" s="79" t="s">
        <v>365</v>
      </c>
      <c r="P42" s="81">
        <v>43623.40568287037</v>
      </c>
      <c r="Q42" s="79" t="s">
        <v>380</v>
      </c>
      <c r="R42" s="79"/>
      <c r="S42" s="79"/>
      <c r="T42" s="79"/>
      <c r="U42" s="79"/>
      <c r="V42" s="82" t="s">
        <v>528</v>
      </c>
      <c r="W42" s="81">
        <v>43623.40568287037</v>
      </c>
      <c r="X42" s="82" t="s">
        <v>659</v>
      </c>
      <c r="Y42" s="79"/>
      <c r="Z42" s="79"/>
      <c r="AA42" s="85" t="s">
        <v>840</v>
      </c>
      <c r="AB42" s="79"/>
      <c r="AC42" s="79" t="b">
        <v>0</v>
      </c>
      <c r="AD42" s="79">
        <v>0</v>
      </c>
      <c r="AE42" s="85" t="s">
        <v>999</v>
      </c>
      <c r="AF42" s="79" t="b">
        <v>0</v>
      </c>
      <c r="AG42" s="79" t="s">
        <v>1013</v>
      </c>
      <c r="AH42" s="79"/>
      <c r="AI42" s="85" t="s">
        <v>999</v>
      </c>
      <c r="AJ42" s="79" t="b">
        <v>0</v>
      </c>
      <c r="AK42" s="79">
        <v>3</v>
      </c>
      <c r="AL42" s="85" t="s">
        <v>839</v>
      </c>
      <c r="AM42" s="79" t="s">
        <v>1020</v>
      </c>
      <c r="AN42" s="79" t="b">
        <v>0</v>
      </c>
      <c r="AO42" s="85" t="s">
        <v>839</v>
      </c>
      <c r="AP42" s="79" t="s">
        <v>176</v>
      </c>
      <c r="AQ42" s="79">
        <v>0</v>
      </c>
      <c r="AR42" s="79">
        <v>0</v>
      </c>
      <c r="AS42" s="79"/>
      <c r="AT42" s="79"/>
      <c r="AU42" s="79"/>
      <c r="AV42" s="79"/>
      <c r="AW42" s="79"/>
      <c r="AX42" s="79"/>
      <c r="AY42" s="79"/>
      <c r="AZ42" s="79"/>
      <c r="BA42">
        <v>1</v>
      </c>
      <c r="BB42" s="78" t="str">
        <f>REPLACE(INDEX(GroupVertices[Group],MATCH(Edges[[#This Row],[Vertex 1]],GroupVertices[Vertex],0)),1,1,"")</f>
        <v>5</v>
      </c>
      <c r="BC42" s="78" t="str">
        <f>REPLACE(INDEX(GroupVertices[Group],MATCH(Edges[[#This Row],[Vertex 2]],GroupVertices[Vertex],0)),1,1,"")</f>
        <v>5</v>
      </c>
      <c r="BD42" s="48">
        <v>0</v>
      </c>
      <c r="BE42" s="49">
        <v>0</v>
      </c>
      <c r="BF42" s="48">
        <v>0</v>
      </c>
      <c r="BG42" s="49">
        <v>0</v>
      </c>
      <c r="BH42" s="48">
        <v>0</v>
      </c>
      <c r="BI42" s="49">
        <v>0</v>
      </c>
      <c r="BJ42" s="48">
        <v>20</v>
      </c>
      <c r="BK42" s="49">
        <v>100</v>
      </c>
      <c r="BL42" s="48">
        <v>20</v>
      </c>
    </row>
    <row r="43" spans="1:64" ht="15">
      <c r="A43" s="64" t="s">
        <v>246</v>
      </c>
      <c r="B43" s="64" t="s">
        <v>342</v>
      </c>
      <c r="C43" s="65" t="s">
        <v>2730</v>
      </c>
      <c r="D43" s="66">
        <v>3</v>
      </c>
      <c r="E43" s="67" t="s">
        <v>132</v>
      </c>
      <c r="F43" s="68">
        <v>32</v>
      </c>
      <c r="G43" s="65"/>
      <c r="H43" s="69"/>
      <c r="I43" s="70"/>
      <c r="J43" s="70"/>
      <c r="K43" s="34" t="s">
        <v>65</v>
      </c>
      <c r="L43" s="77">
        <v>43</v>
      </c>
      <c r="M43" s="77"/>
      <c r="N43" s="72"/>
      <c r="O43" s="79" t="s">
        <v>365</v>
      </c>
      <c r="P43" s="81">
        <v>43623.41039351852</v>
      </c>
      <c r="Q43" s="79" t="s">
        <v>376</v>
      </c>
      <c r="R43" s="79"/>
      <c r="S43" s="79"/>
      <c r="T43" s="79"/>
      <c r="U43" s="79"/>
      <c r="V43" s="82" t="s">
        <v>529</v>
      </c>
      <c r="W43" s="81">
        <v>43623.41039351852</v>
      </c>
      <c r="X43" s="82" t="s">
        <v>660</v>
      </c>
      <c r="Y43" s="79"/>
      <c r="Z43" s="79"/>
      <c r="AA43" s="85" t="s">
        <v>841</v>
      </c>
      <c r="AB43" s="79"/>
      <c r="AC43" s="79" t="b">
        <v>0</v>
      </c>
      <c r="AD43" s="79">
        <v>0</v>
      </c>
      <c r="AE43" s="85" t="s">
        <v>999</v>
      </c>
      <c r="AF43" s="79" t="b">
        <v>0</v>
      </c>
      <c r="AG43" s="79" t="s">
        <v>1013</v>
      </c>
      <c r="AH43" s="79"/>
      <c r="AI43" s="85" t="s">
        <v>999</v>
      </c>
      <c r="AJ43" s="79" t="b">
        <v>0</v>
      </c>
      <c r="AK43" s="79">
        <v>8</v>
      </c>
      <c r="AL43" s="85" t="s">
        <v>973</v>
      </c>
      <c r="AM43" s="79" t="s">
        <v>1026</v>
      </c>
      <c r="AN43" s="79" t="b">
        <v>0</v>
      </c>
      <c r="AO43" s="85" t="s">
        <v>973</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1</v>
      </c>
      <c r="BE43" s="49">
        <v>4.761904761904762</v>
      </c>
      <c r="BF43" s="48">
        <v>0</v>
      </c>
      <c r="BG43" s="49">
        <v>0</v>
      </c>
      <c r="BH43" s="48">
        <v>0</v>
      </c>
      <c r="BI43" s="49">
        <v>0</v>
      </c>
      <c r="BJ43" s="48">
        <v>20</v>
      </c>
      <c r="BK43" s="49">
        <v>95.23809523809524</v>
      </c>
      <c r="BL43" s="48">
        <v>21</v>
      </c>
    </row>
    <row r="44" spans="1:64" ht="15">
      <c r="A44" s="64" t="s">
        <v>247</v>
      </c>
      <c r="B44" s="64" t="s">
        <v>247</v>
      </c>
      <c r="C44" s="65" t="s">
        <v>2730</v>
      </c>
      <c r="D44" s="66">
        <v>3</v>
      </c>
      <c r="E44" s="67" t="s">
        <v>132</v>
      </c>
      <c r="F44" s="68">
        <v>32</v>
      </c>
      <c r="G44" s="65"/>
      <c r="H44" s="69"/>
      <c r="I44" s="70"/>
      <c r="J44" s="70"/>
      <c r="K44" s="34" t="s">
        <v>65</v>
      </c>
      <c r="L44" s="77">
        <v>44</v>
      </c>
      <c r="M44" s="77"/>
      <c r="N44" s="72"/>
      <c r="O44" s="79" t="s">
        <v>176</v>
      </c>
      <c r="P44" s="81">
        <v>43623.41268518518</v>
      </c>
      <c r="Q44" s="79" t="s">
        <v>381</v>
      </c>
      <c r="R44" s="82" t="s">
        <v>453</v>
      </c>
      <c r="S44" s="79" t="s">
        <v>476</v>
      </c>
      <c r="T44" s="79"/>
      <c r="U44" s="79"/>
      <c r="V44" s="82" t="s">
        <v>530</v>
      </c>
      <c r="W44" s="81">
        <v>43623.41268518518</v>
      </c>
      <c r="X44" s="82" t="s">
        <v>661</v>
      </c>
      <c r="Y44" s="79"/>
      <c r="Z44" s="79"/>
      <c r="AA44" s="85" t="s">
        <v>842</v>
      </c>
      <c r="AB44" s="79"/>
      <c r="AC44" s="79" t="b">
        <v>0</v>
      </c>
      <c r="AD44" s="79">
        <v>0</v>
      </c>
      <c r="AE44" s="85" t="s">
        <v>999</v>
      </c>
      <c r="AF44" s="79" t="b">
        <v>0</v>
      </c>
      <c r="AG44" s="79" t="s">
        <v>1013</v>
      </c>
      <c r="AH44" s="79"/>
      <c r="AI44" s="85" t="s">
        <v>999</v>
      </c>
      <c r="AJ44" s="79" t="b">
        <v>0</v>
      </c>
      <c r="AK44" s="79">
        <v>0</v>
      </c>
      <c r="AL44" s="85" t="s">
        <v>999</v>
      </c>
      <c r="AM44" s="79" t="s">
        <v>1027</v>
      </c>
      <c r="AN44" s="79" t="b">
        <v>0</v>
      </c>
      <c r="AO44" s="85" t="s">
        <v>842</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5</v>
      </c>
      <c r="BK44" s="49">
        <v>100</v>
      </c>
      <c r="BL44" s="48">
        <v>5</v>
      </c>
    </row>
    <row r="45" spans="1:64" ht="15">
      <c r="A45" s="64" t="s">
        <v>248</v>
      </c>
      <c r="B45" s="64" t="s">
        <v>313</v>
      </c>
      <c r="C45" s="65" t="s">
        <v>2730</v>
      </c>
      <c r="D45" s="66">
        <v>3</v>
      </c>
      <c r="E45" s="67" t="s">
        <v>132</v>
      </c>
      <c r="F45" s="68">
        <v>32</v>
      </c>
      <c r="G45" s="65"/>
      <c r="H45" s="69"/>
      <c r="I45" s="70"/>
      <c r="J45" s="70"/>
      <c r="K45" s="34" t="s">
        <v>65</v>
      </c>
      <c r="L45" s="77">
        <v>45</v>
      </c>
      <c r="M45" s="77"/>
      <c r="N45" s="72"/>
      <c r="O45" s="79" t="s">
        <v>365</v>
      </c>
      <c r="P45" s="81">
        <v>43623.41894675926</v>
      </c>
      <c r="Q45" s="79" t="s">
        <v>382</v>
      </c>
      <c r="R45" s="79"/>
      <c r="S45" s="79"/>
      <c r="T45" s="79"/>
      <c r="U45" s="79"/>
      <c r="V45" s="82" t="s">
        <v>531</v>
      </c>
      <c r="W45" s="81">
        <v>43623.41894675926</v>
      </c>
      <c r="X45" s="82" t="s">
        <v>662</v>
      </c>
      <c r="Y45" s="79"/>
      <c r="Z45" s="79"/>
      <c r="AA45" s="85" t="s">
        <v>843</v>
      </c>
      <c r="AB45" s="79"/>
      <c r="AC45" s="79" t="b">
        <v>0</v>
      </c>
      <c r="AD45" s="79">
        <v>0</v>
      </c>
      <c r="AE45" s="85" t="s">
        <v>999</v>
      </c>
      <c r="AF45" s="79" t="b">
        <v>1</v>
      </c>
      <c r="AG45" s="79" t="s">
        <v>1013</v>
      </c>
      <c r="AH45" s="79"/>
      <c r="AI45" s="85" t="s">
        <v>1017</v>
      </c>
      <c r="AJ45" s="79" t="b">
        <v>0</v>
      </c>
      <c r="AK45" s="79">
        <v>1</v>
      </c>
      <c r="AL45" s="85" t="s">
        <v>932</v>
      </c>
      <c r="AM45" s="79" t="s">
        <v>1021</v>
      </c>
      <c r="AN45" s="79" t="b">
        <v>0</v>
      </c>
      <c r="AO45" s="85" t="s">
        <v>932</v>
      </c>
      <c r="AP45" s="79" t="s">
        <v>176</v>
      </c>
      <c r="AQ45" s="79">
        <v>0</v>
      </c>
      <c r="AR45" s="79">
        <v>0</v>
      </c>
      <c r="AS45" s="79"/>
      <c r="AT45" s="79"/>
      <c r="AU45" s="79"/>
      <c r="AV45" s="79"/>
      <c r="AW45" s="79"/>
      <c r="AX45" s="79"/>
      <c r="AY45" s="79"/>
      <c r="AZ45" s="79"/>
      <c r="BA45">
        <v>1</v>
      </c>
      <c r="BB45" s="78" t="str">
        <f>REPLACE(INDEX(GroupVertices[Group],MATCH(Edges[[#This Row],[Vertex 1]],GroupVertices[Vertex],0)),1,1,"")</f>
        <v>10</v>
      </c>
      <c r="BC45" s="78" t="str">
        <f>REPLACE(INDEX(GroupVertices[Group],MATCH(Edges[[#This Row],[Vertex 2]],GroupVertices[Vertex],0)),1,1,"")</f>
        <v>10</v>
      </c>
      <c r="BD45" s="48">
        <v>0</v>
      </c>
      <c r="BE45" s="49">
        <v>0</v>
      </c>
      <c r="BF45" s="48">
        <v>2</v>
      </c>
      <c r="BG45" s="49">
        <v>7.6923076923076925</v>
      </c>
      <c r="BH45" s="48">
        <v>0</v>
      </c>
      <c r="BI45" s="49">
        <v>0</v>
      </c>
      <c r="BJ45" s="48">
        <v>24</v>
      </c>
      <c r="BK45" s="49">
        <v>92.3076923076923</v>
      </c>
      <c r="BL45" s="48">
        <v>26</v>
      </c>
    </row>
    <row r="46" spans="1:64" ht="15">
      <c r="A46" s="64" t="s">
        <v>249</v>
      </c>
      <c r="B46" s="64" t="s">
        <v>347</v>
      </c>
      <c r="C46" s="65" t="s">
        <v>2730</v>
      </c>
      <c r="D46" s="66">
        <v>3</v>
      </c>
      <c r="E46" s="67" t="s">
        <v>132</v>
      </c>
      <c r="F46" s="68">
        <v>32</v>
      </c>
      <c r="G46" s="65"/>
      <c r="H46" s="69"/>
      <c r="I46" s="70"/>
      <c r="J46" s="70"/>
      <c r="K46" s="34" t="s">
        <v>65</v>
      </c>
      <c r="L46" s="77">
        <v>46</v>
      </c>
      <c r="M46" s="77"/>
      <c r="N46" s="72"/>
      <c r="O46" s="79" t="s">
        <v>365</v>
      </c>
      <c r="P46" s="81">
        <v>43623.4219212963</v>
      </c>
      <c r="Q46" s="79" t="s">
        <v>373</v>
      </c>
      <c r="R46" s="79"/>
      <c r="S46" s="79"/>
      <c r="T46" s="79"/>
      <c r="U46" s="79"/>
      <c r="V46" s="82" t="s">
        <v>532</v>
      </c>
      <c r="W46" s="81">
        <v>43623.4219212963</v>
      </c>
      <c r="X46" s="82" t="s">
        <v>663</v>
      </c>
      <c r="Y46" s="79"/>
      <c r="Z46" s="79"/>
      <c r="AA46" s="85" t="s">
        <v>844</v>
      </c>
      <c r="AB46" s="79"/>
      <c r="AC46" s="79" t="b">
        <v>0</v>
      </c>
      <c r="AD46" s="79">
        <v>0</v>
      </c>
      <c r="AE46" s="85" t="s">
        <v>999</v>
      </c>
      <c r="AF46" s="79" t="b">
        <v>0</v>
      </c>
      <c r="AG46" s="79" t="s">
        <v>1013</v>
      </c>
      <c r="AH46" s="79"/>
      <c r="AI46" s="85" t="s">
        <v>999</v>
      </c>
      <c r="AJ46" s="79" t="b">
        <v>0</v>
      </c>
      <c r="AK46" s="79">
        <v>64</v>
      </c>
      <c r="AL46" s="85" t="s">
        <v>978</v>
      </c>
      <c r="AM46" s="79" t="s">
        <v>1021</v>
      </c>
      <c r="AN46" s="79" t="b">
        <v>0</v>
      </c>
      <c r="AO46" s="85" t="s">
        <v>978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24</v>
      </c>
      <c r="BK46" s="49">
        <v>100</v>
      </c>
      <c r="BL46" s="48">
        <v>24</v>
      </c>
    </row>
    <row r="47" spans="1:64" ht="15">
      <c r="A47" s="64" t="s">
        <v>250</v>
      </c>
      <c r="B47" s="64" t="s">
        <v>347</v>
      </c>
      <c r="C47" s="65" t="s">
        <v>2730</v>
      </c>
      <c r="D47" s="66">
        <v>3</v>
      </c>
      <c r="E47" s="67" t="s">
        <v>132</v>
      </c>
      <c r="F47" s="68">
        <v>32</v>
      </c>
      <c r="G47" s="65"/>
      <c r="H47" s="69"/>
      <c r="I47" s="70"/>
      <c r="J47" s="70"/>
      <c r="K47" s="34" t="s">
        <v>65</v>
      </c>
      <c r="L47" s="77">
        <v>47</v>
      </c>
      <c r="M47" s="77"/>
      <c r="N47" s="72"/>
      <c r="O47" s="79" t="s">
        <v>365</v>
      </c>
      <c r="P47" s="81">
        <v>43623.42303240741</v>
      </c>
      <c r="Q47" s="79" t="s">
        <v>373</v>
      </c>
      <c r="R47" s="79"/>
      <c r="S47" s="79"/>
      <c r="T47" s="79"/>
      <c r="U47" s="79"/>
      <c r="V47" s="82" t="s">
        <v>533</v>
      </c>
      <c r="W47" s="81">
        <v>43623.42303240741</v>
      </c>
      <c r="X47" s="82" t="s">
        <v>664</v>
      </c>
      <c r="Y47" s="79"/>
      <c r="Z47" s="79"/>
      <c r="AA47" s="85" t="s">
        <v>845</v>
      </c>
      <c r="AB47" s="79"/>
      <c r="AC47" s="79" t="b">
        <v>0</v>
      </c>
      <c r="AD47" s="79">
        <v>0</v>
      </c>
      <c r="AE47" s="85" t="s">
        <v>999</v>
      </c>
      <c r="AF47" s="79" t="b">
        <v>0</v>
      </c>
      <c r="AG47" s="79" t="s">
        <v>1013</v>
      </c>
      <c r="AH47" s="79"/>
      <c r="AI47" s="85" t="s">
        <v>999</v>
      </c>
      <c r="AJ47" s="79" t="b">
        <v>0</v>
      </c>
      <c r="AK47" s="79">
        <v>64</v>
      </c>
      <c r="AL47" s="85" t="s">
        <v>978</v>
      </c>
      <c r="AM47" s="79" t="s">
        <v>1021</v>
      </c>
      <c r="AN47" s="79" t="b">
        <v>0</v>
      </c>
      <c r="AO47" s="85" t="s">
        <v>978</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24</v>
      </c>
      <c r="BK47" s="49">
        <v>100</v>
      </c>
      <c r="BL47" s="48">
        <v>24</v>
      </c>
    </row>
    <row r="48" spans="1:64" ht="15">
      <c r="A48" s="64" t="s">
        <v>251</v>
      </c>
      <c r="B48" s="64" t="s">
        <v>296</v>
      </c>
      <c r="C48" s="65" t="s">
        <v>2730</v>
      </c>
      <c r="D48" s="66">
        <v>3</v>
      </c>
      <c r="E48" s="67" t="s">
        <v>132</v>
      </c>
      <c r="F48" s="68">
        <v>32</v>
      </c>
      <c r="G48" s="65"/>
      <c r="H48" s="69"/>
      <c r="I48" s="70"/>
      <c r="J48" s="70"/>
      <c r="K48" s="34" t="s">
        <v>65</v>
      </c>
      <c r="L48" s="77">
        <v>48</v>
      </c>
      <c r="M48" s="77"/>
      <c r="N48" s="72"/>
      <c r="O48" s="79" t="s">
        <v>365</v>
      </c>
      <c r="P48" s="81">
        <v>43623.42560185185</v>
      </c>
      <c r="Q48" s="79" t="s">
        <v>372</v>
      </c>
      <c r="R48" s="79"/>
      <c r="S48" s="79"/>
      <c r="T48" s="79"/>
      <c r="U48" s="79"/>
      <c r="V48" s="82" t="s">
        <v>534</v>
      </c>
      <c r="W48" s="81">
        <v>43623.42560185185</v>
      </c>
      <c r="X48" s="82" t="s">
        <v>665</v>
      </c>
      <c r="Y48" s="79"/>
      <c r="Z48" s="79"/>
      <c r="AA48" s="85" t="s">
        <v>846</v>
      </c>
      <c r="AB48" s="79"/>
      <c r="AC48" s="79" t="b">
        <v>0</v>
      </c>
      <c r="AD48" s="79">
        <v>0</v>
      </c>
      <c r="AE48" s="85" t="s">
        <v>999</v>
      </c>
      <c r="AF48" s="79" t="b">
        <v>0</v>
      </c>
      <c r="AG48" s="79" t="s">
        <v>1013</v>
      </c>
      <c r="AH48" s="79"/>
      <c r="AI48" s="85" t="s">
        <v>999</v>
      </c>
      <c r="AJ48" s="79" t="b">
        <v>0</v>
      </c>
      <c r="AK48" s="79">
        <v>8</v>
      </c>
      <c r="AL48" s="85" t="s">
        <v>898</v>
      </c>
      <c r="AM48" s="79" t="s">
        <v>1024</v>
      </c>
      <c r="AN48" s="79" t="b">
        <v>0</v>
      </c>
      <c r="AO48" s="85" t="s">
        <v>898</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0</v>
      </c>
      <c r="BE48" s="49">
        <v>0</v>
      </c>
      <c r="BF48" s="48">
        <v>2</v>
      </c>
      <c r="BG48" s="49">
        <v>10.526315789473685</v>
      </c>
      <c r="BH48" s="48">
        <v>0</v>
      </c>
      <c r="BI48" s="49">
        <v>0</v>
      </c>
      <c r="BJ48" s="48">
        <v>17</v>
      </c>
      <c r="BK48" s="49">
        <v>89.47368421052632</v>
      </c>
      <c r="BL48" s="48">
        <v>19</v>
      </c>
    </row>
    <row r="49" spans="1:64" ht="15">
      <c r="A49" s="64" t="s">
        <v>252</v>
      </c>
      <c r="B49" s="64" t="s">
        <v>347</v>
      </c>
      <c r="C49" s="65" t="s">
        <v>2730</v>
      </c>
      <c r="D49" s="66">
        <v>3</v>
      </c>
      <c r="E49" s="67" t="s">
        <v>132</v>
      </c>
      <c r="F49" s="68">
        <v>32</v>
      </c>
      <c r="G49" s="65"/>
      <c r="H49" s="69"/>
      <c r="I49" s="70"/>
      <c r="J49" s="70"/>
      <c r="K49" s="34" t="s">
        <v>65</v>
      </c>
      <c r="L49" s="77">
        <v>49</v>
      </c>
      <c r="M49" s="77"/>
      <c r="N49" s="72"/>
      <c r="O49" s="79" t="s">
        <v>365</v>
      </c>
      <c r="P49" s="81">
        <v>43623.43638888889</v>
      </c>
      <c r="Q49" s="79" t="s">
        <v>373</v>
      </c>
      <c r="R49" s="79"/>
      <c r="S49" s="79"/>
      <c r="T49" s="79"/>
      <c r="U49" s="79"/>
      <c r="V49" s="82" t="s">
        <v>535</v>
      </c>
      <c r="W49" s="81">
        <v>43623.43638888889</v>
      </c>
      <c r="X49" s="82" t="s">
        <v>666</v>
      </c>
      <c r="Y49" s="79"/>
      <c r="Z49" s="79"/>
      <c r="AA49" s="85" t="s">
        <v>847</v>
      </c>
      <c r="AB49" s="79"/>
      <c r="AC49" s="79" t="b">
        <v>0</v>
      </c>
      <c r="AD49" s="79">
        <v>0</v>
      </c>
      <c r="AE49" s="85" t="s">
        <v>999</v>
      </c>
      <c r="AF49" s="79" t="b">
        <v>0</v>
      </c>
      <c r="AG49" s="79" t="s">
        <v>1013</v>
      </c>
      <c r="AH49" s="79"/>
      <c r="AI49" s="85" t="s">
        <v>999</v>
      </c>
      <c r="AJ49" s="79" t="b">
        <v>0</v>
      </c>
      <c r="AK49" s="79">
        <v>64</v>
      </c>
      <c r="AL49" s="85" t="s">
        <v>978</v>
      </c>
      <c r="AM49" s="79" t="s">
        <v>1021</v>
      </c>
      <c r="AN49" s="79" t="b">
        <v>0</v>
      </c>
      <c r="AO49" s="85" t="s">
        <v>978</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24</v>
      </c>
      <c r="BK49" s="49">
        <v>100</v>
      </c>
      <c r="BL49" s="48">
        <v>24</v>
      </c>
    </row>
    <row r="50" spans="1:64" ht="15">
      <c r="A50" s="64" t="s">
        <v>253</v>
      </c>
      <c r="B50" s="64" t="s">
        <v>322</v>
      </c>
      <c r="C50" s="65" t="s">
        <v>2730</v>
      </c>
      <c r="D50" s="66">
        <v>3</v>
      </c>
      <c r="E50" s="67" t="s">
        <v>132</v>
      </c>
      <c r="F50" s="68">
        <v>32</v>
      </c>
      <c r="G50" s="65"/>
      <c r="H50" s="69"/>
      <c r="I50" s="70"/>
      <c r="J50" s="70"/>
      <c r="K50" s="34" t="s">
        <v>65</v>
      </c>
      <c r="L50" s="77">
        <v>50</v>
      </c>
      <c r="M50" s="77"/>
      <c r="N50" s="72"/>
      <c r="O50" s="79" t="s">
        <v>365</v>
      </c>
      <c r="P50" s="81">
        <v>43623.44582175926</v>
      </c>
      <c r="Q50" s="79" t="s">
        <v>383</v>
      </c>
      <c r="R50" s="82" t="s">
        <v>454</v>
      </c>
      <c r="S50" s="79" t="s">
        <v>477</v>
      </c>
      <c r="T50" s="79"/>
      <c r="U50" s="79"/>
      <c r="V50" s="82" t="s">
        <v>536</v>
      </c>
      <c r="W50" s="81">
        <v>43623.44582175926</v>
      </c>
      <c r="X50" s="82" t="s">
        <v>667</v>
      </c>
      <c r="Y50" s="79"/>
      <c r="Z50" s="79"/>
      <c r="AA50" s="85" t="s">
        <v>848</v>
      </c>
      <c r="AB50" s="79"/>
      <c r="AC50" s="79" t="b">
        <v>0</v>
      </c>
      <c r="AD50" s="79">
        <v>0</v>
      </c>
      <c r="AE50" s="85" t="s">
        <v>999</v>
      </c>
      <c r="AF50" s="79" t="b">
        <v>0</v>
      </c>
      <c r="AG50" s="79" t="s">
        <v>1013</v>
      </c>
      <c r="AH50" s="79"/>
      <c r="AI50" s="85" t="s">
        <v>999</v>
      </c>
      <c r="AJ50" s="79" t="b">
        <v>0</v>
      </c>
      <c r="AK50" s="79">
        <v>1</v>
      </c>
      <c r="AL50" s="85" t="s">
        <v>942</v>
      </c>
      <c r="AM50" s="79" t="s">
        <v>1020</v>
      </c>
      <c r="AN50" s="79" t="b">
        <v>0</v>
      </c>
      <c r="AO50" s="85" t="s">
        <v>942</v>
      </c>
      <c r="AP50" s="79" t="s">
        <v>176</v>
      </c>
      <c r="AQ50" s="79">
        <v>0</v>
      </c>
      <c r="AR50" s="79">
        <v>0</v>
      </c>
      <c r="AS50" s="79"/>
      <c r="AT50" s="79"/>
      <c r="AU50" s="79"/>
      <c r="AV50" s="79"/>
      <c r="AW50" s="79"/>
      <c r="AX50" s="79"/>
      <c r="AY50" s="79"/>
      <c r="AZ50" s="79"/>
      <c r="BA50">
        <v>1</v>
      </c>
      <c r="BB50" s="78" t="str">
        <f>REPLACE(INDEX(GroupVertices[Group],MATCH(Edges[[#This Row],[Vertex 1]],GroupVertices[Vertex],0)),1,1,"")</f>
        <v>8</v>
      </c>
      <c r="BC50" s="78" t="str">
        <f>REPLACE(INDEX(GroupVertices[Group],MATCH(Edges[[#This Row],[Vertex 2]],GroupVertices[Vertex],0)),1,1,"")</f>
        <v>8</v>
      </c>
      <c r="BD50" s="48">
        <v>0</v>
      </c>
      <c r="BE50" s="49">
        <v>0</v>
      </c>
      <c r="BF50" s="48">
        <v>1</v>
      </c>
      <c r="BG50" s="49">
        <v>7.142857142857143</v>
      </c>
      <c r="BH50" s="48">
        <v>0</v>
      </c>
      <c r="BI50" s="49">
        <v>0</v>
      </c>
      <c r="BJ50" s="48">
        <v>13</v>
      </c>
      <c r="BK50" s="49">
        <v>92.85714285714286</v>
      </c>
      <c r="BL50" s="48">
        <v>14</v>
      </c>
    </row>
    <row r="51" spans="1:64" ht="15">
      <c r="A51" s="64" t="s">
        <v>254</v>
      </c>
      <c r="B51" s="64" t="s">
        <v>325</v>
      </c>
      <c r="C51" s="65" t="s">
        <v>2730</v>
      </c>
      <c r="D51" s="66">
        <v>3</v>
      </c>
      <c r="E51" s="67" t="s">
        <v>132</v>
      </c>
      <c r="F51" s="68">
        <v>32</v>
      </c>
      <c r="G51" s="65"/>
      <c r="H51" s="69"/>
      <c r="I51" s="70"/>
      <c r="J51" s="70"/>
      <c r="K51" s="34" t="s">
        <v>65</v>
      </c>
      <c r="L51" s="77">
        <v>51</v>
      </c>
      <c r="M51" s="77"/>
      <c r="N51" s="72"/>
      <c r="O51" s="79" t="s">
        <v>365</v>
      </c>
      <c r="P51" s="81">
        <v>43623.447488425925</v>
      </c>
      <c r="Q51" s="79" t="s">
        <v>374</v>
      </c>
      <c r="R51" s="79"/>
      <c r="S51" s="79"/>
      <c r="T51" s="79"/>
      <c r="U51" s="79"/>
      <c r="V51" s="82" t="s">
        <v>537</v>
      </c>
      <c r="W51" s="81">
        <v>43623.447488425925</v>
      </c>
      <c r="X51" s="82" t="s">
        <v>668</v>
      </c>
      <c r="Y51" s="79"/>
      <c r="Z51" s="79"/>
      <c r="AA51" s="85" t="s">
        <v>849</v>
      </c>
      <c r="AB51" s="79"/>
      <c r="AC51" s="79" t="b">
        <v>0</v>
      </c>
      <c r="AD51" s="79">
        <v>0</v>
      </c>
      <c r="AE51" s="85" t="s">
        <v>999</v>
      </c>
      <c r="AF51" s="79" t="b">
        <v>0</v>
      </c>
      <c r="AG51" s="79" t="s">
        <v>1013</v>
      </c>
      <c r="AH51" s="79"/>
      <c r="AI51" s="85" t="s">
        <v>999</v>
      </c>
      <c r="AJ51" s="79" t="b">
        <v>0</v>
      </c>
      <c r="AK51" s="79">
        <v>14</v>
      </c>
      <c r="AL51" s="85" t="s">
        <v>950</v>
      </c>
      <c r="AM51" s="79" t="s">
        <v>1023</v>
      </c>
      <c r="AN51" s="79" t="b">
        <v>0</v>
      </c>
      <c r="AO51" s="85" t="s">
        <v>950</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0</v>
      </c>
      <c r="BE51" s="49">
        <v>0</v>
      </c>
      <c r="BF51" s="48">
        <v>1</v>
      </c>
      <c r="BG51" s="49">
        <v>3.8461538461538463</v>
      </c>
      <c r="BH51" s="48">
        <v>0</v>
      </c>
      <c r="BI51" s="49">
        <v>0</v>
      </c>
      <c r="BJ51" s="48">
        <v>25</v>
      </c>
      <c r="BK51" s="49">
        <v>96.15384615384616</v>
      </c>
      <c r="BL51" s="48">
        <v>26</v>
      </c>
    </row>
    <row r="52" spans="1:64" ht="15">
      <c r="A52" s="64" t="s">
        <v>254</v>
      </c>
      <c r="B52" s="64" t="s">
        <v>347</v>
      </c>
      <c r="C52" s="65" t="s">
        <v>2730</v>
      </c>
      <c r="D52" s="66">
        <v>3</v>
      </c>
      <c r="E52" s="67" t="s">
        <v>132</v>
      </c>
      <c r="F52" s="68">
        <v>32</v>
      </c>
      <c r="G52" s="65"/>
      <c r="H52" s="69"/>
      <c r="I52" s="70"/>
      <c r="J52" s="70"/>
      <c r="K52" s="34" t="s">
        <v>65</v>
      </c>
      <c r="L52" s="77">
        <v>52</v>
      </c>
      <c r="M52" s="77"/>
      <c r="N52" s="72"/>
      <c r="O52" s="79" t="s">
        <v>365</v>
      </c>
      <c r="P52" s="81">
        <v>43623.44752314815</v>
      </c>
      <c r="Q52" s="79" t="s">
        <v>373</v>
      </c>
      <c r="R52" s="79"/>
      <c r="S52" s="79"/>
      <c r="T52" s="79"/>
      <c r="U52" s="79"/>
      <c r="V52" s="82" t="s">
        <v>537</v>
      </c>
      <c r="W52" s="81">
        <v>43623.44752314815</v>
      </c>
      <c r="X52" s="82" t="s">
        <v>669</v>
      </c>
      <c r="Y52" s="79"/>
      <c r="Z52" s="79"/>
      <c r="AA52" s="85" t="s">
        <v>850</v>
      </c>
      <c r="AB52" s="79"/>
      <c r="AC52" s="79" t="b">
        <v>0</v>
      </c>
      <c r="AD52" s="79">
        <v>0</v>
      </c>
      <c r="AE52" s="85" t="s">
        <v>999</v>
      </c>
      <c r="AF52" s="79" t="b">
        <v>0</v>
      </c>
      <c r="AG52" s="79" t="s">
        <v>1013</v>
      </c>
      <c r="AH52" s="79"/>
      <c r="AI52" s="85" t="s">
        <v>999</v>
      </c>
      <c r="AJ52" s="79" t="b">
        <v>0</v>
      </c>
      <c r="AK52" s="79">
        <v>64</v>
      </c>
      <c r="AL52" s="85" t="s">
        <v>978</v>
      </c>
      <c r="AM52" s="79" t="s">
        <v>1023</v>
      </c>
      <c r="AN52" s="79" t="b">
        <v>0</v>
      </c>
      <c r="AO52" s="85" t="s">
        <v>978</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1</v>
      </c>
      <c r="BD52" s="48">
        <v>0</v>
      </c>
      <c r="BE52" s="49">
        <v>0</v>
      </c>
      <c r="BF52" s="48">
        <v>0</v>
      </c>
      <c r="BG52" s="49">
        <v>0</v>
      </c>
      <c r="BH52" s="48">
        <v>0</v>
      </c>
      <c r="BI52" s="49">
        <v>0</v>
      </c>
      <c r="BJ52" s="48">
        <v>24</v>
      </c>
      <c r="BK52" s="49">
        <v>100</v>
      </c>
      <c r="BL52" s="48">
        <v>24</v>
      </c>
    </row>
    <row r="53" spans="1:64" ht="15">
      <c r="A53" s="64" t="s">
        <v>255</v>
      </c>
      <c r="B53" s="64" t="s">
        <v>255</v>
      </c>
      <c r="C53" s="65" t="s">
        <v>2730</v>
      </c>
      <c r="D53" s="66">
        <v>3</v>
      </c>
      <c r="E53" s="67" t="s">
        <v>132</v>
      </c>
      <c r="F53" s="68">
        <v>32</v>
      </c>
      <c r="G53" s="65"/>
      <c r="H53" s="69"/>
      <c r="I53" s="70"/>
      <c r="J53" s="70"/>
      <c r="K53" s="34" t="s">
        <v>65</v>
      </c>
      <c r="L53" s="77">
        <v>53</v>
      </c>
      <c r="M53" s="77"/>
      <c r="N53" s="72"/>
      <c r="O53" s="79" t="s">
        <v>176</v>
      </c>
      <c r="P53" s="81">
        <v>43623.447962962964</v>
      </c>
      <c r="Q53" s="79" t="s">
        <v>384</v>
      </c>
      <c r="R53" s="82" t="s">
        <v>455</v>
      </c>
      <c r="S53" s="79" t="s">
        <v>477</v>
      </c>
      <c r="T53" s="79" t="s">
        <v>484</v>
      </c>
      <c r="U53" s="82" t="s">
        <v>488</v>
      </c>
      <c r="V53" s="82" t="s">
        <v>488</v>
      </c>
      <c r="W53" s="81">
        <v>43623.447962962964</v>
      </c>
      <c r="X53" s="82" t="s">
        <v>670</v>
      </c>
      <c r="Y53" s="79"/>
      <c r="Z53" s="79"/>
      <c r="AA53" s="85" t="s">
        <v>851</v>
      </c>
      <c r="AB53" s="79"/>
      <c r="AC53" s="79" t="b">
        <v>0</v>
      </c>
      <c r="AD53" s="79">
        <v>0</v>
      </c>
      <c r="AE53" s="85" t="s">
        <v>999</v>
      </c>
      <c r="AF53" s="79" t="b">
        <v>0</v>
      </c>
      <c r="AG53" s="79" t="s">
        <v>1013</v>
      </c>
      <c r="AH53" s="79"/>
      <c r="AI53" s="85" t="s">
        <v>999</v>
      </c>
      <c r="AJ53" s="79" t="b">
        <v>0</v>
      </c>
      <c r="AK53" s="79">
        <v>0</v>
      </c>
      <c r="AL53" s="85" t="s">
        <v>999</v>
      </c>
      <c r="AM53" s="79" t="s">
        <v>1028</v>
      </c>
      <c r="AN53" s="79" t="b">
        <v>0</v>
      </c>
      <c r="AO53" s="85" t="s">
        <v>851</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1</v>
      </c>
      <c r="BG53" s="49">
        <v>6.666666666666667</v>
      </c>
      <c r="BH53" s="48">
        <v>0</v>
      </c>
      <c r="BI53" s="49">
        <v>0</v>
      </c>
      <c r="BJ53" s="48">
        <v>14</v>
      </c>
      <c r="BK53" s="49">
        <v>93.33333333333333</v>
      </c>
      <c r="BL53" s="48">
        <v>15</v>
      </c>
    </row>
    <row r="54" spans="1:64" ht="15">
      <c r="A54" s="64" t="s">
        <v>256</v>
      </c>
      <c r="B54" s="64" t="s">
        <v>347</v>
      </c>
      <c r="C54" s="65" t="s">
        <v>2730</v>
      </c>
      <c r="D54" s="66">
        <v>3</v>
      </c>
      <c r="E54" s="67" t="s">
        <v>132</v>
      </c>
      <c r="F54" s="68">
        <v>32</v>
      </c>
      <c r="G54" s="65"/>
      <c r="H54" s="69"/>
      <c r="I54" s="70"/>
      <c r="J54" s="70"/>
      <c r="K54" s="34" t="s">
        <v>65</v>
      </c>
      <c r="L54" s="77">
        <v>54</v>
      </c>
      <c r="M54" s="77"/>
      <c r="N54" s="72"/>
      <c r="O54" s="79" t="s">
        <v>365</v>
      </c>
      <c r="P54" s="81">
        <v>43623.46121527778</v>
      </c>
      <c r="Q54" s="79" t="s">
        <v>373</v>
      </c>
      <c r="R54" s="79"/>
      <c r="S54" s="79"/>
      <c r="T54" s="79"/>
      <c r="U54" s="79"/>
      <c r="V54" s="82" t="s">
        <v>538</v>
      </c>
      <c r="W54" s="81">
        <v>43623.46121527778</v>
      </c>
      <c r="X54" s="82" t="s">
        <v>671</v>
      </c>
      <c r="Y54" s="79"/>
      <c r="Z54" s="79"/>
      <c r="AA54" s="85" t="s">
        <v>852</v>
      </c>
      <c r="AB54" s="79"/>
      <c r="AC54" s="79" t="b">
        <v>0</v>
      </c>
      <c r="AD54" s="79">
        <v>0</v>
      </c>
      <c r="AE54" s="85" t="s">
        <v>999</v>
      </c>
      <c r="AF54" s="79" t="b">
        <v>0</v>
      </c>
      <c r="AG54" s="79" t="s">
        <v>1013</v>
      </c>
      <c r="AH54" s="79"/>
      <c r="AI54" s="85" t="s">
        <v>999</v>
      </c>
      <c r="AJ54" s="79" t="b">
        <v>0</v>
      </c>
      <c r="AK54" s="79">
        <v>64</v>
      </c>
      <c r="AL54" s="85" t="s">
        <v>978</v>
      </c>
      <c r="AM54" s="79" t="s">
        <v>1021</v>
      </c>
      <c r="AN54" s="79" t="b">
        <v>0</v>
      </c>
      <c r="AO54" s="85" t="s">
        <v>978</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24</v>
      </c>
      <c r="BK54" s="49">
        <v>100</v>
      </c>
      <c r="BL54" s="48">
        <v>24</v>
      </c>
    </row>
    <row r="55" spans="1:64" ht="15">
      <c r="A55" s="64" t="s">
        <v>257</v>
      </c>
      <c r="B55" s="64" t="s">
        <v>347</v>
      </c>
      <c r="C55" s="65" t="s">
        <v>2730</v>
      </c>
      <c r="D55" s="66">
        <v>3</v>
      </c>
      <c r="E55" s="67" t="s">
        <v>132</v>
      </c>
      <c r="F55" s="68">
        <v>32</v>
      </c>
      <c r="G55" s="65"/>
      <c r="H55" s="69"/>
      <c r="I55" s="70"/>
      <c r="J55" s="70"/>
      <c r="K55" s="34" t="s">
        <v>65</v>
      </c>
      <c r="L55" s="77">
        <v>55</v>
      </c>
      <c r="M55" s="77"/>
      <c r="N55" s="72"/>
      <c r="O55" s="79" t="s">
        <v>365</v>
      </c>
      <c r="P55" s="81">
        <v>43623.46586805556</v>
      </c>
      <c r="Q55" s="79" t="s">
        <v>373</v>
      </c>
      <c r="R55" s="79"/>
      <c r="S55" s="79"/>
      <c r="T55" s="79"/>
      <c r="U55" s="79"/>
      <c r="V55" s="82" t="s">
        <v>539</v>
      </c>
      <c r="W55" s="81">
        <v>43623.46586805556</v>
      </c>
      <c r="X55" s="82" t="s">
        <v>672</v>
      </c>
      <c r="Y55" s="79"/>
      <c r="Z55" s="79"/>
      <c r="AA55" s="85" t="s">
        <v>853</v>
      </c>
      <c r="AB55" s="79"/>
      <c r="AC55" s="79" t="b">
        <v>0</v>
      </c>
      <c r="AD55" s="79">
        <v>0</v>
      </c>
      <c r="AE55" s="85" t="s">
        <v>999</v>
      </c>
      <c r="AF55" s="79" t="b">
        <v>0</v>
      </c>
      <c r="AG55" s="79" t="s">
        <v>1013</v>
      </c>
      <c r="AH55" s="79"/>
      <c r="AI55" s="85" t="s">
        <v>999</v>
      </c>
      <c r="AJ55" s="79" t="b">
        <v>0</v>
      </c>
      <c r="AK55" s="79">
        <v>64</v>
      </c>
      <c r="AL55" s="85" t="s">
        <v>978</v>
      </c>
      <c r="AM55" s="79" t="s">
        <v>1023</v>
      </c>
      <c r="AN55" s="79" t="b">
        <v>0</v>
      </c>
      <c r="AO55" s="85" t="s">
        <v>978</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24</v>
      </c>
      <c r="BK55" s="49">
        <v>100</v>
      </c>
      <c r="BL55" s="48">
        <v>24</v>
      </c>
    </row>
    <row r="56" spans="1:64" ht="15">
      <c r="A56" s="64" t="s">
        <v>258</v>
      </c>
      <c r="B56" s="64" t="s">
        <v>347</v>
      </c>
      <c r="C56" s="65" t="s">
        <v>2730</v>
      </c>
      <c r="D56" s="66">
        <v>3</v>
      </c>
      <c r="E56" s="67" t="s">
        <v>132</v>
      </c>
      <c r="F56" s="68">
        <v>32</v>
      </c>
      <c r="G56" s="65"/>
      <c r="H56" s="69"/>
      <c r="I56" s="70"/>
      <c r="J56" s="70"/>
      <c r="K56" s="34" t="s">
        <v>65</v>
      </c>
      <c r="L56" s="77">
        <v>56</v>
      </c>
      <c r="M56" s="77"/>
      <c r="N56" s="72"/>
      <c r="O56" s="79" t="s">
        <v>365</v>
      </c>
      <c r="P56" s="81">
        <v>43623.47783564815</v>
      </c>
      <c r="Q56" s="79" t="s">
        <v>373</v>
      </c>
      <c r="R56" s="79"/>
      <c r="S56" s="79"/>
      <c r="T56" s="79"/>
      <c r="U56" s="79"/>
      <c r="V56" s="82" t="s">
        <v>540</v>
      </c>
      <c r="W56" s="81">
        <v>43623.47783564815</v>
      </c>
      <c r="X56" s="82" t="s">
        <v>673</v>
      </c>
      <c r="Y56" s="79"/>
      <c r="Z56" s="79"/>
      <c r="AA56" s="85" t="s">
        <v>854</v>
      </c>
      <c r="AB56" s="79"/>
      <c r="AC56" s="79" t="b">
        <v>0</v>
      </c>
      <c r="AD56" s="79">
        <v>0</v>
      </c>
      <c r="AE56" s="85" t="s">
        <v>999</v>
      </c>
      <c r="AF56" s="79" t="b">
        <v>0</v>
      </c>
      <c r="AG56" s="79" t="s">
        <v>1013</v>
      </c>
      <c r="AH56" s="79"/>
      <c r="AI56" s="85" t="s">
        <v>999</v>
      </c>
      <c r="AJ56" s="79" t="b">
        <v>0</v>
      </c>
      <c r="AK56" s="79">
        <v>64</v>
      </c>
      <c r="AL56" s="85" t="s">
        <v>978</v>
      </c>
      <c r="AM56" s="79" t="s">
        <v>1023</v>
      </c>
      <c r="AN56" s="79" t="b">
        <v>0</v>
      </c>
      <c r="AO56" s="85" t="s">
        <v>978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24</v>
      </c>
      <c r="BK56" s="49">
        <v>100</v>
      </c>
      <c r="BL56" s="48">
        <v>24</v>
      </c>
    </row>
    <row r="57" spans="1:64" ht="15">
      <c r="A57" s="64" t="s">
        <v>259</v>
      </c>
      <c r="B57" s="64" t="s">
        <v>347</v>
      </c>
      <c r="C57" s="65" t="s">
        <v>2730</v>
      </c>
      <c r="D57" s="66">
        <v>3</v>
      </c>
      <c r="E57" s="67" t="s">
        <v>132</v>
      </c>
      <c r="F57" s="68">
        <v>32</v>
      </c>
      <c r="G57" s="65"/>
      <c r="H57" s="69"/>
      <c r="I57" s="70"/>
      <c r="J57" s="70"/>
      <c r="K57" s="34" t="s">
        <v>65</v>
      </c>
      <c r="L57" s="77">
        <v>57</v>
      </c>
      <c r="M57" s="77"/>
      <c r="N57" s="72"/>
      <c r="O57" s="79" t="s">
        <v>365</v>
      </c>
      <c r="P57" s="81">
        <v>43623.48658564815</v>
      </c>
      <c r="Q57" s="79" t="s">
        <v>373</v>
      </c>
      <c r="R57" s="79"/>
      <c r="S57" s="79"/>
      <c r="T57" s="79"/>
      <c r="U57" s="79"/>
      <c r="V57" s="82" t="s">
        <v>541</v>
      </c>
      <c r="W57" s="81">
        <v>43623.48658564815</v>
      </c>
      <c r="X57" s="82" t="s">
        <v>674</v>
      </c>
      <c r="Y57" s="79"/>
      <c r="Z57" s="79"/>
      <c r="AA57" s="85" t="s">
        <v>855</v>
      </c>
      <c r="AB57" s="79"/>
      <c r="AC57" s="79" t="b">
        <v>0</v>
      </c>
      <c r="AD57" s="79">
        <v>0</v>
      </c>
      <c r="AE57" s="85" t="s">
        <v>999</v>
      </c>
      <c r="AF57" s="79" t="b">
        <v>0</v>
      </c>
      <c r="AG57" s="79" t="s">
        <v>1013</v>
      </c>
      <c r="AH57" s="79"/>
      <c r="AI57" s="85" t="s">
        <v>999</v>
      </c>
      <c r="AJ57" s="79" t="b">
        <v>0</v>
      </c>
      <c r="AK57" s="79">
        <v>64</v>
      </c>
      <c r="AL57" s="85" t="s">
        <v>978</v>
      </c>
      <c r="AM57" s="79" t="s">
        <v>1023</v>
      </c>
      <c r="AN57" s="79" t="b">
        <v>0</v>
      </c>
      <c r="AO57" s="85" t="s">
        <v>978</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24</v>
      </c>
      <c r="BK57" s="49">
        <v>100</v>
      </c>
      <c r="BL57" s="48">
        <v>24</v>
      </c>
    </row>
    <row r="58" spans="1:64" ht="15">
      <c r="A58" s="64" t="s">
        <v>260</v>
      </c>
      <c r="B58" s="64" t="s">
        <v>347</v>
      </c>
      <c r="C58" s="65" t="s">
        <v>2730</v>
      </c>
      <c r="D58" s="66">
        <v>3</v>
      </c>
      <c r="E58" s="67" t="s">
        <v>132</v>
      </c>
      <c r="F58" s="68">
        <v>32</v>
      </c>
      <c r="G58" s="65"/>
      <c r="H58" s="69"/>
      <c r="I58" s="70"/>
      <c r="J58" s="70"/>
      <c r="K58" s="34" t="s">
        <v>65</v>
      </c>
      <c r="L58" s="77">
        <v>58</v>
      </c>
      <c r="M58" s="77"/>
      <c r="N58" s="72"/>
      <c r="O58" s="79" t="s">
        <v>365</v>
      </c>
      <c r="P58" s="81">
        <v>43623.50916666666</v>
      </c>
      <c r="Q58" s="79" t="s">
        <v>373</v>
      </c>
      <c r="R58" s="79"/>
      <c r="S58" s="79"/>
      <c r="T58" s="79"/>
      <c r="U58" s="79"/>
      <c r="V58" s="82" t="s">
        <v>542</v>
      </c>
      <c r="W58" s="81">
        <v>43623.50916666666</v>
      </c>
      <c r="X58" s="82" t="s">
        <v>675</v>
      </c>
      <c r="Y58" s="79"/>
      <c r="Z58" s="79"/>
      <c r="AA58" s="85" t="s">
        <v>856</v>
      </c>
      <c r="AB58" s="79"/>
      <c r="AC58" s="79" t="b">
        <v>0</v>
      </c>
      <c r="AD58" s="79">
        <v>0</v>
      </c>
      <c r="AE58" s="85" t="s">
        <v>999</v>
      </c>
      <c r="AF58" s="79" t="b">
        <v>0</v>
      </c>
      <c r="AG58" s="79" t="s">
        <v>1013</v>
      </c>
      <c r="AH58" s="79"/>
      <c r="AI58" s="85" t="s">
        <v>999</v>
      </c>
      <c r="AJ58" s="79" t="b">
        <v>0</v>
      </c>
      <c r="AK58" s="79">
        <v>64</v>
      </c>
      <c r="AL58" s="85" t="s">
        <v>978</v>
      </c>
      <c r="AM58" s="79" t="s">
        <v>1023</v>
      </c>
      <c r="AN58" s="79" t="b">
        <v>0</v>
      </c>
      <c r="AO58" s="85" t="s">
        <v>978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24</v>
      </c>
      <c r="BK58" s="49">
        <v>100</v>
      </c>
      <c r="BL58" s="48">
        <v>24</v>
      </c>
    </row>
    <row r="59" spans="1:64" ht="15">
      <c r="A59" s="64" t="s">
        <v>261</v>
      </c>
      <c r="B59" s="64" t="s">
        <v>296</v>
      </c>
      <c r="C59" s="65" t="s">
        <v>2730</v>
      </c>
      <c r="D59" s="66">
        <v>3</v>
      </c>
      <c r="E59" s="67" t="s">
        <v>132</v>
      </c>
      <c r="F59" s="68">
        <v>32</v>
      </c>
      <c r="G59" s="65"/>
      <c r="H59" s="69"/>
      <c r="I59" s="70"/>
      <c r="J59" s="70"/>
      <c r="K59" s="34" t="s">
        <v>65</v>
      </c>
      <c r="L59" s="77">
        <v>59</v>
      </c>
      <c r="M59" s="77"/>
      <c r="N59" s="72"/>
      <c r="O59" s="79" t="s">
        <v>365</v>
      </c>
      <c r="P59" s="81">
        <v>43623.289560185185</v>
      </c>
      <c r="Q59" s="79" t="s">
        <v>372</v>
      </c>
      <c r="R59" s="79"/>
      <c r="S59" s="79"/>
      <c r="T59" s="79"/>
      <c r="U59" s="79"/>
      <c r="V59" s="82" t="s">
        <v>543</v>
      </c>
      <c r="W59" s="81">
        <v>43623.289560185185</v>
      </c>
      <c r="X59" s="82" t="s">
        <v>676</v>
      </c>
      <c r="Y59" s="79"/>
      <c r="Z59" s="79"/>
      <c r="AA59" s="85" t="s">
        <v>857</v>
      </c>
      <c r="AB59" s="79"/>
      <c r="AC59" s="79" t="b">
        <v>0</v>
      </c>
      <c r="AD59" s="79">
        <v>0</v>
      </c>
      <c r="AE59" s="85" t="s">
        <v>999</v>
      </c>
      <c r="AF59" s="79" t="b">
        <v>0</v>
      </c>
      <c r="AG59" s="79" t="s">
        <v>1013</v>
      </c>
      <c r="AH59" s="79"/>
      <c r="AI59" s="85" t="s">
        <v>999</v>
      </c>
      <c r="AJ59" s="79" t="b">
        <v>0</v>
      </c>
      <c r="AK59" s="79">
        <v>8</v>
      </c>
      <c r="AL59" s="85" t="s">
        <v>898</v>
      </c>
      <c r="AM59" s="79" t="s">
        <v>1021</v>
      </c>
      <c r="AN59" s="79" t="b">
        <v>0</v>
      </c>
      <c r="AO59" s="85" t="s">
        <v>898</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v>0</v>
      </c>
      <c r="BE59" s="49">
        <v>0</v>
      </c>
      <c r="BF59" s="48">
        <v>2</v>
      </c>
      <c r="BG59" s="49">
        <v>10.526315789473685</v>
      </c>
      <c r="BH59" s="48">
        <v>0</v>
      </c>
      <c r="BI59" s="49">
        <v>0</v>
      </c>
      <c r="BJ59" s="48">
        <v>17</v>
      </c>
      <c r="BK59" s="49">
        <v>89.47368421052632</v>
      </c>
      <c r="BL59" s="48">
        <v>19</v>
      </c>
    </row>
    <row r="60" spans="1:64" ht="15">
      <c r="A60" s="64" t="s">
        <v>261</v>
      </c>
      <c r="B60" s="64" t="s">
        <v>347</v>
      </c>
      <c r="C60" s="65" t="s">
        <v>2730</v>
      </c>
      <c r="D60" s="66">
        <v>3</v>
      </c>
      <c r="E60" s="67" t="s">
        <v>132</v>
      </c>
      <c r="F60" s="68">
        <v>32</v>
      </c>
      <c r="G60" s="65"/>
      <c r="H60" s="69"/>
      <c r="I60" s="70"/>
      <c r="J60" s="70"/>
      <c r="K60" s="34" t="s">
        <v>65</v>
      </c>
      <c r="L60" s="77">
        <v>60</v>
      </c>
      <c r="M60" s="77"/>
      <c r="N60" s="72"/>
      <c r="O60" s="79" t="s">
        <v>365</v>
      </c>
      <c r="P60" s="81">
        <v>43623.54775462963</v>
      </c>
      <c r="Q60" s="79" t="s">
        <v>373</v>
      </c>
      <c r="R60" s="79"/>
      <c r="S60" s="79"/>
      <c r="T60" s="79"/>
      <c r="U60" s="79"/>
      <c r="V60" s="82" t="s">
        <v>543</v>
      </c>
      <c r="W60" s="81">
        <v>43623.54775462963</v>
      </c>
      <c r="X60" s="82" t="s">
        <v>677</v>
      </c>
      <c r="Y60" s="79"/>
      <c r="Z60" s="79"/>
      <c r="AA60" s="85" t="s">
        <v>858</v>
      </c>
      <c r="AB60" s="79"/>
      <c r="AC60" s="79" t="b">
        <v>0</v>
      </c>
      <c r="AD60" s="79">
        <v>0</v>
      </c>
      <c r="AE60" s="85" t="s">
        <v>999</v>
      </c>
      <c r="AF60" s="79" t="b">
        <v>0</v>
      </c>
      <c r="AG60" s="79" t="s">
        <v>1013</v>
      </c>
      <c r="AH60" s="79"/>
      <c r="AI60" s="85" t="s">
        <v>999</v>
      </c>
      <c r="AJ60" s="79" t="b">
        <v>0</v>
      </c>
      <c r="AK60" s="79">
        <v>64</v>
      </c>
      <c r="AL60" s="85" t="s">
        <v>978</v>
      </c>
      <c r="AM60" s="79" t="s">
        <v>1021</v>
      </c>
      <c r="AN60" s="79" t="b">
        <v>0</v>
      </c>
      <c r="AO60" s="85" t="s">
        <v>978</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1</v>
      </c>
      <c r="BD60" s="48">
        <v>0</v>
      </c>
      <c r="BE60" s="49">
        <v>0</v>
      </c>
      <c r="BF60" s="48">
        <v>0</v>
      </c>
      <c r="BG60" s="49">
        <v>0</v>
      </c>
      <c r="BH60" s="48">
        <v>0</v>
      </c>
      <c r="BI60" s="49">
        <v>0</v>
      </c>
      <c r="BJ60" s="48">
        <v>24</v>
      </c>
      <c r="BK60" s="49">
        <v>100</v>
      </c>
      <c r="BL60" s="48">
        <v>24</v>
      </c>
    </row>
    <row r="61" spans="1:64" ht="15">
      <c r="A61" s="64" t="s">
        <v>262</v>
      </c>
      <c r="B61" s="64" t="s">
        <v>325</v>
      </c>
      <c r="C61" s="65" t="s">
        <v>2730</v>
      </c>
      <c r="D61" s="66">
        <v>3</v>
      </c>
      <c r="E61" s="67" t="s">
        <v>132</v>
      </c>
      <c r="F61" s="68">
        <v>32</v>
      </c>
      <c r="G61" s="65"/>
      <c r="H61" s="69"/>
      <c r="I61" s="70"/>
      <c r="J61" s="70"/>
      <c r="K61" s="34" t="s">
        <v>65</v>
      </c>
      <c r="L61" s="77">
        <v>61</v>
      </c>
      <c r="M61" s="77"/>
      <c r="N61" s="72"/>
      <c r="O61" s="79" t="s">
        <v>365</v>
      </c>
      <c r="P61" s="81">
        <v>43623.44572916667</v>
      </c>
      <c r="Q61" s="79" t="s">
        <v>374</v>
      </c>
      <c r="R61" s="79"/>
      <c r="S61" s="79"/>
      <c r="T61" s="79"/>
      <c r="U61" s="79"/>
      <c r="V61" s="82" t="s">
        <v>544</v>
      </c>
      <c r="W61" s="81">
        <v>43623.44572916667</v>
      </c>
      <c r="X61" s="82" t="s">
        <v>678</v>
      </c>
      <c r="Y61" s="79"/>
      <c r="Z61" s="79"/>
      <c r="AA61" s="85" t="s">
        <v>859</v>
      </c>
      <c r="AB61" s="79"/>
      <c r="AC61" s="79" t="b">
        <v>0</v>
      </c>
      <c r="AD61" s="79">
        <v>0</v>
      </c>
      <c r="AE61" s="85" t="s">
        <v>999</v>
      </c>
      <c r="AF61" s="79" t="b">
        <v>0</v>
      </c>
      <c r="AG61" s="79" t="s">
        <v>1013</v>
      </c>
      <c r="AH61" s="79"/>
      <c r="AI61" s="85" t="s">
        <v>999</v>
      </c>
      <c r="AJ61" s="79" t="b">
        <v>0</v>
      </c>
      <c r="AK61" s="79">
        <v>14</v>
      </c>
      <c r="AL61" s="85" t="s">
        <v>950</v>
      </c>
      <c r="AM61" s="79" t="s">
        <v>1023</v>
      </c>
      <c r="AN61" s="79" t="b">
        <v>0</v>
      </c>
      <c r="AO61" s="85" t="s">
        <v>950</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4</v>
      </c>
      <c r="BD61" s="48">
        <v>0</v>
      </c>
      <c r="BE61" s="49">
        <v>0</v>
      </c>
      <c r="BF61" s="48">
        <v>1</v>
      </c>
      <c r="BG61" s="49">
        <v>3.8461538461538463</v>
      </c>
      <c r="BH61" s="48">
        <v>0</v>
      </c>
      <c r="BI61" s="49">
        <v>0</v>
      </c>
      <c r="BJ61" s="48">
        <v>25</v>
      </c>
      <c r="BK61" s="49">
        <v>96.15384615384616</v>
      </c>
      <c r="BL61" s="48">
        <v>26</v>
      </c>
    </row>
    <row r="62" spans="1:64" ht="15">
      <c r="A62" s="64" t="s">
        <v>262</v>
      </c>
      <c r="B62" s="64" t="s">
        <v>347</v>
      </c>
      <c r="C62" s="65" t="s">
        <v>2730</v>
      </c>
      <c r="D62" s="66">
        <v>3</v>
      </c>
      <c r="E62" s="67" t="s">
        <v>132</v>
      </c>
      <c r="F62" s="68">
        <v>32</v>
      </c>
      <c r="G62" s="65"/>
      <c r="H62" s="69"/>
      <c r="I62" s="70"/>
      <c r="J62" s="70"/>
      <c r="K62" s="34" t="s">
        <v>65</v>
      </c>
      <c r="L62" s="77">
        <v>62</v>
      </c>
      <c r="M62" s="77"/>
      <c r="N62" s="72"/>
      <c r="O62" s="79" t="s">
        <v>365</v>
      </c>
      <c r="P62" s="81">
        <v>43623.445752314816</v>
      </c>
      <c r="Q62" s="79" t="s">
        <v>373</v>
      </c>
      <c r="R62" s="79"/>
      <c r="S62" s="79"/>
      <c r="T62" s="79"/>
      <c r="U62" s="79"/>
      <c r="V62" s="82" t="s">
        <v>544</v>
      </c>
      <c r="W62" s="81">
        <v>43623.445752314816</v>
      </c>
      <c r="X62" s="82" t="s">
        <v>679</v>
      </c>
      <c r="Y62" s="79"/>
      <c r="Z62" s="79"/>
      <c r="AA62" s="85" t="s">
        <v>860</v>
      </c>
      <c r="AB62" s="79"/>
      <c r="AC62" s="79" t="b">
        <v>0</v>
      </c>
      <c r="AD62" s="79">
        <v>0</v>
      </c>
      <c r="AE62" s="85" t="s">
        <v>999</v>
      </c>
      <c r="AF62" s="79" t="b">
        <v>0</v>
      </c>
      <c r="AG62" s="79" t="s">
        <v>1013</v>
      </c>
      <c r="AH62" s="79"/>
      <c r="AI62" s="85" t="s">
        <v>999</v>
      </c>
      <c r="AJ62" s="79" t="b">
        <v>0</v>
      </c>
      <c r="AK62" s="79">
        <v>64</v>
      </c>
      <c r="AL62" s="85" t="s">
        <v>978</v>
      </c>
      <c r="AM62" s="79" t="s">
        <v>1023</v>
      </c>
      <c r="AN62" s="79" t="b">
        <v>0</v>
      </c>
      <c r="AO62" s="85" t="s">
        <v>978</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1</v>
      </c>
      <c r="BD62" s="48">
        <v>0</v>
      </c>
      <c r="BE62" s="49">
        <v>0</v>
      </c>
      <c r="BF62" s="48">
        <v>0</v>
      </c>
      <c r="BG62" s="49">
        <v>0</v>
      </c>
      <c r="BH62" s="48">
        <v>0</v>
      </c>
      <c r="BI62" s="49">
        <v>0</v>
      </c>
      <c r="BJ62" s="48">
        <v>24</v>
      </c>
      <c r="BK62" s="49">
        <v>100</v>
      </c>
      <c r="BL62" s="48">
        <v>24</v>
      </c>
    </row>
    <row r="63" spans="1:64" ht="15">
      <c r="A63" s="64" t="s">
        <v>262</v>
      </c>
      <c r="B63" s="64" t="s">
        <v>296</v>
      </c>
      <c r="C63" s="65" t="s">
        <v>2730</v>
      </c>
      <c r="D63" s="66">
        <v>3</v>
      </c>
      <c r="E63" s="67" t="s">
        <v>132</v>
      </c>
      <c r="F63" s="68">
        <v>32</v>
      </c>
      <c r="G63" s="65"/>
      <c r="H63" s="69"/>
      <c r="I63" s="70"/>
      <c r="J63" s="70"/>
      <c r="K63" s="34" t="s">
        <v>65</v>
      </c>
      <c r="L63" s="77">
        <v>63</v>
      </c>
      <c r="M63" s="77"/>
      <c r="N63" s="72"/>
      <c r="O63" s="79" t="s">
        <v>365</v>
      </c>
      <c r="P63" s="81">
        <v>43623.551469907405</v>
      </c>
      <c r="Q63" s="79" t="s">
        <v>372</v>
      </c>
      <c r="R63" s="79"/>
      <c r="S63" s="79"/>
      <c r="T63" s="79"/>
      <c r="U63" s="79"/>
      <c r="V63" s="82" t="s">
        <v>544</v>
      </c>
      <c r="W63" s="81">
        <v>43623.551469907405</v>
      </c>
      <c r="X63" s="82" t="s">
        <v>680</v>
      </c>
      <c r="Y63" s="79"/>
      <c r="Z63" s="79"/>
      <c r="AA63" s="85" t="s">
        <v>861</v>
      </c>
      <c r="AB63" s="79"/>
      <c r="AC63" s="79" t="b">
        <v>0</v>
      </c>
      <c r="AD63" s="79">
        <v>0</v>
      </c>
      <c r="AE63" s="85" t="s">
        <v>999</v>
      </c>
      <c r="AF63" s="79" t="b">
        <v>0</v>
      </c>
      <c r="AG63" s="79" t="s">
        <v>1013</v>
      </c>
      <c r="AH63" s="79"/>
      <c r="AI63" s="85" t="s">
        <v>999</v>
      </c>
      <c r="AJ63" s="79" t="b">
        <v>0</v>
      </c>
      <c r="AK63" s="79">
        <v>8</v>
      </c>
      <c r="AL63" s="85" t="s">
        <v>898</v>
      </c>
      <c r="AM63" s="79" t="s">
        <v>1023</v>
      </c>
      <c r="AN63" s="79" t="b">
        <v>0</v>
      </c>
      <c r="AO63" s="85" t="s">
        <v>898</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v>0</v>
      </c>
      <c r="BE63" s="49">
        <v>0</v>
      </c>
      <c r="BF63" s="48">
        <v>2</v>
      </c>
      <c r="BG63" s="49">
        <v>10.526315789473685</v>
      </c>
      <c r="BH63" s="48">
        <v>0</v>
      </c>
      <c r="BI63" s="49">
        <v>0</v>
      </c>
      <c r="BJ63" s="48">
        <v>17</v>
      </c>
      <c r="BK63" s="49">
        <v>89.47368421052632</v>
      </c>
      <c r="BL63" s="48">
        <v>19</v>
      </c>
    </row>
    <row r="64" spans="1:64" ht="15">
      <c r="A64" s="64" t="s">
        <v>263</v>
      </c>
      <c r="B64" s="64" t="s">
        <v>347</v>
      </c>
      <c r="C64" s="65" t="s">
        <v>2730</v>
      </c>
      <c r="D64" s="66">
        <v>3</v>
      </c>
      <c r="E64" s="67" t="s">
        <v>132</v>
      </c>
      <c r="F64" s="68">
        <v>32</v>
      </c>
      <c r="G64" s="65"/>
      <c r="H64" s="69"/>
      <c r="I64" s="70"/>
      <c r="J64" s="70"/>
      <c r="K64" s="34" t="s">
        <v>65</v>
      </c>
      <c r="L64" s="77">
        <v>64</v>
      </c>
      <c r="M64" s="77"/>
      <c r="N64" s="72"/>
      <c r="O64" s="79" t="s">
        <v>365</v>
      </c>
      <c r="P64" s="81">
        <v>43623.58075231482</v>
      </c>
      <c r="Q64" s="79" t="s">
        <v>373</v>
      </c>
      <c r="R64" s="79"/>
      <c r="S64" s="79"/>
      <c r="T64" s="79"/>
      <c r="U64" s="79"/>
      <c r="V64" s="82" t="s">
        <v>545</v>
      </c>
      <c r="W64" s="81">
        <v>43623.58075231482</v>
      </c>
      <c r="X64" s="82" t="s">
        <v>681</v>
      </c>
      <c r="Y64" s="79"/>
      <c r="Z64" s="79"/>
      <c r="AA64" s="85" t="s">
        <v>862</v>
      </c>
      <c r="AB64" s="79"/>
      <c r="AC64" s="79" t="b">
        <v>0</v>
      </c>
      <c r="AD64" s="79">
        <v>0</v>
      </c>
      <c r="AE64" s="85" t="s">
        <v>999</v>
      </c>
      <c r="AF64" s="79" t="b">
        <v>0</v>
      </c>
      <c r="AG64" s="79" t="s">
        <v>1013</v>
      </c>
      <c r="AH64" s="79"/>
      <c r="AI64" s="85" t="s">
        <v>999</v>
      </c>
      <c r="AJ64" s="79" t="b">
        <v>0</v>
      </c>
      <c r="AK64" s="79">
        <v>64</v>
      </c>
      <c r="AL64" s="85" t="s">
        <v>978</v>
      </c>
      <c r="AM64" s="79" t="s">
        <v>1023</v>
      </c>
      <c r="AN64" s="79" t="b">
        <v>0</v>
      </c>
      <c r="AO64" s="85" t="s">
        <v>978</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24</v>
      </c>
      <c r="BK64" s="49">
        <v>100</v>
      </c>
      <c r="BL64" s="48">
        <v>24</v>
      </c>
    </row>
    <row r="65" spans="1:64" ht="15">
      <c r="A65" s="64" t="s">
        <v>264</v>
      </c>
      <c r="B65" s="64" t="s">
        <v>347</v>
      </c>
      <c r="C65" s="65" t="s">
        <v>2730</v>
      </c>
      <c r="D65" s="66">
        <v>3</v>
      </c>
      <c r="E65" s="67" t="s">
        <v>132</v>
      </c>
      <c r="F65" s="68">
        <v>32</v>
      </c>
      <c r="G65" s="65"/>
      <c r="H65" s="69"/>
      <c r="I65" s="70"/>
      <c r="J65" s="70"/>
      <c r="K65" s="34" t="s">
        <v>65</v>
      </c>
      <c r="L65" s="77">
        <v>65</v>
      </c>
      <c r="M65" s="77"/>
      <c r="N65" s="72"/>
      <c r="O65" s="79" t="s">
        <v>365</v>
      </c>
      <c r="P65" s="81">
        <v>43623.65353009259</v>
      </c>
      <c r="Q65" s="79" t="s">
        <v>373</v>
      </c>
      <c r="R65" s="79"/>
      <c r="S65" s="79"/>
      <c r="T65" s="79"/>
      <c r="U65" s="79"/>
      <c r="V65" s="82" t="s">
        <v>546</v>
      </c>
      <c r="W65" s="81">
        <v>43623.65353009259</v>
      </c>
      <c r="X65" s="82" t="s">
        <v>682</v>
      </c>
      <c r="Y65" s="79"/>
      <c r="Z65" s="79"/>
      <c r="AA65" s="85" t="s">
        <v>863</v>
      </c>
      <c r="AB65" s="79"/>
      <c r="AC65" s="79" t="b">
        <v>0</v>
      </c>
      <c r="AD65" s="79">
        <v>0</v>
      </c>
      <c r="AE65" s="85" t="s">
        <v>999</v>
      </c>
      <c r="AF65" s="79" t="b">
        <v>0</v>
      </c>
      <c r="AG65" s="79" t="s">
        <v>1013</v>
      </c>
      <c r="AH65" s="79"/>
      <c r="AI65" s="85" t="s">
        <v>999</v>
      </c>
      <c r="AJ65" s="79" t="b">
        <v>0</v>
      </c>
      <c r="AK65" s="79">
        <v>64</v>
      </c>
      <c r="AL65" s="85" t="s">
        <v>978</v>
      </c>
      <c r="AM65" s="79" t="s">
        <v>1023</v>
      </c>
      <c r="AN65" s="79" t="b">
        <v>0</v>
      </c>
      <c r="AO65" s="85" t="s">
        <v>978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24</v>
      </c>
      <c r="BK65" s="49">
        <v>100</v>
      </c>
      <c r="BL65" s="48">
        <v>24</v>
      </c>
    </row>
    <row r="66" spans="1:64" ht="15">
      <c r="A66" s="64" t="s">
        <v>265</v>
      </c>
      <c r="B66" s="64" t="s">
        <v>347</v>
      </c>
      <c r="C66" s="65" t="s">
        <v>2730</v>
      </c>
      <c r="D66" s="66">
        <v>3</v>
      </c>
      <c r="E66" s="67" t="s">
        <v>132</v>
      </c>
      <c r="F66" s="68">
        <v>32</v>
      </c>
      <c r="G66" s="65"/>
      <c r="H66" s="69"/>
      <c r="I66" s="70"/>
      <c r="J66" s="70"/>
      <c r="K66" s="34" t="s">
        <v>65</v>
      </c>
      <c r="L66" s="77">
        <v>66</v>
      </c>
      <c r="M66" s="77"/>
      <c r="N66" s="72"/>
      <c r="O66" s="79" t="s">
        <v>365</v>
      </c>
      <c r="P66" s="81">
        <v>43623.660578703704</v>
      </c>
      <c r="Q66" s="79" t="s">
        <v>373</v>
      </c>
      <c r="R66" s="79"/>
      <c r="S66" s="79"/>
      <c r="T66" s="79"/>
      <c r="U66" s="79"/>
      <c r="V66" s="82" t="s">
        <v>547</v>
      </c>
      <c r="W66" s="81">
        <v>43623.660578703704</v>
      </c>
      <c r="X66" s="82" t="s">
        <v>683</v>
      </c>
      <c r="Y66" s="79"/>
      <c r="Z66" s="79"/>
      <c r="AA66" s="85" t="s">
        <v>864</v>
      </c>
      <c r="AB66" s="79"/>
      <c r="AC66" s="79" t="b">
        <v>0</v>
      </c>
      <c r="AD66" s="79">
        <v>0</v>
      </c>
      <c r="AE66" s="85" t="s">
        <v>999</v>
      </c>
      <c r="AF66" s="79" t="b">
        <v>0</v>
      </c>
      <c r="AG66" s="79" t="s">
        <v>1013</v>
      </c>
      <c r="AH66" s="79"/>
      <c r="AI66" s="85" t="s">
        <v>999</v>
      </c>
      <c r="AJ66" s="79" t="b">
        <v>0</v>
      </c>
      <c r="AK66" s="79">
        <v>64</v>
      </c>
      <c r="AL66" s="85" t="s">
        <v>978</v>
      </c>
      <c r="AM66" s="79" t="s">
        <v>1020</v>
      </c>
      <c r="AN66" s="79" t="b">
        <v>0</v>
      </c>
      <c r="AO66" s="85" t="s">
        <v>978</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24</v>
      </c>
      <c r="BK66" s="49">
        <v>100</v>
      </c>
      <c r="BL66" s="48">
        <v>24</v>
      </c>
    </row>
    <row r="67" spans="1:64" ht="15">
      <c r="A67" s="64" t="s">
        <v>266</v>
      </c>
      <c r="B67" s="64" t="s">
        <v>347</v>
      </c>
      <c r="C67" s="65" t="s">
        <v>2730</v>
      </c>
      <c r="D67" s="66">
        <v>3</v>
      </c>
      <c r="E67" s="67" t="s">
        <v>132</v>
      </c>
      <c r="F67" s="68">
        <v>32</v>
      </c>
      <c r="G67" s="65"/>
      <c r="H67" s="69"/>
      <c r="I67" s="70"/>
      <c r="J67" s="70"/>
      <c r="K67" s="34" t="s">
        <v>65</v>
      </c>
      <c r="L67" s="77">
        <v>67</v>
      </c>
      <c r="M67" s="77"/>
      <c r="N67" s="72"/>
      <c r="O67" s="79" t="s">
        <v>365</v>
      </c>
      <c r="P67" s="81">
        <v>43623.67905092592</v>
      </c>
      <c r="Q67" s="79" t="s">
        <v>373</v>
      </c>
      <c r="R67" s="79"/>
      <c r="S67" s="79"/>
      <c r="T67" s="79"/>
      <c r="U67" s="79"/>
      <c r="V67" s="82" t="s">
        <v>548</v>
      </c>
      <c r="W67" s="81">
        <v>43623.67905092592</v>
      </c>
      <c r="X67" s="82" t="s">
        <v>684</v>
      </c>
      <c r="Y67" s="79"/>
      <c r="Z67" s="79"/>
      <c r="AA67" s="85" t="s">
        <v>865</v>
      </c>
      <c r="AB67" s="79"/>
      <c r="AC67" s="79" t="b">
        <v>0</v>
      </c>
      <c r="AD67" s="79">
        <v>0</v>
      </c>
      <c r="AE67" s="85" t="s">
        <v>999</v>
      </c>
      <c r="AF67" s="79" t="b">
        <v>0</v>
      </c>
      <c r="AG67" s="79" t="s">
        <v>1013</v>
      </c>
      <c r="AH67" s="79"/>
      <c r="AI67" s="85" t="s">
        <v>999</v>
      </c>
      <c r="AJ67" s="79" t="b">
        <v>0</v>
      </c>
      <c r="AK67" s="79">
        <v>64</v>
      </c>
      <c r="AL67" s="85" t="s">
        <v>978</v>
      </c>
      <c r="AM67" s="79" t="s">
        <v>1021</v>
      </c>
      <c r="AN67" s="79" t="b">
        <v>0</v>
      </c>
      <c r="AO67" s="85" t="s">
        <v>978</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24</v>
      </c>
      <c r="BK67" s="49">
        <v>100</v>
      </c>
      <c r="BL67" s="48">
        <v>24</v>
      </c>
    </row>
    <row r="68" spans="1:64" ht="15">
      <c r="A68" s="64" t="s">
        <v>267</v>
      </c>
      <c r="B68" s="64" t="s">
        <v>244</v>
      </c>
      <c r="C68" s="65" t="s">
        <v>2730</v>
      </c>
      <c r="D68" s="66">
        <v>3</v>
      </c>
      <c r="E68" s="67" t="s">
        <v>132</v>
      </c>
      <c r="F68" s="68">
        <v>32</v>
      </c>
      <c r="G68" s="65"/>
      <c r="H68" s="69"/>
      <c r="I68" s="70"/>
      <c r="J68" s="70"/>
      <c r="K68" s="34" t="s">
        <v>65</v>
      </c>
      <c r="L68" s="77">
        <v>68</v>
      </c>
      <c r="M68" s="77"/>
      <c r="N68" s="72"/>
      <c r="O68" s="79" t="s">
        <v>365</v>
      </c>
      <c r="P68" s="81">
        <v>43623.70064814815</v>
      </c>
      <c r="Q68" s="79" t="s">
        <v>380</v>
      </c>
      <c r="R68" s="79"/>
      <c r="S68" s="79"/>
      <c r="T68" s="79"/>
      <c r="U68" s="79"/>
      <c r="V68" s="82" t="s">
        <v>549</v>
      </c>
      <c r="W68" s="81">
        <v>43623.70064814815</v>
      </c>
      <c r="X68" s="82" t="s">
        <v>685</v>
      </c>
      <c r="Y68" s="79"/>
      <c r="Z68" s="79"/>
      <c r="AA68" s="85" t="s">
        <v>866</v>
      </c>
      <c r="AB68" s="79"/>
      <c r="AC68" s="79" t="b">
        <v>0</v>
      </c>
      <c r="AD68" s="79">
        <v>0</v>
      </c>
      <c r="AE68" s="85" t="s">
        <v>999</v>
      </c>
      <c r="AF68" s="79" t="b">
        <v>0</v>
      </c>
      <c r="AG68" s="79" t="s">
        <v>1013</v>
      </c>
      <c r="AH68" s="79"/>
      <c r="AI68" s="85" t="s">
        <v>999</v>
      </c>
      <c r="AJ68" s="79" t="b">
        <v>0</v>
      </c>
      <c r="AK68" s="79">
        <v>3</v>
      </c>
      <c r="AL68" s="85" t="s">
        <v>839</v>
      </c>
      <c r="AM68" s="79" t="s">
        <v>1023</v>
      </c>
      <c r="AN68" s="79" t="b">
        <v>0</v>
      </c>
      <c r="AO68" s="85" t="s">
        <v>839</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v>0</v>
      </c>
      <c r="BE68" s="49">
        <v>0</v>
      </c>
      <c r="BF68" s="48">
        <v>0</v>
      </c>
      <c r="BG68" s="49">
        <v>0</v>
      </c>
      <c r="BH68" s="48">
        <v>0</v>
      </c>
      <c r="BI68" s="49">
        <v>0</v>
      </c>
      <c r="BJ68" s="48">
        <v>20</v>
      </c>
      <c r="BK68" s="49">
        <v>100</v>
      </c>
      <c r="BL68" s="48">
        <v>20</v>
      </c>
    </row>
    <row r="69" spans="1:64" ht="15">
      <c r="A69" s="64" t="s">
        <v>268</v>
      </c>
      <c r="B69" s="64" t="s">
        <v>268</v>
      </c>
      <c r="C69" s="65" t="s">
        <v>2730</v>
      </c>
      <c r="D69" s="66">
        <v>3</v>
      </c>
      <c r="E69" s="67" t="s">
        <v>132</v>
      </c>
      <c r="F69" s="68">
        <v>32</v>
      </c>
      <c r="G69" s="65"/>
      <c r="H69" s="69"/>
      <c r="I69" s="70"/>
      <c r="J69" s="70"/>
      <c r="K69" s="34" t="s">
        <v>65</v>
      </c>
      <c r="L69" s="77">
        <v>69</v>
      </c>
      <c r="M69" s="77"/>
      <c r="N69" s="72"/>
      <c r="O69" s="79" t="s">
        <v>176</v>
      </c>
      <c r="P69" s="81">
        <v>43623.70920138889</v>
      </c>
      <c r="Q69" s="79" t="s">
        <v>385</v>
      </c>
      <c r="R69" s="82" t="s">
        <v>456</v>
      </c>
      <c r="S69" s="79" t="s">
        <v>477</v>
      </c>
      <c r="T69" s="79"/>
      <c r="U69" s="79"/>
      <c r="V69" s="82" t="s">
        <v>550</v>
      </c>
      <c r="W69" s="81">
        <v>43623.70920138889</v>
      </c>
      <c r="X69" s="82" t="s">
        <v>686</v>
      </c>
      <c r="Y69" s="79"/>
      <c r="Z69" s="79"/>
      <c r="AA69" s="85" t="s">
        <v>867</v>
      </c>
      <c r="AB69" s="79"/>
      <c r="AC69" s="79" t="b">
        <v>0</v>
      </c>
      <c r="AD69" s="79">
        <v>0</v>
      </c>
      <c r="AE69" s="85" t="s">
        <v>999</v>
      </c>
      <c r="AF69" s="79" t="b">
        <v>0</v>
      </c>
      <c r="AG69" s="79" t="s">
        <v>1013</v>
      </c>
      <c r="AH69" s="79"/>
      <c r="AI69" s="85" t="s">
        <v>999</v>
      </c>
      <c r="AJ69" s="79" t="b">
        <v>0</v>
      </c>
      <c r="AK69" s="79">
        <v>0</v>
      </c>
      <c r="AL69" s="85" t="s">
        <v>999</v>
      </c>
      <c r="AM69" s="79" t="s">
        <v>1022</v>
      </c>
      <c r="AN69" s="79" t="b">
        <v>0</v>
      </c>
      <c r="AO69" s="85" t="s">
        <v>867</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0</v>
      </c>
      <c r="BE69" s="49">
        <v>0</v>
      </c>
      <c r="BF69" s="48">
        <v>1</v>
      </c>
      <c r="BG69" s="49">
        <v>7.142857142857143</v>
      </c>
      <c r="BH69" s="48">
        <v>0</v>
      </c>
      <c r="BI69" s="49">
        <v>0</v>
      </c>
      <c r="BJ69" s="48">
        <v>13</v>
      </c>
      <c r="BK69" s="49">
        <v>92.85714285714286</v>
      </c>
      <c r="BL69" s="48">
        <v>14</v>
      </c>
    </row>
    <row r="70" spans="1:64" ht="15">
      <c r="A70" s="64" t="s">
        <v>269</v>
      </c>
      <c r="B70" s="64" t="s">
        <v>347</v>
      </c>
      <c r="C70" s="65" t="s">
        <v>2730</v>
      </c>
      <c r="D70" s="66">
        <v>3</v>
      </c>
      <c r="E70" s="67" t="s">
        <v>132</v>
      </c>
      <c r="F70" s="68">
        <v>32</v>
      </c>
      <c r="G70" s="65"/>
      <c r="H70" s="69"/>
      <c r="I70" s="70"/>
      <c r="J70" s="70"/>
      <c r="K70" s="34" t="s">
        <v>65</v>
      </c>
      <c r="L70" s="77">
        <v>70</v>
      </c>
      <c r="M70" s="77"/>
      <c r="N70" s="72"/>
      <c r="O70" s="79" t="s">
        <v>365</v>
      </c>
      <c r="P70" s="81">
        <v>43623.71428240741</v>
      </c>
      <c r="Q70" s="79" t="s">
        <v>373</v>
      </c>
      <c r="R70" s="79"/>
      <c r="S70" s="79"/>
      <c r="T70" s="79"/>
      <c r="U70" s="79"/>
      <c r="V70" s="82" t="s">
        <v>551</v>
      </c>
      <c r="W70" s="81">
        <v>43623.71428240741</v>
      </c>
      <c r="X70" s="82" t="s">
        <v>687</v>
      </c>
      <c r="Y70" s="79"/>
      <c r="Z70" s="79"/>
      <c r="AA70" s="85" t="s">
        <v>868</v>
      </c>
      <c r="AB70" s="79"/>
      <c r="AC70" s="79" t="b">
        <v>0</v>
      </c>
      <c r="AD70" s="79">
        <v>0</v>
      </c>
      <c r="AE70" s="85" t="s">
        <v>999</v>
      </c>
      <c r="AF70" s="79" t="b">
        <v>0</v>
      </c>
      <c r="AG70" s="79" t="s">
        <v>1013</v>
      </c>
      <c r="AH70" s="79"/>
      <c r="AI70" s="85" t="s">
        <v>999</v>
      </c>
      <c r="AJ70" s="79" t="b">
        <v>0</v>
      </c>
      <c r="AK70" s="79">
        <v>64</v>
      </c>
      <c r="AL70" s="85" t="s">
        <v>978</v>
      </c>
      <c r="AM70" s="79" t="s">
        <v>1021</v>
      </c>
      <c r="AN70" s="79" t="b">
        <v>0</v>
      </c>
      <c r="AO70" s="85" t="s">
        <v>978</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24</v>
      </c>
      <c r="BK70" s="49">
        <v>100</v>
      </c>
      <c r="BL70" s="48">
        <v>24</v>
      </c>
    </row>
    <row r="71" spans="1:64" ht="15">
      <c r="A71" s="64" t="s">
        <v>270</v>
      </c>
      <c r="B71" s="64" t="s">
        <v>328</v>
      </c>
      <c r="C71" s="65" t="s">
        <v>2730</v>
      </c>
      <c r="D71" s="66">
        <v>3</v>
      </c>
      <c r="E71" s="67" t="s">
        <v>132</v>
      </c>
      <c r="F71" s="68">
        <v>32</v>
      </c>
      <c r="G71" s="65"/>
      <c r="H71" s="69"/>
      <c r="I71" s="70"/>
      <c r="J71" s="70"/>
      <c r="K71" s="34" t="s">
        <v>65</v>
      </c>
      <c r="L71" s="77">
        <v>71</v>
      </c>
      <c r="M71" s="77"/>
      <c r="N71" s="72"/>
      <c r="O71" s="79" t="s">
        <v>365</v>
      </c>
      <c r="P71" s="81">
        <v>43623.81560185185</v>
      </c>
      <c r="Q71" s="79" t="s">
        <v>386</v>
      </c>
      <c r="R71" s="79"/>
      <c r="S71" s="79"/>
      <c r="T71" s="79"/>
      <c r="U71" s="79"/>
      <c r="V71" s="82" t="s">
        <v>552</v>
      </c>
      <c r="W71" s="81">
        <v>43623.81560185185</v>
      </c>
      <c r="X71" s="82" t="s">
        <v>688</v>
      </c>
      <c r="Y71" s="79"/>
      <c r="Z71" s="79"/>
      <c r="AA71" s="85" t="s">
        <v>869</v>
      </c>
      <c r="AB71" s="79"/>
      <c r="AC71" s="79" t="b">
        <v>0</v>
      </c>
      <c r="AD71" s="79">
        <v>0</v>
      </c>
      <c r="AE71" s="85" t="s">
        <v>999</v>
      </c>
      <c r="AF71" s="79" t="b">
        <v>0</v>
      </c>
      <c r="AG71" s="79" t="s">
        <v>1013</v>
      </c>
      <c r="AH71" s="79"/>
      <c r="AI71" s="85" t="s">
        <v>999</v>
      </c>
      <c r="AJ71" s="79" t="b">
        <v>0</v>
      </c>
      <c r="AK71" s="79">
        <v>2</v>
      </c>
      <c r="AL71" s="85" t="s">
        <v>954</v>
      </c>
      <c r="AM71" s="79" t="s">
        <v>1023</v>
      </c>
      <c r="AN71" s="79" t="b">
        <v>0</v>
      </c>
      <c r="AO71" s="85" t="s">
        <v>954</v>
      </c>
      <c r="AP71" s="79" t="s">
        <v>176</v>
      </c>
      <c r="AQ71" s="79">
        <v>0</v>
      </c>
      <c r="AR71" s="79">
        <v>0</v>
      </c>
      <c r="AS71" s="79"/>
      <c r="AT71" s="79"/>
      <c r="AU71" s="79"/>
      <c r="AV71" s="79"/>
      <c r="AW71" s="79"/>
      <c r="AX71" s="79"/>
      <c r="AY71" s="79"/>
      <c r="AZ71" s="79"/>
      <c r="BA71">
        <v>1</v>
      </c>
      <c r="BB71" s="78" t="str">
        <f>REPLACE(INDEX(GroupVertices[Group],MATCH(Edges[[#This Row],[Vertex 1]],GroupVertices[Vertex],0)),1,1,"")</f>
        <v>9</v>
      </c>
      <c r="BC71" s="78" t="str">
        <f>REPLACE(INDEX(GroupVertices[Group],MATCH(Edges[[#This Row],[Vertex 2]],GroupVertices[Vertex],0)),1,1,"")</f>
        <v>9</v>
      </c>
      <c r="BD71" s="48">
        <v>0</v>
      </c>
      <c r="BE71" s="49">
        <v>0</v>
      </c>
      <c r="BF71" s="48">
        <v>0</v>
      </c>
      <c r="BG71" s="49">
        <v>0</v>
      </c>
      <c r="BH71" s="48">
        <v>0</v>
      </c>
      <c r="BI71" s="49">
        <v>0</v>
      </c>
      <c r="BJ71" s="48">
        <v>21</v>
      </c>
      <c r="BK71" s="49">
        <v>100</v>
      </c>
      <c r="BL71" s="48">
        <v>21</v>
      </c>
    </row>
    <row r="72" spans="1:64" ht="15">
      <c r="A72" s="64" t="s">
        <v>271</v>
      </c>
      <c r="B72" s="64" t="s">
        <v>328</v>
      </c>
      <c r="C72" s="65" t="s">
        <v>2730</v>
      </c>
      <c r="D72" s="66">
        <v>3</v>
      </c>
      <c r="E72" s="67" t="s">
        <v>132</v>
      </c>
      <c r="F72" s="68">
        <v>32</v>
      </c>
      <c r="G72" s="65"/>
      <c r="H72" s="69"/>
      <c r="I72" s="70"/>
      <c r="J72" s="70"/>
      <c r="K72" s="34" t="s">
        <v>65</v>
      </c>
      <c r="L72" s="77">
        <v>72</v>
      </c>
      <c r="M72" s="77"/>
      <c r="N72" s="72"/>
      <c r="O72" s="79" t="s">
        <v>365</v>
      </c>
      <c r="P72" s="81">
        <v>43623.82685185185</v>
      </c>
      <c r="Q72" s="79" t="s">
        <v>386</v>
      </c>
      <c r="R72" s="79"/>
      <c r="S72" s="79"/>
      <c r="T72" s="79"/>
      <c r="U72" s="79"/>
      <c r="V72" s="82" t="s">
        <v>553</v>
      </c>
      <c r="W72" s="81">
        <v>43623.82685185185</v>
      </c>
      <c r="X72" s="82" t="s">
        <v>689</v>
      </c>
      <c r="Y72" s="79"/>
      <c r="Z72" s="79"/>
      <c r="AA72" s="85" t="s">
        <v>870</v>
      </c>
      <c r="AB72" s="79"/>
      <c r="AC72" s="79" t="b">
        <v>0</v>
      </c>
      <c r="AD72" s="79">
        <v>0</v>
      </c>
      <c r="AE72" s="85" t="s">
        <v>999</v>
      </c>
      <c r="AF72" s="79" t="b">
        <v>0</v>
      </c>
      <c r="AG72" s="79" t="s">
        <v>1013</v>
      </c>
      <c r="AH72" s="79"/>
      <c r="AI72" s="85" t="s">
        <v>999</v>
      </c>
      <c r="AJ72" s="79" t="b">
        <v>0</v>
      </c>
      <c r="AK72" s="79">
        <v>2</v>
      </c>
      <c r="AL72" s="85" t="s">
        <v>954</v>
      </c>
      <c r="AM72" s="79" t="s">
        <v>1023</v>
      </c>
      <c r="AN72" s="79" t="b">
        <v>0</v>
      </c>
      <c r="AO72" s="85" t="s">
        <v>954</v>
      </c>
      <c r="AP72" s="79" t="s">
        <v>176</v>
      </c>
      <c r="AQ72" s="79">
        <v>0</v>
      </c>
      <c r="AR72" s="79">
        <v>0</v>
      </c>
      <c r="AS72" s="79"/>
      <c r="AT72" s="79"/>
      <c r="AU72" s="79"/>
      <c r="AV72" s="79"/>
      <c r="AW72" s="79"/>
      <c r="AX72" s="79"/>
      <c r="AY72" s="79"/>
      <c r="AZ72" s="79"/>
      <c r="BA72">
        <v>1</v>
      </c>
      <c r="BB72" s="78" t="str">
        <f>REPLACE(INDEX(GroupVertices[Group],MATCH(Edges[[#This Row],[Vertex 1]],GroupVertices[Vertex],0)),1,1,"")</f>
        <v>9</v>
      </c>
      <c r="BC72" s="78" t="str">
        <f>REPLACE(INDEX(GroupVertices[Group],MATCH(Edges[[#This Row],[Vertex 2]],GroupVertices[Vertex],0)),1,1,"")</f>
        <v>9</v>
      </c>
      <c r="BD72" s="48">
        <v>0</v>
      </c>
      <c r="BE72" s="49">
        <v>0</v>
      </c>
      <c r="BF72" s="48">
        <v>0</v>
      </c>
      <c r="BG72" s="49">
        <v>0</v>
      </c>
      <c r="BH72" s="48">
        <v>0</v>
      </c>
      <c r="BI72" s="49">
        <v>0</v>
      </c>
      <c r="BJ72" s="48">
        <v>21</v>
      </c>
      <c r="BK72" s="49">
        <v>100</v>
      </c>
      <c r="BL72" s="48">
        <v>21</v>
      </c>
    </row>
    <row r="73" spans="1:64" ht="15">
      <c r="A73" s="64" t="s">
        <v>272</v>
      </c>
      <c r="B73" s="64" t="s">
        <v>272</v>
      </c>
      <c r="C73" s="65" t="s">
        <v>2730</v>
      </c>
      <c r="D73" s="66">
        <v>3</v>
      </c>
      <c r="E73" s="67" t="s">
        <v>132</v>
      </c>
      <c r="F73" s="68">
        <v>32</v>
      </c>
      <c r="G73" s="65"/>
      <c r="H73" s="69"/>
      <c r="I73" s="70"/>
      <c r="J73" s="70"/>
      <c r="K73" s="34" t="s">
        <v>65</v>
      </c>
      <c r="L73" s="77">
        <v>73</v>
      </c>
      <c r="M73" s="77"/>
      <c r="N73" s="72"/>
      <c r="O73" s="79" t="s">
        <v>176</v>
      </c>
      <c r="P73" s="81">
        <v>43623.829780092594</v>
      </c>
      <c r="Q73" s="79" t="s">
        <v>387</v>
      </c>
      <c r="R73" s="82" t="s">
        <v>457</v>
      </c>
      <c r="S73" s="79" t="s">
        <v>476</v>
      </c>
      <c r="T73" s="79"/>
      <c r="U73" s="79"/>
      <c r="V73" s="82" t="s">
        <v>554</v>
      </c>
      <c r="W73" s="81">
        <v>43623.829780092594</v>
      </c>
      <c r="X73" s="82" t="s">
        <v>690</v>
      </c>
      <c r="Y73" s="79"/>
      <c r="Z73" s="79"/>
      <c r="AA73" s="85" t="s">
        <v>871</v>
      </c>
      <c r="AB73" s="79"/>
      <c r="AC73" s="79" t="b">
        <v>0</v>
      </c>
      <c r="AD73" s="79">
        <v>1</v>
      </c>
      <c r="AE73" s="85" t="s">
        <v>999</v>
      </c>
      <c r="AF73" s="79" t="b">
        <v>0</v>
      </c>
      <c r="AG73" s="79" t="s">
        <v>1013</v>
      </c>
      <c r="AH73" s="79"/>
      <c r="AI73" s="85" t="s">
        <v>999</v>
      </c>
      <c r="AJ73" s="79" t="b">
        <v>0</v>
      </c>
      <c r="AK73" s="79">
        <v>0</v>
      </c>
      <c r="AL73" s="85" t="s">
        <v>999</v>
      </c>
      <c r="AM73" s="79" t="s">
        <v>1020</v>
      </c>
      <c r="AN73" s="79" t="b">
        <v>0</v>
      </c>
      <c r="AO73" s="85" t="s">
        <v>871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3.0303030303030303</v>
      </c>
      <c r="BF73" s="48">
        <v>0</v>
      </c>
      <c r="BG73" s="49">
        <v>0</v>
      </c>
      <c r="BH73" s="48">
        <v>0</v>
      </c>
      <c r="BI73" s="49">
        <v>0</v>
      </c>
      <c r="BJ73" s="48">
        <v>32</v>
      </c>
      <c r="BK73" s="49">
        <v>96.96969696969697</v>
      </c>
      <c r="BL73" s="48">
        <v>33</v>
      </c>
    </row>
    <row r="74" spans="1:64" ht="15">
      <c r="A74" s="64" t="s">
        <v>273</v>
      </c>
      <c r="B74" s="64" t="s">
        <v>273</v>
      </c>
      <c r="C74" s="65" t="s">
        <v>2730</v>
      </c>
      <c r="D74" s="66">
        <v>3</v>
      </c>
      <c r="E74" s="67" t="s">
        <v>132</v>
      </c>
      <c r="F74" s="68">
        <v>32</v>
      </c>
      <c r="G74" s="65"/>
      <c r="H74" s="69"/>
      <c r="I74" s="70"/>
      <c r="J74" s="70"/>
      <c r="K74" s="34" t="s">
        <v>65</v>
      </c>
      <c r="L74" s="77">
        <v>74</v>
      </c>
      <c r="M74" s="77"/>
      <c r="N74" s="72"/>
      <c r="O74" s="79" t="s">
        <v>176</v>
      </c>
      <c r="P74" s="81">
        <v>43623.79553240741</v>
      </c>
      <c r="Q74" s="79" t="s">
        <v>388</v>
      </c>
      <c r="R74" s="82" t="s">
        <v>458</v>
      </c>
      <c r="S74" s="79" t="s">
        <v>478</v>
      </c>
      <c r="T74" s="79" t="s">
        <v>485</v>
      </c>
      <c r="U74" s="82" t="s">
        <v>489</v>
      </c>
      <c r="V74" s="82" t="s">
        <v>489</v>
      </c>
      <c r="W74" s="81">
        <v>43623.79553240741</v>
      </c>
      <c r="X74" s="82" t="s">
        <v>691</v>
      </c>
      <c r="Y74" s="79"/>
      <c r="Z74" s="79"/>
      <c r="AA74" s="85" t="s">
        <v>872</v>
      </c>
      <c r="AB74" s="79"/>
      <c r="AC74" s="79" t="b">
        <v>0</v>
      </c>
      <c r="AD74" s="79">
        <v>17</v>
      </c>
      <c r="AE74" s="85" t="s">
        <v>999</v>
      </c>
      <c r="AF74" s="79" t="b">
        <v>0</v>
      </c>
      <c r="AG74" s="79" t="s">
        <v>1013</v>
      </c>
      <c r="AH74" s="79"/>
      <c r="AI74" s="85" t="s">
        <v>999</v>
      </c>
      <c r="AJ74" s="79" t="b">
        <v>0</v>
      </c>
      <c r="AK74" s="79">
        <v>1</v>
      </c>
      <c r="AL74" s="85" t="s">
        <v>999</v>
      </c>
      <c r="AM74" s="79" t="s">
        <v>1029</v>
      </c>
      <c r="AN74" s="79" t="b">
        <v>0</v>
      </c>
      <c r="AO74" s="85" t="s">
        <v>872</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1</v>
      </c>
      <c r="BE74" s="49">
        <v>2.5641025641025643</v>
      </c>
      <c r="BF74" s="48">
        <v>0</v>
      </c>
      <c r="BG74" s="49">
        <v>0</v>
      </c>
      <c r="BH74" s="48">
        <v>0</v>
      </c>
      <c r="BI74" s="49">
        <v>0</v>
      </c>
      <c r="BJ74" s="48">
        <v>38</v>
      </c>
      <c r="BK74" s="49">
        <v>97.43589743589743</v>
      </c>
      <c r="BL74" s="48">
        <v>39</v>
      </c>
    </row>
    <row r="75" spans="1:64" ht="15">
      <c r="A75" s="64" t="s">
        <v>274</v>
      </c>
      <c r="B75" s="64" t="s">
        <v>273</v>
      </c>
      <c r="C75" s="65" t="s">
        <v>2730</v>
      </c>
      <c r="D75" s="66">
        <v>3</v>
      </c>
      <c r="E75" s="67" t="s">
        <v>132</v>
      </c>
      <c r="F75" s="68">
        <v>32</v>
      </c>
      <c r="G75" s="65"/>
      <c r="H75" s="69"/>
      <c r="I75" s="70"/>
      <c r="J75" s="70"/>
      <c r="K75" s="34" t="s">
        <v>65</v>
      </c>
      <c r="L75" s="77">
        <v>75</v>
      </c>
      <c r="M75" s="77"/>
      <c r="N75" s="72"/>
      <c r="O75" s="79" t="s">
        <v>365</v>
      </c>
      <c r="P75" s="81">
        <v>43623.83679398148</v>
      </c>
      <c r="Q75" s="79" t="s">
        <v>389</v>
      </c>
      <c r="R75" s="79"/>
      <c r="S75" s="79"/>
      <c r="T75" s="79"/>
      <c r="U75" s="79"/>
      <c r="V75" s="82" t="s">
        <v>555</v>
      </c>
      <c r="W75" s="81">
        <v>43623.83679398148</v>
      </c>
      <c r="X75" s="82" t="s">
        <v>692</v>
      </c>
      <c r="Y75" s="79"/>
      <c r="Z75" s="79"/>
      <c r="AA75" s="85" t="s">
        <v>873</v>
      </c>
      <c r="AB75" s="79"/>
      <c r="AC75" s="79" t="b">
        <v>0</v>
      </c>
      <c r="AD75" s="79">
        <v>0</v>
      </c>
      <c r="AE75" s="85" t="s">
        <v>999</v>
      </c>
      <c r="AF75" s="79" t="b">
        <v>0</v>
      </c>
      <c r="AG75" s="79" t="s">
        <v>1013</v>
      </c>
      <c r="AH75" s="79"/>
      <c r="AI75" s="85" t="s">
        <v>999</v>
      </c>
      <c r="AJ75" s="79" t="b">
        <v>0</v>
      </c>
      <c r="AK75" s="79">
        <v>1</v>
      </c>
      <c r="AL75" s="85" t="s">
        <v>872</v>
      </c>
      <c r="AM75" s="79" t="s">
        <v>1024</v>
      </c>
      <c r="AN75" s="79" t="b">
        <v>0</v>
      </c>
      <c r="AO75" s="85" t="s">
        <v>872</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28</v>
      </c>
      <c r="BK75" s="49">
        <v>100</v>
      </c>
      <c r="BL75" s="48">
        <v>28</v>
      </c>
    </row>
    <row r="76" spans="1:64" ht="15">
      <c r="A76" s="64" t="s">
        <v>275</v>
      </c>
      <c r="B76" s="64" t="s">
        <v>350</v>
      </c>
      <c r="C76" s="65" t="s">
        <v>2730</v>
      </c>
      <c r="D76" s="66">
        <v>3</v>
      </c>
      <c r="E76" s="67" t="s">
        <v>132</v>
      </c>
      <c r="F76" s="68">
        <v>32</v>
      </c>
      <c r="G76" s="65"/>
      <c r="H76" s="69"/>
      <c r="I76" s="70"/>
      <c r="J76" s="70"/>
      <c r="K76" s="34" t="s">
        <v>65</v>
      </c>
      <c r="L76" s="77">
        <v>76</v>
      </c>
      <c r="M76" s="77"/>
      <c r="N76" s="72"/>
      <c r="O76" s="79" t="s">
        <v>365</v>
      </c>
      <c r="P76" s="81">
        <v>43623.83684027778</v>
      </c>
      <c r="Q76" s="79" t="s">
        <v>390</v>
      </c>
      <c r="R76" s="79"/>
      <c r="S76" s="79"/>
      <c r="T76" s="79"/>
      <c r="U76" s="79"/>
      <c r="V76" s="82" t="s">
        <v>556</v>
      </c>
      <c r="W76" s="81">
        <v>43623.83684027778</v>
      </c>
      <c r="X76" s="82" t="s">
        <v>693</v>
      </c>
      <c r="Y76" s="79"/>
      <c r="Z76" s="79"/>
      <c r="AA76" s="85" t="s">
        <v>874</v>
      </c>
      <c r="AB76" s="79"/>
      <c r="AC76" s="79" t="b">
        <v>0</v>
      </c>
      <c r="AD76" s="79">
        <v>0</v>
      </c>
      <c r="AE76" s="85" t="s">
        <v>999</v>
      </c>
      <c r="AF76" s="79" t="b">
        <v>1</v>
      </c>
      <c r="AG76" s="79" t="s">
        <v>1013</v>
      </c>
      <c r="AH76" s="79"/>
      <c r="AI76" s="85" t="s">
        <v>1018</v>
      </c>
      <c r="AJ76" s="79" t="b">
        <v>0</v>
      </c>
      <c r="AK76" s="79">
        <v>2</v>
      </c>
      <c r="AL76" s="85" t="s">
        <v>983</v>
      </c>
      <c r="AM76" s="79" t="s">
        <v>1021</v>
      </c>
      <c r="AN76" s="79" t="b">
        <v>0</v>
      </c>
      <c r="AO76" s="85" t="s">
        <v>983</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v>1</v>
      </c>
      <c r="BE76" s="49">
        <v>3.8461538461538463</v>
      </c>
      <c r="BF76" s="48">
        <v>2</v>
      </c>
      <c r="BG76" s="49">
        <v>7.6923076923076925</v>
      </c>
      <c r="BH76" s="48">
        <v>0</v>
      </c>
      <c r="BI76" s="49">
        <v>0</v>
      </c>
      <c r="BJ76" s="48">
        <v>23</v>
      </c>
      <c r="BK76" s="49">
        <v>88.46153846153847</v>
      </c>
      <c r="BL76" s="48">
        <v>26</v>
      </c>
    </row>
    <row r="77" spans="1:64" ht="15">
      <c r="A77" s="64" t="s">
        <v>276</v>
      </c>
      <c r="B77" s="64" t="s">
        <v>276</v>
      </c>
      <c r="C77" s="65" t="s">
        <v>2730</v>
      </c>
      <c r="D77" s="66">
        <v>3</v>
      </c>
      <c r="E77" s="67" t="s">
        <v>132</v>
      </c>
      <c r="F77" s="68">
        <v>32</v>
      </c>
      <c r="G77" s="65"/>
      <c r="H77" s="69"/>
      <c r="I77" s="70"/>
      <c r="J77" s="70"/>
      <c r="K77" s="34" t="s">
        <v>65</v>
      </c>
      <c r="L77" s="77">
        <v>77</v>
      </c>
      <c r="M77" s="77"/>
      <c r="N77" s="72"/>
      <c r="O77" s="79" t="s">
        <v>176</v>
      </c>
      <c r="P77" s="81">
        <v>43623.88628472222</v>
      </c>
      <c r="Q77" s="79" t="s">
        <v>391</v>
      </c>
      <c r="R77" s="82" t="s">
        <v>459</v>
      </c>
      <c r="S77" s="79" t="s">
        <v>477</v>
      </c>
      <c r="T77" s="79"/>
      <c r="U77" s="79"/>
      <c r="V77" s="82" t="s">
        <v>557</v>
      </c>
      <c r="W77" s="81">
        <v>43623.88628472222</v>
      </c>
      <c r="X77" s="82" t="s">
        <v>694</v>
      </c>
      <c r="Y77" s="79"/>
      <c r="Z77" s="79"/>
      <c r="AA77" s="85" t="s">
        <v>875</v>
      </c>
      <c r="AB77" s="79"/>
      <c r="AC77" s="79" t="b">
        <v>0</v>
      </c>
      <c r="AD77" s="79">
        <v>5</v>
      </c>
      <c r="AE77" s="85" t="s">
        <v>999</v>
      </c>
      <c r="AF77" s="79" t="b">
        <v>0</v>
      </c>
      <c r="AG77" s="79" t="s">
        <v>1013</v>
      </c>
      <c r="AH77" s="79"/>
      <c r="AI77" s="85" t="s">
        <v>999</v>
      </c>
      <c r="AJ77" s="79" t="b">
        <v>0</v>
      </c>
      <c r="AK77" s="79">
        <v>1</v>
      </c>
      <c r="AL77" s="85" t="s">
        <v>999</v>
      </c>
      <c r="AM77" s="79" t="s">
        <v>1030</v>
      </c>
      <c r="AN77" s="79" t="b">
        <v>0</v>
      </c>
      <c r="AO77" s="85" t="s">
        <v>875</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0</v>
      </c>
      <c r="BE77" s="49">
        <v>0</v>
      </c>
      <c r="BF77" s="48">
        <v>1</v>
      </c>
      <c r="BG77" s="49">
        <v>8.333333333333334</v>
      </c>
      <c r="BH77" s="48">
        <v>0</v>
      </c>
      <c r="BI77" s="49">
        <v>0</v>
      </c>
      <c r="BJ77" s="48">
        <v>11</v>
      </c>
      <c r="BK77" s="49">
        <v>91.66666666666667</v>
      </c>
      <c r="BL77" s="48">
        <v>12</v>
      </c>
    </row>
    <row r="78" spans="1:64" ht="15">
      <c r="A78" s="64" t="s">
        <v>277</v>
      </c>
      <c r="B78" s="64" t="s">
        <v>277</v>
      </c>
      <c r="C78" s="65" t="s">
        <v>2730</v>
      </c>
      <c r="D78" s="66">
        <v>3</v>
      </c>
      <c r="E78" s="67" t="s">
        <v>132</v>
      </c>
      <c r="F78" s="68">
        <v>32</v>
      </c>
      <c r="G78" s="65"/>
      <c r="H78" s="69"/>
      <c r="I78" s="70"/>
      <c r="J78" s="70"/>
      <c r="K78" s="34" t="s">
        <v>65</v>
      </c>
      <c r="L78" s="77">
        <v>78</v>
      </c>
      <c r="M78" s="77"/>
      <c r="N78" s="72"/>
      <c r="O78" s="79" t="s">
        <v>176</v>
      </c>
      <c r="P78" s="81">
        <v>43623.89229166666</v>
      </c>
      <c r="Q78" s="79" t="s">
        <v>392</v>
      </c>
      <c r="R78" s="82" t="s">
        <v>456</v>
      </c>
      <c r="S78" s="79" t="s">
        <v>477</v>
      </c>
      <c r="T78" s="79"/>
      <c r="U78" s="79"/>
      <c r="V78" s="82" t="s">
        <v>558</v>
      </c>
      <c r="W78" s="81">
        <v>43623.89229166666</v>
      </c>
      <c r="X78" s="82" t="s">
        <v>695</v>
      </c>
      <c r="Y78" s="79"/>
      <c r="Z78" s="79"/>
      <c r="AA78" s="85" t="s">
        <v>876</v>
      </c>
      <c r="AB78" s="79"/>
      <c r="AC78" s="79" t="b">
        <v>0</v>
      </c>
      <c r="AD78" s="79">
        <v>0</v>
      </c>
      <c r="AE78" s="85" t="s">
        <v>999</v>
      </c>
      <c r="AF78" s="79" t="b">
        <v>0</v>
      </c>
      <c r="AG78" s="79" t="s">
        <v>1013</v>
      </c>
      <c r="AH78" s="79"/>
      <c r="AI78" s="85" t="s">
        <v>999</v>
      </c>
      <c r="AJ78" s="79" t="b">
        <v>0</v>
      </c>
      <c r="AK78" s="79">
        <v>0</v>
      </c>
      <c r="AL78" s="85" t="s">
        <v>999</v>
      </c>
      <c r="AM78" s="79" t="s">
        <v>1031</v>
      </c>
      <c r="AN78" s="79" t="b">
        <v>0</v>
      </c>
      <c r="AO78" s="85" t="s">
        <v>876</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11</v>
      </c>
      <c r="BK78" s="49">
        <v>100</v>
      </c>
      <c r="BL78" s="48">
        <v>11</v>
      </c>
    </row>
    <row r="79" spans="1:64" ht="15">
      <c r="A79" s="64" t="s">
        <v>278</v>
      </c>
      <c r="B79" s="64" t="s">
        <v>278</v>
      </c>
      <c r="C79" s="65" t="s">
        <v>2730</v>
      </c>
      <c r="D79" s="66">
        <v>3</v>
      </c>
      <c r="E79" s="67" t="s">
        <v>132</v>
      </c>
      <c r="F79" s="68">
        <v>32</v>
      </c>
      <c r="G79" s="65"/>
      <c r="H79" s="69"/>
      <c r="I79" s="70"/>
      <c r="J79" s="70"/>
      <c r="K79" s="34" t="s">
        <v>65</v>
      </c>
      <c r="L79" s="77">
        <v>79</v>
      </c>
      <c r="M79" s="77"/>
      <c r="N79" s="72"/>
      <c r="O79" s="79" t="s">
        <v>176</v>
      </c>
      <c r="P79" s="81">
        <v>43623.89288194444</v>
      </c>
      <c r="Q79" s="79" t="s">
        <v>393</v>
      </c>
      <c r="R79" s="82" t="s">
        <v>459</v>
      </c>
      <c r="S79" s="79" t="s">
        <v>477</v>
      </c>
      <c r="T79" s="79"/>
      <c r="U79" s="79"/>
      <c r="V79" s="82" t="s">
        <v>559</v>
      </c>
      <c r="W79" s="81">
        <v>43623.89288194444</v>
      </c>
      <c r="X79" s="82" t="s">
        <v>696</v>
      </c>
      <c r="Y79" s="79"/>
      <c r="Z79" s="79"/>
      <c r="AA79" s="85" t="s">
        <v>877</v>
      </c>
      <c r="AB79" s="79"/>
      <c r="AC79" s="79" t="b">
        <v>0</v>
      </c>
      <c r="AD79" s="79">
        <v>0</v>
      </c>
      <c r="AE79" s="85" t="s">
        <v>999</v>
      </c>
      <c r="AF79" s="79" t="b">
        <v>0</v>
      </c>
      <c r="AG79" s="79" t="s">
        <v>1013</v>
      </c>
      <c r="AH79" s="79"/>
      <c r="AI79" s="85" t="s">
        <v>999</v>
      </c>
      <c r="AJ79" s="79" t="b">
        <v>0</v>
      </c>
      <c r="AK79" s="79">
        <v>0</v>
      </c>
      <c r="AL79" s="85" t="s">
        <v>999</v>
      </c>
      <c r="AM79" s="79" t="s">
        <v>1032</v>
      </c>
      <c r="AN79" s="79" t="b">
        <v>0</v>
      </c>
      <c r="AO79" s="85" t="s">
        <v>877</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0</v>
      </c>
      <c r="BE79" s="49">
        <v>0</v>
      </c>
      <c r="BF79" s="48">
        <v>1</v>
      </c>
      <c r="BG79" s="49">
        <v>8.333333333333334</v>
      </c>
      <c r="BH79" s="48">
        <v>0</v>
      </c>
      <c r="BI79" s="49">
        <v>0</v>
      </c>
      <c r="BJ79" s="48">
        <v>11</v>
      </c>
      <c r="BK79" s="49">
        <v>91.66666666666667</v>
      </c>
      <c r="BL79" s="48">
        <v>12</v>
      </c>
    </row>
    <row r="80" spans="1:64" ht="15">
      <c r="A80" s="64" t="s">
        <v>279</v>
      </c>
      <c r="B80" s="64" t="s">
        <v>313</v>
      </c>
      <c r="C80" s="65" t="s">
        <v>2730</v>
      </c>
      <c r="D80" s="66">
        <v>3</v>
      </c>
      <c r="E80" s="67" t="s">
        <v>132</v>
      </c>
      <c r="F80" s="68">
        <v>32</v>
      </c>
      <c r="G80" s="65"/>
      <c r="H80" s="69"/>
      <c r="I80" s="70"/>
      <c r="J80" s="70"/>
      <c r="K80" s="34" t="s">
        <v>65</v>
      </c>
      <c r="L80" s="77">
        <v>80</v>
      </c>
      <c r="M80" s="77"/>
      <c r="N80" s="72"/>
      <c r="O80" s="79" t="s">
        <v>365</v>
      </c>
      <c r="P80" s="81">
        <v>43623.92627314815</v>
      </c>
      <c r="Q80" s="79" t="s">
        <v>394</v>
      </c>
      <c r="R80" s="79"/>
      <c r="S80" s="79"/>
      <c r="T80" s="79"/>
      <c r="U80" s="79"/>
      <c r="V80" s="82" t="s">
        <v>560</v>
      </c>
      <c r="W80" s="81">
        <v>43623.92627314815</v>
      </c>
      <c r="X80" s="82" t="s">
        <v>697</v>
      </c>
      <c r="Y80" s="79"/>
      <c r="Z80" s="79"/>
      <c r="AA80" s="85" t="s">
        <v>878</v>
      </c>
      <c r="AB80" s="85" t="s">
        <v>986</v>
      </c>
      <c r="AC80" s="79" t="b">
        <v>0</v>
      </c>
      <c r="AD80" s="79">
        <v>1</v>
      </c>
      <c r="AE80" s="85" t="s">
        <v>1002</v>
      </c>
      <c r="AF80" s="79" t="b">
        <v>0</v>
      </c>
      <c r="AG80" s="79" t="s">
        <v>1013</v>
      </c>
      <c r="AH80" s="79"/>
      <c r="AI80" s="85" t="s">
        <v>999</v>
      </c>
      <c r="AJ80" s="79" t="b">
        <v>0</v>
      </c>
      <c r="AK80" s="79">
        <v>0</v>
      </c>
      <c r="AL80" s="85" t="s">
        <v>999</v>
      </c>
      <c r="AM80" s="79" t="s">
        <v>1021</v>
      </c>
      <c r="AN80" s="79" t="b">
        <v>0</v>
      </c>
      <c r="AO80" s="85" t="s">
        <v>986</v>
      </c>
      <c r="AP80" s="79" t="s">
        <v>176</v>
      </c>
      <c r="AQ80" s="79">
        <v>0</v>
      </c>
      <c r="AR80" s="79">
        <v>0</v>
      </c>
      <c r="AS80" s="79"/>
      <c r="AT80" s="79"/>
      <c r="AU80" s="79"/>
      <c r="AV80" s="79"/>
      <c r="AW80" s="79"/>
      <c r="AX80" s="79"/>
      <c r="AY80" s="79"/>
      <c r="AZ80" s="79"/>
      <c r="BA80">
        <v>1</v>
      </c>
      <c r="BB80" s="78" t="str">
        <f>REPLACE(INDEX(GroupVertices[Group],MATCH(Edges[[#This Row],[Vertex 1]],GroupVertices[Vertex],0)),1,1,"")</f>
        <v>10</v>
      </c>
      <c r="BC80" s="78" t="str">
        <f>REPLACE(INDEX(GroupVertices[Group],MATCH(Edges[[#This Row],[Vertex 2]],GroupVertices[Vertex],0)),1,1,"")</f>
        <v>10</v>
      </c>
      <c r="BD80" s="48"/>
      <c r="BE80" s="49"/>
      <c r="BF80" s="48"/>
      <c r="BG80" s="49"/>
      <c r="BH80" s="48"/>
      <c r="BI80" s="49"/>
      <c r="BJ80" s="48"/>
      <c r="BK80" s="49"/>
      <c r="BL80" s="48"/>
    </row>
    <row r="81" spans="1:64" ht="15">
      <c r="A81" s="64" t="s">
        <v>279</v>
      </c>
      <c r="B81" s="64" t="s">
        <v>352</v>
      </c>
      <c r="C81" s="65" t="s">
        <v>2730</v>
      </c>
      <c r="D81" s="66">
        <v>3</v>
      </c>
      <c r="E81" s="67" t="s">
        <v>132</v>
      </c>
      <c r="F81" s="68">
        <v>32</v>
      </c>
      <c r="G81" s="65"/>
      <c r="H81" s="69"/>
      <c r="I81" s="70"/>
      <c r="J81" s="70"/>
      <c r="K81" s="34" t="s">
        <v>65</v>
      </c>
      <c r="L81" s="77">
        <v>81</v>
      </c>
      <c r="M81" s="77"/>
      <c r="N81" s="72"/>
      <c r="O81" s="79" t="s">
        <v>366</v>
      </c>
      <c r="P81" s="81">
        <v>43623.92627314815</v>
      </c>
      <c r="Q81" s="79" t="s">
        <v>394</v>
      </c>
      <c r="R81" s="79"/>
      <c r="S81" s="79"/>
      <c r="T81" s="79"/>
      <c r="U81" s="79"/>
      <c r="V81" s="82" t="s">
        <v>560</v>
      </c>
      <c r="W81" s="81">
        <v>43623.92627314815</v>
      </c>
      <c r="X81" s="82" t="s">
        <v>697</v>
      </c>
      <c r="Y81" s="79"/>
      <c r="Z81" s="79"/>
      <c r="AA81" s="85" t="s">
        <v>878</v>
      </c>
      <c r="AB81" s="85" t="s">
        <v>986</v>
      </c>
      <c r="AC81" s="79" t="b">
        <v>0</v>
      </c>
      <c r="AD81" s="79">
        <v>1</v>
      </c>
      <c r="AE81" s="85" t="s">
        <v>1002</v>
      </c>
      <c r="AF81" s="79" t="b">
        <v>0</v>
      </c>
      <c r="AG81" s="79" t="s">
        <v>1013</v>
      </c>
      <c r="AH81" s="79"/>
      <c r="AI81" s="85" t="s">
        <v>999</v>
      </c>
      <c r="AJ81" s="79" t="b">
        <v>0</v>
      </c>
      <c r="AK81" s="79">
        <v>0</v>
      </c>
      <c r="AL81" s="85" t="s">
        <v>999</v>
      </c>
      <c r="AM81" s="79" t="s">
        <v>1021</v>
      </c>
      <c r="AN81" s="79" t="b">
        <v>0</v>
      </c>
      <c r="AO81" s="85" t="s">
        <v>986</v>
      </c>
      <c r="AP81" s="79" t="s">
        <v>176</v>
      </c>
      <c r="AQ81" s="79">
        <v>0</v>
      </c>
      <c r="AR81" s="79">
        <v>0</v>
      </c>
      <c r="AS81" s="79"/>
      <c r="AT81" s="79"/>
      <c r="AU81" s="79"/>
      <c r="AV81" s="79"/>
      <c r="AW81" s="79"/>
      <c r="AX81" s="79"/>
      <c r="AY81" s="79"/>
      <c r="AZ81" s="79"/>
      <c r="BA81">
        <v>1</v>
      </c>
      <c r="BB81" s="78" t="str">
        <f>REPLACE(INDEX(GroupVertices[Group],MATCH(Edges[[#This Row],[Vertex 1]],GroupVertices[Vertex],0)),1,1,"")</f>
        <v>10</v>
      </c>
      <c r="BC81" s="78" t="str">
        <f>REPLACE(INDEX(GroupVertices[Group],MATCH(Edges[[#This Row],[Vertex 2]],GroupVertices[Vertex],0)),1,1,"")</f>
        <v>10</v>
      </c>
      <c r="BD81" s="48">
        <v>0</v>
      </c>
      <c r="BE81" s="49">
        <v>0</v>
      </c>
      <c r="BF81" s="48">
        <v>0</v>
      </c>
      <c r="BG81" s="49">
        <v>0</v>
      </c>
      <c r="BH81" s="48">
        <v>0</v>
      </c>
      <c r="BI81" s="49">
        <v>0</v>
      </c>
      <c r="BJ81" s="48">
        <v>18</v>
      </c>
      <c r="BK81" s="49">
        <v>100</v>
      </c>
      <c r="BL81" s="48">
        <v>18</v>
      </c>
    </row>
    <row r="82" spans="1:64" ht="15">
      <c r="A82" s="64" t="s">
        <v>279</v>
      </c>
      <c r="B82" s="64" t="s">
        <v>350</v>
      </c>
      <c r="C82" s="65" t="s">
        <v>2730</v>
      </c>
      <c r="D82" s="66">
        <v>3</v>
      </c>
      <c r="E82" s="67" t="s">
        <v>132</v>
      </c>
      <c r="F82" s="68">
        <v>32</v>
      </c>
      <c r="G82" s="65"/>
      <c r="H82" s="69"/>
      <c r="I82" s="70"/>
      <c r="J82" s="70"/>
      <c r="K82" s="34" t="s">
        <v>65</v>
      </c>
      <c r="L82" s="77">
        <v>82</v>
      </c>
      <c r="M82" s="77"/>
      <c r="N82" s="72"/>
      <c r="O82" s="79" t="s">
        <v>365</v>
      </c>
      <c r="P82" s="81">
        <v>43623.97010416666</v>
      </c>
      <c r="Q82" s="79" t="s">
        <v>390</v>
      </c>
      <c r="R82" s="79"/>
      <c r="S82" s="79"/>
      <c r="T82" s="79"/>
      <c r="U82" s="79"/>
      <c r="V82" s="82" t="s">
        <v>560</v>
      </c>
      <c r="W82" s="81">
        <v>43623.97010416666</v>
      </c>
      <c r="X82" s="82" t="s">
        <v>698</v>
      </c>
      <c r="Y82" s="79"/>
      <c r="Z82" s="79"/>
      <c r="AA82" s="85" t="s">
        <v>879</v>
      </c>
      <c r="AB82" s="79"/>
      <c r="AC82" s="79" t="b">
        <v>0</v>
      </c>
      <c r="AD82" s="79">
        <v>0</v>
      </c>
      <c r="AE82" s="85" t="s">
        <v>999</v>
      </c>
      <c r="AF82" s="79" t="b">
        <v>1</v>
      </c>
      <c r="AG82" s="79" t="s">
        <v>1013</v>
      </c>
      <c r="AH82" s="79"/>
      <c r="AI82" s="85" t="s">
        <v>1018</v>
      </c>
      <c r="AJ82" s="79" t="b">
        <v>0</v>
      </c>
      <c r="AK82" s="79">
        <v>2</v>
      </c>
      <c r="AL82" s="85" t="s">
        <v>983</v>
      </c>
      <c r="AM82" s="79" t="s">
        <v>1021</v>
      </c>
      <c r="AN82" s="79" t="b">
        <v>0</v>
      </c>
      <c r="AO82" s="85" t="s">
        <v>983</v>
      </c>
      <c r="AP82" s="79" t="s">
        <v>176</v>
      </c>
      <c r="AQ82" s="79">
        <v>0</v>
      </c>
      <c r="AR82" s="79">
        <v>0</v>
      </c>
      <c r="AS82" s="79"/>
      <c r="AT82" s="79"/>
      <c r="AU82" s="79"/>
      <c r="AV82" s="79"/>
      <c r="AW82" s="79"/>
      <c r="AX82" s="79"/>
      <c r="AY82" s="79"/>
      <c r="AZ82" s="79"/>
      <c r="BA82">
        <v>1</v>
      </c>
      <c r="BB82" s="78" t="str">
        <f>REPLACE(INDEX(GroupVertices[Group],MATCH(Edges[[#This Row],[Vertex 1]],GroupVertices[Vertex],0)),1,1,"")</f>
        <v>10</v>
      </c>
      <c r="BC82" s="78" t="str">
        <f>REPLACE(INDEX(GroupVertices[Group],MATCH(Edges[[#This Row],[Vertex 2]],GroupVertices[Vertex],0)),1,1,"")</f>
        <v>5</v>
      </c>
      <c r="BD82" s="48">
        <v>1</v>
      </c>
      <c r="BE82" s="49">
        <v>3.8461538461538463</v>
      </c>
      <c r="BF82" s="48">
        <v>2</v>
      </c>
      <c r="BG82" s="49">
        <v>7.6923076923076925</v>
      </c>
      <c r="BH82" s="48">
        <v>0</v>
      </c>
      <c r="BI82" s="49">
        <v>0</v>
      </c>
      <c r="BJ82" s="48">
        <v>23</v>
      </c>
      <c r="BK82" s="49">
        <v>88.46153846153847</v>
      </c>
      <c r="BL82" s="48">
        <v>26</v>
      </c>
    </row>
    <row r="83" spans="1:64" ht="15">
      <c r="A83" s="64" t="s">
        <v>280</v>
      </c>
      <c r="B83" s="64" t="s">
        <v>347</v>
      </c>
      <c r="C83" s="65" t="s">
        <v>2730</v>
      </c>
      <c r="D83" s="66">
        <v>3</v>
      </c>
      <c r="E83" s="67" t="s">
        <v>132</v>
      </c>
      <c r="F83" s="68">
        <v>32</v>
      </c>
      <c r="G83" s="65"/>
      <c r="H83" s="69"/>
      <c r="I83" s="70"/>
      <c r="J83" s="70"/>
      <c r="K83" s="34" t="s">
        <v>65</v>
      </c>
      <c r="L83" s="77">
        <v>83</v>
      </c>
      <c r="M83" s="77"/>
      <c r="N83" s="72"/>
      <c r="O83" s="79" t="s">
        <v>365</v>
      </c>
      <c r="P83" s="81">
        <v>43623.55712962963</v>
      </c>
      <c r="Q83" s="79" t="s">
        <v>373</v>
      </c>
      <c r="R83" s="79"/>
      <c r="S83" s="79"/>
      <c r="T83" s="79"/>
      <c r="U83" s="79"/>
      <c r="V83" s="82" t="s">
        <v>561</v>
      </c>
      <c r="W83" s="81">
        <v>43623.55712962963</v>
      </c>
      <c r="X83" s="82" t="s">
        <v>699</v>
      </c>
      <c r="Y83" s="79"/>
      <c r="Z83" s="79"/>
      <c r="AA83" s="85" t="s">
        <v>880</v>
      </c>
      <c r="AB83" s="79"/>
      <c r="AC83" s="79" t="b">
        <v>0</v>
      </c>
      <c r="AD83" s="79">
        <v>0</v>
      </c>
      <c r="AE83" s="85" t="s">
        <v>999</v>
      </c>
      <c r="AF83" s="79" t="b">
        <v>0</v>
      </c>
      <c r="AG83" s="79" t="s">
        <v>1013</v>
      </c>
      <c r="AH83" s="79"/>
      <c r="AI83" s="85" t="s">
        <v>999</v>
      </c>
      <c r="AJ83" s="79" t="b">
        <v>0</v>
      </c>
      <c r="AK83" s="79">
        <v>64</v>
      </c>
      <c r="AL83" s="85" t="s">
        <v>978</v>
      </c>
      <c r="AM83" s="79" t="s">
        <v>1023</v>
      </c>
      <c r="AN83" s="79" t="b">
        <v>0</v>
      </c>
      <c r="AO83" s="85" t="s">
        <v>978</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24</v>
      </c>
      <c r="BK83" s="49">
        <v>100</v>
      </c>
      <c r="BL83" s="48">
        <v>24</v>
      </c>
    </row>
    <row r="84" spans="1:64" ht="15">
      <c r="A84" s="64" t="s">
        <v>280</v>
      </c>
      <c r="B84" s="64" t="s">
        <v>280</v>
      </c>
      <c r="C84" s="65" t="s">
        <v>2730</v>
      </c>
      <c r="D84" s="66">
        <v>3</v>
      </c>
      <c r="E84" s="67" t="s">
        <v>132</v>
      </c>
      <c r="F84" s="68">
        <v>32</v>
      </c>
      <c r="G84" s="65"/>
      <c r="H84" s="69"/>
      <c r="I84" s="70"/>
      <c r="J84" s="70"/>
      <c r="K84" s="34" t="s">
        <v>65</v>
      </c>
      <c r="L84" s="77">
        <v>84</v>
      </c>
      <c r="M84" s="77"/>
      <c r="N84" s="72"/>
      <c r="O84" s="79" t="s">
        <v>176</v>
      </c>
      <c r="P84" s="81">
        <v>43623.983923611115</v>
      </c>
      <c r="Q84" s="79" t="s">
        <v>395</v>
      </c>
      <c r="R84" s="79"/>
      <c r="S84" s="79"/>
      <c r="T84" s="79"/>
      <c r="U84" s="79"/>
      <c r="V84" s="82" t="s">
        <v>561</v>
      </c>
      <c r="W84" s="81">
        <v>43623.983923611115</v>
      </c>
      <c r="X84" s="82" t="s">
        <v>700</v>
      </c>
      <c r="Y84" s="79"/>
      <c r="Z84" s="79"/>
      <c r="AA84" s="85" t="s">
        <v>881</v>
      </c>
      <c r="AB84" s="79"/>
      <c r="AC84" s="79" t="b">
        <v>0</v>
      </c>
      <c r="AD84" s="79">
        <v>0</v>
      </c>
      <c r="AE84" s="85" t="s">
        <v>999</v>
      </c>
      <c r="AF84" s="79" t="b">
        <v>0</v>
      </c>
      <c r="AG84" s="79" t="s">
        <v>1013</v>
      </c>
      <c r="AH84" s="79"/>
      <c r="AI84" s="85" t="s">
        <v>999</v>
      </c>
      <c r="AJ84" s="79" t="b">
        <v>0</v>
      </c>
      <c r="AK84" s="79">
        <v>0</v>
      </c>
      <c r="AL84" s="85" t="s">
        <v>999</v>
      </c>
      <c r="AM84" s="79" t="s">
        <v>1023</v>
      </c>
      <c r="AN84" s="79" t="b">
        <v>0</v>
      </c>
      <c r="AO84" s="85" t="s">
        <v>881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2.857142857142857</v>
      </c>
      <c r="BF84" s="48">
        <v>3</v>
      </c>
      <c r="BG84" s="49">
        <v>8.571428571428571</v>
      </c>
      <c r="BH84" s="48">
        <v>0</v>
      </c>
      <c r="BI84" s="49">
        <v>0</v>
      </c>
      <c r="BJ84" s="48">
        <v>31</v>
      </c>
      <c r="BK84" s="49">
        <v>88.57142857142857</v>
      </c>
      <c r="BL84" s="48">
        <v>35</v>
      </c>
    </row>
    <row r="85" spans="1:64" ht="15">
      <c r="A85" s="64" t="s">
        <v>281</v>
      </c>
      <c r="B85" s="64" t="s">
        <v>281</v>
      </c>
      <c r="C85" s="65" t="s">
        <v>2730</v>
      </c>
      <c r="D85" s="66">
        <v>3</v>
      </c>
      <c r="E85" s="67" t="s">
        <v>132</v>
      </c>
      <c r="F85" s="68">
        <v>32</v>
      </c>
      <c r="G85" s="65"/>
      <c r="H85" s="69"/>
      <c r="I85" s="70"/>
      <c r="J85" s="70"/>
      <c r="K85" s="34" t="s">
        <v>65</v>
      </c>
      <c r="L85" s="77">
        <v>85</v>
      </c>
      <c r="M85" s="77"/>
      <c r="N85" s="72"/>
      <c r="O85" s="79" t="s">
        <v>176</v>
      </c>
      <c r="P85" s="81">
        <v>43624.07678240741</v>
      </c>
      <c r="Q85" s="79" t="s">
        <v>396</v>
      </c>
      <c r="R85" s="82" t="s">
        <v>456</v>
      </c>
      <c r="S85" s="79" t="s">
        <v>477</v>
      </c>
      <c r="T85" s="79"/>
      <c r="U85" s="79"/>
      <c r="V85" s="82" t="s">
        <v>562</v>
      </c>
      <c r="W85" s="81">
        <v>43624.07678240741</v>
      </c>
      <c r="X85" s="82" t="s">
        <v>701</v>
      </c>
      <c r="Y85" s="79"/>
      <c r="Z85" s="79"/>
      <c r="AA85" s="85" t="s">
        <v>882</v>
      </c>
      <c r="AB85" s="79"/>
      <c r="AC85" s="79" t="b">
        <v>0</v>
      </c>
      <c r="AD85" s="79">
        <v>0</v>
      </c>
      <c r="AE85" s="85" t="s">
        <v>999</v>
      </c>
      <c r="AF85" s="79" t="b">
        <v>0</v>
      </c>
      <c r="AG85" s="79" t="s">
        <v>1013</v>
      </c>
      <c r="AH85" s="79"/>
      <c r="AI85" s="85" t="s">
        <v>999</v>
      </c>
      <c r="AJ85" s="79" t="b">
        <v>0</v>
      </c>
      <c r="AK85" s="79">
        <v>0</v>
      </c>
      <c r="AL85" s="85" t="s">
        <v>999</v>
      </c>
      <c r="AM85" s="79" t="s">
        <v>1031</v>
      </c>
      <c r="AN85" s="79" t="b">
        <v>0</v>
      </c>
      <c r="AO85" s="85" t="s">
        <v>882</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0</v>
      </c>
      <c r="BE85" s="49">
        <v>0</v>
      </c>
      <c r="BF85" s="48">
        <v>2</v>
      </c>
      <c r="BG85" s="49">
        <v>4.878048780487805</v>
      </c>
      <c r="BH85" s="48">
        <v>0</v>
      </c>
      <c r="BI85" s="49">
        <v>0</v>
      </c>
      <c r="BJ85" s="48">
        <v>39</v>
      </c>
      <c r="BK85" s="49">
        <v>95.1219512195122</v>
      </c>
      <c r="BL85" s="48">
        <v>41</v>
      </c>
    </row>
    <row r="86" spans="1:64" ht="15">
      <c r="A86" s="64" t="s">
        <v>282</v>
      </c>
      <c r="B86" s="64" t="s">
        <v>282</v>
      </c>
      <c r="C86" s="65" t="s">
        <v>2730</v>
      </c>
      <c r="D86" s="66">
        <v>3</v>
      </c>
      <c r="E86" s="67" t="s">
        <v>132</v>
      </c>
      <c r="F86" s="68">
        <v>32</v>
      </c>
      <c r="G86" s="65"/>
      <c r="H86" s="69"/>
      <c r="I86" s="70"/>
      <c r="J86" s="70"/>
      <c r="K86" s="34" t="s">
        <v>65</v>
      </c>
      <c r="L86" s="77">
        <v>86</v>
      </c>
      <c r="M86" s="77"/>
      <c r="N86" s="72"/>
      <c r="O86" s="79" t="s">
        <v>176</v>
      </c>
      <c r="P86" s="81">
        <v>43624.21076388889</v>
      </c>
      <c r="Q86" s="79" t="s">
        <v>397</v>
      </c>
      <c r="R86" s="82" t="s">
        <v>460</v>
      </c>
      <c r="S86" s="79" t="s">
        <v>477</v>
      </c>
      <c r="T86" s="79"/>
      <c r="U86" s="79"/>
      <c r="V86" s="82" t="s">
        <v>563</v>
      </c>
      <c r="W86" s="81">
        <v>43624.21076388889</v>
      </c>
      <c r="X86" s="82" t="s">
        <v>702</v>
      </c>
      <c r="Y86" s="79"/>
      <c r="Z86" s="79"/>
      <c r="AA86" s="85" t="s">
        <v>883</v>
      </c>
      <c r="AB86" s="79"/>
      <c r="AC86" s="79" t="b">
        <v>0</v>
      </c>
      <c r="AD86" s="79">
        <v>0</v>
      </c>
      <c r="AE86" s="85" t="s">
        <v>999</v>
      </c>
      <c r="AF86" s="79" t="b">
        <v>0</v>
      </c>
      <c r="AG86" s="79" t="s">
        <v>1013</v>
      </c>
      <c r="AH86" s="79"/>
      <c r="AI86" s="85" t="s">
        <v>999</v>
      </c>
      <c r="AJ86" s="79" t="b">
        <v>0</v>
      </c>
      <c r="AK86" s="79">
        <v>0</v>
      </c>
      <c r="AL86" s="85" t="s">
        <v>999</v>
      </c>
      <c r="AM86" s="79" t="s">
        <v>1026</v>
      </c>
      <c r="AN86" s="79" t="b">
        <v>0</v>
      </c>
      <c r="AO86" s="85" t="s">
        <v>883</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0</v>
      </c>
      <c r="BE86" s="49">
        <v>0</v>
      </c>
      <c r="BF86" s="48">
        <v>1</v>
      </c>
      <c r="BG86" s="49">
        <v>8.333333333333334</v>
      </c>
      <c r="BH86" s="48">
        <v>0</v>
      </c>
      <c r="BI86" s="49">
        <v>0</v>
      </c>
      <c r="BJ86" s="48">
        <v>11</v>
      </c>
      <c r="BK86" s="49">
        <v>91.66666666666667</v>
      </c>
      <c r="BL86" s="48">
        <v>12</v>
      </c>
    </row>
    <row r="87" spans="1:64" ht="15">
      <c r="A87" s="64" t="s">
        <v>283</v>
      </c>
      <c r="B87" s="64" t="s">
        <v>337</v>
      </c>
      <c r="C87" s="65" t="s">
        <v>2730</v>
      </c>
      <c r="D87" s="66">
        <v>3</v>
      </c>
      <c r="E87" s="67" t="s">
        <v>132</v>
      </c>
      <c r="F87" s="68">
        <v>32</v>
      </c>
      <c r="G87" s="65"/>
      <c r="H87" s="69"/>
      <c r="I87" s="70"/>
      <c r="J87" s="70"/>
      <c r="K87" s="34" t="s">
        <v>65</v>
      </c>
      <c r="L87" s="77">
        <v>87</v>
      </c>
      <c r="M87" s="77"/>
      <c r="N87" s="72"/>
      <c r="O87" s="79" t="s">
        <v>365</v>
      </c>
      <c r="P87" s="81">
        <v>43624.277453703704</v>
      </c>
      <c r="Q87" s="79" t="s">
        <v>398</v>
      </c>
      <c r="R87" s="79"/>
      <c r="S87" s="79"/>
      <c r="T87" s="79"/>
      <c r="U87" s="79"/>
      <c r="V87" s="82" t="s">
        <v>564</v>
      </c>
      <c r="W87" s="81">
        <v>43624.277453703704</v>
      </c>
      <c r="X87" s="82" t="s">
        <v>703</v>
      </c>
      <c r="Y87" s="79"/>
      <c r="Z87" s="79"/>
      <c r="AA87" s="85" t="s">
        <v>884</v>
      </c>
      <c r="AB87" s="79"/>
      <c r="AC87" s="79" t="b">
        <v>0</v>
      </c>
      <c r="AD87" s="79">
        <v>0</v>
      </c>
      <c r="AE87" s="85" t="s">
        <v>999</v>
      </c>
      <c r="AF87" s="79" t="b">
        <v>0</v>
      </c>
      <c r="AG87" s="79" t="s">
        <v>1013</v>
      </c>
      <c r="AH87" s="79"/>
      <c r="AI87" s="85" t="s">
        <v>999</v>
      </c>
      <c r="AJ87" s="79" t="b">
        <v>0</v>
      </c>
      <c r="AK87" s="79">
        <v>11</v>
      </c>
      <c r="AL87" s="85" t="s">
        <v>968</v>
      </c>
      <c r="AM87" s="79" t="s">
        <v>1023</v>
      </c>
      <c r="AN87" s="79" t="b">
        <v>0</v>
      </c>
      <c r="AO87" s="85" t="s">
        <v>968</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v>0</v>
      </c>
      <c r="BE87" s="49">
        <v>0</v>
      </c>
      <c r="BF87" s="48">
        <v>1</v>
      </c>
      <c r="BG87" s="49">
        <v>4.761904761904762</v>
      </c>
      <c r="BH87" s="48">
        <v>0</v>
      </c>
      <c r="BI87" s="49">
        <v>0</v>
      </c>
      <c r="BJ87" s="48">
        <v>20</v>
      </c>
      <c r="BK87" s="49">
        <v>95.23809523809524</v>
      </c>
      <c r="BL87" s="48">
        <v>21</v>
      </c>
    </row>
    <row r="88" spans="1:64" ht="15">
      <c r="A88" s="64" t="s">
        <v>284</v>
      </c>
      <c r="B88" s="64" t="s">
        <v>337</v>
      </c>
      <c r="C88" s="65" t="s">
        <v>2730</v>
      </c>
      <c r="D88" s="66">
        <v>3</v>
      </c>
      <c r="E88" s="67" t="s">
        <v>132</v>
      </c>
      <c r="F88" s="68">
        <v>32</v>
      </c>
      <c r="G88" s="65"/>
      <c r="H88" s="69"/>
      <c r="I88" s="70"/>
      <c r="J88" s="70"/>
      <c r="K88" s="34" t="s">
        <v>65</v>
      </c>
      <c r="L88" s="77">
        <v>88</v>
      </c>
      <c r="M88" s="77"/>
      <c r="N88" s="72"/>
      <c r="O88" s="79" t="s">
        <v>365</v>
      </c>
      <c r="P88" s="81">
        <v>43624.27855324074</v>
      </c>
      <c r="Q88" s="79" t="s">
        <v>398</v>
      </c>
      <c r="R88" s="79"/>
      <c r="S88" s="79"/>
      <c r="T88" s="79"/>
      <c r="U88" s="79"/>
      <c r="V88" s="82" t="s">
        <v>565</v>
      </c>
      <c r="W88" s="81">
        <v>43624.27855324074</v>
      </c>
      <c r="X88" s="82" t="s">
        <v>704</v>
      </c>
      <c r="Y88" s="79"/>
      <c r="Z88" s="79"/>
      <c r="AA88" s="85" t="s">
        <v>885</v>
      </c>
      <c r="AB88" s="79"/>
      <c r="AC88" s="79" t="b">
        <v>0</v>
      </c>
      <c r="AD88" s="79">
        <v>0</v>
      </c>
      <c r="AE88" s="85" t="s">
        <v>999</v>
      </c>
      <c r="AF88" s="79" t="b">
        <v>0</v>
      </c>
      <c r="AG88" s="79" t="s">
        <v>1013</v>
      </c>
      <c r="AH88" s="79"/>
      <c r="AI88" s="85" t="s">
        <v>999</v>
      </c>
      <c r="AJ88" s="79" t="b">
        <v>0</v>
      </c>
      <c r="AK88" s="79">
        <v>11</v>
      </c>
      <c r="AL88" s="85" t="s">
        <v>968</v>
      </c>
      <c r="AM88" s="79" t="s">
        <v>1023</v>
      </c>
      <c r="AN88" s="79" t="b">
        <v>0</v>
      </c>
      <c r="AO88" s="85" t="s">
        <v>968</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v>0</v>
      </c>
      <c r="BE88" s="49">
        <v>0</v>
      </c>
      <c r="BF88" s="48">
        <v>1</v>
      </c>
      <c r="BG88" s="49">
        <v>4.761904761904762</v>
      </c>
      <c r="BH88" s="48">
        <v>0</v>
      </c>
      <c r="BI88" s="49">
        <v>0</v>
      </c>
      <c r="BJ88" s="48">
        <v>20</v>
      </c>
      <c r="BK88" s="49">
        <v>95.23809523809524</v>
      </c>
      <c r="BL88" s="48">
        <v>21</v>
      </c>
    </row>
    <row r="89" spans="1:64" ht="15">
      <c r="A89" s="64" t="s">
        <v>285</v>
      </c>
      <c r="B89" s="64" t="s">
        <v>337</v>
      </c>
      <c r="C89" s="65" t="s">
        <v>2730</v>
      </c>
      <c r="D89" s="66">
        <v>3</v>
      </c>
      <c r="E89" s="67" t="s">
        <v>132</v>
      </c>
      <c r="F89" s="68">
        <v>32</v>
      </c>
      <c r="G89" s="65"/>
      <c r="H89" s="69"/>
      <c r="I89" s="70"/>
      <c r="J89" s="70"/>
      <c r="K89" s="34" t="s">
        <v>65</v>
      </c>
      <c r="L89" s="77">
        <v>89</v>
      </c>
      <c r="M89" s="77"/>
      <c r="N89" s="72"/>
      <c r="O89" s="79" t="s">
        <v>365</v>
      </c>
      <c r="P89" s="81">
        <v>43624.27877314815</v>
      </c>
      <c r="Q89" s="79" t="s">
        <v>398</v>
      </c>
      <c r="R89" s="79"/>
      <c r="S89" s="79"/>
      <c r="T89" s="79"/>
      <c r="U89" s="79"/>
      <c r="V89" s="82" t="s">
        <v>566</v>
      </c>
      <c r="W89" s="81">
        <v>43624.27877314815</v>
      </c>
      <c r="X89" s="82" t="s">
        <v>705</v>
      </c>
      <c r="Y89" s="79"/>
      <c r="Z89" s="79"/>
      <c r="AA89" s="85" t="s">
        <v>886</v>
      </c>
      <c r="AB89" s="79"/>
      <c r="AC89" s="79" t="b">
        <v>0</v>
      </c>
      <c r="AD89" s="79">
        <v>0</v>
      </c>
      <c r="AE89" s="85" t="s">
        <v>999</v>
      </c>
      <c r="AF89" s="79" t="b">
        <v>0</v>
      </c>
      <c r="AG89" s="79" t="s">
        <v>1013</v>
      </c>
      <c r="AH89" s="79"/>
      <c r="AI89" s="85" t="s">
        <v>999</v>
      </c>
      <c r="AJ89" s="79" t="b">
        <v>0</v>
      </c>
      <c r="AK89" s="79">
        <v>11</v>
      </c>
      <c r="AL89" s="85" t="s">
        <v>968</v>
      </c>
      <c r="AM89" s="79" t="s">
        <v>1023</v>
      </c>
      <c r="AN89" s="79" t="b">
        <v>0</v>
      </c>
      <c r="AO89" s="85" t="s">
        <v>968</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v>0</v>
      </c>
      <c r="BE89" s="49">
        <v>0</v>
      </c>
      <c r="BF89" s="48">
        <v>1</v>
      </c>
      <c r="BG89" s="49">
        <v>4.761904761904762</v>
      </c>
      <c r="BH89" s="48">
        <v>0</v>
      </c>
      <c r="BI89" s="49">
        <v>0</v>
      </c>
      <c r="BJ89" s="48">
        <v>20</v>
      </c>
      <c r="BK89" s="49">
        <v>95.23809523809524</v>
      </c>
      <c r="BL89" s="48">
        <v>21</v>
      </c>
    </row>
    <row r="90" spans="1:64" ht="15">
      <c r="A90" s="64" t="s">
        <v>286</v>
      </c>
      <c r="B90" s="64" t="s">
        <v>337</v>
      </c>
      <c r="C90" s="65" t="s">
        <v>2730</v>
      </c>
      <c r="D90" s="66">
        <v>3</v>
      </c>
      <c r="E90" s="67" t="s">
        <v>132</v>
      </c>
      <c r="F90" s="68">
        <v>32</v>
      </c>
      <c r="G90" s="65"/>
      <c r="H90" s="69"/>
      <c r="I90" s="70"/>
      <c r="J90" s="70"/>
      <c r="K90" s="34" t="s">
        <v>65</v>
      </c>
      <c r="L90" s="77">
        <v>90</v>
      </c>
      <c r="M90" s="77"/>
      <c r="N90" s="72"/>
      <c r="O90" s="79" t="s">
        <v>365</v>
      </c>
      <c r="P90" s="81">
        <v>43624.28097222222</v>
      </c>
      <c r="Q90" s="79" t="s">
        <v>398</v>
      </c>
      <c r="R90" s="79"/>
      <c r="S90" s="79"/>
      <c r="T90" s="79"/>
      <c r="U90" s="79"/>
      <c r="V90" s="82" t="s">
        <v>567</v>
      </c>
      <c r="W90" s="81">
        <v>43624.28097222222</v>
      </c>
      <c r="X90" s="82" t="s">
        <v>706</v>
      </c>
      <c r="Y90" s="79"/>
      <c r="Z90" s="79"/>
      <c r="AA90" s="85" t="s">
        <v>887</v>
      </c>
      <c r="AB90" s="79"/>
      <c r="AC90" s="79" t="b">
        <v>0</v>
      </c>
      <c r="AD90" s="79">
        <v>0</v>
      </c>
      <c r="AE90" s="85" t="s">
        <v>999</v>
      </c>
      <c r="AF90" s="79" t="b">
        <v>0</v>
      </c>
      <c r="AG90" s="79" t="s">
        <v>1013</v>
      </c>
      <c r="AH90" s="79"/>
      <c r="AI90" s="85" t="s">
        <v>999</v>
      </c>
      <c r="AJ90" s="79" t="b">
        <v>0</v>
      </c>
      <c r="AK90" s="79">
        <v>11</v>
      </c>
      <c r="AL90" s="85" t="s">
        <v>968</v>
      </c>
      <c r="AM90" s="79" t="s">
        <v>1023</v>
      </c>
      <c r="AN90" s="79" t="b">
        <v>0</v>
      </c>
      <c r="AO90" s="85" t="s">
        <v>968</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v>0</v>
      </c>
      <c r="BE90" s="49">
        <v>0</v>
      </c>
      <c r="BF90" s="48">
        <v>1</v>
      </c>
      <c r="BG90" s="49">
        <v>4.761904761904762</v>
      </c>
      <c r="BH90" s="48">
        <v>0</v>
      </c>
      <c r="BI90" s="49">
        <v>0</v>
      </c>
      <c r="BJ90" s="48">
        <v>20</v>
      </c>
      <c r="BK90" s="49">
        <v>95.23809523809524</v>
      </c>
      <c r="BL90" s="48">
        <v>21</v>
      </c>
    </row>
    <row r="91" spans="1:64" ht="15">
      <c r="A91" s="64" t="s">
        <v>287</v>
      </c>
      <c r="B91" s="64" t="s">
        <v>347</v>
      </c>
      <c r="C91" s="65" t="s">
        <v>2730</v>
      </c>
      <c r="D91" s="66">
        <v>3</v>
      </c>
      <c r="E91" s="67" t="s">
        <v>132</v>
      </c>
      <c r="F91" s="68">
        <v>32</v>
      </c>
      <c r="G91" s="65"/>
      <c r="H91" s="69"/>
      <c r="I91" s="70"/>
      <c r="J91" s="70"/>
      <c r="K91" s="34" t="s">
        <v>65</v>
      </c>
      <c r="L91" s="77">
        <v>91</v>
      </c>
      <c r="M91" s="77"/>
      <c r="N91" s="72"/>
      <c r="O91" s="79" t="s">
        <v>365</v>
      </c>
      <c r="P91" s="81">
        <v>43624.295752314814</v>
      </c>
      <c r="Q91" s="79" t="s">
        <v>373</v>
      </c>
      <c r="R91" s="79"/>
      <c r="S91" s="79"/>
      <c r="T91" s="79"/>
      <c r="U91" s="79"/>
      <c r="V91" s="82" t="s">
        <v>568</v>
      </c>
      <c r="W91" s="81">
        <v>43624.295752314814</v>
      </c>
      <c r="X91" s="82" t="s">
        <v>707</v>
      </c>
      <c r="Y91" s="79"/>
      <c r="Z91" s="79"/>
      <c r="AA91" s="85" t="s">
        <v>888</v>
      </c>
      <c r="AB91" s="79"/>
      <c r="AC91" s="79" t="b">
        <v>0</v>
      </c>
      <c r="AD91" s="79">
        <v>0</v>
      </c>
      <c r="AE91" s="85" t="s">
        <v>999</v>
      </c>
      <c r="AF91" s="79" t="b">
        <v>0</v>
      </c>
      <c r="AG91" s="79" t="s">
        <v>1013</v>
      </c>
      <c r="AH91" s="79"/>
      <c r="AI91" s="85" t="s">
        <v>999</v>
      </c>
      <c r="AJ91" s="79" t="b">
        <v>0</v>
      </c>
      <c r="AK91" s="79">
        <v>64</v>
      </c>
      <c r="AL91" s="85" t="s">
        <v>978</v>
      </c>
      <c r="AM91" s="79" t="s">
        <v>1026</v>
      </c>
      <c r="AN91" s="79" t="b">
        <v>0</v>
      </c>
      <c r="AO91" s="85" t="s">
        <v>978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24</v>
      </c>
      <c r="BK91" s="49">
        <v>100</v>
      </c>
      <c r="BL91" s="48">
        <v>24</v>
      </c>
    </row>
    <row r="92" spans="1:64" ht="15">
      <c r="A92" s="64" t="s">
        <v>288</v>
      </c>
      <c r="B92" s="64" t="s">
        <v>296</v>
      </c>
      <c r="C92" s="65" t="s">
        <v>2730</v>
      </c>
      <c r="D92" s="66">
        <v>3</v>
      </c>
      <c r="E92" s="67" t="s">
        <v>132</v>
      </c>
      <c r="F92" s="68">
        <v>32</v>
      </c>
      <c r="G92" s="65"/>
      <c r="H92" s="69"/>
      <c r="I92" s="70"/>
      <c r="J92" s="70"/>
      <c r="K92" s="34" t="s">
        <v>65</v>
      </c>
      <c r="L92" s="77">
        <v>92</v>
      </c>
      <c r="M92" s="77"/>
      <c r="N92" s="72"/>
      <c r="O92" s="79" t="s">
        <v>365</v>
      </c>
      <c r="P92" s="81">
        <v>43624.307488425926</v>
      </c>
      <c r="Q92" s="79" t="s">
        <v>399</v>
      </c>
      <c r="R92" s="79"/>
      <c r="S92" s="79"/>
      <c r="T92" s="79"/>
      <c r="U92" s="79"/>
      <c r="V92" s="82" t="s">
        <v>569</v>
      </c>
      <c r="W92" s="81">
        <v>43624.307488425926</v>
      </c>
      <c r="X92" s="82" t="s">
        <v>708</v>
      </c>
      <c r="Y92" s="79"/>
      <c r="Z92" s="79"/>
      <c r="AA92" s="85" t="s">
        <v>889</v>
      </c>
      <c r="AB92" s="79"/>
      <c r="AC92" s="79" t="b">
        <v>0</v>
      </c>
      <c r="AD92" s="79">
        <v>0</v>
      </c>
      <c r="AE92" s="85" t="s">
        <v>999</v>
      </c>
      <c r="AF92" s="79" t="b">
        <v>0</v>
      </c>
      <c r="AG92" s="79" t="s">
        <v>1013</v>
      </c>
      <c r="AH92" s="79"/>
      <c r="AI92" s="85" t="s">
        <v>999</v>
      </c>
      <c r="AJ92" s="79" t="b">
        <v>0</v>
      </c>
      <c r="AK92" s="79">
        <v>7</v>
      </c>
      <c r="AL92" s="85" t="s">
        <v>899</v>
      </c>
      <c r="AM92" s="79" t="s">
        <v>1023</v>
      </c>
      <c r="AN92" s="79" t="b">
        <v>0</v>
      </c>
      <c r="AO92" s="85" t="s">
        <v>899</v>
      </c>
      <c r="AP92" s="79" t="s">
        <v>176</v>
      </c>
      <c r="AQ92" s="79">
        <v>0</v>
      </c>
      <c r="AR92" s="79">
        <v>0</v>
      </c>
      <c r="AS92" s="79"/>
      <c r="AT92" s="79"/>
      <c r="AU92" s="79"/>
      <c r="AV92" s="79"/>
      <c r="AW92" s="79"/>
      <c r="AX92" s="79"/>
      <c r="AY92" s="79"/>
      <c r="AZ92" s="79"/>
      <c r="BA92">
        <v>1</v>
      </c>
      <c r="BB92" s="78" t="str">
        <f>REPLACE(INDEX(GroupVertices[Group],MATCH(Edges[[#This Row],[Vertex 1]],GroupVertices[Vertex],0)),1,1,"")</f>
        <v>7</v>
      </c>
      <c r="BC92" s="78" t="str">
        <f>REPLACE(INDEX(GroupVertices[Group],MATCH(Edges[[#This Row],[Vertex 2]],GroupVertices[Vertex],0)),1,1,"")</f>
        <v>7</v>
      </c>
      <c r="BD92" s="48">
        <v>0</v>
      </c>
      <c r="BE92" s="49">
        <v>0</v>
      </c>
      <c r="BF92" s="48">
        <v>0</v>
      </c>
      <c r="BG92" s="49">
        <v>0</v>
      </c>
      <c r="BH92" s="48">
        <v>0</v>
      </c>
      <c r="BI92" s="49">
        <v>0</v>
      </c>
      <c r="BJ92" s="48">
        <v>24</v>
      </c>
      <c r="BK92" s="49">
        <v>100</v>
      </c>
      <c r="BL92" s="48">
        <v>24</v>
      </c>
    </row>
    <row r="93" spans="1:64" ht="15">
      <c r="A93" s="64" t="s">
        <v>289</v>
      </c>
      <c r="B93" s="64" t="s">
        <v>337</v>
      </c>
      <c r="C93" s="65" t="s">
        <v>2730</v>
      </c>
      <c r="D93" s="66">
        <v>3</v>
      </c>
      <c r="E93" s="67" t="s">
        <v>132</v>
      </c>
      <c r="F93" s="68">
        <v>32</v>
      </c>
      <c r="G93" s="65"/>
      <c r="H93" s="69"/>
      <c r="I93" s="70"/>
      <c r="J93" s="70"/>
      <c r="K93" s="34" t="s">
        <v>65</v>
      </c>
      <c r="L93" s="77">
        <v>93</v>
      </c>
      <c r="M93" s="77"/>
      <c r="N93" s="72"/>
      <c r="O93" s="79" t="s">
        <v>365</v>
      </c>
      <c r="P93" s="81">
        <v>43624.31375</v>
      </c>
      <c r="Q93" s="79" t="s">
        <v>398</v>
      </c>
      <c r="R93" s="79"/>
      <c r="S93" s="79"/>
      <c r="T93" s="79"/>
      <c r="U93" s="79"/>
      <c r="V93" s="82" t="s">
        <v>570</v>
      </c>
      <c r="W93" s="81">
        <v>43624.31375</v>
      </c>
      <c r="X93" s="82" t="s">
        <v>709</v>
      </c>
      <c r="Y93" s="79"/>
      <c r="Z93" s="79"/>
      <c r="AA93" s="85" t="s">
        <v>890</v>
      </c>
      <c r="AB93" s="79"/>
      <c r="AC93" s="79" t="b">
        <v>0</v>
      </c>
      <c r="AD93" s="79">
        <v>0</v>
      </c>
      <c r="AE93" s="85" t="s">
        <v>999</v>
      </c>
      <c r="AF93" s="79" t="b">
        <v>0</v>
      </c>
      <c r="AG93" s="79" t="s">
        <v>1013</v>
      </c>
      <c r="AH93" s="79"/>
      <c r="AI93" s="85" t="s">
        <v>999</v>
      </c>
      <c r="AJ93" s="79" t="b">
        <v>0</v>
      </c>
      <c r="AK93" s="79">
        <v>11</v>
      </c>
      <c r="AL93" s="85" t="s">
        <v>968</v>
      </c>
      <c r="AM93" s="79" t="s">
        <v>1023</v>
      </c>
      <c r="AN93" s="79" t="b">
        <v>0</v>
      </c>
      <c r="AO93" s="85" t="s">
        <v>968</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v>0</v>
      </c>
      <c r="BE93" s="49">
        <v>0</v>
      </c>
      <c r="BF93" s="48">
        <v>1</v>
      </c>
      <c r="BG93" s="49">
        <v>4.761904761904762</v>
      </c>
      <c r="BH93" s="48">
        <v>0</v>
      </c>
      <c r="BI93" s="49">
        <v>0</v>
      </c>
      <c r="BJ93" s="48">
        <v>20</v>
      </c>
      <c r="BK93" s="49">
        <v>95.23809523809524</v>
      </c>
      <c r="BL93" s="48">
        <v>21</v>
      </c>
    </row>
    <row r="94" spans="1:64" ht="15">
      <c r="A94" s="64" t="s">
        <v>290</v>
      </c>
      <c r="B94" s="64" t="s">
        <v>337</v>
      </c>
      <c r="C94" s="65" t="s">
        <v>2730</v>
      </c>
      <c r="D94" s="66">
        <v>3</v>
      </c>
      <c r="E94" s="67" t="s">
        <v>132</v>
      </c>
      <c r="F94" s="68">
        <v>32</v>
      </c>
      <c r="G94" s="65"/>
      <c r="H94" s="69"/>
      <c r="I94" s="70"/>
      <c r="J94" s="70"/>
      <c r="K94" s="34" t="s">
        <v>65</v>
      </c>
      <c r="L94" s="77">
        <v>94</v>
      </c>
      <c r="M94" s="77"/>
      <c r="N94" s="72"/>
      <c r="O94" s="79" t="s">
        <v>365</v>
      </c>
      <c r="P94" s="81">
        <v>43624.31554398148</v>
      </c>
      <c r="Q94" s="79" t="s">
        <v>398</v>
      </c>
      <c r="R94" s="79"/>
      <c r="S94" s="79"/>
      <c r="T94" s="79"/>
      <c r="U94" s="79"/>
      <c r="V94" s="82" t="s">
        <v>571</v>
      </c>
      <c r="W94" s="81">
        <v>43624.31554398148</v>
      </c>
      <c r="X94" s="82" t="s">
        <v>710</v>
      </c>
      <c r="Y94" s="79"/>
      <c r="Z94" s="79"/>
      <c r="AA94" s="85" t="s">
        <v>891</v>
      </c>
      <c r="AB94" s="79"/>
      <c r="AC94" s="79" t="b">
        <v>0</v>
      </c>
      <c r="AD94" s="79">
        <v>0</v>
      </c>
      <c r="AE94" s="85" t="s">
        <v>999</v>
      </c>
      <c r="AF94" s="79" t="b">
        <v>0</v>
      </c>
      <c r="AG94" s="79" t="s">
        <v>1013</v>
      </c>
      <c r="AH94" s="79"/>
      <c r="AI94" s="85" t="s">
        <v>999</v>
      </c>
      <c r="AJ94" s="79" t="b">
        <v>0</v>
      </c>
      <c r="AK94" s="79">
        <v>11</v>
      </c>
      <c r="AL94" s="85" t="s">
        <v>968</v>
      </c>
      <c r="AM94" s="79" t="s">
        <v>1021</v>
      </c>
      <c r="AN94" s="79" t="b">
        <v>0</v>
      </c>
      <c r="AO94" s="85" t="s">
        <v>968</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v>0</v>
      </c>
      <c r="BE94" s="49">
        <v>0</v>
      </c>
      <c r="BF94" s="48">
        <v>1</v>
      </c>
      <c r="BG94" s="49">
        <v>4.761904761904762</v>
      </c>
      <c r="BH94" s="48">
        <v>0</v>
      </c>
      <c r="BI94" s="49">
        <v>0</v>
      </c>
      <c r="BJ94" s="48">
        <v>20</v>
      </c>
      <c r="BK94" s="49">
        <v>95.23809523809524</v>
      </c>
      <c r="BL94" s="48">
        <v>21</v>
      </c>
    </row>
    <row r="95" spans="1:64" ht="15">
      <c r="A95" s="64" t="s">
        <v>291</v>
      </c>
      <c r="B95" s="64" t="s">
        <v>296</v>
      </c>
      <c r="C95" s="65" t="s">
        <v>2731</v>
      </c>
      <c r="D95" s="66">
        <v>3</v>
      </c>
      <c r="E95" s="67" t="s">
        <v>136</v>
      </c>
      <c r="F95" s="68">
        <v>23.333333333333336</v>
      </c>
      <c r="G95" s="65"/>
      <c r="H95" s="69"/>
      <c r="I95" s="70"/>
      <c r="J95" s="70"/>
      <c r="K95" s="34" t="s">
        <v>65</v>
      </c>
      <c r="L95" s="77">
        <v>95</v>
      </c>
      <c r="M95" s="77"/>
      <c r="N95" s="72"/>
      <c r="O95" s="79" t="s">
        <v>365</v>
      </c>
      <c r="P95" s="81">
        <v>43623.344814814816</v>
      </c>
      <c r="Q95" s="79" t="s">
        <v>372</v>
      </c>
      <c r="R95" s="79"/>
      <c r="S95" s="79"/>
      <c r="T95" s="79"/>
      <c r="U95" s="79"/>
      <c r="V95" s="82" t="s">
        <v>572</v>
      </c>
      <c r="W95" s="81">
        <v>43623.344814814816</v>
      </c>
      <c r="X95" s="82" t="s">
        <v>711</v>
      </c>
      <c r="Y95" s="79"/>
      <c r="Z95" s="79"/>
      <c r="AA95" s="85" t="s">
        <v>892</v>
      </c>
      <c r="AB95" s="79"/>
      <c r="AC95" s="79" t="b">
        <v>0</v>
      </c>
      <c r="AD95" s="79">
        <v>0</v>
      </c>
      <c r="AE95" s="85" t="s">
        <v>999</v>
      </c>
      <c r="AF95" s="79" t="b">
        <v>0</v>
      </c>
      <c r="AG95" s="79" t="s">
        <v>1013</v>
      </c>
      <c r="AH95" s="79"/>
      <c r="AI95" s="85" t="s">
        <v>999</v>
      </c>
      <c r="AJ95" s="79" t="b">
        <v>0</v>
      </c>
      <c r="AK95" s="79">
        <v>8</v>
      </c>
      <c r="AL95" s="85" t="s">
        <v>898</v>
      </c>
      <c r="AM95" s="79" t="s">
        <v>1023</v>
      </c>
      <c r="AN95" s="79" t="b">
        <v>0</v>
      </c>
      <c r="AO95" s="85" t="s">
        <v>898</v>
      </c>
      <c r="AP95" s="79" t="s">
        <v>176</v>
      </c>
      <c r="AQ95" s="79">
        <v>0</v>
      </c>
      <c r="AR95" s="79">
        <v>0</v>
      </c>
      <c r="AS95" s="79"/>
      <c r="AT95" s="79"/>
      <c r="AU95" s="79"/>
      <c r="AV95" s="79"/>
      <c r="AW95" s="79"/>
      <c r="AX95" s="79"/>
      <c r="AY95" s="79"/>
      <c r="AZ95" s="79"/>
      <c r="BA95">
        <v>2</v>
      </c>
      <c r="BB95" s="78" t="str">
        <f>REPLACE(INDEX(GroupVertices[Group],MATCH(Edges[[#This Row],[Vertex 1]],GroupVertices[Vertex],0)),1,1,"")</f>
        <v>7</v>
      </c>
      <c r="BC95" s="78" t="str">
        <f>REPLACE(INDEX(GroupVertices[Group],MATCH(Edges[[#This Row],[Vertex 2]],GroupVertices[Vertex],0)),1,1,"")</f>
        <v>7</v>
      </c>
      <c r="BD95" s="48">
        <v>0</v>
      </c>
      <c r="BE95" s="49">
        <v>0</v>
      </c>
      <c r="BF95" s="48">
        <v>2</v>
      </c>
      <c r="BG95" s="49">
        <v>10.526315789473685</v>
      </c>
      <c r="BH95" s="48">
        <v>0</v>
      </c>
      <c r="BI95" s="49">
        <v>0</v>
      </c>
      <c r="BJ95" s="48">
        <v>17</v>
      </c>
      <c r="BK95" s="49">
        <v>89.47368421052632</v>
      </c>
      <c r="BL95" s="48">
        <v>19</v>
      </c>
    </row>
    <row r="96" spans="1:64" ht="15">
      <c r="A96" s="64" t="s">
        <v>291</v>
      </c>
      <c r="B96" s="64" t="s">
        <v>296</v>
      </c>
      <c r="C96" s="65" t="s">
        <v>2731</v>
      </c>
      <c r="D96" s="66">
        <v>3</v>
      </c>
      <c r="E96" s="67" t="s">
        <v>136</v>
      </c>
      <c r="F96" s="68">
        <v>23.333333333333336</v>
      </c>
      <c r="G96" s="65"/>
      <c r="H96" s="69"/>
      <c r="I96" s="70"/>
      <c r="J96" s="70"/>
      <c r="K96" s="34" t="s">
        <v>65</v>
      </c>
      <c r="L96" s="77">
        <v>96</v>
      </c>
      <c r="M96" s="77"/>
      <c r="N96" s="72"/>
      <c r="O96" s="79" t="s">
        <v>365</v>
      </c>
      <c r="P96" s="81">
        <v>43624.317337962966</v>
      </c>
      <c r="Q96" s="79" t="s">
        <v>399</v>
      </c>
      <c r="R96" s="79"/>
      <c r="S96" s="79"/>
      <c r="T96" s="79"/>
      <c r="U96" s="79"/>
      <c r="V96" s="82" t="s">
        <v>572</v>
      </c>
      <c r="W96" s="81">
        <v>43624.317337962966</v>
      </c>
      <c r="X96" s="82" t="s">
        <v>712</v>
      </c>
      <c r="Y96" s="79"/>
      <c r="Z96" s="79"/>
      <c r="AA96" s="85" t="s">
        <v>893</v>
      </c>
      <c r="AB96" s="79"/>
      <c r="AC96" s="79" t="b">
        <v>0</v>
      </c>
      <c r="AD96" s="79">
        <v>0</v>
      </c>
      <c r="AE96" s="85" t="s">
        <v>999</v>
      </c>
      <c r="AF96" s="79" t="b">
        <v>0</v>
      </c>
      <c r="AG96" s="79" t="s">
        <v>1013</v>
      </c>
      <c r="AH96" s="79"/>
      <c r="AI96" s="85" t="s">
        <v>999</v>
      </c>
      <c r="AJ96" s="79" t="b">
        <v>0</v>
      </c>
      <c r="AK96" s="79">
        <v>7</v>
      </c>
      <c r="AL96" s="85" t="s">
        <v>899</v>
      </c>
      <c r="AM96" s="79" t="s">
        <v>1023</v>
      </c>
      <c r="AN96" s="79" t="b">
        <v>0</v>
      </c>
      <c r="AO96" s="85" t="s">
        <v>899</v>
      </c>
      <c r="AP96" s="79" t="s">
        <v>176</v>
      </c>
      <c r="AQ96" s="79">
        <v>0</v>
      </c>
      <c r="AR96" s="79">
        <v>0</v>
      </c>
      <c r="AS96" s="79"/>
      <c r="AT96" s="79"/>
      <c r="AU96" s="79"/>
      <c r="AV96" s="79"/>
      <c r="AW96" s="79"/>
      <c r="AX96" s="79"/>
      <c r="AY96" s="79"/>
      <c r="AZ96" s="79"/>
      <c r="BA96">
        <v>2</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24</v>
      </c>
      <c r="BK96" s="49">
        <v>100</v>
      </c>
      <c r="BL96" s="48">
        <v>24</v>
      </c>
    </row>
    <row r="97" spans="1:64" ht="15">
      <c r="A97" s="64" t="s">
        <v>292</v>
      </c>
      <c r="B97" s="64" t="s">
        <v>347</v>
      </c>
      <c r="C97" s="65" t="s">
        <v>2730</v>
      </c>
      <c r="D97" s="66">
        <v>3</v>
      </c>
      <c r="E97" s="67" t="s">
        <v>132</v>
      </c>
      <c r="F97" s="68">
        <v>32</v>
      </c>
      <c r="G97" s="65"/>
      <c r="H97" s="69"/>
      <c r="I97" s="70"/>
      <c r="J97" s="70"/>
      <c r="K97" s="34" t="s">
        <v>65</v>
      </c>
      <c r="L97" s="77">
        <v>97</v>
      </c>
      <c r="M97" s="77"/>
      <c r="N97" s="72"/>
      <c r="O97" s="79" t="s">
        <v>365</v>
      </c>
      <c r="P97" s="81">
        <v>43624.32571759259</v>
      </c>
      <c r="Q97" s="79" t="s">
        <v>373</v>
      </c>
      <c r="R97" s="79"/>
      <c r="S97" s="79"/>
      <c r="T97" s="79"/>
      <c r="U97" s="79"/>
      <c r="V97" s="82" t="s">
        <v>573</v>
      </c>
      <c r="W97" s="81">
        <v>43624.32571759259</v>
      </c>
      <c r="X97" s="82" t="s">
        <v>713</v>
      </c>
      <c r="Y97" s="79"/>
      <c r="Z97" s="79"/>
      <c r="AA97" s="85" t="s">
        <v>894</v>
      </c>
      <c r="AB97" s="79"/>
      <c r="AC97" s="79" t="b">
        <v>0</v>
      </c>
      <c r="AD97" s="79">
        <v>0</v>
      </c>
      <c r="AE97" s="85" t="s">
        <v>999</v>
      </c>
      <c r="AF97" s="79" t="b">
        <v>0</v>
      </c>
      <c r="AG97" s="79" t="s">
        <v>1013</v>
      </c>
      <c r="AH97" s="79"/>
      <c r="AI97" s="85" t="s">
        <v>999</v>
      </c>
      <c r="AJ97" s="79" t="b">
        <v>0</v>
      </c>
      <c r="AK97" s="79">
        <v>64</v>
      </c>
      <c r="AL97" s="85" t="s">
        <v>978</v>
      </c>
      <c r="AM97" s="79" t="s">
        <v>1023</v>
      </c>
      <c r="AN97" s="79" t="b">
        <v>0</v>
      </c>
      <c r="AO97" s="85" t="s">
        <v>978</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24</v>
      </c>
      <c r="BK97" s="49">
        <v>100</v>
      </c>
      <c r="BL97" s="48">
        <v>24</v>
      </c>
    </row>
    <row r="98" spans="1:64" ht="15">
      <c r="A98" s="64" t="s">
        <v>293</v>
      </c>
      <c r="B98" s="64" t="s">
        <v>293</v>
      </c>
      <c r="C98" s="65" t="s">
        <v>2730</v>
      </c>
      <c r="D98" s="66">
        <v>3</v>
      </c>
      <c r="E98" s="67" t="s">
        <v>132</v>
      </c>
      <c r="F98" s="68">
        <v>32</v>
      </c>
      <c r="G98" s="65"/>
      <c r="H98" s="69"/>
      <c r="I98" s="70"/>
      <c r="J98" s="70"/>
      <c r="K98" s="34" t="s">
        <v>65</v>
      </c>
      <c r="L98" s="77">
        <v>98</v>
      </c>
      <c r="M98" s="77"/>
      <c r="N98" s="72"/>
      <c r="O98" s="79" t="s">
        <v>176</v>
      </c>
      <c r="P98" s="81">
        <v>43624.32703703704</v>
      </c>
      <c r="Q98" s="79" t="s">
        <v>400</v>
      </c>
      <c r="R98" s="82" t="s">
        <v>461</v>
      </c>
      <c r="S98" s="79" t="s">
        <v>474</v>
      </c>
      <c r="T98" s="79"/>
      <c r="U98" s="79"/>
      <c r="V98" s="82" t="s">
        <v>574</v>
      </c>
      <c r="W98" s="81">
        <v>43624.32703703704</v>
      </c>
      <c r="X98" s="82" t="s">
        <v>714</v>
      </c>
      <c r="Y98" s="79"/>
      <c r="Z98" s="79"/>
      <c r="AA98" s="85" t="s">
        <v>895</v>
      </c>
      <c r="AB98" s="79"/>
      <c r="AC98" s="79" t="b">
        <v>0</v>
      </c>
      <c r="AD98" s="79">
        <v>1</v>
      </c>
      <c r="AE98" s="85" t="s">
        <v>999</v>
      </c>
      <c r="AF98" s="79" t="b">
        <v>1</v>
      </c>
      <c r="AG98" s="79" t="s">
        <v>1013</v>
      </c>
      <c r="AH98" s="79"/>
      <c r="AI98" s="85" t="s">
        <v>1019</v>
      </c>
      <c r="AJ98" s="79" t="b">
        <v>0</v>
      </c>
      <c r="AK98" s="79">
        <v>0</v>
      </c>
      <c r="AL98" s="85" t="s">
        <v>999</v>
      </c>
      <c r="AM98" s="79" t="s">
        <v>1024</v>
      </c>
      <c r="AN98" s="79" t="b">
        <v>0</v>
      </c>
      <c r="AO98" s="85" t="s">
        <v>895</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4</v>
      </c>
      <c r="BE98" s="49">
        <v>7.8431372549019605</v>
      </c>
      <c r="BF98" s="48">
        <v>2</v>
      </c>
      <c r="BG98" s="49">
        <v>3.9215686274509802</v>
      </c>
      <c r="BH98" s="48">
        <v>0</v>
      </c>
      <c r="BI98" s="49">
        <v>0</v>
      </c>
      <c r="BJ98" s="48">
        <v>45</v>
      </c>
      <c r="BK98" s="49">
        <v>88.23529411764706</v>
      </c>
      <c r="BL98" s="48">
        <v>51</v>
      </c>
    </row>
    <row r="99" spans="1:64" ht="15">
      <c r="A99" s="64" t="s">
        <v>294</v>
      </c>
      <c r="B99" s="64" t="s">
        <v>328</v>
      </c>
      <c r="C99" s="65" t="s">
        <v>2730</v>
      </c>
      <c r="D99" s="66">
        <v>3</v>
      </c>
      <c r="E99" s="67" t="s">
        <v>132</v>
      </c>
      <c r="F99" s="68">
        <v>32</v>
      </c>
      <c r="G99" s="65"/>
      <c r="H99" s="69"/>
      <c r="I99" s="70"/>
      <c r="J99" s="70"/>
      <c r="K99" s="34" t="s">
        <v>65</v>
      </c>
      <c r="L99" s="77">
        <v>99</v>
      </c>
      <c r="M99" s="77"/>
      <c r="N99" s="72"/>
      <c r="O99" s="79" t="s">
        <v>365</v>
      </c>
      <c r="P99" s="81">
        <v>43624.33461805555</v>
      </c>
      <c r="Q99" s="79" t="s">
        <v>386</v>
      </c>
      <c r="R99" s="79"/>
      <c r="S99" s="79"/>
      <c r="T99" s="79"/>
      <c r="U99" s="79"/>
      <c r="V99" s="82" t="s">
        <v>575</v>
      </c>
      <c r="W99" s="81">
        <v>43624.33461805555</v>
      </c>
      <c r="X99" s="82" t="s">
        <v>715</v>
      </c>
      <c r="Y99" s="79"/>
      <c r="Z99" s="79"/>
      <c r="AA99" s="85" t="s">
        <v>896</v>
      </c>
      <c r="AB99" s="79"/>
      <c r="AC99" s="79" t="b">
        <v>0</v>
      </c>
      <c r="AD99" s="79">
        <v>0</v>
      </c>
      <c r="AE99" s="85" t="s">
        <v>999</v>
      </c>
      <c r="AF99" s="79" t="b">
        <v>0</v>
      </c>
      <c r="AG99" s="79" t="s">
        <v>1013</v>
      </c>
      <c r="AH99" s="79"/>
      <c r="AI99" s="85" t="s">
        <v>999</v>
      </c>
      <c r="AJ99" s="79" t="b">
        <v>0</v>
      </c>
      <c r="AK99" s="79">
        <v>3</v>
      </c>
      <c r="AL99" s="85" t="s">
        <v>955</v>
      </c>
      <c r="AM99" s="79" t="s">
        <v>1023</v>
      </c>
      <c r="AN99" s="79" t="b">
        <v>0</v>
      </c>
      <c r="AO99" s="85" t="s">
        <v>955</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9</v>
      </c>
      <c r="BD99" s="48">
        <v>0</v>
      </c>
      <c r="BE99" s="49">
        <v>0</v>
      </c>
      <c r="BF99" s="48">
        <v>0</v>
      </c>
      <c r="BG99" s="49">
        <v>0</v>
      </c>
      <c r="BH99" s="48">
        <v>0</v>
      </c>
      <c r="BI99" s="49">
        <v>0</v>
      </c>
      <c r="BJ99" s="48">
        <v>21</v>
      </c>
      <c r="BK99" s="49">
        <v>100</v>
      </c>
      <c r="BL99" s="48">
        <v>21</v>
      </c>
    </row>
    <row r="100" spans="1:64" ht="15">
      <c r="A100" s="64" t="s">
        <v>295</v>
      </c>
      <c r="B100" s="64" t="s">
        <v>328</v>
      </c>
      <c r="C100" s="65" t="s">
        <v>2730</v>
      </c>
      <c r="D100" s="66">
        <v>3</v>
      </c>
      <c r="E100" s="67" t="s">
        <v>132</v>
      </c>
      <c r="F100" s="68">
        <v>32</v>
      </c>
      <c r="G100" s="65"/>
      <c r="H100" s="69"/>
      <c r="I100" s="70"/>
      <c r="J100" s="70"/>
      <c r="K100" s="34" t="s">
        <v>65</v>
      </c>
      <c r="L100" s="77">
        <v>100</v>
      </c>
      <c r="M100" s="77"/>
      <c r="N100" s="72"/>
      <c r="O100" s="79" t="s">
        <v>365</v>
      </c>
      <c r="P100" s="81">
        <v>43624.334861111114</v>
      </c>
      <c r="Q100" s="79" t="s">
        <v>386</v>
      </c>
      <c r="R100" s="79"/>
      <c r="S100" s="79"/>
      <c r="T100" s="79"/>
      <c r="U100" s="79"/>
      <c r="V100" s="82" t="s">
        <v>576</v>
      </c>
      <c r="W100" s="81">
        <v>43624.334861111114</v>
      </c>
      <c r="X100" s="82" t="s">
        <v>716</v>
      </c>
      <c r="Y100" s="79"/>
      <c r="Z100" s="79"/>
      <c r="AA100" s="85" t="s">
        <v>897</v>
      </c>
      <c r="AB100" s="79"/>
      <c r="AC100" s="79" t="b">
        <v>0</v>
      </c>
      <c r="AD100" s="79">
        <v>0</v>
      </c>
      <c r="AE100" s="85" t="s">
        <v>999</v>
      </c>
      <c r="AF100" s="79" t="b">
        <v>0</v>
      </c>
      <c r="AG100" s="79" t="s">
        <v>1013</v>
      </c>
      <c r="AH100" s="79"/>
      <c r="AI100" s="85" t="s">
        <v>999</v>
      </c>
      <c r="AJ100" s="79" t="b">
        <v>0</v>
      </c>
      <c r="AK100" s="79">
        <v>3</v>
      </c>
      <c r="AL100" s="85" t="s">
        <v>955</v>
      </c>
      <c r="AM100" s="79" t="s">
        <v>1023</v>
      </c>
      <c r="AN100" s="79" t="b">
        <v>0</v>
      </c>
      <c r="AO100" s="85" t="s">
        <v>955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9</v>
      </c>
      <c r="BC100" s="78" t="str">
        <f>REPLACE(INDEX(GroupVertices[Group],MATCH(Edges[[#This Row],[Vertex 2]],GroupVertices[Vertex],0)),1,1,"")</f>
        <v>9</v>
      </c>
      <c r="BD100" s="48">
        <v>0</v>
      </c>
      <c r="BE100" s="49">
        <v>0</v>
      </c>
      <c r="BF100" s="48">
        <v>0</v>
      </c>
      <c r="BG100" s="49">
        <v>0</v>
      </c>
      <c r="BH100" s="48">
        <v>0</v>
      </c>
      <c r="BI100" s="49">
        <v>0</v>
      </c>
      <c r="BJ100" s="48">
        <v>21</v>
      </c>
      <c r="BK100" s="49">
        <v>100</v>
      </c>
      <c r="BL100" s="48">
        <v>21</v>
      </c>
    </row>
    <row r="101" spans="1:64" ht="15">
      <c r="A101" s="64" t="s">
        <v>296</v>
      </c>
      <c r="B101" s="64" t="s">
        <v>296</v>
      </c>
      <c r="C101" s="65" t="s">
        <v>2731</v>
      </c>
      <c r="D101" s="66">
        <v>3</v>
      </c>
      <c r="E101" s="67" t="s">
        <v>136</v>
      </c>
      <c r="F101" s="68">
        <v>23.333333333333336</v>
      </c>
      <c r="G101" s="65"/>
      <c r="H101" s="69"/>
      <c r="I101" s="70"/>
      <c r="J101" s="70"/>
      <c r="K101" s="34" t="s">
        <v>65</v>
      </c>
      <c r="L101" s="77">
        <v>101</v>
      </c>
      <c r="M101" s="77"/>
      <c r="N101" s="72"/>
      <c r="O101" s="79" t="s">
        <v>176</v>
      </c>
      <c r="P101" s="81">
        <v>43623.286203703705</v>
      </c>
      <c r="Q101" s="79" t="s">
        <v>401</v>
      </c>
      <c r="R101" s="82" t="s">
        <v>462</v>
      </c>
      <c r="S101" s="79" t="s">
        <v>476</v>
      </c>
      <c r="T101" s="79"/>
      <c r="U101" s="79"/>
      <c r="V101" s="82" t="s">
        <v>577</v>
      </c>
      <c r="W101" s="81">
        <v>43623.286203703705</v>
      </c>
      <c r="X101" s="82" t="s">
        <v>717</v>
      </c>
      <c r="Y101" s="79"/>
      <c r="Z101" s="79"/>
      <c r="AA101" s="85" t="s">
        <v>898</v>
      </c>
      <c r="AB101" s="79"/>
      <c r="AC101" s="79" t="b">
        <v>0</v>
      </c>
      <c r="AD101" s="79">
        <v>23</v>
      </c>
      <c r="AE101" s="85" t="s">
        <v>999</v>
      </c>
      <c r="AF101" s="79" t="b">
        <v>0</v>
      </c>
      <c r="AG101" s="79" t="s">
        <v>1013</v>
      </c>
      <c r="AH101" s="79"/>
      <c r="AI101" s="85" t="s">
        <v>999</v>
      </c>
      <c r="AJ101" s="79" t="b">
        <v>0</v>
      </c>
      <c r="AK101" s="79">
        <v>8</v>
      </c>
      <c r="AL101" s="85" t="s">
        <v>999</v>
      </c>
      <c r="AM101" s="79" t="s">
        <v>1020</v>
      </c>
      <c r="AN101" s="79" t="b">
        <v>0</v>
      </c>
      <c r="AO101" s="85" t="s">
        <v>898</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7</v>
      </c>
      <c r="BC101" s="78" t="str">
        <f>REPLACE(INDEX(GroupVertices[Group],MATCH(Edges[[#This Row],[Vertex 2]],GroupVertices[Vertex],0)),1,1,"")</f>
        <v>7</v>
      </c>
      <c r="BD101" s="48">
        <v>0</v>
      </c>
      <c r="BE101" s="49">
        <v>0</v>
      </c>
      <c r="BF101" s="48">
        <v>2</v>
      </c>
      <c r="BG101" s="49">
        <v>12.5</v>
      </c>
      <c r="BH101" s="48">
        <v>0</v>
      </c>
      <c r="BI101" s="49">
        <v>0</v>
      </c>
      <c r="BJ101" s="48">
        <v>14</v>
      </c>
      <c r="BK101" s="49">
        <v>87.5</v>
      </c>
      <c r="BL101" s="48">
        <v>16</v>
      </c>
    </row>
    <row r="102" spans="1:64" ht="15">
      <c r="A102" s="64" t="s">
        <v>296</v>
      </c>
      <c r="B102" s="64" t="s">
        <v>296</v>
      </c>
      <c r="C102" s="65" t="s">
        <v>2731</v>
      </c>
      <c r="D102" s="66">
        <v>3</v>
      </c>
      <c r="E102" s="67" t="s">
        <v>136</v>
      </c>
      <c r="F102" s="68">
        <v>23.333333333333336</v>
      </c>
      <c r="G102" s="65"/>
      <c r="H102" s="69"/>
      <c r="I102" s="70"/>
      <c r="J102" s="70"/>
      <c r="K102" s="34" t="s">
        <v>65</v>
      </c>
      <c r="L102" s="77">
        <v>102</v>
      </c>
      <c r="M102" s="77"/>
      <c r="N102" s="72"/>
      <c r="O102" s="79" t="s">
        <v>176</v>
      </c>
      <c r="P102" s="81">
        <v>43624.28349537037</v>
      </c>
      <c r="Q102" s="79" t="s">
        <v>402</v>
      </c>
      <c r="R102" s="82" t="s">
        <v>463</v>
      </c>
      <c r="S102" s="79" t="s">
        <v>476</v>
      </c>
      <c r="T102" s="79"/>
      <c r="U102" s="79"/>
      <c r="V102" s="82" t="s">
        <v>577</v>
      </c>
      <c r="W102" s="81">
        <v>43624.28349537037</v>
      </c>
      <c r="X102" s="82" t="s">
        <v>718</v>
      </c>
      <c r="Y102" s="79"/>
      <c r="Z102" s="79"/>
      <c r="AA102" s="85" t="s">
        <v>899</v>
      </c>
      <c r="AB102" s="79"/>
      <c r="AC102" s="79" t="b">
        <v>0</v>
      </c>
      <c r="AD102" s="79">
        <v>18</v>
      </c>
      <c r="AE102" s="85" t="s">
        <v>999</v>
      </c>
      <c r="AF102" s="79" t="b">
        <v>0</v>
      </c>
      <c r="AG102" s="79" t="s">
        <v>1013</v>
      </c>
      <c r="AH102" s="79"/>
      <c r="AI102" s="85" t="s">
        <v>999</v>
      </c>
      <c r="AJ102" s="79" t="b">
        <v>0</v>
      </c>
      <c r="AK102" s="79">
        <v>7</v>
      </c>
      <c r="AL102" s="85" t="s">
        <v>999</v>
      </c>
      <c r="AM102" s="79" t="s">
        <v>1020</v>
      </c>
      <c r="AN102" s="79" t="b">
        <v>0</v>
      </c>
      <c r="AO102" s="85" t="s">
        <v>899</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7</v>
      </c>
      <c r="BC102" s="78" t="str">
        <f>REPLACE(INDEX(GroupVertices[Group],MATCH(Edges[[#This Row],[Vertex 2]],GroupVertices[Vertex],0)),1,1,"")</f>
        <v>7</v>
      </c>
      <c r="BD102" s="48">
        <v>0</v>
      </c>
      <c r="BE102" s="49">
        <v>0</v>
      </c>
      <c r="BF102" s="48">
        <v>0</v>
      </c>
      <c r="BG102" s="49">
        <v>0</v>
      </c>
      <c r="BH102" s="48">
        <v>0</v>
      </c>
      <c r="BI102" s="49">
        <v>0</v>
      </c>
      <c r="BJ102" s="48">
        <v>46</v>
      </c>
      <c r="BK102" s="49">
        <v>100</v>
      </c>
      <c r="BL102" s="48">
        <v>46</v>
      </c>
    </row>
    <row r="103" spans="1:64" ht="15">
      <c r="A103" s="64" t="s">
        <v>297</v>
      </c>
      <c r="B103" s="64" t="s">
        <v>296</v>
      </c>
      <c r="C103" s="65" t="s">
        <v>2730</v>
      </c>
      <c r="D103" s="66">
        <v>3</v>
      </c>
      <c r="E103" s="67" t="s">
        <v>132</v>
      </c>
      <c r="F103" s="68">
        <v>32</v>
      </c>
      <c r="G103" s="65"/>
      <c r="H103" s="69"/>
      <c r="I103" s="70"/>
      <c r="J103" s="70"/>
      <c r="K103" s="34" t="s">
        <v>65</v>
      </c>
      <c r="L103" s="77">
        <v>103</v>
      </c>
      <c r="M103" s="77"/>
      <c r="N103" s="72"/>
      <c r="O103" s="79" t="s">
        <v>365</v>
      </c>
      <c r="P103" s="81">
        <v>43624.338738425926</v>
      </c>
      <c r="Q103" s="79" t="s">
        <v>399</v>
      </c>
      <c r="R103" s="79"/>
      <c r="S103" s="79"/>
      <c r="T103" s="79"/>
      <c r="U103" s="79"/>
      <c r="V103" s="82" t="s">
        <v>578</v>
      </c>
      <c r="W103" s="81">
        <v>43624.338738425926</v>
      </c>
      <c r="X103" s="82" t="s">
        <v>719</v>
      </c>
      <c r="Y103" s="79"/>
      <c r="Z103" s="79"/>
      <c r="AA103" s="85" t="s">
        <v>900</v>
      </c>
      <c r="AB103" s="79"/>
      <c r="AC103" s="79" t="b">
        <v>0</v>
      </c>
      <c r="AD103" s="79">
        <v>0</v>
      </c>
      <c r="AE103" s="85" t="s">
        <v>999</v>
      </c>
      <c r="AF103" s="79" t="b">
        <v>0</v>
      </c>
      <c r="AG103" s="79" t="s">
        <v>1013</v>
      </c>
      <c r="AH103" s="79"/>
      <c r="AI103" s="85" t="s">
        <v>999</v>
      </c>
      <c r="AJ103" s="79" t="b">
        <v>0</v>
      </c>
      <c r="AK103" s="79">
        <v>7</v>
      </c>
      <c r="AL103" s="85" t="s">
        <v>899</v>
      </c>
      <c r="AM103" s="79" t="s">
        <v>1023</v>
      </c>
      <c r="AN103" s="79" t="b">
        <v>0</v>
      </c>
      <c r="AO103" s="85" t="s">
        <v>899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7</v>
      </c>
      <c r="BC103" s="78" t="str">
        <f>REPLACE(INDEX(GroupVertices[Group],MATCH(Edges[[#This Row],[Vertex 2]],GroupVertices[Vertex],0)),1,1,"")</f>
        <v>7</v>
      </c>
      <c r="BD103" s="48">
        <v>0</v>
      </c>
      <c r="BE103" s="49">
        <v>0</v>
      </c>
      <c r="BF103" s="48">
        <v>0</v>
      </c>
      <c r="BG103" s="49">
        <v>0</v>
      </c>
      <c r="BH103" s="48">
        <v>0</v>
      </c>
      <c r="BI103" s="49">
        <v>0</v>
      </c>
      <c r="BJ103" s="48">
        <v>24</v>
      </c>
      <c r="BK103" s="49">
        <v>100</v>
      </c>
      <c r="BL103" s="48">
        <v>24</v>
      </c>
    </row>
    <row r="104" spans="1:64" ht="15">
      <c r="A104" s="64" t="s">
        <v>298</v>
      </c>
      <c r="B104" s="64" t="s">
        <v>298</v>
      </c>
      <c r="C104" s="65" t="s">
        <v>2730</v>
      </c>
      <c r="D104" s="66">
        <v>3</v>
      </c>
      <c r="E104" s="67" t="s">
        <v>132</v>
      </c>
      <c r="F104" s="68">
        <v>32</v>
      </c>
      <c r="G104" s="65"/>
      <c r="H104" s="69"/>
      <c r="I104" s="70"/>
      <c r="J104" s="70"/>
      <c r="K104" s="34" t="s">
        <v>65</v>
      </c>
      <c r="L104" s="77">
        <v>104</v>
      </c>
      <c r="M104" s="77"/>
      <c r="N104" s="72"/>
      <c r="O104" s="79" t="s">
        <v>176</v>
      </c>
      <c r="P104" s="81">
        <v>43624.33899305556</v>
      </c>
      <c r="Q104" s="79" t="s">
        <v>403</v>
      </c>
      <c r="R104" s="82" t="s">
        <v>464</v>
      </c>
      <c r="S104" s="79" t="s">
        <v>479</v>
      </c>
      <c r="T104" s="79"/>
      <c r="U104" s="79"/>
      <c r="V104" s="82" t="s">
        <v>579</v>
      </c>
      <c r="W104" s="81">
        <v>43624.33899305556</v>
      </c>
      <c r="X104" s="82" t="s">
        <v>720</v>
      </c>
      <c r="Y104" s="79"/>
      <c r="Z104" s="79"/>
      <c r="AA104" s="85" t="s">
        <v>901</v>
      </c>
      <c r="AB104" s="79"/>
      <c r="AC104" s="79" t="b">
        <v>0</v>
      </c>
      <c r="AD104" s="79">
        <v>6</v>
      </c>
      <c r="AE104" s="85" t="s">
        <v>999</v>
      </c>
      <c r="AF104" s="79" t="b">
        <v>0</v>
      </c>
      <c r="AG104" s="79" t="s">
        <v>1013</v>
      </c>
      <c r="AH104" s="79"/>
      <c r="AI104" s="85" t="s">
        <v>999</v>
      </c>
      <c r="AJ104" s="79" t="b">
        <v>0</v>
      </c>
      <c r="AK104" s="79">
        <v>0</v>
      </c>
      <c r="AL104" s="85" t="s">
        <v>999</v>
      </c>
      <c r="AM104" s="79" t="s">
        <v>1021</v>
      </c>
      <c r="AN104" s="79" t="b">
        <v>0</v>
      </c>
      <c r="AO104" s="85" t="s">
        <v>901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6.666666666666667</v>
      </c>
      <c r="BF104" s="48">
        <v>1</v>
      </c>
      <c r="BG104" s="49">
        <v>6.666666666666667</v>
      </c>
      <c r="BH104" s="48">
        <v>0</v>
      </c>
      <c r="BI104" s="49">
        <v>0</v>
      </c>
      <c r="BJ104" s="48">
        <v>13</v>
      </c>
      <c r="BK104" s="49">
        <v>86.66666666666667</v>
      </c>
      <c r="BL104" s="48">
        <v>15</v>
      </c>
    </row>
    <row r="105" spans="1:64" ht="15">
      <c r="A105" s="64" t="s">
        <v>299</v>
      </c>
      <c r="B105" s="64" t="s">
        <v>347</v>
      </c>
      <c r="C105" s="65" t="s">
        <v>2730</v>
      </c>
      <c r="D105" s="66">
        <v>3</v>
      </c>
      <c r="E105" s="67" t="s">
        <v>132</v>
      </c>
      <c r="F105" s="68">
        <v>32</v>
      </c>
      <c r="G105" s="65"/>
      <c r="H105" s="69"/>
      <c r="I105" s="70"/>
      <c r="J105" s="70"/>
      <c r="K105" s="34" t="s">
        <v>65</v>
      </c>
      <c r="L105" s="77">
        <v>105</v>
      </c>
      <c r="M105" s="77"/>
      <c r="N105" s="72"/>
      <c r="O105" s="79" t="s">
        <v>365</v>
      </c>
      <c r="P105" s="81">
        <v>43623.34458333333</v>
      </c>
      <c r="Q105" s="79" t="s">
        <v>373</v>
      </c>
      <c r="R105" s="79"/>
      <c r="S105" s="79"/>
      <c r="T105" s="79"/>
      <c r="U105" s="79"/>
      <c r="V105" s="82" t="s">
        <v>580</v>
      </c>
      <c r="W105" s="81">
        <v>43623.34458333333</v>
      </c>
      <c r="X105" s="82" t="s">
        <v>721</v>
      </c>
      <c r="Y105" s="79"/>
      <c r="Z105" s="79"/>
      <c r="AA105" s="85" t="s">
        <v>902</v>
      </c>
      <c r="AB105" s="79"/>
      <c r="AC105" s="79" t="b">
        <v>0</v>
      </c>
      <c r="AD105" s="79">
        <v>0</v>
      </c>
      <c r="AE105" s="85" t="s">
        <v>999</v>
      </c>
      <c r="AF105" s="79" t="b">
        <v>0</v>
      </c>
      <c r="AG105" s="79" t="s">
        <v>1013</v>
      </c>
      <c r="AH105" s="79"/>
      <c r="AI105" s="85" t="s">
        <v>999</v>
      </c>
      <c r="AJ105" s="79" t="b">
        <v>0</v>
      </c>
      <c r="AK105" s="79">
        <v>64</v>
      </c>
      <c r="AL105" s="85" t="s">
        <v>978</v>
      </c>
      <c r="AM105" s="79" t="s">
        <v>1023</v>
      </c>
      <c r="AN105" s="79" t="b">
        <v>0</v>
      </c>
      <c r="AO105" s="85" t="s">
        <v>978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1</v>
      </c>
      <c r="BD105" s="48">
        <v>0</v>
      </c>
      <c r="BE105" s="49">
        <v>0</v>
      </c>
      <c r="BF105" s="48">
        <v>0</v>
      </c>
      <c r="BG105" s="49">
        <v>0</v>
      </c>
      <c r="BH105" s="48">
        <v>0</v>
      </c>
      <c r="BI105" s="49">
        <v>0</v>
      </c>
      <c r="BJ105" s="48">
        <v>24</v>
      </c>
      <c r="BK105" s="49">
        <v>100</v>
      </c>
      <c r="BL105" s="48">
        <v>24</v>
      </c>
    </row>
    <row r="106" spans="1:64" ht="15">
      <c r="A106" s="64" t="s">
        <v>299</v>
      </c>
      <c r="B106" s="64" t="s">
        <v>325</v>
      </c>
      <c r="C106" s="65" t="s">
        <v>2731</v>
      </c>
      <c r="D106" s="66">
        <v>3</v>
      </c>
      <c r="E106" s="67" t="s">
        <v>136</v>
      </c>
      <c r="F106" s="68">
        <v>23.333333333333336</v>
      </c>
      <c r="G106" s="65"/>
      <c r="H106" s="69"/>
      <c r="I106" s="70"/>
      <c r="J106" s="70"/>
      <c r="K106" s="34" t="s">
        <v>65</v>
      </c>
      <c r="L106" s="77">
        <v>106</v>
      </c>
      <c r="M106" s="77"/>
      <c r="N106" s="72"/>
      <c r="O106" s="79" t="s">
        <v>365</v>
      </c>
      <c r="P106" s="81">
        <v>43623.362280092595</v>
      </c>
      <c r="Q106" s="79" t="s">
        <v>374</v>
      </c>
      <c r="R106" s="79"/>
      <c r="S106" s="79"/>
      <c r="T106" s="79"/>
      <c r="U106" s="79"/>
      <c r="V106" s="82" t="s">
        <v>580</v>
      </c>
      <c r="W106" s="81">
        <v>43623.362280092595</v>
      </c>
      <c r="X106" s="82" t="s">
        <v>722</v>
      </c>
      <c r="Y106" s="79"/>
      <c r="Z106" s="79"/>
      <c r="AA106" s="85" t="s">
        <v>903</v>
      </c>
      <c r="AB106" s="79"/>
      <c r="AC106" s="79" t="b">
        <v>0</v>
      </c>
      <c r="AD106" s="79">
        <v>0</v>
      </c>
      <c r="AE106" s="85" t="s">
        <v>999</v>
      </c>
      <c r="AF106" s="79" t="b">
        <v>0</v>
      </c>
      <c r="AG106" s="79" t="s">
        <v>1013</v>
      </c>
      <c r="AH106" s="79"/>
      <c r="AI106" s="85" t="s">
        <v>999</v>
      </c>
      <c r="AJ106" s="79" t="b">
        <v>0</v>
      </c>
      <c r="AK106" s="79">
        <v>14</v>
      </c>
      <c r="AL106" s="85" t="s">
        <v>950</v>
      </c>
      <c r="AM106" s="79" t="s">
        <v>1023</v>
      </c>
      <c r="AN106" s="79" t="b">
        <v>0</v>
      </c>
      <c r="AO106" s="85" t="s">
        <v>950</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4</v>
      </c>
      <c r="BC106" s="78" t="str">
        <f>REPLACE(INDEX(GroupVertices[Group],MATCH(Edges[[#This Row],[Vertex 2]],GroupVertices[Vertex],0)),1,1,"")</f>
        <v>4</v>
      </c>
      <c r="BD106" s="48">
        <v>0</v>
      </c>
      <c r="BE106" s="49">
        <v>0</v>
      </c>
      <c r="BF106" s="48">
        <v>1</v>
      </c>
      <c r="BG106" s="49">
        <v>3.8461538461538463</v>
      </c>
      <c r="BH106" s="48">
        <v>0</v>
      </c>
      <c r="BI106" s="49">
        <v>0</v>
      </c>
      <c r="BJ106" s="48">
        <v>25</v>
      </c>
      <c r="BK106" s="49">
        <v>96.15384615384616</v>
      </c>
      <c r="BL106" s="48">
        <v>26</v>
      </c>
    </row>
    <row r="107" spans="1:64" ht="15">
      <c r="A107" s="64" t="s">
        <v>299</v>
      </c>
      <c r="B107" s="64" t="s">
        <v>325</v>
      </c>
      <c r="C107" s="65" t="s">
        <v>2731</v>
      </c>
      <c r="D107" s="66">
        <v>3</v>
      </c>
      <c r="E107" s="67" t="s">
        <v>136</v>
      </c>
      <c r="F107" s="68">
        <v>23.333333333333336</v>
      </c>
      <c r="G107" s="65"/>
      <c r="H107" s="69"/>
      <c r="I107" s="70"/>
      <c r="J107" s="70"/>
      <c r="K107" s="34" t="s">
        <v>65</v>
      </c>
      <c r="L107" s="77">
        <v>107</v>
      </c>
      <c r="M107" s="77"/>
      <c r="N107" s="72"/>
      <c r="O107" s="79" t="s">
        <v>365</v>
      </c>
      <c r="P107" s="81">
        <v>43624.34202546296</v>
      </c>
      <c r="Q107" s="79" t="s">
        <v>404</v>
      </c>
      <c r="R107" s="79"/>
      <c r="S107" s="79"/>
      <c r="T107" s="79"/>
      <c r="U107" s="79"/>
      <c r="V107" s="82" t="s">
        <v>580</v>
      </c>
      <c r="W107" s="81">
        <v>43624.34202546296</v>
      </c>
      <c r="X107" s="82" t="s">
        <v>723</v>
      </c>
      <c r="Y107" s="79"/>
      <c r="Z107" s="79"/>
      <c r="AA107" s="85" t="s">
        <v>904</v>
      </c>
      <c r="AB107" s="79"/>
      <c r="AC107" s="79" t="b">
        <v>0</v>
      </c>
      <c r="AD107" s="79">
        <v>0</v>
      </c>
      <c r="AE107" s="85" t="s">
        <v>999</v>
      </c>
      <c r="AF107" s="79" t="b">
        <v>0</v>
      </c>
      <c r="AG107" s="79" t="s">
        <v>1013</v>
      </c>
      <c r="AH107" s="79"/>
      <c r="AI107" s="85" t="s">
        <v>999</v>
      </c>
      <c r="AJ107" s="79" t="b">
        <v>0</v>
      </c>
      <c r="AK107" s="79">
        <v>14</v>
      </c>
      <c r="AL107" s="85" t="s">
        <v>951</v>
      </c>
      <c r="AM107" s="79" t="s">
        <v>1023</v>
      </c>
      <c r="AN107" s="79" t="b">
        <v>0</v>
      </c>
      <c r="AO107" s="85" t="s">
        <v>951</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4</v>
      </c>
      <c r="BC107" s="78" t="str">
        <f>REPLACE(INDEX(GroupVertices[Group],MATCH(Edges[[#This Row],[Vertex 2]],GroupVertices[Vertex],0)),1,1,"")</f>
        <v>4</v>
      </c>
      <c r="BD107" s="48">
        <v>0</v>
      </c>
      <c r="BE107" s="49">
        <v>0</v>
      </c>
      <c r="BF107" s="48">
        <v>4</v>
      </c>
      <c r="BG107" s="49">
        <v>16.666666666666668</v>
      </c>
      <c r="BH107" s="48">
        <v>0</v>
      </c>
      <c r="BI107" s="49">
        <v>0</v>
      </c>
      <c r="BJ107" s="48">
        <v>20</v>
      </c>
      <c r="BK107" s="49">
        <v>83.33333333333333</v>
      </c>
      <c r="BL107" s="48">
        <v>24</v>
      </c>
    </row>
    <row r="108" spans="1:64" ht="15">
      <c r="A108" s="64" t="s">
        <v>300</v>
      </c>
      <c r="B108" s="64" t="s">
        <v>325</v>
      </c>
      <c r="C108" s="65" t="s">
        <v>2731</v>
      </c>
      <c r="D108" s="66">
        <v>3</v>
      </c>
      <c r="E108" s="67" t="s">
        <v>136</v>
      </c>
      <c r="F108" s="68">
        <v>23.333333333333336</v>
      </c>
      <c r="G108" s="65"/>
      <c r="H108" s="69"/>
      <c r="I108" s="70"/>
      <c r="J108" s="70"/>
      <c r="K108" s="34" t="s">
        <v>65</v>
      </c>
      <c r="L108" s="77">
        <v>108</v>
      </c>
      <c r="M108" s="77"/>
      <c r="N108" s="72"/>
      <c r="O108" s="79" t="s">
        <v>365</v>
      </c>
      <c r="P108" s="81">
        <v>43623.36524305555</v>
      </c>
      <c r="Q108" s="79" t="s">
        <v>374</v>
      </c>
      <c r="R108" s="79"/>
      <c r="S108" s="79"/>
      <c r="T108" s="79"/>
      <c r="U108" s="79"/>
      <c r="V108" s="82" t="s">
        <v>581</v>
      </c>
      <c r="W108" s="81">
        <v>43623.36524305555</v>
      </c>
      <c r="X108" s="82" t="s">
        <v>724</v>
      </c>
      <c r="Y108" s="79"/>
      <c r="Z108" s="79"/>
      <c r="AA108" s="85" t="s">
        <v>905</v>
      </c>
      <c r="AB108" s="79"/>
      <c r="AC108" s="79" t="b">
        <v>0</v>
      </c>
      <c r="AD108" s="79">
        <v>0</v>
      </c>
      <c r="AE108" s="85" t="s">
        <v>999</v>
      </c>
      <c r="AF108" s="79" t="b">
        <v>0</v>
      </c>
      <c r="AG108" s="79" t="s">
        <v>1013</v>
      </c>
      <c r="AH108" s="79"/>
      <c r="AI108" s="85" t="s">
        <v>999</v>
      </c>
      <c r="AJ108" s="79" t="b">
        <v>0</v>
      </c>
      <c r="AK108" s="79">
        <v>14</v>
      </c>
      <c r="AL108" s="85" t="s">
        <v>950</v>
      </c>
      <c r="AM108" s="79" t="s">
        <v>1023</v>
      </c>
      <c r="AN108" s="79" t="b">
        <v>0</v>
      </c>
      <c r="AO108" s="85" t="s">
        <v>950</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4</v>
      </c>
      <c r="BC108" s="78" t="str">
        <f>REPLACE(INDEX(GroupVertices[Group],MATCH(Edges[[#This Row],[Vertex 2]],GroupVertices[Vertex],0)),1,1,"")</f>
        <v>4</v>
      </c>
      <c r="BD108" s="48">
        <v>0</v>
      </c>
      <c r="BE108" s="49">
        <v>0</v>
      </c>
      <c r="BF108" s="48">
        <v>1</v>
      </c>
      <c r="BG108" s="49">
        <v>3.8461538461538463</v>
      </c>
      <c r="BH108" s="48">
        <v>0</v>
      </c>
      <c r="BI108" s="49">
        <v>0</v>
      </c>
      <c r="BJ108" s="48">
        <v>25</v>
      </c>
      <c r="BK108" s="49">
        <v>96.15384615384616</v>
      </c>
      <c r="BL108" s="48">
        <v>26</v>
      </c>
    </row>
    <row r="109" spans="1:64" ht="15">
      <c r="A109" s="64" t="s">
        <v>300</v>
      </c>
      <c r="B109" s="64" t="s">
        <v>347</v>
      </c>
      <c r="C109" s="65" t="s">
        <v>2730</v>
      </c>
      <c r="D109" s="66">
        <v>3</v>
      </c>
      <c r="E109" s="67" t="s">
        <v>132</v>
      </c>
      <c r="F109" s="68">
        <v>32</v>
      </c>
      <c r="G109" s="65"/>
      <c r="H109" s="69"/>
      <c r="I109" s="70"/>
      <c r="J109" s="70"/>
      <c r="K109" s="34" t="s">
        <v>65</v>
      </c>
      <c r="L109" s="77">
        <v>109</v>
      </c>
      <c r="M109" s="77"/>
      <c r="N109" s="72"/>
      <c r="O109" s="79" t="s">
        <v>365</v>
      </c>
      <c r="P109" s="81">
        <v>43623.365266203706</v>
      </c>
      <c r="Q109" s="79" t="s">
        <v>373</v>
      </c>
      <c r="R109" s="79"/>
      <c r="S109" s="79"/>
      <c r="T109" s="79"/>
      <c r="U109" s="79"/>
      <c r="V109" s="82" t="s">
        <v>581</v>
      </c>
      <c r="W109" s="81">
        <v>43623.365266203706</v>
      </c>
      <c r="X109" s="82" t="s">
        <v>725</v>
      </c>
      <c r="Y109" s="79"/>
      <c r="Z109" s="79"/>
      <c r="AA109" s="85" t="s">
        <v>906</v>
      </c>
      <c r="AB109" s="79"/>
      <c r="AC109" s="79" t="b">
        <v>0</v>
      </c>
      <c r="AD109" s="79">
        <v>0</v>
      </c>
      <c r="AE109" s="85" t="s">
        <v>999</v>
      </c>
      <c r="AF109" s="79" t="b">
        <v>0</v>
      </c>
      <c r="AG109" s="79" t="s">
        <v>1013</v>
      </c>
      <c r="AH109" s="79"/>
      <c r="AI109" s="85" t="s">
        <v>999</v>
      </c>
      <c r="AJ109" s="79" t="b">
        <v>0</v>
      </c>
      <c r="AK109" s="79">
        <v>64</v>
      </c>
      <c r="AL109" s="85" t="s">
        <v>978</v>
      </c>
      <c r="AM109" s="79" t="s">
        <v>1023</v>
      </c>
      <c r="AN109" s="79" t="b">
        <v>0</v>
      </c>
      <c r="AO109" s="85" t="s">
        <v>978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1</v>
      </c>
      <c r="BD109" s="48">
        <v>0</v>
      </c>
      <c r="BE109" s="49">
        <v>0</v>
      </c>
      <c r="BF109" s="48">
        <v>0</v>
      </c>
      <c r="BG109" s="49">
        <v>0</v>
      </c>
      <c r="BH109" s="48">
        <v>0</v>
      </c>
      <c r="BI109" s="49">
        <v>0</v>
      </c>
      <c r="BJ109" s="48">
        <v>24</v>
      </c>
      <c r="BK109" s="49">
        <v>100</v>
      </c>
      <c r="BL109" s="48">
        <v>24</v>
      </c>
    </row>
    <row r="110" spans="1:64" ht="15">
      <c r="A110" s="64" t="s">
        <v>300</v>
      </c>
      <c r="B110" s="64" t="s">
        <v>325</v>
      </c>
      <c r="C110" s="65" t="s">
        <v>2731</v>
      </c>
      <c r="D110" s="66">
        <v>3</v>
      </c>
      <c r="E110" s="67" t="s">
        <v>136</v>
      </c>
      <c r="F110" s="68">
        <v>23.333333333333336</v>
      </c>
      <c r="G110" s="65"/>
      <c r="H110" s="69"/>
      <c r="I110" s="70"/>
      <c r="J110" s="70"/>
      <c r="K110" s="34" t="s">
        <v>65</v>
      </c>
      <c r="L110" s="77">
        <v>110</v>
      </c>
      <c r="M110" s="77"/>
      <c r="N110" s="72"/>
      <c r="O110" s="79" t="s">
        <v>365</v>
      </c>
      <c r="P110" s="81">
        <v>43624.34376157408</v>
      </c>
      <c r="Q110" s="79" t="s">
        <v>404</v>
      </c>
      <c r="R110" s="79"/>
      <c r="S110" s="79"/>
      <c r="T110" s="79"/>
      <c r="U110" s="79"/>
      <c r="V110" s="82" t="s">
        <v>581</v>
      </c>
      <c r="W110" s="81">
        <v>43624.34376157408</v>
      </c>
      <c r="X110" s="82" t="s">
        <v>726</v>
      </c>
      <c r="Y110" s="79"/>
      <c r="Z110" s="79"/>
      <c r="AA110" s="85" t="s">
        <v>907</v>
      </c>
      <c r="AB110" s="79"/>
      <c r="AC110" s="79" t="b">
        <v>0</v>
      </c>
      <c r="AD110" s="79">
        <v>0</v>
      </c>
      <c r="AE110" s="85" t="s">
        <v>999</v>
      </c>
      <c r="AF110" s="79" t="b">
        <v>0</v>
      </c>
      <c r="AG110" s="79" t="s">
        <v>1013</v>
      </c>
      <c r="AH110" s="79"/>
      <c r="AI110" s="85" t="s">
        <v>999</v>
      </c>
      <c r="AJ110" s="79" t="b">
        <v>0</v>
      </c>
      <c r="AK110" s="79">
        <v>14</v>
      </c>
      <c r="AL110" s="85" t="s">
        <v>951</v>
      </c>
      <c r="AM110" s="79" t="s">
        <v>1023</v>
      </c>
      <c r="AN110" s="79" t="b">
        <v>0</v>
      </c>
      <c r="AO110" s="85" t="s">
        <v>951</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4</v>
      </c>
      <c r="BC110" s="78" t="str">
        <f>REPLACE(INDEX(GroupVertices[Group],MATCH(Edges[[#This Row],[Vertex 2]],GroupVertices[Vertex],0)),1,1,"")</f>
        <v>4</v>
      </c>
      <c r="BD110" s="48">
        <v>0</v>
      </c>
      <c r="BE110" s="49">
        <v>0</v>
      </c>
      <c r="BF110" s="48">
        <v>4</v>
      </c>
      <c r="BG110" s="49">
        <v>16.666666666666668</v>
      </c>
      <c r="BH110" s="48">
        <v>0</v>
      </c>
      <c r="BI110" s="49">
        <v>0</v>
      </c>
      <c r="BJ110" s="48">
        <v>20</v>
      </c>
      <c r="BK110" s="49">
        <v>83.33333333333333</v>
      </c>
      <c r="BL110" s="48">
        <v>24</v>
      </c>
    </row>
    <row r="111" spans="1:64" ht="15">
      <c r="A111" s="64" t="s">
        <v>301</v>
      </c>
      <c r="B111" s="64" t="s">
        <v>325</v>
      </c>
      <c r="C111" s="65" t="s">
        <v>2731</v>
      </c>
      <c r="D111" s="66">
        <v>3</v>
      </c>
      <c r="E111" s="67" t="s">
        <v>136</v>
      </c>
      <c r="F111" s="68">
        <v>23.333333333333336</v>
      </c>
      <c r="G111" s="65"/>
      <c r="H111" s="69"/>
      <c r="I111" s="70"/>
      <c r="J111" s="70"/>
      <c r="K111" s="34" t="s">
        <v>65</v>
      </c>
      <c r="L111" s="77">
        <v>111</v>
      </c>
      <c r="M111" s="77"/>
      <c r="N111" s="72"/>
      <c r="O111" s="79" t="s">
        <v>365</v>
      </c>
      <c r="P111" s="81">
        <v>43623.36546296296</v>
      </c>
      <c r="Q111" s="79" t="s">
        <v>374</v>
      </c>
      <c r="R111" s="79"/>
      <c r="S111" s="79"/>
      <c r="T111" s="79"/>
      <c r="U111" s="79"/>
      <c r="V111" s="82" t="s">
        <v>582</v>
      </c>
      <c r="W111" s="81">
        <v>43623.36546296296</v>
      </c>
      <c r="X111" s="82" t="s">
        <v>727</v>
      </c>
      <c r="Y111" s="79"/>
      <c r="Z111" s="79"/>
      <c r="AA111" s="85" t="s">
        <v>908</v>
      </c>
      <c r="AB111" s="79"/>
      <c r="AC111" s="79" t="b">
        <v>0</v>
      </c>
      <c r="AD111" s="79">
        <v>0</v>
      </c>
      <c r="AE111" s="85" t="s">
        <v>999</v>
      </c>
      <c r="AF111" s="79" t="b">
        <v>0</v>
      </c>
      <c r="AG111" s="79" t="s">
        <v>1013</v>
      </c>
      <c r="AH111" s="79"/>
      <c r="AI111" s="85" t="s">
        <v>999</v>
      </c>
      <c r="AJ111" s="79" t="b">
        <v>0</v>
      </c>
      <c r="AK111" s="79">
        <v>14</v>
      </c>
      <c r="AL111" s="85" t="s">
        <v>950</v>
      </c>
      <c r="AM111" s="79" t="s">
        <v>1023</v>
      </c>
      <c r="AN111" s="79" t="b">
        <v>0</v>
      </c>
      <c r="AO111" s="85" t="s">
        <v>950</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4</v>
      </c>
      <c r="BC111" s="78" t="str">
        <f>REPLACE(INDEX(GroupVertices[Group],MATCH(Edges[[#This Row],[Vertex 2]],GroupVertices[Vertex],0)),1,1,"")</f>
        <v>4</v>
      </c>
      <c r="BD111" s="48">
        <v>0</v>
      </c>
      <c r="BE111" s="49">
        <v>0</v>
      </c>
      <c r="BF111" s="48">
        <v>1</v>
      </c>
      <c r="BG111" s="49">
        <v>3.8461538461538463</v>
      </c>
      <c r="BH111" s="48">
        <v>0</v>
      </c>
      <c r="BI111" s="49">
        <v>0</v>
      </c>
      <c r="BJ111" s="48">
        <v>25</v>
      </c>
      <c r="BK111" s="49">
        <v>96.15384615384616</v>
      </c>
      <c r="BL111" s="48">
        <v>26</v>
      </c>
    </row>
    <row r="112" spans="1:64" ht="15">
      <c r="A112" s="64" t="s">
        <v>301</v>
      </c>
      <c r="B112" s="64" t="s">
        <v>347</v>
      </c>
      <c r="C112" s="65" t="s">
        <v>2730</v>
      </c>
      <c r="D112" s="66">
        <v>3</v>
      </c>
      <c r="E112" s="67" t="s">
        <v>132</v>
      </c>
      <c r="F112" s="68">
        <v>32</v>
      </c>
      <c r="G112" s="65"/>
      <c r="H112" s="69"/>
      <c r="I112" s="70"/>
      <c r="J112" s="70"/>
      <c r="K112" s="34" t="s">
        <v>65</v>
      </c>
      <c r="L112" s="77">
        <v>112</v>
      </c>
      <c r="M112" s="77"/>
      <c r="N112" s="72"/>
      <c r="O112" s="79" t="s">
        <v>365</v>
      </c>
      <c r="P112" s="81">
        <v>43623.36549768518</v>
      </c>
      <c r="Q112" s="79" t="s">
        <v>373</v>
      </c>
      <c r="R112" s="79"/>
      <c r="S112" s="79"/>
      <c r="T112" s="79"/>
      <c r="U112" s="79"/>
      <c r="V112" s="82" t="s">
        <v>582</v>
      </c>
      <c r="W112" s="81">
        <v>43623.36549768518</v>
      </c>
      <c r="X112" s="82" t="s">
        <v>728</v>
      </c>
      <c r="Y112" s="79"/>
      <c r="Z112" s="79"/>
      <c r="AA112" s="85" t="s">
        <v>909</v>
      </c>
      <c r="AB112" s="79"/>
      <c r="AC112" s="79" t="b">
        <v>0</v>
      </c>
      <c r="AD112" s="79">
        <v>0</v>
      </c>
      <c r="AE112" s="85" t="s">
        <v>999</v>
      </c>
      <c r="AF112" s="79" t="b">
        <v>0</v>
      </c>
      <c r="AG112" s="79" t="s">
        <v>1013</v>
      </c>
      <c r="AH112" s="79"/>
      <c r="AI112" s="85" t="s">
        <v>999</v>
      </c>
      <c r="AJ112" s="79" t="b">
        <v>0</v>
      </c>
      <c r="AK112" s="79">
        <v>64</v>
      </c>
      <c r="AL112" s="85" t="s">
        <v>978</v>
      </c>
      <c r="AM112" s="79" t="s">
        <v>1023</v>
      </c>
      <c r="AN112" s="79" t="b">
        <v>0</v>
      </c>
      <c r="AO112" s="85" t="s">
        <v>978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1</v>
      </c>
      <c r="BD112" s="48">
        <v>0</v>
      </c>
      <c r="BE112" s="49">
        <v>0</v>
      </c>
      <c r="BF112" s="48">
        <v>0</v>
      </c>
      <c r="BG112" s="49">
        <v>0</v>
      </c>
      <c r="BH112" s="48">
        <v>0</v>
      </c>
      <c r="BI112" s="49">
        <v>0</v>
      </c>
      <c r="BJ112" s="48">
        <v>24</v>
      </c>
      <c r="BK112" s="49">
        <v>100</v>
      </c>
      <c r="BL112" s="48">
        <v>24</v>
      </c>
    </row>
    <row r="113" spans="1:64" ht="15">
      <c r="A113" s="64" t="s">
        <v>301</v>
      </c>
      <c r="B113" s="64" t="s">
        <v>325</v>
      </c>
      <c r="C113" s="65" t="s">
        <v>2731</v>
      </c>
      <c r="D113" s="66">
        <v>3</v>
      </c>
      <c r="E113" s="67" t="s">
        <v>136</v>
      </c>
      <c r="F113" s="68">
        <v>23.333333333333336</v>
      </c>
      <c r="G113" s="65"/>
      <c r="H113" s="69"/>
      <c r="I113" s="70"/>
      <c r="J113" s="70"/>
      <c r="K113" s="34" t="s">
        <v>65</v>
      </c>
      <c r="L113" s="77">
        <v>113</v>
      </c>
      <c r="M113" s="77"/>
      <c r="N113" s="72"/>
      <c r="O113" s="79" t="s">
        <v>365</v>
      </c>
      <c r="P113" s="81">
        <v>43624.346041666664</v>
      </c>
      <c r="Q113" s="79" t="s">
        <v>404</v>
      </c>
      <c r="R113" s="79"/>
      <c r="S113" s="79"/>
      <c r="T113" s="79"/>
      <c r="U113" s="79"/>
      <c r="V113" s="82" t="s">
        <v>582</v>
      </c>
      <c r="W113" s="81">
        <v>43624.346041666664</v>
      </c>
      <c r="X113" s="82" t="s">
        <v>729</v>
      </c>
      <c r="Y113" s="79"/>
      <c r="Z113" s="79"/>
      <c r="AA113" s="85" t="s">
        <v>910</v>
      </c>
      <c r="AB113" s="79"/>
      <c r="AC113" s="79" t="b">
        <v>0</v>
      </c>
      <c r="AD113" s="79">
        <v>0</v>
      </c>
      <c r="AE113" s="85" t="s">
        <v>999</v>
      </c>
      <c r="AF113" s="79" t="b">
        <v>0</v>
      </c>
      <c r="AG113" s="79" t="s">
        <v>1013</v>
      </c>
      <c r="AH113" s="79"/>
      <c r="AI113" s="85" t="s">
        <v>999</v>
      </c>
      <c r="AJ113" s="79" t="b">
        <v>0</v>
      </c>
      <c r="AK113" s="79">
        <v>14</v>
      </c>
      <c r="AL113" s="85" t="s">
        <v>951</v>
      </c>
      <c r="AM113" s="79" t="s">
        <v>1023</v>
      </c>
      <c r="AN113" s="79" t="b">
        <v>0</v>
      </c>
      <c r="AO113" s="85" t="s">
        <v>951</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4</v>
      </c>
      <c r="BC113" s="78" t="str">
        <f>REPLACE(INDEX(GroupVertices[Group],MATCH(Edges[[#This Row],[Vertex 2]],GroupVertices[Vertex],0)),1,1,"")</f>
        <v>4</v>
      </c>
      <c r="BD113" s="48">
        <v>0</v>
      </c>
      <c r="BE113" s="49">
        <v>0</v>
      </c>
      <c r="BF113" s="48">
        <v>4</v>
      </c>
      <c r="BG113" s="49">
        <v>16.666666666666668</v>
      </c>
      <c r="BH113" s="48">
        <v>0</v>
      </c>
      <c r="BI113" s="49">
        <v>0</v>
      </c>
      <c r="BJ113" s="48">
        <v>20</v>
      </c>
      <c r="BK113" s="49">
        <v>83.33333333333333</v>
      </c>
      <c r="BL113" s="48">
        <v>24</v>
      </c>
    </row>
    <row r="114" spans="1:64" ht="15">
      <c r="A114" s="64" t="s">
        <v>302</v>
      </c>
      <c r="B114" s="64" t="s">
        <v>347</v>
      </c>
      <c r="C114" s="65" t="s">
        <v>2730</v>
      </c>
      <c r="D114" s="66">
        <v>3</v>
      </c>
      <c r="E114" s="67" t="s">
        <v>132</v>
      </c>
      <c r="F114" s="68">
        <v>32</v>
      </c>
      <c r="G114" s="65"/>
      <c r="H114" s="69"/>
      <c r="I114" s="70"/>
      <c r="J114" s="70"/>
      <c r="K114" s="34" t="s">
        <v>65</v>
      </c>
      <c r="L114" s="77">
        <v>114</v>
      </c>
      <c r="M114" s="77"/>
      <c r="N114" s="72"/>
      <c r="O114" s="79" t="s">
        <v>365</v>
      </c>
      <c r="P114" s="81">
        <v>43623.94975694444</v>
      </c>
      <c r="Q114" s="79" t="s">
        <v>373</v>
      </c>
      <c r="R114" s="79"/>
      <c r="S114" s="79"/>
      <c r="T114" s="79"/>
      <c r="U114" s="79"/>
      <c r="V114" s="82" t="s">
        <v>583</v>
      </c>
      <c r="W114" s="81">
        <v>43623.94975694444</v>
      </c>
      <c r="X114" s="82" t="s">
        <v>730</v>
      </c>
      <c r="Y114" s="79"/>
      <c r="Z114" s="79"/>
      <c r="AA114" s="85" t="s">
        <v>911</v>
      </c>
      <c r="AB114" s="79"/>
      <c r="AC114" s="79" t="b">
        <v>0</v>
      </c>
      <c r="AD114" s="79">
        <v>0</v>
      </c>
      <c r="AE114" s="85" t="s">
        <v>999</v>
      </c>
      <c r="AF114" s="79" t="b">
        <v>0</v>
      </c>
      <c r="AG114" s="79" t="s">
        <v>1013</v>
      </c>
      <c r="AH114" s="79"/>
      <c r="AI114" s="85" t="s">
        <v>999</v>
      </c>
      <c r="AJ114" s="79" t="b">
        <v>0</v>
      </c>
      <c r="AK114" s="79">
        <v>64</v>
      </c>
      <c r="AL114" s="85" t="s">
        <v>978</v>
      </c>
      <c r="AM114" s="79" t="s">
        <v>1023</v>
      </c>
      <c r="AN114" s="79" t="b">
        <v>0</v>
      </c>
      <c r="AO114" s="85" t="s">
        <v>978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1</v>
      </c>
      <c r="BD114" s="48">
        <v>0</v>
      </c>
      <c r="BE114" s="49">
        <v>0</v>
      </c>
      <c r="BF114" s="48">
        <v>0</v>
      </c>
      <c r="BG114" s="49">
        <v>0</v>
      </c>
      <c r="BH114" s="48">
        <v>0</v>
      </c>
      <c r="BI114" s="49">
        <v>0</v>
      </c>
      <c r="BJ114" s="48">
        <v>24</v>
      </c>
      <c r="BK114" s="49">
        <v>100</v>
      </c>
      <c r="BL114" s="48">
        <v>24</v>
      </c>
    </row>
    <row r="115" spans="1:64" ht="15">
      <c r="A115" s="64" t="s">
        <v>302</v>
      </c>
      <c r="B115" s="64" t="s">
        <v>325</v>
      </c>
      <c r="C115" s="65" t="s">
        <v>2730</v>
      </c>
      <c r="D115" s="66">
        <v>3</v>
      </c>
      <c r="E115" s="67" t="s">
        <v>132</v>
      </c>
      <c r="F115" s="68">
        <v>32</v>
      </c>
      <c r="G115" s="65"/>
      <c r="H115" s="69"/>
      <c r="I115" s="70"/>
      <c r="J115" s="70"/>
      <c r="K115" s="34" t="s">
        <v>65</v>
      </c>
      <c r="L115" s="77">
        <v>115</v>
      </c>
      <c r="M115" s="77"/>
      <c r="N115" s="72"/>
      <c r="O115" s="79" t="s">
        <v>365</v>
      </c>
      <c r="P115" s="81">
        <v>43624.352430555555</v>
      </c>
      <c r="Q115" s="79" t="s">
        <v>404</v>
      </c>
      <c r="R115" s="79"/>
      <c r="S115" s="79"/>
      <c r="T115" s="79"/>
      <c r="U115" s="79"/>
      <c r="V115" s="82" t="s">
        <v>583</v>
      </c>
      <c r="W115" s="81">
        <v>43624.352430555555</v>
      </c>
      <c r="X115" s="82" t="s">
        <v>731</v>
      </c>
      <c r="Y115" s="79"/>
      <c r="Z115" s="79"/>
      <c r="AA115" s="85" t="s">
        <v>912</v>
      </c>
      <c r="AB115" s="79"/>
      <c r="AC115" s="79" t="b">
        <v>0</v>
      </c>
      <c r="AD115" s="79">
        <v>0</v>
      </c>
      <c r="AE115" s="85" t="s">
        <v>999</v>
      </c>
      <c r="AF115" s="79" t="b">
        <v>0</v>
      </c>
      <c r="AG115" s="79" t="s">
        <v>1013</v>
      </c>
      <c r="AH115" s="79"/>
      <c r="AI115" s="85" t="s">
        <v>999</v>
      </c>
      <c r="AJ115" s="79" t="b">
        <v>0</v>
      </c>
      <c r="AK115" s="79">
        <v>14</v>
      </c>
      <c r="AL115" s="85" t="s">
        <v>951</v>
      </c>
      <c r="AM115" s="79" t="s">
        <v>1023</v>
      </c>
      <c r="AN115" s="79" t="b">
        <v>0</v>
      </c>
      <c r="AO115" s="85" t="s">
        <v>951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v>0</v>
      </c>
      <c r="BE115" s="49">
        <v>0</v>
      </c>
      <c r="BF115" s="48">
        <v>4</v>
      </c>
      <c r="BG115" s="49">
        <v>16.666666666666668</v>
      </c>
      <c r="BH115" s="48">
        <v>0</v>
      </c>
      <c r="BI115" s="49">
        <v>0</v>
      </c>
      <c r="BJ115" s="48">
        <v>20</v>
      </c>
      <c r="BK115" s="49">
        <v>83.33333333333333</v>
      </c>
      <c r="BL115" s="48">
        <v>24</v>
      </c>
    </row>
    <row r="116" spans="1:64" ht="15">
      <c r="A116" s="64" t="s">
        <v>303</v>
      </c>
      <c r="B116" s="64" t="s">
        <v>353</v>
      </c>
      <c r="C116" s="65" t="s">
        <v>2730</v>
      </c>
      <c r="D116" s="66">
        <v>3</v>
      </c>
      <c r="E116" s="67" t="s">
        <v>132</v>
      </c>
      <c r="F116" s="68">
        <v>32</v>
      </c>
      <c r="G116" s="65"/>
      <c r="H116" s="69"/>
      <c r="I116" s="70"/>
      <c r="J116" s="70"/>
      <c r="K116" s="34" t="s">
        <v>65</v>
      </c>
      <c r="L116" s="77">
        <v>116</v>
      </c>
      <c r="M116" s="77"/>
      <c r="N116" s="72"/>
      <c r="O116" s="79" t="s">
        <v>365</v>
      </c>
      <c r="P116" s="81">
        <v>43624.358194444445</v>
      </c>
      <c r="Q116" s="79" t="s">
        <v>405</v>
      </c>
      <c r="R116" s="82" t="s">
        <v>465</v>
      </c>
      <c r="S116" s="79" t="s">
        <v>474</v>
      </c>
      <c r="T116" s="79"/>
      <c r="U116" s="79"/>
      <c r="V116" s="82" t="s">
        <v>584</v>
      </c>
      <c r="W116" s="81">
        <v>43624.358194444445</v>
      </c>
      <c r="X116" s="82" t="s">
        <v>732</v>
      </c>
      <c r="Y116" s="79"/>
      <c r="Z116" s="79"/>
      <c r="AA116" s="85" t="s">
        <v>913</v>
      </c>
      <c r="AB116" s="79"/>
      <c r="AC116" s="79" t="b">
        <v>0</v>
      </c>
      <c r="AD116" s="79">
        <v>0</v>
      </c>
      <c r="AE116" s="85" t="s">
        <v>999</v>
      </c>
      <c r="AF116" s="79" t="b">
        <v>1</v>
      </c>
      <c r="AG116" s="79" t="s">
        <v>1013</v>
      </c>
      <c r="AH116" s="79"/>
      <c r="AI116" s="85" t="s">
        <v>899</v>
      </c>
      <c r="AJ116" s="79" t="b">
        <v>0</v>
      </c>
      <c r="AK116" s="79">
        <v>0</v>
      </c>
      <c r="AL116" s="85" t="s">
        <v>999</v>
      </c>
      <c r="AM116" s="79" t="s">
        <v>1023</v>
      </c>
      <c r="AN116" s="79" t="b">
        <v>0</v>
      </c>
      <c r="AO116" s="85" t="s">
        <v>913</v>
      </c>
      <c r="AP116" s="79" t="s">
        <v>176</v>
      </c>
      <c r="AQ116" s="79">
        <v>0</v>
      </c>
      <c r="AR116" s="79">
        <v>0</v>
      </c>
      <c r="AS116" s="79" t="s">
        <v>1036</v>
      </c>
      <c r="AT116" s="79" t="s">
        <v>1039</v>
      </c>
      <c r="AU116" s="79" t="s">
        <v>1041</v>
      </c>
      <c r="AV116" s="79" t="s">
        <v>1043</v>
      </c>
      <c r="AW116" s="79" t="s">
        <v>1046</v>
      </c>
      <c r="AX116" s="79" t="s">
        <v>1049</v>
      </c>
      <c r="AY116" s="79" t="s">
        <v>1052</v>
      </c>
      <c r="AZ116" s="82" t="s">
        <v>1053</v>
      </c>
      <c r="BA116">
        <v>1</v>
      </c>
      <c r="BB116" s="78" t="str">
        <f>REPLACE(INDEX(GroupVertices[Group],MATCH(Edges[[#This Row],[Vertex 1]],GroupVertices[Vertex],0)),1,1,"")</f>
        <v>3</v>
      </c>
      <c r="BC116" s="78" t="str">
        <f>REPLACE(INDEX(GroupVertices[Group],MATCH(Edges[[#This Row],[Vertex 2]],GroupVertices[Vertex],0)),1,1,"")</f>
        <v>3</v>
      </c>
      <c r="BD116" s="48">
        <v>1</v>
      </c>
      <c r="BE116" s="49">
        <v>1.8181818181818181</v>
      </c>
      <c r="BF116" s="48">
        <v>2</v>
      </c>
      <c r="BG116" s="49">
        <v>3.6363636363636362</v>
      </c>
      <c r="BH116" s="48">
        <v>0</v>
      </c>
      <c r="BI116" s="49">
        <v>0</v>
      </c>
      <c r="BJ116" s="48">
        <v>52</v>
      </c>
      <c r="BK116" s="49">
        <v>94.54545454545455</v>
      </c>
      <c r="BL116" s="48">
        <v>55</v>
      </c>
    </row>
    <row r="117" spans="1:64" ht="15">
      <c r="A117" s="64" t="s">
        <v>304</v>
      </c>
      <c r="B117" s="64" t="s">
        <v>330</v>
      </c>
      <c r="C117" s="65" t="s">
        <v>2730</v>
      </c>
      <c r="D117" s="66">
        <v>3</v>
      </c>
      <c r="E117" s="67" t="s">
        <v>132</v>
      </c>
      <c r="F117" s="68">
        <v>32</v>
      </c>
      <c r="G117" s="65"/>
      <c r="H117" s="69"/>
      <c r="I117" s="70"/>
      <c r="J117" s="70"/>
      <c r="K117" s="34" t="s">
        <v>65</v>
      </c>
      <c r="L117" s="77">
        <v>117</v>
      </c>
      <c r="M117" s="77"/>
      <c r="N117" s="72"/>
      <c r="O117" s="79" t="s">
        <v>366</v>
      </c>
      <c r="P117" s="81">
        <v>43624.359293981484</v>
      </c>
      <c r="Q117" s="79" t="s">
        <v>406</v>
      </c>
      <c r="R117" s="79"/>
      <c r="S117" s="79"/>
      <c r="T117" s="79"/>
      <c r="U117" s="79"/>
      <c r="V117" s="82" t="s">
        <v>585</v>
      </c>
      <c r="W117" s="81">
        <v>43624.359293981484</v>
      </c>
      <c r="X117" s="82" t="s">
        <v>733</v>
      </c>
      <c r="Y117" s="79"/>
      <c r="Z117" s="79"/>
      <c r="AA117" s="85" t="s">
        <v>914</v>
      </c>
      <c r="AB117" s="85" t="s">
        <v>987</v>
      </c>
      <c r="AC117" s="79" t="b">
        <v>0</v>
      </c>
      <c r="AD117" s="79">
        <v>2</v>
      </c>
      <c r="AE117" s="85" t="s">
        <v>1003</v>
      </c>
      <c r="AF117" s="79" t="b">
        <v>0</v>
      </c>
      <c r="AG117" s="79" t="s">
        <v>1013</v>
      </c>
      <c r="AH117" s="79"/>
      <c r="AI117" s="85" t="s">
        <v>999</v>
      </c>
      <c r="AJ117" s="79" t="b">
        <v>0</v>
      </c>
      <c r="AK117" s="79">
        <v>0</v>
      </c>
      <c r="AL117" s="85" t="s">
        <v>999</v>
      </c>
      <c r="AM117" s="79" t="s">
        <v>1023</v>
      </c>
      <c r="AN117" s="79" t="b">
        <v>0</v>
      </c>
      <c r="AO117" s="85" t="s">
        <v>987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12</v>
      </c>
      <c r="BC117" s="78" t="str">
        <f>REPLACE(INDEX(GroupVertices[Group],MATCH(Edges[[#This Row],[Vertex 2]],GroupVertices[Vertex],0)),1,1,"")</f>
        <v>12</v>
      </c>
      <c r="BD117" s="48">
        <v>1</v>
      </c>
      <c r="BE117" s="49">
        <v>1.7857142857142858</v>
      </c>
      <c r="BF117" s="48">
        <v>1</v>
      </c>
      <c r="BG117" s="49">
        <v>1.7857142857142858</v>
      </c>
      <c r="BH117" s="48">
        <v>0</v>
      </c>
      <c r="BI117" s="49">
        <v>0</v>
      </c>
      <c r="BJ117" s="48">
        <v>54</v>
      </c>
      <c r="BK117" s="49">
        <v>96.42857142857143</v>
      </c>
      <c r="BL117" s="48">
        <v>56</v>
      </c>
    </row>
    <row r="118" spans="1:64" ht="15">
      <c r="A118" s="64" t="s">
        <v>305</v>
      </c>
      <c r="B118" s="64" t="s">
        <v>325</v>
      </c>
      <c r="C118" s="65" t="s">
        <v>2730</v>
      </c>
      <c r="D118" s="66">
        <v>3</v>
      </c>
      <c r="E118" s="67" t="s">
        <v>132</v>
      </c>
      <c r="F118" s="68">
        <v>32</v>
      </c>
      <c r="G118" s="65"/>
      <c r="H118" s="69"/>
      <c r="I118" s="70"/>
      <c r="J118" s="70"/>
      <c r="K118" s="34" t="s">
        <v>65</v>
      </c>
      <c r="L118" s="77">
        <v>118</v>
      </c>
      <c r="M118" s="77"/>
      <c r="N118" s="72"/>
      <c r="O118" s="79" t="s">
        <v>365</v>
      </c>
      <c r="P118" s="81">
        <v>43624.36063657407</v>
      </c>
      <c r="Q118" s="79" t="s">
        <v>404</v>
      </c>
      <c r="R118" s="79"/>
      <c r="S118" s="79"/>
      <c r="T118" s="79"/>
      <c r="U118" s="79"/>
      <c r="V118" s="82" t="s">
        <v>586</v>
      </c>
      <c r="W118" s="81">
        <v>43624.36063657407</v>
      </c>
      <c r="X118" s="82" t="s">
        <v>734</v>
      </c>
      <c r="Y118" s="79"/>
      <c r="Z118" s="79"/>
      <c r="AA118" s="85" t="s">
        <v>915</v>
      </c>
      <c r="AB118" s="79"/>
      <c r="AC118" s="79" t="b">
        <v>0</v>
      </c>
      <c r="AD118" s="79">
        <v>0</v>
      </c>
      <c r="AE118" s="85" t="s">
        <v>999</v>
      </c>
      <c r="AF118" s="79" t="b">
        <v>0</v>
      </c>
      <c r="AG118" s="79" t="s">
        <v>1013</v>
      </c>
      <c r="AH118" s="79"/>
      <c r="AI118" s="85" t="s">
        <v>999</v>
      </c>
      <c r="AJ118" s="79" t="b">
        <v>0</v>
      </c>
      <c r="AK118" s="79">
        <v>14</v>
      </c>
      <c r="AL118" s="85" t="s">
        <v>951</v>
      </c>
      <c r="AM118" s="79" t="s">
        <v>1023</v>
      </c>
      <c r="AN118" s="79" t="b">
        <v>0</v>
      </c>
      <c r="AO118" s="85" t="s">
        <v>951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4</v>
      </c>
      <c r="BG118" s="49">
        <v>16.666666666666668</v>
      </c>
      <c r="BH118" s="48">
        <v>0</v>
      </c>
      <c r="BI118" s="49">
        <v>0</v>
      </c>
      <c r="BJ118" s="48">
        <v>20</v>
      </c>
      <c r="BK118" s="49">
        <v>83.33333333333333</v>
      </c>
      <c r="BL118" s="48">
        <v>24</v>
      </c>
    </row>
    <row r="119" spans="1:64" ht="15">
      <c r="A119" s="64" t="s">
        <v>305</v>
      </c>
      <c r="B119" s="64" t="s">
        <v>347</v>
      </c>
      <c r="C119" s="65" t="s">
        <v>2730</v>
      </c>
      <c r="D119" s="66">
        <v>3</v>
      </c>
      <c r="E119" s="67" t="s">
        <v>132</v>
      </c>
      <c r="F119" s="68">
        <v>32</v>
      </c>
      <c r="G119" s="65"/>
      <c r="H119" s="69"/>
      <c r="I119" s="70"/>
      <c r="J119" s="70"/>
      <c r="K119" s="34" t="s">
        <v>65</v>
      </c>
      <c r="L119" s="77">
        <v>119</v>
      </c>
      <c r="M119" s="77"/>
      <c r="N119" s="72"/>
      <c r="O119" s="79" t="s">
        <v>365</v>
      </c>
      <c r="P119" s="81">
        <v>43624.360868055555</v>
      </c>
      <c r="Q119" s="79" t="s">
        <v>373</v>
      </c>
      <c r="R119" s="79"/>
      <c r="S119" s="79"/>
      <c r="T119" s="79"/>
      <c r="U119" s="79"/>
      <c r="V119" s="82" t="s">
        <v>586</v>
      </c>
      <c r="W119" s="81">
        <v>43624.360868055555</v>
      </c>
      <c r="X119" s="82" t="s">
        <v>735</v>
      </c>
      <c r="Y119" s="79"/>
      <c r="Z119" s="79"/>
      <c r="AA119" s="85" t="s">
        <v>916</v>
      </c>
      <c r="AB119" s="79"/>
      <c r="AC119" s="79" t="b">
        <v>0</v>
      </c>
      <c r="AD119" s="79">
        <v>0</v>
      </c>
      <c r="AE119" s="85" t="s">
        <v>999</v>
      </c>
      <c r="AF119" s="79" t="b">
        <v>0</v>
      </c>
      <c r="AG119" s="79" t="s">
        <v>1013</v>
      </c>
      <c r="AH119" s="79"/>
      <c r="AI119" s="85" t="s">
        <v>999</v>
      </c>
      <c r="AJ119" s="79" t="b">
        <v>0</v>
      </c>
      <c r="AK119" s="79">
        <v>64</v>
      </c>
      <c r="AL119" s="85" t="s">
        <v>978</v>
      </c>
      <c r="AM119" s="79" t="s">
        <v>1023</v>
      </c>
      <c r="AN119" s="79" t="b">
        <v>0</v>
      </c>
      <c r="AO119" s="85" t="s">
        <v>978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1</v>
      </c>
      <c r="BD119" s="48">
        <v>0</v>
      </c>
      <c r="BE119" s="49">
        <v>0</v>
      </c>
      <c r="BF119" s="48">
        <v>0</v>
      </c>
      <c r="BG119" s="49">
        <v>0</v>
      </c>
      <c r="BH119" s="48">
        <v>0</v>
      </c>
      <c r="BI119" s="49">
        <v>0</v>
      </c>
      <c r="BJ119" s="48">
        <v>24</v>
      </c>
      <c r="BK119" s="49">
        <v>100</v>
      </c>
      <c r="BL119" s="48">
        <v>24</v>
      </c>
    </row>
    <row r="120" spans="1:64" ht="15">
      <c r="A120" s="64" t="s">
        <v>306</v>
      </c>
      <c r="B120" s="64" t="s">
        <v>347</v>
      </c>
      <c r="C120" s="65" t="s">
        <v>2730</v>
      </c>
      <c r="D120" s="66">
        <v>3</v>
      </c>
      <c r="E120" s="67" t="s">
        <v>132</v>
      </c>
      <c r="F120" s="68">
        <v>32</v>
      </c>
      <c r="G120" s="65"/>
      <c r="H120" s="69"/>
      <c r="I120" s="70"/>
      <c r="J120" s="70"/>
      <c r="K120" s="34" t="s">
        <v>65</v>
      </c>
      <c r="L120" s="77">
        <v>120</v>
      </c>
      <c r="M120" s="77"/>
      <c r="N120" s="72"/>
      <c r="O120" s="79" t="s">
        <v>365</v>
      </c>
      <c r="P120" s="81">
        <v>43623.48813657407</v>
      </c>
      <c r="Q120" s="79" t="s">
        <v>373</v>
      </c>
      <c r="R120" s="79"/>
      <c r="S120" s="79"/>
      <c r="T120" s="79"/>
      <c r="U120" s="79"/>
      <c r="V120" s="82" t="s">
        <v>587</v>
      </c>
      <c r="W120" s="81">
        <v>43623.48813657407</v>
      </c>
      <c r="X120" s="82" t="s">
        <v>736</v>
      </c>
      <c r="Y120" s="79"/>
      <c r="Z120" s="79"/>
      <c r="AA120" s="85" t="s">
        <v>917</v>
      </c>
      <c r="AB120" s="79"/>
      <c r="AC120" s="79" t="b">
        <v>0</v>
      </c>
      <c r="AD120" s="79">
        <v>0</v>
      </c>
      <c r="AE120" s="85" t="s">
        <v>999</v>
      </c>
      <c r="AF120" s="79" t="b">
        <v>0</v>
      </c>
      <c r="AG120" s="79" t="s">
        <v>1013</v>
      </c>
      <c r="AH120" s="79"/>
      <c r="AI120" s="85" t="s">
        <v>999</v>
      </c>
      <c r="AJ120" s="79" t="b">
        <v>0</v>
      </c>
      <c r="AK120" s="79">
        <v>64</v>
      </c>
      <c r="AL120" s="85" t="s">
        <v>978</v>
      </c>
      <c r="AM120" s="79" t="s">
        <v>1023</v>
      </c>
      <c r="AN120" s="79" t="b">
        <v>0</v>
      </c>
      <c r="AO120" s="85" t="s">
        <v>978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1</v>
      </c>
      <c r="BD120" s="48">
        <v>0</v>
      </c>
      <c r="BE120" s="49">
        <v>0</v>
      </c>
      <c r="BF120" s="48">
        <v>0</v>
      </c>
      <c r="BG120" s="49">
        <v>0</v>
      </c>
      <c r="BH120" s="48">
        <v>0</v>
      </c>
      <c r="BI120" s="49">
        <v>0</v>
      </c>
      <c r="BJ120" s="48">
        <v>24</v>
      </c>
      <c r="BK120" s="49">
        <v>100</v>
      </c>
      <c r="BL120" s="48">
        <v>24</v>
      </c>
    </row>
    <row r="121" spans="1:64" ht="15">
      <c r="A121" s="64" t="s">
        <v>306</v>
      </c>
      <c r="B121" s="64" t="s">
        <v>325</v>
      </c>
      <c r="C121" s="65" t="s">
        <v>2730</v>
      </c>
      <c r="D121" s="66">
        <v>3</v>
      </c>
      <c r="E121" s="67" t="s">
        <v>132</v>
      </c>
      <c r="F121" s="68">
        <v>32</v>
      </c>
      <c r="G121" s="65"/>
      <c r="H121" s="69"/>
      <c r="I121" s="70"/>
      <c r="J121" s="70"/>
      <c r="K121" s="34" t="s">
        <v>65</v>
      </c>
      <c r="L121" s="77">
        <v>121</v>
      </c>
      <c r="M121" s="77"/>
      <c r="N121" s="72"/>
      <c r="O121" s="79" t="s">
        <v>365</v>
      </c>
      <c r="P121" s="81">
        <v>43624.365532407406</v>
      </c>
      <c r="Q121" s="79" t="s">
        <v>404</v>
      </c>
      <c r="R121" s="79"/>
      <c r="S121" s="79"/>
      <c r="T121" s="79"/>
      <c r="U121" s="79"/>
      <c r="V121" s="82" t="s">
        <v>587</v>
      </c>
      <c r="W121" s="81">
        <v>43624.365532407406</v>
      </c>
      <c r="X121" s="82" t="s">
        <v>737</v>
      </c>
      <c r="Y121" s="79"/>
      <c r="Z121" s="79"/>
      <c r="AA121" s="85" t="s">
        <v>918</v>
      </c>
      <c r="AB121" s="79"/>
      <c r="AC121" s="79" t="b">
        <v>0</v>
      </c>
      <c r="AD121" s="79">
        <v>0</v>
      </c>
      <c r="AE121" s="85" t="s">
        <v>999</v>
      </c>
      <c r="AF121" s="79" t="b">
        <v>0</v>
      </c>
      <c r="AG121" s="79" t="s">
        <v>1013</v>
      </c>
      <c r="AH121" s="79"/>
      <c r="AI121" s="85" t="s">
        <v>999</v>
      </c>
      <c r="AJ121" s="79" t="b">
        <v>0</v>
      </c>
      <c r="AK121" s="79">
        <v>14</v>
      </c>
      <c r="AL121" s="85" t="s">
        <v>951</v>
      </c>
      <c r="AM121" s="79" t="s">
        <v>1023</v>
      </c>
      <c r="AN121" s="79" t="b">
        <v>0</v>
      </c>
      <c r="AO121" s="85" t="s">
        <v>951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0</v>
      </c>
      <c r="BE121" s="49">
        <v>0</v>
      </c>
      <c r="BF121" s="48">
        <v>4</v>
      </c>
      <c r="BG121" s="49">
        <v>16.666666666666668</v>
      </c>
      <c r="BH121" s="48">
        <v>0</v>
      </c>
      <c r="BI121" s="49">
        <v>0</v>
      </c>
      <c r="BJ121" s="48">
        <v>20</v>
      </c>
      <c r="BK121" s="49">
        <v>83.33333333333333</v>
      </c>
      <c r="BL121" s="48">
        <v>24</v>
      </c>
    </row>
    <row r="122" spans="1:64" ht="15">
      <c r="A122" s="64" t="s">
        <v>307</v>
      </c>
      <c r="B122" s="64" t="s">
        <v>325</v>
      </c>
      <c r="C122" s="65" t="s">
        <v>2730</v>
      </c>
      <c r="D122" s="66">
        <v>3</v>
      </c>
      <c r="E122" s="67" t="s">
        <v>132</v>
      </c>
      <c r="F122" s="68">
        <v>32</v>
      </c>
      <c r="G122" s="65"/>
      <c r="H122" s="69"/>
      <c r="I122" s="70"/>
      <c r="J122" s="70"/>
      <c r="K122" s="34" t="s">
        <v>65</v>
      </c>
      <c r="L122" s="77">
        <v>122</v>
      </c>
      <c r="M122" s="77"/>
      <c r="N122" s="72"/>
      <c r="O122" s="79" t="s">
        <v>365</v>
      </c>
      <c r="P122" s="81">
        <v>43624.37137731481</v>
      </c>
      <c r="Q122" s="79" t="s">
        <v>404</v>
      </c>
      <c r="R122" s="79"/>
      <c r="S122" s="79"/>
      <c r="T122" s="79"/>
      <c r="U122" s="79"/>
      <c r="V122" s="82" t="s">
        <v>588</v>
      </c>
      <c r="W122" s="81">
        <v>43624.37137731481</v>
      </c>
      <c r="X122" s="82" t="s">
        <v>738</v>
      </c>
      <c r="Y122" s="79"/>
      <c r="Z122" s="79"/>
      <c r="AA122" s="85" t="s">
        <v>919</v>
      </c>
      <c r="AB122" s="79"/>
      <c r="AC122" s="79" t="b">
        <v>0</v>
      </c>
      <c r="AD122" s="79">
        <v>0</v>
      </c>
      <c r="AE122" s="85" t="s">
        <v>999</v>
      </c>
      <c r="AF122" s="79" t="b">
        <v>0</v>
      </c>
      <c r="AG122" s="79" t="s">
        <v>1013</v>
      </c>
      <c r="AH122" s="79"/>
      <c r="AI122" s="85" t="s">
        <v>999</v>
      </c>
      <c r="AJ122" s="79" t="b">
        <v>0</v>
      </c>
      <c r="AK122" s="79">
        <v>14</v>
      </c>
      <c r="AL122" s="85" t="s">
        <v>951</v>
      </c>
      <c r="AM122" s="79" t="s">
        <v>1023</v>
      </c>
      <c r="AN122" s="79" t="b">
        <v>0</v>
      </c>
      <c r="AO122" s="85" t="s">
        <v>951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v>0</v>
      </c>
      <c r="BE122" s="49">
        <v>0</v>
      </c>
      <c r="BF122" s="48">
        <v>4</v>
      </c>
      <c r="BG122" s="49">
        <v>16.666666666666668</v>
      </c>
      <c r="BH122" s="48">
        <v>0</v>
      </c>
      <c r="BI122" s="49">
        <v>0</v>
      </c>
      <c r="BJ122" s="48">
        <v>20</v>
      </c>
      <c r="BK122" s="49">
        <v>83.33333333333333</v>
      </c>
      <c r="BL122" s="48">
        <v>24</v>
      </c>
    </row>
    <row r="123" spans="1:64" ht="15">
      <c r="A123" s="64" t="s">
        <v>308</v>
      </c>
      <c r="B123" s="64" t="s">
        <v>325</v>
      </c>
      <c r="C123" s="65" t="s">
        <v>2730</v>
      </c>
      <c r="D123" s="66">
        <v>3</v>
      </c>
      <c r="E123" s="67" t="s">
        <v>132</v>
      </c>
      <c r="F123" s="68">
        <v>32</v>
      </c>
      <c r="G123" s="65"/>
      <c r="H123" s="69"/>
      <c r="I123" s="70"/>
      <c r="J123" s="70"/>
      <c r="K123" s="34" t="s">
        <v>65</v>
      </c>
      <c r="L123" s="77">
        <v>123</v>
      </c>
      <c r="M123" s="77"/>
      <c r="N123" s="72"/>
      <c r="O123" s="79" t="s">
        <v>365</v>
      </c>
      <c r="P123" s="81">
        <v>43624.37886574074</v>
      </c>
      <c r="Q123" s="79" t="s">
        <v>404</v>
      </c>
      <c r="R123" s="79"/>
      <c r="S123" s="79"/>
      <c r="T123" s="79"/>
      <c r="U123" s="79"/>
      <c r="V123" s="82" t="s">
        <v>589</v>
      </c>
      <c r="W123" s="81">
        <v>43624.37886574074</v>
      </c>
      <c r="X123" s="82" t="s">
        <v>739</v>
      </c>
      <c r="Y123" s="79"/>
      <c r="Z123" s="79"/>
      <c r="AA123" s="85" t="s">
        <v>920</v>
      </c>
      <c r="AB123" s="79"/>
      <c r="AC123" s="79" t="b">
        <v>0</v>
      </c>
      <c r="AD123" s="79">
        <v>0</v>
      </c>
      <c r="AE123" s="85" t="s">
        <v>999</v>
      </c>
      <c r="AF123" s="79" t="b">
        <v>0</v>
      </c>
      <c r="AG123" s="79" t="s">
        <v>1013</v>
      </c>
      <c r="AH123" s="79"/>
      <c r="AI123" s="85" t="s">
        <v>999</v>
      </c>
      <c r="AJ123" s="79" t="b">
        <v>0</v>
      </c>
      <c r="AK123" s="79">
        <v>14</v>
      </c>
      <c r="AL123" s="85" t="s">
        <v>951</v>
      </c>
      <c r="AM123" s="79" t="s">
        <v>1021</v>
      </c>
      <c r="AN123" s="79" t="b">
        <v>0</v>
      </c>
      <c r="AO123" s="85" t="s">
        <v>951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v>0</v>
      </c>
      <c r="BE123" s="49">
        <v>0</v>
      </c>
      <c r="BF123" s="48">
        <v>4</v>
      </c>
      <c r="BG123" s="49">
        <v>16.666666666666668</v>
      </c>
      <c r="BH123" s="48">
        <v>0</v>
      </c>
      <c r="BI123" s="49">
        <v>0</v>
      </c>
      <c r="BJ123" s="48">
        <v>20</v>
      </c>
      <c r="BK123" s="49">
        <v>83.33333333333333</v>
      </c>
      <c r="BL123" s="48">
        <v>24</v>
      </c>
    </row>
    <row r="124" spans="1:64" ht="15">
      <c r="A124" s="64" t="s">
        <v>309</v>
      </c>
      <c r="B124" s="64" t="s">
        <v>337</v>
      </c>
      <c r="C124" s="65" t="s">
        <v>2730</v>
      </c>
      <c r="D124" s="66">
        <v>3</v>
      </c>
      <c r="E124" s="67" t="s">
        <v>132</v>
      </c>
      <c r="F124" s="68">
        <v>32</v>
      </c>
      <c r="G124" s="65"/>
      <c r="H124" s="69"/>
      <c r="I124" s="70"/>
      <c r="J124" s="70"/>
      <c r="K124" s="34" t="s">
        <v>65</v>
      </c>
      <c r="L124" s="77">
        <v>124</v>
      </c>
      <c r="M124" s="77"/>
      <c r="N124" s="72"/>
      <c r="O124" s="79" t="s">
        <v>365</v>
      </c>
      <c r="P124" s="81">
        <v>43624.39194444445</v>
      </c>
      <c r="Q124" s="79" t="s">
        <v>398</v>
      </c>
      <c r="R124" s="79"/>
      <c r="S124" s="79"/>
      <c r="T124" s="79"/>
      <c r="U124" s="79"/>
      <c r="V124" s="82" t="s">
        <v>590</v>
      </c>
      <c r="W124" s="81">
        <v>43624.39194444445</v>
      </c>
      <c r="X124" s="82" t="s">
        <v>740</v>
      </c>
      <c r="Y124" s="79"/>
      <c r="Z124" s="79"/>
      <c r="AA124" s="85" t="s">
        <v>921</v>
      </c>
      <c r="AB124" s="79"/>
      <c r="AC124" s="79" t="b">
        <v>0</v>
      </c>
      <c r="AD124" s="79">
        <v>0</v>
      </c>
      <c r="AE124" s="85" t="s">
        <v>999</v>
      </c>
      <c r="AF124" s="79" t="b">
        <v>0</v>
      </c>
      <c r="AG124" s="79" t="s">
        <v>1013</v>
      </c>
      <c r="AH124" s="79"/>
      <c r="AI124" s="85" t="s">
        <v>999</v>
      </c>
      <c r="AJ124" s="79" t="b">
        <v>0</v>
      </c>
      <c r="AK124" s="79">
        <v>11</v>
      </c>
      <c r="AL124" s="85" t="s">
        <v>968</v>
      </c>
      <c r="AM124" s="79" t="s">
        <v>1023</v>
      </c>
      <c r="AN124" s="79" t="b">
        <v>0</v>
      </c>
      <c r="AO124" s="85" t="s">
        <v>968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6</v>
      </c>
      <c r="BC124" s="78" t="str">
        <f>REPLACE(INDEX(GroupVertices[Group],MATCH(Edges[[#This Row],[Vertex 2]],GroupVertices[Vertex],0)),1,1,"")</f>
        <v>6</v>
      </c>
      <c r="BD124" s="48">
        <v>0</v>
      </c>
      <c r="BE124" s="49">
        <v>0</v>
      </c>
      <c r="BF124" s="48">
        <v>1</v>
      </c>
      <c r="BG124" s="49">
        <v>4.761904761904762</v>
      </c>
      <c r="BH124" s="48">
        <v>0</v>
      </c>
      <c r="BI124" s="49">
        <v>0</v>
      </c>
      <c r="BJ124" s="48">
        <v>20</v>
      </c>
      <c r="BK124" s="49">
        <v>95.23809523809524</v>
      </c>
      <c r="BL124" s="48">
        <v>21</v>
      </c>
    </row>
    <row r="125" spans="1:64" ht="15">
      <c r="A125" s="64" t="s">
        <v>310</v>
      </c>
      <c r="B125" s="64" t="s">
        <v>347</v>
      </c>
      <c r="C125" s="65" t="s">
        <v>2730</v>
      </c>
      <c r="D125" s="66">
        <v>3</v>
      </c>
      <c r="E125" s="67" t="s">
        <v>132</v>
      </c>
      <c r="F125" s="68">
        <v>32</v>
      </c>
      <c r="G125" s="65"/>
      <c r="H125" s="69"/>
      <c r="I125" s="70"/>
      <c r="J125" s="70"/>
      <c r="K125" s="34" t="s">
        <v>65</v>
      </c>
      <c r="L125" s="77">
        <v>125</v>
      </c>
      <c r="M125" s="77"/>
      <c r="N125" s="72"/>
      <c r="O125" s="79" t="s">
        <v>365</v>
      </c>
      <c r="P125" s="81">
        <v>43624.414675925924</v>
      </c>
      <c r="Q125" s="79" t="s">
        <v>373</v>
      </c>
      <c r="R125" s="79"/>
      <c r="S125" s="79"/>
      <c r="T125" s="79"/>
      <c r="U125" s="79"/>
      <c r="V125" s="82" t="s">
        <v>591</v>
      </c>
      <c r="W125" s="81">
        <v>43624.414675925924</v>
      </c>
      <c r="X125" s="82" t="s">
        <v>741</v>
      </c>
      <c r="Y125" s="79"/>
      <c r="Z125" s="79"/>
      <c r="AA125" s="85" t="s">
        <v>922</v>
      </c>
      <c r="AB125" s="79"/>
      <c r="AC125" s="79" t="b">
        <v>0</v>
      </c>
      <c r="AD125" s="79">
        <v>0</v>
      </c>
      <c r="AE125" s="85" t="s">
        <v>999</v>
      </c>
      <c r="AF125" s="79" t="b">
        <v>0</v>
      </c>
      <c r="AG125" s="79" t="s">
        <v>1013</v>
      </c>
      <c r="AH125" s="79"/>
      <c r="AI125" s="85" t="s">
        <v>999</v>
      </c>
      <c r="AJ125" s="79" t="b">
        <v>0</v>
      </c>
      <c r="AK125" s="79">
        <v>64</v>
      </c>
      <c r="AL125" s="85" t="s">
        <v>978</v>
      </c>
      <c r="AM125" s="79" t="s">
        <v>1021</v>
      </c>
      <c r="AN125" s="79" t="b">
        <v>0</v>
      </c>
      <c r="AO125" s="85" t="s">
        <v>978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24</v>
      </c>
      <c r="BK125" s="49">
        <v>100</v>
      </c>
      <c r="BL125" s="48">
        <v>24</v>
      </c>
    </row>
    <row r="126" spans="1:64" ht="15">
      <c r="A126" s="64" t="s">
        <v>311</v>
      </c>
      <c r="B126" s="64" t="s">
        <v>337</v>
      </c>
      <c r="C126" s="65" t="s">
        <v>2730</v>
      </c>
      <c r="D126" s="66">
        <v>3</v>
      </c>
      <c r="E126" s="67" t="s">
        <v>132</v>
      </c>
      <c r="F126" s="68">
        <v>32</v>
      </c>
      <c r="G126" s="65"/>
      <c r="H126" s="69"/>
      <c r="I126" s="70"/>
      <c r="J126" s="70"/>
      <c r="K126" s="34" t="s">
        <v>65</v>
      </c>
      <c r="L126" s="77">
        <v>126</v>
      </c>
      <c r="M126" s="77"/>
      <c r="N126" s="72"/>
      <c r="O126" s="79" t="s">
        <v>365</v>
      </c>
      <c r="P126" s="81">
        <v>43624.419490740744</v>
      </c>
      <c r="Q126" s="79" t="s">
        <v>398</v>
      </c>
      <c r="R126" s="79"/>
      <c r="S126" s="79"/>
      <c r="T126" s="79"/>
      <c r="U126" s="79"/>
      <c r="V126" s="82" t="s">
        <v>592</v>
      </c>
      <c r="W126" s="81">
        <v>43624.419490740744</v>
      </c>
      <c r="X126" s="82" t="s">
        <v>742</v>
      </c>
      <c r="Y126" s="79"/>
      <c r="Z126" s="79"/>
      <c r="AA126" s="85" t="s">
        <v>923</v>
      </c>
      <c r="AB126" s="79"/>
      <c r="AC126" s="79" t="b">
        <v>0</v>
      </c>
      <c r="AD126" s="79">
        <v>0</v>
      </c>
      <c r="AE126" s="85" t="s">
        <v>999</v>
      </c>
      <c r="AF126" s="79" t="b">
        <v>0</v>
      </c>
      <c r="AG126" s="79" t="s">
        <v>1013</v>
      </c>
      <c r="AH126" s="79"/>
      <c r="AI126" s="85" t="s">
        <v>999</v>
      </c>
      <c r="AJ126" s="79" t="b">
        <v>0</v>
      </c>
      <c r="AK126" s="79">
        <v>11</v>
      </c>
      <c r="AL126" s="85" t="s">
        <v>968</v>
      </c>
      <c r="AM126" s="79" t="s">
        <v>1021</v>
      </c>
      <c r="AN126" s="79" t="b">
        <v>0</v>
      </c>
      <c r="AO126" s="85" t="s">
        <v>968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6</v>
      </c>
      <c r="BC126" s="78" t="str">
        <f>REPLACE(INDEX(GroupVertices[Group],MATCH(Edges[[#This Row],[Vertex 2]],GroupVertices[Vertex],0)),1,1,"")</f>
        <v>6</v>
      </c>
      <c r="BD126" s="48">
        <v>0</v>
      </c>
      <c r="BE126" s="49">
        <v>0</v>
      </c>
      <c r="BF126" s="48">
        <v>1</v>
      </c>
      <c r="BG126" s="49">
        <v>4.761904761904762</v>
      </c>
      <c r="BH126" s="48">
        <v>0</v>
      </c>
      <c r="BI126" s="49">
        <v>0</v>
      </c>
      <c r="BJ126" s="48">
        <v>20</v>
      </c>
      <c r="BK126" s="49">
        <v>95.23809523809524</v>
      </c>
      <c r="BL126" s="48">
        <v>21</v>
      </c>
    </row>
    <row r="127" spans="1:64" ht="15">
      <c r="A127" s="64" t="s">
        <v>244</v>
      </c>
      <c r="B127" s="64" t="s">
        <v>354</v>
      </c>
      <c r="C127" s="65" t="s">
        <v>2730</v>
      </c>
      <c r="D127" s="66">
        <v>3</v>
      </c>
      <c r="E127" s="67" t="s">
        <v>132</v>
      </c>
      <c r="F127" s="68">
        <v>32</v>
      </c>
      <c r="G127" s="65"/>
      <c r="H127" s="69"/>
      <c r="I127" s="70"/>
      <c r="J127" s="70"/>
      <c r="K127" s="34" t="s">
        <v>65</v>
      </c>
      <c r="L127" s="77">
        <v>127</v>
      </c>
      <c r="M127" s="77"/>
      <c r="N127" s="72"/>
      <c r="O127" s="79" t="s">
        <v>365</v>
      </c>
      <c r="P127" s="81">
        <v>43623.39408564815</v>
      </c>
      <c r="Q127" s="79" t="s">
        <v>379</v>
      </c>
      <c r="R127" s="82" t="s">
        <v>452</v>
      </c>
      <c r="S127" s="79" t="s">
        <v>476</v>
      </c>
      <c r="T127" s="79"/>
      <c r="U127" s="79"/>
      <c r="V127" s="82" t="s">
        <v>527</v>
      </c>
      <c r="W127" s="81">
        <v>43623.39408564815</v>
      </c>
      <c r="X127" s="82" t="s">
        <v>658</v>
      </c>
      <c r="Y127" s="79"/>
      <c r="Z127" s="79"/>
      <c r="AA127" s="85" t="s">
        <v>839</v>
      </c>
      <c r="AB127" s="79"/>
      <c r="AC127" s="79" t="b">
        <v>0</v>
      </c>
      <c r="AD127" s="79">
        <v>4</v>
      </c>
      <c r="AE127" s="85" t="s">
        <v>999</v>
      </c>
      <c r="AF127" s="79" t="b">
        <v>0</v>
      </c>
      <c r="AG127" s="79" t="s">
        <v>1013</v>
      </c>
      <c r="AH127" s="79"/>
      <c r="AI127" s="85" t="s">
        <v>999</v>
      </c>
      <c r="AJ127" s="79" t="b">
        <v>0</v>
      </c>
      <c r="AK127" s="79">
        <v>3</v>
      </c>
      <c r="AL127" s="85" t="s">
        <v>999</v>
      </c>
      <c r="AM127" s="79" t="s">
        <v>1020</v>
      </c>
      <c r="AN127" s="79" t="b">
        <v>0</v>
      </c>
      <c r="AO127" s="85" t="s">
        <v>839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5</v>
      </c>
      <c r="BD127" s="48">
        <v>0</v>
      </c>
      <c r="BE127" s="49">
        <v>0</v>
      </c>
      <c r="BF127" s="48">
        <v>1</v>
      </c>
      <c r="BG127" s="49">
        <v>4</v>
      </c>
      <c r="BH127" s="48">
        <v>0</v>
      </c>
      <c r="BI127" s="49">
        <v>0</v>
      </c>
      <c r="BJ127" s="48">
        <v>24</v>
      </c>
      <c r="BK127" s="49">
        <v>96</v>
      </c>
      <c r="BL127" s="48">
        <v>25</v>
      </c>
    </row>
    <row r="128" spans="1:64" ht="15">
      <c r="A128" s="64" t="s">
        <v>312</v>
      </c>
      <c r="B128" s="64" t="s">
        <v>244</v>
      </c>
      <c r="C128" s="65" t="s">
        <v>2730</v>
      </c>
      <c r="D128" s="66">
        <v>3</v>
      </c>
      <c r="E128" s="67" t="s">
        <v>132</v>
      </c>
      <c r="F128" s="68">
        <v>32</v>
      </c>
      <c r="G128" s="65"/>
      <c r="H128" s="69"/>
      <c r="I128" s="70"/>
      <c r="J128" s="70"/>
      <c r="K128" s="34" t="s">
        <v>65</v>
      </c>
      <c r="L128" s="77">
        <v>128</v>
      </c>
      <c r="M128" s="77"/>
      <c r="N128" s="72"/>
      <c r="O128" s="79" t="s">
        <v>365</v>
      </c>
      <c r="P128" s="81">
        <v>43623.44541666667</v>
      </c>
      <c r="Q128" s="79" t="s">
        <v>380</v>
      </c>
      <c r="R128" s="79"/>
      <c r="S128" s="79"/>
      <c r="T128" s="79"/>
      <c r="U128" s="79"/>
      <c r="V128" s="82" t="s">
        <v>593</v>
      </c>
      <c r="W128" s="81">
        <v>43623.44541666667</v>
      </c>
      <c r="X128" s="82" t="s">
        <v>743</v>
      </c>
      <c r="Y128" s="79"/>
      <c r="Z128" s="79"/>
      <c r="AA128" s="85" t="s">
        <v>924</v>
      </c>
      <c r="AB128" s="79"/>
      <c r="AC128" s="79" t="b">
        <v>0</v>
      </c>
      <c r="AD128" s="79">
        <v>0</v>
      </c>
      <c r="AE128" s="85" t="s">
        <v>999</v>
      </c>
      <c r="AF128" s="79" t="b">
        <v>0</v>
      </c>
      <c r="AG128" s="79" t="s">
        <v>1013</v>
      </c>
      <c r="AH128" s="79"/>
      <c r="AI128" s="85" t="s">
        <v>999</v>
      </c>
      <c r="AJ128" s="79" t="b">
        <v>0</v>
      </c>
      <c r="AK128" s="79">
        <v>3</v>
      </c>
      <c r="AL128" s="85" t="s">
        <v>839</v>
      </c>
      <c r="AM128" s="79" t="s">
        <v>1021</v>
      </c>
      <c r="AN128" s="79" t="b">
        <v>0</v>
      </c>
      <c r="AO128" s="85" t="s">
        <v>839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v>0</v>
      </c>
      <c r="BE128" s="49">
        <v>0</v>
      </c>
      <c r="BF128" s="48">
        <v>0</v>
      </c>
      <c r="BG128" s="49">
        <v>0</v>
      </c>
      <c r="BH128" s="48">
        <v>0</v>
      </c>
      <c r="BI128" s="49">
        <v>0</v>
      </c>
      <c r="BJ128" s="48">
        <v>20</v>
      </c>
      <c r="BK128" s="49">
        <v>100</v>
      </c>
      <c r="BL128" s="48">
        <v>20</v>
      </c>
    </row>
    <row r="129" spans="1:64" ht="15">
      <c r="A129" s="64" t="s">
        <v>312</v>
      </c>
      <c r="B129" s="64" t="s">
        <v>342</v>
      </c>
      <c r="C129" s="65" t="s">
        <v>2730</v>
      </c>
      <c r="D129" s="66">
        <v>3</v>
      </c>
      <c r="E129" s="67" t="s">
        <v>132</v>
      </c>
      <c r="F129" s="68">
        <v>32</v>
      </c>
      <c r="G129" s="65"/>
      <c r="H129" s="69"/>
      <c r="I129" s="70"/>
      <c r="J129" s="70"/>
      <c r="K129" s="34" t="s">
        <v>65</v>
      </c>
      <c r="L129" s="77">
        <v>129</v>
      </c>
      <c r="M129" s="77"/>
      <c r="N129" s="72"/>
      <c r="O129" s="79" t="s">
        <v>365</v>
      </c>
      <c r="P129" s="81">
        <v>43623.42847222222</v>
      </c>
      <c r="Q129" s="79" t="s">
        <v>376</v>
      </c>
      <c r="R129" s="79"/>
      <c r="S129" s="79"/>
      <c r="T129" s="79"/>
      <c r="U129" s="79"/>
      <c r="V129" s="82" t="s">
        <v>593</v>
      </c>
      <c r="W129" s="81">
        <v>43623.42847222222</v>
      </c>
      <c r="X129" s="82" t="s">
        <v>744</v>
      </c>
      <c r="Y129" s="79"/>
      <c r="Z129" s="79"/>
      <c r="AA129" s="85" t="s">
        <v>925</v>
      </c>
      <c r="AB129" s="79"/>
      <c r="AC129" s="79" t="b">
        <v>0</v>
      </c>
      <c r="AD129" s="79">
        <v>0</v>
      </c>
      <c r="AE129" s="85" t="s">
        <v>999</v>
      </c>
      <c r="AF129" s="79" t="b">
        <v>0</v>
      </c>
      <c r="AG129" s="79" t="s">
        <v>1013</v>
      </c>
      <c r="AH129" s="79"/>
      <c r="AI129" s="85" t="s">
        <v>999</v>
      </c>
      <c r="AJ129" s="79" t="b">
        <v>0</v>
      </c>
      <c r="AK129" s="79">
        <v>8</v>
      </c>
      <c r="AL129" s="85" t="s">
        <v>973</v>
      </c>
      <c r="AM129" s="79" t="s">
        <v>1021</v>
      </c>
      <c r="AN129" s="79" t="b">
        <v>0</v>
      </c>
      <c r="AO129" s="85" t="s">
        <v>973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3</v>
      </c>
      <c r="BD129" s="48">
        <v>1</v>
      </c>
      <c r="BE129" s="49">
        <v>4.761904761904762</v>
      </c>
      <c r="BF129" s="48">
        <v>0</v>
      </c>
      <c r="BG129" s="49">
        <v>0</v>
      </c>
      <c r="BH129" s="48">
        <v>0</v>
      </c>
      <c r="BI129" s="49">
        <v>0</v>
      </c>
      <c r="BJ129" s="48">
        <v>20</v>
      </c>
      <c r="BK129" s="49">
        <v>95.23809523809524</v>
      </c>
      <c r="BL129" s="48">
        <v>21</v>
      </c>
    </row>
    <row r="130" spans="1:64" ht="15">
      <c r="A130" s="64" t="s">
        <v>312</v>
      </c>
      <c r="B130" s="64" t="s">
        <v>347</v>
      </c>
      <c r="C130" s="65" t="s">
        <v>2730</v>
      </c>
      <c r="D130" s="66">
        <v>3</v>
      </c>
      <c r="E130" s="67" t="s">
        <v>132</v>
      </c>
      <c r="F130" s="68">
        <v>32</v>
      </c>
      <c r="G130" s="65"/>
      <c r="H130" s="69"/>
      <c r="I130" s="70"/>
      <c r="J130" s="70"/>
      <c r="K130" s="34" t="s">
        <v>65</v>
      </c>
      <c r="L130" s="77">
        <v>130</v>
      </c>
      <c r="M130" s="77"/>
      <c r="N130" s="72"/>
      <c r="O130" s="79" t="s">
        <v>365</v>
      </c>
      <c r="P130" s="81">
        <v>43623.44349537037</v>
      </c>
      <c r="Q130" s="79" t="s">
        <v>373</v>
      </c>
      <c r="R130" s="79"/>
      <c r="S130" s="79"/>
      <c r="T130" s="79"/>
      <c r="U130" s="79"/>
      <c r="V130" s="82" t="s">
        <v>593</v>
      </c>
      <c r="W130" s="81">
        <v>43623.44349537037</v>
      </c>
      <c r="X130" s="82" t="s">
        <v>745</v>
      </c>
      <c r="Y130" s="79"/>
      <c r="Z130" s="79"/>
      <c r="AA130" s="85" t="s">
        <v>926</v>
      </c>
      <c r="AB130" s="79"/>
      <c r="AC130" s="79" t="b">
        <v>0</v>
      </c>
      <c r="AD130" s="79">
        <v>0</v>
      </c>
      <c r="AE130" s="85" t="s">
        <v>999</v>
      </c>
      <c r="AF130" s="79" t="b">
        <v>0</v>
      </c>
      <c r="AG130" s="79" t="s">
        <v>1013</v>
      </c>
      <c r="AH130" s="79"/>
      <c r="AI130" s="85" t="s">
        <v>999</v>
      </c>
      <c r="AJ130" s="79" t="b">
        <v>0</v>
      </c>
      <c r="AK130" s="79">
        <v>64</v>
      </c>
      <c r="AL130" s="85" t="s">
        <v>978</v>
      </c>
      <c r="AM130" s="79" t="s">
        <v>1021</v>
      </c>
      <c r="AN130" s="79" t="b">
        <v>0</v>
      </c>
      <c r="AO130" s="85" t="s">
        <v>978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1</v>
      </c>
      <c r="BD130" s="48">
        <v>0</v>
      </c>
      <c r="BE130" s="49">
        <v>0</v>
      </c>
      <c r="BF130" s="48">
        <v>0</v>
      </c>
      <c r="BG130" s="49">
        <v>0</v>
      </c>
      <c r="BH130" s="48">
        <v>0</v>
      </c>
      <c r="BI130" s="49">
        <v>0</v>
      </c>
      <c r="BJ130" s="48">
        <v>24</v>
      </c>
      <c r="BK130" s="49">
        <v>100</v>
      </c>
      <c r="BL130" s="48">
        <v>24</v>
      </c>
    </row>
    <row r="131" spans="1:64" ht="15">
      <c r="A131" s="64" t="s">
        <v>312</v>
      </c>
      <c r="B131" s="64" t="s">
        <v>325</v>
      </c>
      <c r="C131" s="65" t="s">
        <v>2730</v>
      </c>
      <c r="D131" s="66">
        <v>3</v>
      </c>
      <c r="E131" s="67" t="s">
        <v>132</v>
      </c>
      <c r="F131" s="68">
        <v>32</v>
      </c>
      <c r="G131" s="65"/>
      <c r="H131" s="69"/>
      <c r="I131" s="70"/>
      <c r="J131" s="70"/>
      <c r="K131" s="34" t="s">
        <v>65</v>
      </c>
      <c r="L131" s="77">
        <v>131</v>
      </c>
      <c r="M131" s="77"/>
      <c r="N131" s="72"/>
      <c r="O131" s="79" t="s">
        <v>365</v>
      </c>
      <c r="P131" s="81">
        <v>43624.47467592593</v>
      </c>
      <c r="Q131" s="79" t="s">
        <v>404</v>
      </c>
      <c r="R131" s="79"/>
      <c r="S131" s="79"/>
      <c r="T131" s="79"/>
      <c r="U131" s="79"/>
      <c r="V131" s="82" t="s">
        <v>593</v>
      </c>
      <c r="W131" s="81">
        <v>43624.47467592593</v>
      </c>
      <c r="X131" s="82" t="s">
        <v>746</v>
      </c>
      <c r="Y131" s="79"/>
      <c r="Z131" s="79"/>
      <c r="AA131" s="85" t="s">
        <v>927</v>
      </c>
      <c r="AB131" s="79"/>
      <c r="AC131" s="79" t="b">
        <v>0</v>
      </c>
      <c r="AD131" s="79">
        <v>0</v>
      </c>
      <c r="AE131" s="85" t="s">
        <v>999</v>
      </c>
      <c r="AF131" s="79" t="b">
        <v>0</v>
      </c>
      <c r="AG131" s="79" t="s">
        <v>1013</v>
      </c>
      <c r="AH131" s="79"/>
      <c r="AI131" s="85" t="s">
        <v>999</v>
      </c>
      <c r="AJ131" s="79" t="b">
        <v>0</v>
      </c>
      <c r="AK131" s="79">
        <v>14</v>
      </c>
      <c r="AL131" s="85" t="s">
        <v>951</v>
      </c>
      <c r="AM131" s="79" t="s">
        <v>1021</v>
      </c>
      <c r="AN131" s="79" t="b">
        <v>0</v>
      </c>
      <c r="AO131" s="85" t="s">
        <v>951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4</v>
      </c>
      <c r="BD131" s="48">
        <v>0</v>
      </c>
      <c r="BE131" s="49">
        <v>0</v>
      </c>
      <c r="BF131" s="48">
        <v>4</v>
      </c>
      <c r="BG131" s="49">
        <v>16.666666666666668</v>
      </c>
      <c r="BH131" s="48">
        <v>0</v>
      </c>
      <c r="BI131" s="49">
        <v>0</v>
      </c>
      <c r="BJ131" s="48">
        <v>20</v>
      </c>
      <c r="BK131" s="49">
        <v>83.33333333333333</v>
      </c>
      <c r="BL131" s="48">
        <v>24</v>
      </c>
    </row>
    <row r="132" spans="1:64" ht="15">
      <c r="A132" s="64" t="s">
        <v>313</v>
      </c>
      <c r="B132" s="64" t="s">
        <v>352</v>
      </c>
      <c r="C132" s="65" t="s">
        <v>2731</v>
      </c>
      <c r="D132" s="66">
        <v>3</v>
      </c>
      <c r="E132" s="67" t="s">
        <v>136</v>
      </c>
      <c r="F132" s="68">
        <v>23.333333333333336</v>
      </c>
      <c r="G132" s="65"/>
      <c r="H132" s="69"/>
      <c r="I132" s="70"/>
      <c r="J132" s="70"/>
      <c r="K132" s="34" t="s">
        <v>65</v>
      </c>
      <c r="L132" s="77">
        <v>132</v>
      </c>
      <c r="M132" s="77"/>
      <c r="N132" s="72"/>
      <c r="O132" s="79" t="s">
        <v>366</v>
      </c>
      <c r="P132" s="81">
        <v>43623.711331018516</v>
      </c>
      <c r="Q132" s="79" t="s">
        <v>407</v>
      </c>
      <c r="R132" s="79"/>
      <c r="S132" s="79"/>
      <c r="T132" s="79"/>
      <c r="U132" s="79"/>
      <c r="V132" s="82" t="s">
        <v>594</v>
      </c>
      <c r="W132" s="81">
        <v>43623.711331018516</v>
      </c>
      <c r="X132" s="82" t="s">
        <v>747</v>
      </c>
      <c r="Y132" s="79"/>
      <c r="Z132" s="79"/>
      <c r="AA132" s="85" t="s">
        <v>928</v>
      </c>
      <c r="AB132" s="85" t="s">
        <v>988</v>
      </c>
      <c r="AC132" s="79" t="b">
        <v>0</v>
      </c>
      <c r="AD132" s="79">
        <v>14</v>
      </c>
      <c r="AE132" s="85" t="s">
        <v>1002</v>
      </c>
      <c r="AF132" s="79" t="b">
        <v>0</v>
      </c>
      <c r="AG132" s="79" t="s">
        <v>1013</v>
      </c>
      <c r="AH132" s="79"/>
      <c r="AI132" s="85" t="s">
        <v>999</v>
      </c>
      <c r="AJ132" s="79" t="b">
        <v>0</v>
      </c>
      <c r="AK132" s="79">
        <v>0</v>
      </c>
      <c r="AL132" s="85" t="s">
        <v>999</v>
      </c>
      <c r="AM132" s="79" t="s">
        <v>1023</v>
      </c>
      <c r="AN132" s="79" t="b">
        <v>0</v>
      </c>
      <c r="AO132" s="85" t="s">
        <v>988</v>
      </c>
      <c r="AP132" s="79" t="s">
        <v>176</v>
      </c>
      <c r="AQ132" s="79">
        <v>0</v>
      </c>
      <c r="AR132" s="79">
        <v>0</v>
      </c>
      <c r="AS132" s="79" t="s">
        <v>1037</v>
      </c>
      <c r="AT132" s="79" t="s">
        <v>1040</v>
      </c>
      <c r="AU132" s="79" t="s">
        <v>1042</v>
      </c>
      <c r="AV132" s="79" t="s">
        <v>1044</v>
      </c>
      <c r="AW132" s="79" t="s">
        <v>1047</v>
      </c>
      <c r="AX132" s="79" t="s">
        <v>1050</v>
      </c>
      <c r="AY132" s="79" t="s">
        <v>1052</v>
      </c>
      <c r="AZ132" s="82" t="s">
        <v>1054</v>
      </c>
      <c r="BA132">
        <v>2</v>
      </c>
      <c r="BB132" s="78" t="str">
        <f>REPLACE(INDEX(GroupVertices[Group],MATCH(Edges[[#This Row],[Vertex 1]],GroupVertices[Vertex],0)),1,1,"")</f>
        <v>10</v>
      </c>
      <c r="BC132" s="78" t="str">
        <f>REPLACE(INDEX(GroupVertices[Group],MATCH(Edges[[#This Row],[Vertex 2]],GroupVertices[Vertex],0)),1,1,"")</f>
        <v>10</v>
      </c>
      <c r="BD132" s="48"/>
      <c r="BE132" s="49"/>
      <c r="BF132" s="48"/>
      <c r="BG132" s="49"/>
      <c r="BH132" s="48"/>
      <c r="BI132" s="49"/>
      <c r="BJ132" s="48"/>
      <c r="BK132" s="49"/>
      <c r="BL132" s="48"/>
    </row>
    <row r="133" spans="1:64" ht="15">
      <c r="A133" s="64" t="s">
        <v>313</v>
      </c>
      <c r="B133" s="64" t="s">
        <v>352</v>
      </c>
      <c r="C133" s="65" t="s">
        <v>2731</v>
      </c>
      <c r="D133" s="66">
        <v>3</v>
      </c>
      <c r="E133" s="67" t="s">
        <v>136</v>
      </c>
      <c r="F133" s="68">
        <v>23.333333333333336</v>
      </c>
      <c r="G133" s="65"/>
      <c r="H133" s="69"/>
      <c r="I133" s="70"/>
      <c r="J133" s="70"/>
      <c r="K133" s="34" t="s">
        <v>65</v>
      </c>
      <c r="L133" s="77">
        <v>133</v>
      </c>
      <c r="M133" s="77"/>
      <c r="N133" s="72"/>
      <c r="O133" s="79" t="s">
        <v>366</v>
      </c>
      <c r="P133" s="81">
        <v>43623.71664351852</v>
      </c>
      <c r="Q133" s="79" t="s">
        <v>408</v>
      </c>
      <c r="R133" s="79"/>
      <c r="S133" s="79"/>
      <c r="T133" s="79"/>
      <c r="U133" s="79"/>
      <c r="V133" s="82" t="s">
        <v>594</v>
      </c>
      <c r="W133" s="81">
        <v>43623.71664351852</v>
      </c>
      <c r="X133" s="82" t="s">
        <v>748</v>
      </c>
      <c r="Y133" s="79"/>
      <c r="Z133" s="79"/>
      <c r="AA133" s="85" t="s">
        <v>929</v>
      </c>
      <c r="AB133" s="85" t="s">
        <v>928</v>
      </c>
      <c r="AC133" s="79" t="b">
        <v>0</v>
      </c>
      <c r="AD133" s="79">
        <v>8</v>
      </c>
      <c r="AE133" s="85" t="s">
        <v>1001</v>
      </c>
      <c r="AF133" s="79" t="b">
        <v>0</v>
      </c>
      <c r="AG133" s="79" t="s">
        <v>1013</v>
      </c>
      <c r="AH133" s="79"/>
      <c r="AI133" s="85" t="s">
        <v>999</v>
      </c>
      <c r="AJ133" s="79" t="b">
        <v>0</v>
      </c>
      <c r="AK133" s="79">
        <v>0</v>
      </c>
      <c r="AL133" s="85" t="s">
        <v>999</v>
      </c>
      <c r="AM133" s="79" t="s">
        <v>1023</v>
      </c>
      <c r="AN133" s="79" t="b">
        <v>0</v>
      </c>
      <c r="AO133" s="85" t="s">
        <v>928</v>
      </c>
      <c r="AP133" s="79" t="s">
        <v>176</v>
      </c>
      <c r="AQ133" s="79">
        <v>0</v>
      </c>
      <c r="AR133" s="79">
        <v>0</v>
      </c>
      <c r="AS133" s="79" t="s">
        <v>1037</v>
      </c>
      <c r="AT133" s="79" t="s">
        <v>1040</v>
      </c>
      <c r="AU133" s="79" t="s">
        <v>1042</v>
      </c>
      <c r="AV133" s="79" t="s">
        <v>1044</v>
      </c>
      <c r="AW133" s="79" t="s">
        <v>1047</v>
      </c>
      <c r="AX133" s="79" t="s">
        <v>1050</v>
      </c>
      <c r="AY133" s="79" t="s">
        <v>1052</v>
      </c>
      <c r="AZ133" s="82" t="s">
        <v>1054</v>
      </c>
      <c r="BA133">
        <v>2</v>
      </c>
      <c r="BB133" s="78" t="str">
        <f>REPLACE(INDEX(GroupVertices[Group],MATCH(Edges[[#This Row],[Vertex 1]],GroupVertices[Vertex],0)),1,1,"")</f>
        <v>10</v>
      </c>
      <c r="BC133" s="78" t="str">
        <f>REPLACE(INDEX(GroupVertices[Group],MATCH(Edges[[#This Row],[Vertex 2]],GroupVertices[Vertex],0)),1,1,"")</f>
        <v>10</v>
      </c>
      <c r="BD133" s="48"/>
      <c r="BE133" s="49"/>
      <c r="BF133" s="48"/>
      <c r="BG133" s="49"/>
      <c r="BH133" s="48"/>
      <c r="BI133" s="49"/>
      <c r="BJ133" s="48"/>
      <c r="BK133" s="49"/>
      <c r="BL133" s="48"/>
    </row>
    <row r="134" spans="1:64" ht="15">
      <c r="A134" s="64" t="s">
        <v>313</v>
      </c>
      <c r="B134" s="64" t="s">
        <v>352</v>
      </c>
      <c r="C134" s="65" t="s">
        <v>2731</v>
      </c>
      <c r="D134" s="66">
        <v>3</v>
      </c>
      <c r="E134" s="67" t="s">
        <v>136</v>
      </c>
      <c r="F134" s="68">
        <v>23.333333333333336</v>
      </c>
      <c r="G134" s="65"/>
      <c r="H134" s="69"/>
      <c r="I134" s="70"/>
      <c r="J134" s="70"/>
      <c r="K134" s="34" t="s">
        <v>65</v>
      </c>
      <c r="L134" s="77">
        <v>134</v>
      </c>
      <c r="M134" s="77"/>
      <c r="N134" s="72"/>
      <c r="O134" s="79" t="s">
        <v>365</v>
      </c>
      <c r="P134" s="81">
        <v>43624.45482638889</v>
      </c>
      <c r="Q134" s="79" t="s">
        <v>409</v>
      </c>
      <c r="R134" s="79"/>
      <c r="S134" s="79"/>
      <c r="T134" s="79"/>
      <c r="U134" s="79"/>
      <c r="V134" s="82" t="s">
        <v>594</v>
      </c>
      <c r="W134" s="81">
        <v>43624.45482638889</v>
      </c>
      <c r="X134" s="82" t="s">
        <v>749</v>
      </c>
      <c r="Y134" s="79"/>
      <c r="Z134" s="79"/>
      <c r="AA134" s="85" t="s">
        <v>930</v>
      </c>
      <c r="AB134" s="85" t="s">
        <v>989</v>
      </c>
      <c r="AC134" s="79" t="b">
        <v>0</v>
      </c>
      <c r="AD134" s="79">
        <v>0</v>
      </c>
      <c r="AE134" s="85" t="s">
        <v>1004</v>
      </c>
      <c r="AF134" s="79" t="b">
        <v>0</v>
      </c>
      <c r="AG134" s="79" t="s">
        <v>1013</v>
      </c>
      <c r="AH134" s="79"/>
      <c r="AI134" s="85" t="s">
        <v>999</v>
      </c>
      <c r="AJ134" s="79" t="b">
        <v>0</v>
      </c>
      <c r="AK134" s="79">
        <v>0</v>
      </c>
      <c r="AL134" s="85" t="s">
        <v>999</v>
      </c>
      <c r="AM134" s="79" t="s">
        <v>1023</v>
      </c>
      <c r="AN134" s="79" t="b">
        <v>0</v>
      </c>
      <c r="AO134" s="85" t="s">
        <v>989</v>
      </c>
      <c r="AP134" s="79" t="s">
        <v>176</v>
      </c>
      <c r="AQ134" s="79">
        <v>0</v>
      </c>
      <c r="AR134" s="79">
        <v>0</v>
      </c>
      <c r="AS134" s="79" t="s">
        <v>1037</v>
      </c>
      <c r="AT134" s="79" t="s">
        <v>1040</v>
      </c>
      <c r="AU134" s="79" t="s">
        <v>1042</v>
      </c>
      <c r="AV134" s="79" t="s">
        <v>1044</v>
      </c>
      <c r="AW134" s="79" t="s">
        <v>1047</v>
      </c>
      <c r="AX134" s="79" t="s">
        <v>1050</v>
      </c>
      <c r="AY134" s="79" t="s">
        <v>1052</v>
      </c>
      <c r="AZ134" s="82" t="s">
        <v>1054</v>
      </c>
      <c r="BA134">
        <v>2</v>
      </c>
      <c r="BB134" s="78" t="str">
        <f>REPLACE(INDEX(GroupVertices[Group],MATCH(Edges[[#This Row],[Vertex 1]],GroupVertices[Vertex],0)),1,1,"")</f>
        <v>10</v>
      </c>
      <c r="BC134" s="78" t="str">
        <f>REPLACE(INDEX(GroupVertices[Group],MATCH(Edges[[#This Row],[Vertex 2]],GroupVertices[Vertex],0)),1,1,"")</f>
        <v>10</v>
      </c>
      <c r="BD134" s="48"/>
      <c r="BE134" s="49"/>
      <c r="BF134" s="48"/>
      <c r="BG134" s="49"/>
      <c r="BH134" s="48"/>
      <c r="BI134" s="49"/>
      <c r="BJ134" s="48"/>
      <c r="BK134" s="49"/>
      <c r="BL134" s="48"/>
    </row>
    <row r="135" spans="1:64" ht="15">
      <c r="A135" s="64" t="s">
        <v>313</v>
      </c>
      <c r="B135" s="64" t="s">
        <v>352</v>
      </c>
      <c r="C135" s="65" t="s">
        <v>2731</v>
      </c>
      <c r="D135" s="66">
        <v>3</v>
      </c>
      <c r="E135" s="67" t="s">
        <v>136</v>
      </c>
      <c r="F135" s="68">
        <v>23.333333333333336</v>
      </c>
      <c r="G135" s="65"/>
      <c r="H135" s="69"/>
      <c r="I135" s="70"/>
      <c r="J135" s="70"/>
      <c r="K135" s="34" t="s">
        <v>65</v>
      </c>
      <c r="L135" s="77">
        <v>135</v>
      </c>
      <c r="M135" s="77"/>
      <c r="N135" s="72"/>
      <c r="O135" s="79" t="s">
        <v>365</v>
      </c>
      <c r="P135" s="81">
        <v>43624.477118055554</v>
      </c>
      <c r="Q135" s="79" t="s">
        <v>410</v>
      </c>
      <c r="R135" s="79"/>
      <c r="S135" s="79"/>
      <c r="T135" s="79"/>
      <c r="U135" s="79"/>
      <c r="V135" s="82" t="s">
        <v>594</v>
      </c>
      <c r="W135" s="81">
        <v>43624.477118055554</v>
      </c>
      <c r="X135" s="82" t="s">
        <v>750</v>
      </c>
      <c r="Y135" s="79"/>
      <c r="Z135" s="79"/>
      <c r="AA135" s="85" t="s">
        <v>931</v>
      </c>
      <c r="AB135" s="85" t="s">
        <v>990</v>
      </c>
      <c r="AC135" s="79" t="b">
        <v>0</v>
      </c>
      <c r="AD135" s="79">
        <v>0</v>
      </c>
      <c r="AE135" s="85" t="s">
        <v>1001</v>
      </c>
      <c r="AF135" s="79" t="b">
        <v>0</v>
      </c>
      <c r="AG135" s="79" t="s">
        <v>1013</v>
      </c>
      <c r="AH135" s="79"/>
      <c r="AI135" s="85" t="s">
        <v>999</v>
      </c>
      <c r="AJ135" s="79" t="b">
        <v>0</v>
      </c>
      <c r="AK135" s="79">
        <v>0</v>
      </c>
      <c r="AL135" s="85" t="s">
        <v>999</v>
      </c>
      <c r="AM135" s="79" t="s">
        <v>1023</v>
      </c>
      <c r="AN135" s="79" t="b">
        <v>0</v>
      </c>
      <c r="AO135" s="85" t="s">
        <v>990</v>
      </c>
      <c r="AP135" s="79" t="s">
        <v>176</v>
      </c>
      <c r="AQ135" s="79">
        <v>0</v>
      </c>
      <c r="AR135" s="79">
        <v>0</v>
      </c>
      <c r="AS135" s="79" t="s">
        <v>1037</v>
      </c>
      <c r="AT135" s="79" t="s">
        <v>1040</v>
      </c>
      <c r="AU135" s="79" t="s">
        <v>1042</v>
      </c>
      <c r="AV135" s="79" t="s">
        <v>1044</v>
      </c>
      <c r="AW135" s="79" t="s">
        <v>1047</v>
      </c>
      <c r="AX135" s="79" t="s">
        <v>1050</v>
      </c>
      <c r="AY135" s="79" t="s">
        <v>1052</v>
      </c>
      <c r="AZ135" s="82" t="s">
        <v>1054</v>
      </c>
      <c r="BA135">
        <v>2</v>
      </c>
      <c r="BB135" s="78" t="str">
        <f>REPLACE(INDEX(GroupVertices[Group],MATCH(Edges[[#This Row],[Vertex 1]],GroupVertices[Vertex],0)),1,1,"")</f>
        <v>10</v>
      </c>
      <c r="BC135" s="78" t="str">
        <f>REPLACE(INDEX(GroupVertices[Group],MATCH(Edges[[#This Row],[Vertex 2]],GroupVertices[Vertex],0)),1,1,"")</f>
        <v>10</v>
      </c>
      <c r="BD135" s="48"/>
      <c r="BE135" s="49"/>
      <c r="BF135" s="48"/>
      <c r="BG135" s="49"/>
      <c r="BH135" s="48"/>
      <c r="BI135" s="49"/>
      <c r="BJ135" s="48"/>
      <c r="BK135" s="49"/>
      <c r="BL135" s="48"/>
    </row>
    <row r="136" spans="1:64" ht="15">
      <c r="A136" s="64" t="s">
        <v>313</v>
      </c>
      <c r="B136" s="64" t="s">
        <v>355</v>
      </c>
      <c r="C136" s="65" t="s">
        <v>2732</v>
      </c>
      <c r="D136" s="66">
        <v>3</v>
      </c>
      <c r="E136" s="67" t="s">
        <v>136</v>
      </c>
      <c r="F136" s="68">
        <v>6</v>
      </c>
      <c r="G136" s="65"/>
      <c r="H136" s="69"/>
      <c r="I136" s="70"/>
      <c r="J136" s="70"/>
      <c r="K136" s="34" t="s">
        <v>65</v>
      </c>
      <c r="L136" s="77">
        <v>136</v>
      </c>
      <c r="M136" s="77"/>
      <c r="N136" s="72"/>
      <c r="O136" s="79" t="s">
        <v>365</v>
      </c>
      <c r="P136" s="81">
        <v>43623.711331018516</v>
      </c>
      <c r="Q136" s="79" t="s">
        <v>407</v>
      </c>
      <c r="R136" s="79"/>
      <c r="S136" s="79"/>
      <c r="T136" s="79"/>
      <c r="U136" s="79"/>
      <c r="V136" s="82" t="s">
        <v>594</v>
      </c>
      <c r="W136" s="81">
        <v>43623.711331018516</v>
      </c>
      <c r="X136" s="82" t="s">
        <v>747</v>
      </c>
      <c r="Y136" s="79"/>
      <c r="Z136" s="79"/>
      <c r="AA136" s="85" t="s">
        <v>928</v>
      </c>
      <c r="AB136" s="85" t="s">
        <v>988</v>
      </c>
      <c r="AC136" s="79" t="b">
        <v>0</v>
      </c>
      <c r="AD136" s="79">
        <v>14</v>
      </c>
      <c r="AE136" s="85" t="s">
        <v>1002</v>
      </c>
      <c r="AF136" s="79" t="b">
        <v>0</v>
      </c>
      <c r="AG136" s="79" t="s">
        <v>1013</v>
      </c>
      <c r="AH136" s="79"/>
      <c r="AI136" s="85" t="s">
        <v>999</v>
      </c>
      <c r="AJ136" s="79" t="b">
        <v>0</v>
      </c>
      <c r="AK136" s="79">
        <v>0</v>
      </c>
      <c r="AL136" s="85" t="s">
        <v>999</v>
      </c>
      <c r="AM136" s="79" t="s">
        <v>1023</v>
      </c>
      <c r="AN136" s="79" t="b">
        <v>0</v>
      </c>
      <c r="AO136" s="85" t="s">
        <v>988</v>
      </c>
      <c r="AP136" s="79" t="s">
        <v>176</v>
      </c>
      <c r="AQ136" s="79">
        <v>0</v>
      </c>
      <c r="AR136" s="79">
        <v>0</v>
      </c>
      <c r="AS136" s="79" t="s">
        <v>1037</v>
      </c>
      <c r="AT136" s="79" t="s">
        <v>1040</v>
      </c>
      <c r="AU136" s="79" t="s">
        <v>1042</v>
      </c>
      <c r="AV136" s="79" t="s">
        <v>1044</v>
      </c>
      <c r="AW136" s="79" t="s">
        <v>1047</v>
      </c>
      <c r="AX136" s="79" t="s">
        <v>1050</v>
      </c>
      <c r="AY136" s="79" t="s">
        <v>1052</v>
      </c>
      <c r="AZ136" s="82" t="s">
        <v>1054</v>
      </c>
      <c r="BA136">
        <v>4</v>
      </c>
      <c r="BB136" s="78" t="str">
        <f>REPLACE(INDEX(GroupVertices[Group],MATCH(Edges[[#This Row],[Vertex 1]],GroupVertices[Vertex],0)),1,1,"")</f>
        <v>10</v>
      </c>
      <c r="BC136" s="78" t="str">
        <f>REPLACE(INDEX(GroupVertices[Group],MATCH(Edges[[#This Row],[Vertex 2]],GroupVertices[Vertex],0)),1,1,"")</f>
        <v>10</v>
      </c>
      <c r="BD136" s="48">
        <v>3</v>
      </c>
      <c r="BE136" s="49">
        <v>5.172413793103448</v>
      </c>
      <c r="BF136" s="48">
        <v>4</v>
      </c>
      <c r="BG136" s="49">
        <v>6.896551724137931</v>
      </c>
      <c r="BH136" s="48">
        <v>0</v>
      </c>
      <c r="BI136" s="49">
        <v>0</v>
      </c>
      <c r="BJ136" s="48">
        <v>51</v>
      </c>
      <c r="BK136" s="49">
        <v>87.93103448275862</v>
      </c>
      <c r="BL136" s="48">
        <v>58</v>
      </c>
    </row>
    <row r="137" spans="1:64" ht="15">
      <c r="A137" s="64" t="s">
        <v>313</v>
      </c>
      <c r="B137" s="64" t="s">
        <v>355</v>
      </c>
      <c r="C137" s="65" t="s">
        <v>2732</v>
      </c>
      <c r="D137" s="66">
        <v>3</v>
      </c>
      <c r="E137" s="67" t="s">
        <v>136</v>
      </c>
      <c r="F137" s="68">
        <v>6</v>
      </c>
      <c r="G137" s="65"/>
      <c r="H137" s="69"/>
      <c r="I137" s="70"/>
      <c r="J137" s="70"/>
      <c r="K137" s="34" t="s">
        <v>65</v>
      </c>
      <c r="L137" s="77">
        <v>137</v>
      </c>
      <c r="M137" s="77"/>
      <c r="N137" s="72"/>
      <c r="O137" s="79" t="s">
        <v>365</v>
      </c>
      <c r="P137" s="81">
        <v>43623.71664351852</v>
      </c>
      <c r="Q137" s="79" t="s">
        <v>408</v>
      </c>
      <c r="R137" s="79"/>
      <c r="S137" s="79"/>
      <c r="T137" s="79"/>
      <c r="U137" s="79"/>
      <c r="V137" s="82" t="s">
        <v>594</v>
      </c>
      <c r="W137" s="81">
        <v>43623.71664351852</v>
      </c>
      <c r="X137" s="82" t="s">
        <v>748</v>
      </c>
      <c r="Y137" s="79"/>
      <c r="Z137" s="79"/>
      <c r="AA137" s="85" t="s">
        <v>929</v>
      </c>
      <c r="AB137" s="85" t="s">
        <v>928</v>
      </c>
      <c r="AC137" s="79" t="b">
        <v>0</v>
      </c>
      <c r="AD137" s="79">
        <v>8</v>
      </c>
      <c r="AE137" s="85" t="s">
        <v>1001</v>
      </c>
      <c r="AF137" s="79" t="b">
        <v>0</v>
      </c>
      <c r="AG137" s="79" t="s">
        <v>1013</v>
      </c>
      <c r="AH137" s="79"/>
      <c r="AI137" s="85" t="s">
        <v>999</v>
      </c>
      <c r="AJ137" s="79" t="b">
        <v>0</v>
      </c>
      <c r="AK137" s="79">
        <v>0</v>
      </c>
      <c r="AL137" s="85" t="s">
        <v>999</v>
      </c>
      <c r="AM137" s="79" t="s">
        <v>1023</v>
      </c>
      <c r="AN137" s="79" t="b">
        <v>0</v>
      </c>
      <c r="AO137" s="85" t="s">
        <v>928</v>
      </c>
      <c r="AP137" s="79" t="s">
        <v>176</v>
      </c>
      <c r="AQ137" s="79">
        <v>0</v>
      </c>
      <c r="AR137" s="79">
        <v>0</v>
      </c>
      <c r="AS137" s="79" t="s">
        <v>1037</v>
      </c>
      <c r="AT137" s="79" t="s">
        <v>1040</v>
      </c>
      <c r="AU137" s="79" t="s">
        <v>1042</v>
      </c>
      <c r="AV137" s="79" t="s">
        <v>1044</v>
      </c>
      <c r="AW137" s="79" t="s">
        <v>1047</v>
      </c>
      <c r="AX137" s="79" t="s">
        <v>1050</v>
      </c>
      <c r="AY137" s="79" t="s">
        <v>1052</v>
      </c>
      <c r="AZ137" s="82" t="s">
        <v>1054</v>
      </c>
      <c r="BA137">
        <v>4</v>
      </c>
      <c r="BB137" s="78" t="str">
        <f>REPLACE(INDEX(GroupVertices[Group],MATCH(Edges[[#This Row],[Vertex 1]],GroupVertices[Vertex],0)),1,1,"")</f>
        <v>10</v>
      </c>
      <c r="BC137" s="78" t="str">
        <f>REPLACE(INDEX(GroupVertices[Group],MATCH(Edges[[#This Row],[Vertex 2]],GroupVertices[Vertex],0)),1,1,"")</f>
        <v>10</v>
      </c>
      <c r="BD137" s="48">
        <v>3</v>
      </c>
      <c r="BE137" s="49">
        <v>6.382978723404255</v>
      </c>
      <c r="BF137" s="48">
        <v>1</v>
      </c>
      <c r="BG137" s="49">
        <v>2.127659574468085</v>
      </c>
      <c r="BH137" s="48">
        <v>0</v>
      </c>
      <c r="BI137" s="49">
        <v>0</v>
      </c>
      <c r="BJ137" s="48">
        <v>43</v>
      </c>
      <c r="BK137" s="49">
        <v>91.48936170212765</v>
      </c>
      <c r="BL137" s="48">
        <v>47</v>
      </c>
    </row>
    <row r="138" spans="1:64" ht="15">
      <c r="A138" s="64" t="s">
        <v>313</v>
      </c>
      <c r="B138" s="64" t="s">
        <v>355</v>
      </c>
      <c r="C138" s="65" t="s">
        <v>2732</v>
      </c>
      <c r="D138" s="66">
        <v>3</v>
      </c>
      <c r="E138" s="67" t="s">
        <v>136</v>
      </c>
      <c r="F138" s="68">
        <v>6</v>
      </c>
      <c r="G138" s="65"/>
      <c r="H138" s="69"/>
      <c r="I138" s="70"/>
      <c r="J138" s="70"/>
      <c r="K138" s="34" t="s">
        <v>65</v>
      </c>
      <c r="L138" s="77">
        <v>138</v>
      </c>
      <c r="M138" s="77"/>
      <c r="N138" s="72"/>
      <c r="O138" s="79" t="s">
        <v>365</v>
      </c>
      <c r="P138" s="81">
        <v>43624.45482638889</v>
      </c>
      <c r="Q138" s="79" t="s">
        <v>409</v>
      </c>
      <c r="R138" s="79"/>
      <c r="S138" s="79"/>
      <c r="T138" s="79"/>
      <c r="U138" s="79"/>
      <c r="V138" s="82" t="s">
        <v>594</v>
      </c>
      <c r="W138" s="81">
        <v>43624.45482638889</v>
      </c>
      <c r="X138" s="82" t="s">
        <v>749</v>
      </c>
      <c r="Y138" s="79"/>
      <c r="Z138" s="79"/>
      <c r="AA138" s="85" t="s">
        <v>930</v>
      </c>
      <c r="AB138" s="85" t="s">
        <v>989</v>
      </c>
      <c r="AC138" s="79" t="b">
        <v>0</v>
      </c>
      <c r="AD138" s="79">
        <v>0</v>
      </c>
      <c r="AE138" s="85" t="s">
        <v>1004</v>
      </c>
      <c r="AF138" s="79" t="b">
        <v>0</v>
      </c>
      <c r="AG138" s="79" t="s">
        <v>1013</v>
      </c>
      <c r="AH138" s="79"/>
      <c r="AI138" s="85" t="s">
        <v>999</v>
      </c>
      <c r="AJ138" s="79" t="b">
        <v>0</v>
      </c>
      <c r="AK138" s="79">
        <v>0</v>
      </c>
      <c r="AL138" s="85" t="s">
        <v>999</v>
      </c>
      <c r="AM138" s="79" t="s">
        <v>1023</v>
      </c>
      <c r="AN138" s="79" t="b">
        <v>0</v>
      </c>
      <c r="AO138" s="85" t="s">
        <v>989</v>
      </c>
      <c r="AP138" s="79" t="s">
        <v>176</v>
      </c>
      <c r="AQ138" s="79">
        <v>0</v>
      </c>
      <c r="AR138" s="79">
        <v>0</v>
      </c>
      <c r="AS138" s="79" t="s">
        <v>1037</v>
      </c>
      <c r="AT138" s="79" t="s">
        <v>1040</v>
      </c>
      <c r="AU138" s="79" t="s">
        <v>1042</v>
      </c>
      <c r="AV138" s="79" t="s">
        <v>1044</v>
      </c>
      <c r="AW138" s="79" t="s">
        <v>1047</v>
      </c>
      <c r="AX138" s="79" t="s">
        <v>1050</v>
      </c>
      <c r="AY138" s="79" t="s">
        <v>1052</v>
      </c>
      <c r="AZ138" s="82" t="s">
        <v>1054</v>
      </c>
      <c r="BA138">
        <v>4</v>
      </c>
      <c r="BB138" s="78" t="str">
        <f>REPLACE(INDEX(GroupVertices[Group],MATCH(Edges[[#This Row],[Vertex 1]],GroupVertices[Vertex],0)),1,1,"")</f>
        <v>10</v>
      </c>
      <c r="BC138" s="78" t="str">
        <f>REPLACE(INDEX(GroupVertices[Group],MATCH(Edges[[#This Row],[Vertex 2]],GroupVertices[Vertex],0)),1,1,"")</f>
        <v>10</v>
      </c>
      <c r="BD138" s="48"/>
      <c r="BE138" s="49"/>
      <c r="BF138" s="48"/>
      <c r="BG138" s="49"/>
      <c r="BH138" s="48"/>
      <c r="BI138" s="49"/>
      <c r="BJ138" s="48"/>
      <c r="BK138" s="49"/>
      <c r="BL138" s="48"/>
    </row>
    <row r="139" spans="1:64" ht="15">
      <c r="A139" s="64" t="s">
        <v>313</v>
      </c>
      <c r="B139" s="64" t="s">
        <v>355</v>
      </c>
      <c r="C139" s="65" t="s">
        <v>2732</v>
      </c>
      <c r="D139" s="66">
        <v>3</v>
      </c>
      <c r="E139" s="67" t="s">
        <v>136</v>
      </c>
      <c r="F139" s="68">
        <v>6</v>
      </c>
      <c r="G139" s="65"/>
      <c r="H139" s="69"/>
      <c r="I139" s="70"/>
      <c r="J139" s="70"/>
      <c r="K139" s="34" t="s">
        <v>65</v>
      </c>
      <c r="L139" s="77">
        <v>139</v>
      </c>
      <c r="M139" s="77"/>
      <c r="N139" s="72"/>
      <c r="O139" s="79" t="s">
        <v>365</v>
      </c>
      <c r="P139" s="81">
        <v>43624.477118055554</v>
      </c>
      <c r="Q139" s="79" t="s">
        <v>410</v>
      </c>
      <c r="R139" s="79"/>
      <c r="S139" s="79"/>
      <c r="T139" s="79"/>
      <c r="U139" s="79"/>
      <c r="V139" s="82" t="s">
        <v>594</v>
      </c>
      <c r="W139" s="81">
        <v>43624.477118055554</v>
      </c>
      <c r="X139" s="82" t="s">
        <v>750</v>
      </c>
      <c r="Y139" s="79"/>
      <c r="Z139" s="79"/>
      <c r="AA139" s="85" t="s">
        <v>931</v>
      </c>
      <c r="AB139" s="85" t="s">
        <v>990</v>
      </c>
      <c r="AC139" s="79" t="b">
        <v>0</v>
      </c>
      <c r="AD139" s="79">
        <v>0</v>
      </c>
      <c r="AE139" s="85" t="s">
        <v>1001</v>
      </c>
      <c r="AF139" s="79" t="b">
        <v>0</v>
      </c>
      <c r="AG139" s="79" t="s">
        <v>1013</v>
      </c>
      <c r="AH139" s="79"/>
      <c r="AI139" s="85" t="s">
        <v>999</v>
      </c>
      <c r="AJ139" s="79" t="b">
        <v>0</v>
      </c>
      <c r="AK139" s="79">
        <v>0</v>
      </c>
      <c r="AL139" s="85" t="s">
        <v>999</v>
      </c>
      <c r="AM139" s="79" t="s">
        <v>1023</v>
      </c>
      <c r="AN139" s="79" t="b">
        <v>0</v>
      </c>
      <c r="AO139" s="85" t="s">
        <v>990</v>
      </c>
      <c r="AP139" s="79" t="s">
        <v>176</v>
      </c>
      <c r="AQ139" s="79">
        <v>0</v>
      </c>
      <c r="AR139" s="79">
        <v>0</v>
      </c>
      <c r="AS139" s="79" t="s">
        <v>1037</v>
      </c>
      <c r="AT139" s="79" t="s">
        <v>1040</v>
      </c>
      <c r="AU139" s="79" t="s">
        <v>1042</v>
      </c>
      <c r="AV139" s="79" t="s">
        <v>1044</v>
      </c>
      <c r="AW139" s="79" t="s">
        <v>1047</v>
      </c>
      <c r="AX139" s="79" t="s">
        <v>1050</v>
      </c>
      <c r="AY139" s="79" t="s">
        <v>1052</v>
      </c>
      <c r="AZ139" s="82" t="s">
        <v>1054</v>
      </c>
      <c r="BA139">
        <v>4</v>
      </c>
      <c r="BB139" s="78" t="str">
        <f>REPLACE(INDEX(GroupVertices[Group],MATCH(Edges[[#This Row],[Vertex 1]],GroupVertices[Vertex],0)),1,1,"")</f>
        <v>10</v>
      </c>
      <c r="BC139" s="78" t="str">
        <f>REPLACE(INDEX(GroupVertices[Group],MATCH(Edges[[#This Row],[Vertex 2]],GroupVertices[Vertex],0)),1,1,"")</f>
        <v>10</v>
      </c>
      <c r="BD139" s="48"/>
      <c r="BE139" s="49"/>
      <c r="BF139" s="48"/>
      <c r="BG139" s="49"/>
      <c r="BH139" s="48"/>
      <c r="BI139" s="49"/>
      <c r="BJ139" s="48"/>
      <c r="BK139" s="49"/>
      <c r="BL139" s="48"/>
    </row>
    <row r="140" spans="1:64" ht="15">
      <c r="A140" s="64" t="s">
        <v>313</v>
      </c>
      <c r="B140" s="64" t="s">
        <v>356</v>
      </c>
      <c r="C140" s="65" t="s">
        <v>2731</v>
      </c>
      <c r="D140" s="66">
        <v>3</v>
      </c>
      <c r="E140" s="67" t="s">
        <v>136</v>
      </c>
      <c r="F140" s="68">
        <v>23.333333333333336</v>
      </c>
      <c r="G140" s="65"/>
      <c r="H140" s="69"/>
      <c r="I140" s="70"/>
      <c r="J140" s="70"/>
      <c r="K140" s="34" t="s">
        <v>65</v>
      </c>
      <c r="L140" s="77">
        <v>140</v>
      </c>
      <c r="M140" s="77"/>
      <c r="N140" s="72"/>
      <c r="O140" s="79" t="s">
        <v>366</v>
      </c>
      <c r="P140" s="81">
        <v>43624.45482638889</v>
      </c>
      <c r="Q140" s="79" t="s">
        <v>409</v>
      </c>
      <c r="R140" s="79"/>
      <c r="S140" s="79"/>
      <c r="T140" s="79"/>
      <c r="U140" s="79"/>
      <c r="V140" s="82" t="s">
        <v>594</v>
      </c>
      <c r="W140" s="81">
        <v>43624.45482638889</v>
      </c>
      <c r="X140" s="82" t="s">
        <v>749</v>
      </c>
      <c r="Y140" s="79"/>
      <c r="Z140" s="79"/>
      <c r="AA140" s="85" t="s">
        <v>930</v>
      </c>
      <c r="AB140" s="85" t="s">
        <v>989</v>
      </c>
      <c r="AC140" s="79" t="b">
        <v>0</v>
      </c>
      <c r="AD140" s="79">
        <v>0</v>
      </c>
      <c r="AE140" s="85" t="s">
        <v>1004</v>
      </c>
      <c r="AF140" s="79" t="b">
        <v>0</v>
      </c>
      <c r="AG140" s="79" t="s">
        <v>1013</v>
      </c>
      <c r="AH140" s="79"/>
      <c r="AI140" s="85" t="s">
        <v>999</v>
      </c>
      <c r="AJ140" s="79" t="b">
        <v>0</v>
      </c>
      <c r="AK140" s="79">
        <v>0</v>
      </c>
      <c r="AL140" s="85" t="s">
        <v>999</v>
      </c>
      <c r="AM140" s="79" t="s">
        <v>1023</v>
      </c>
      <c r="AN140" s="79" t="b">
        <v>0</v>
      </c>
      <c r="AO140" s="85" t="s">
        <v>989</v>
      </c>
      <c r="AP140" s="79" t="s">
        <v>176</v>
      </c>
      <c r="AQ140" s="79">
        <v>0</v>
      </c>
      <c r="AR140" s="79">
        <v>0</v>
      </c>
      <c r="AS140" s="79" t="s">
        <v>1037</v>
      </c>
      <c r="AT140" s="79" t="s">
        <v>1040</v>
      </c>
      <c r="AU140" s="79" t="s">
        <v>1042</v>
      </c>
      <c r="AV140" s="79" t="s">
        <v>1044</v>
      </c>
      <c r="AW140" s="79" t="s">
        <v>1047</v>
      </c>
      <c r="AX140" s="79" t="s">
        <v>1050</v>
      </c>
      <c r="AY140" s="79" t="s">
        <v>1052</v>
      </c>
      <c r="AZ140" s="82" t="s">
        <v>1054</v>
      </c>
      <c r="BA140">
        <v>2</v>
      </c>
      <c r="BB140" s="78" t="str">
        <f>REPLACE(INDEX(GroupVertices[Group],MATCH(Edges[[#This Row],[Vertex 1]],GroupVertices[Vertex],0)),1,1,"")</f>
        <v>10</v>
      </c>
      <c r="BC140" s="78" t="str">
        <f>REPLACE(INDEX(GroupVertices[Group],MATCH(Edges[[#This Row],[Vertex 2]],GroupVertices[Vertex],0)),1,1,"")</f>
        <v>10</v>
      </c>
      <c r="BD140" s="48">
        <v>1</v>
      </c>
      <c r="BE140" s="49">
        <v>2.4390243902439024</v>
      </c>
      <c r="BF140" s="48">
        <v>6</v>
      </c>
      <c r="BG140" s="49">
        <v>14.634146341463415</v>
      </c>
      <c r="BH140" s="48">
        <v>0</v>
      </c>
      <c r="BI140" s="49">
        <v>0</v>
      </c>
      <c r="BJ140" s="48">
        <v>34</v>
      </c>
      <c r="BK140" s="49">
        <v>82.92682926829268</v>
      </c>
      <c r="BL140" s="48">
        <v>41</v>
      </c>
    </row>
    <row r="141" spans="1:64" ht="15">
      <c r="A141" s="64" t="s">
        <v>313</v>
      </c>
      <c r="B141" s="64" t="s">
        <v>356</v>
      </c>
      <c r="C141" s="65" t="s">
        <v>2731</v>
      </c>
      <c r="D141" s="66">
        <v>3</v>
      </c>
      <c r="E141" s="67" t="s">
        <v>136</v>
      </c>
      <c r="F141" s="68">
        <v>23.333333333333336</v>
      </c>
      <c r="G141" s="65"/>
      <c r="H141" s="69"/>
      <c r="I141" s="70"/>
      <c r="J141" s="70"/>
      <c r="K141" s="34" t="s">
        <v>65</v>
      </c>
      <c r="L141" s="77">
        <v>141</v>
      </c>
      <c r="M141" s="77"/>
      <c r="N141" s="72"/>
      <c r="O141" s="79" t="s">
        <v>366</v>
      </c>
      <c r="P141" s="81">
        <v>43624.477118055554</v>
      </c>
      <c r="Q141" s="79" t="s">
        <v>410</v>
      </c>
      <c r="R141" s="79"/>
      <c r="S141" s="79"/>
      <c r="T141" s="79"/>
      <c r="U141" s="79"/>
      <c r="V141" s="82" t="s">
        <v>594</v>
      </c>
      <c r="W141" s="81">
        <v>43624.477118055554</v>
      </c>
      <c r="X141" s="82" t="s">
        <v>750</v>
      </c>
      <c r="Y141" s="79"/>
      <c r="Z141" s="79"/>
      <c r="AA141" s="85" t="s">
        <v>931</v>
      </c>
      <c r="AB141" s="85" t="s">
        <v>990</v>
      </c>
      <c r="AC141" s="79" t="b">
        <v>0</v>
      </c>
      <c r="AD141" s="79">
        <v>0</v>
      </c>
      <c r="AE141" s="85" t="s">
        <v>1001</v>
      </c>
      <c r="AF141" s="79" t="b">
        <v>0</v>
      </c>
      <c r="AG141" s="79" t="s">
        <v>1013</v>
      </c>
      <c r="AH141" s="79"/>
      <c r="AI141" s="85" t="s">
        <v>999</v>
      </c>
      <c r="AJ141" s="79" t="b">
        <v>0</v>
      </c>
      <c r="AK141" s="79">
        <v>0</v>
      </c>
      <c r="AL141" s="85" t="s">
        <v>999</v>
      </c>
      <c r="AM141" s="79" t="s">
        <v>1023</v>
      </c>
      <c r="AN141" s="79" t="b">
        <v>0</v>
      </c>
      <c r="AO141" s="85" t="s">
        <v>990</v>
      </c>
      <c r="AP141" s="79" t="s">
        <v>176</v>
      </c>
      <c r="AQ141" s="79">
        <v>0</v>
      </c>
      <c r="AR141" s="79">
        <v>0</v>
      </c>
      <c r="AS141" s="79" t="s">
        <v>1037</v>
      </c>
      <c r="AT141" s="79" t="s">
        <v>1040</v>
      </c>
      <c r="AU141" s="79" t="s">
        <v>1042</v>
      </c>
      <c r="AV141" s="79" t="s">
        <v>1044</v>
      </c>
      <c r="AW141" s="79" t="s">
        <v>1047</v>
      </c>
      <c r="AX141" s="79" t="s">
        <v>1050</v>
      </c>
      <c r="AY141" s="79" t="s">
        <v>1052</v>
      </c>
      <c r="AZ141" s="82" t="s">
        <v>1054</v>
      </c>
      <c r="BA141">
        <v>2</v>
      </c>
      <c r="BB141" s="78" t="str">
        <f>REPLACE(INDEX(GroupVertices[Group],MATCH(Edges[[#This Row],[Vertex 1]],GroupVertices[Vertex],0)),1,1,"")</f>
        <v>10</v>
      </c>
      <c r="BC141" s="78" t="str">
        <f>REPLACE(INDEX(GroupVertices[Group],MATCH(Edges[[#This Row],[Vertex 2]],GroupVertices[Vertex],0)),1,1,"")</f>
        <v>10</v>
      </c>
      <c r="BD141" s="48">
        <v>3</v>
      </c>
      <c r="BE141" s="49">
        <v>5.555555555555555</v>
      </c>
      <c r="BF141" s="48">
        <v>0</v>
      </c>
      <c r="BG141" s="49">
        <v>0</v>
      </c>
      <c r="BH141" s="48">
        <v>0</v>
      </c>
      <c r="BI141" s="49">
        <v>0</v>
      </c>
      <c r="BJ141" s="48">
        <v>51</v>
      </c>
      <c r="BK141" s="49">
        <v>94.44444444444444</v>
      </c>
      <c r="BL141" s="48">
        <v>54</v>
      </c>
    </row>
    <row r="142" spans="1:64" ht="15">
      <c r="A142" s="64" t="s">
        <v>313</v>
      </c>
      <c r="B142" s="64" t="s">
        <v>313</v>
      </c>
      <c r="C142" s="65" t="s">
        <v>2730</v>
      </c>
      <c r="D142" s="66">
        <v>3</v>
      </c>
      <c r="E142" s="67" t="s">
        <v>132</v>
      </c>
      <c r="F142" s="68">
        <v>32</v>
      </c>
      <c r="G142" s="65"/>
      <c r="H142" s="69"/>
      <c r="I142" s="70"/>
      <c r="J142" s="70"/>
      <c r="K142" s="34" t="s">
        <v>65</v>
      </c>
      <c r="L142" s="77">
        <v>142</v>
      </c>
      <c r="M142" s="77"/>
      <c r="N142" s="72"/>
      <c r="O142" s="79" t="s">
        <v>176</v>
      </c>
      <c r="P142" s="81">
        <v>43623.3959837963</v>
      </c>
      <c r="Q142" s="79" t="s">
        <v>411</v>
      </c>
      <c r="R142" s="82" t="s">
        <v>466</v>
      </c>
      <c r="S142" s="79" t="s">
        <v>474</v>
      </c>
      <c r="T142" s="79"/>
      <c r="U142" s="79"/>
      <c r="V142" s="82" t="s">
        <v>594</v>
      </c>
      <c r="W142" s="81">
        <v>43623.3959837963</v>
      </c>
      <c r="X142" s="82" t="s">
        <v>751</v>
      </c>
      <c r="Y142" s="79"/>
      <c r="Z142" s="79"/>
      <c r="AA142" s="85" t="s">
        <v>932</v>
      </c>
      <c r="AB142" s="79"/>
      <c r="AC142" s="79" t="b">
        <v>0</v>
      </c>
      <c r="AD142" s="79">
        <v>26</v>
      </c>
      <c r="AE142" s="85" t="s">
        <v>999</v>
      </c>
      <c r="AF142" s="79" t="b">
        <v>1</v>
      </c>
      <c r="AG142" s="79" t="s">
        <v>1013</v>
      </c>
      <c r="AH142" s="79"/>
      <c r="AI142" s="85" t="s">
        <v>1017</v>
      </c>
      <c r="AJ142" s="79" t="b">
        <v>0</v>
      </c>
      <c r="AK142" s="79">
        <v>1</v>
      </c>
      <c r="AL142" s="85" t="s">
        <v>999</v>
      </c>
      <c r="AM142" s="79" t="s">
        <v>1023</v>
      </c>
      <c r="AN142" s="79" t="b">
        <v>0</v>
      </c>
      <c r="AO142" s="85" t="s">
        <v>932</v>
      </c>
      <c r="AP142" s="79" t="s">
        <v>176</v>
      </c>
      <c r="AQ142" s="79">
        <v>0</v>
      </c>
      <c r="AR142" s="79">
        <v>0</v>
      </c>
      <c r="AS142" s="79" t="s">
        <v>1037</v>
      </c>
      <c r="AT142" s="79" t="s">
        <v>1040</v>
      </c>
      <c r="AU142" s="79" t="s">
        <v>1042</v>
      </c>
      <c r="AV142" s="79" t="s">
        <v>1044</v>
      </c>
      <c r="AW142" s="79" t="s">
        <v>1047</v>
      </c>
      <c r="AX142" s="79" t="s">
        <v>1050</v>
      </c>
      <c r="AY142" s="79" t="s">
        <v>1052</v>
      </c>
      <c r="AZ142" s="82" t="s">
        <v>1054</v>
      </c>
      <c r="BA142">
        <v>1</v>
      </c>
      <c r="BB142" s="78" t="str">
        <f>REPLACE(INDEX(GroupVertices[Group],MATCH(Edges[[#This Row],[Vertex 1]],GroupVertices[Vertex],0)),1,1,"")</f>
        <v>10</v>
      </c>
      <c r="BC142" s="78" t="str">
        <f>REPLACE(INDEX(GroupVertices[Group],MATCH(Edges[[#This Row],[Vertex 2]],GroupVertices[Vertex],0)),1,1,"")</f>
        <v>10</v>
      </c>
      <c r="BD142" s="48">
        <v>0</v>
      </c>
      <c r="BE142" s="49">
        <v>0</v>
      </c>
      <c r="BF142" s="48">
        <v>5</v>
      </c>
      <c r="BG142" s="49">
        <v>9.803921568627452</v>
      </c>
      <c r="BH142" s="48">
        <v>0</v>
      </c>
      <c r="BI142" s="49">
        <v>0</v>
      </c>
      <c r="BJ142" s="48">
        <v>46</v>
      </c>
      <c r="BK142" s="49">
        <v>90.19607843137256</v>
      </c>
      <c r="BL142" s="48">
        <v>51</v>
      </c>
    </row>
    <row r="143" spans="1:64" ht="15">
      <c r="A143" s="64" t="s">
        <v>314</v>
      </c>
      <c r="B143" s="64" t="s">
        <v>354</v>
      </c>
      <c r="C143" s="65" t="s">
        <v>2730</v>
      </c>
      <c r="D143" s="66">
        <v>3</v>
      </c>
      <c r="E143" s="67" t="s">
        <v>132</v>
      </c>
      <c r="F143" s="68">
        <v>32</v>
      </c>
      <c r="G143" s="65"/>
      <c r="H143" s="69"/>
      <c r="I143" s="70"/>
      <c r="J143" s="70"/>
      <c r="K143" s="34" t="s">
        <v>65</v>
      </c>
      <c r="L143" s="77">
        <v>143</v>
      </c>
      <c r="M143" s="77"/>
      <c r="N143" s="72"/>
      <c r="O143" s="79" t="s">
        <v>365</v>
      </c>
      <c r="P143" s="81">
        <v>43624.49475694444</v>
      </c>
      <c r="Q143" s="79" t="s">
        <v>412</v>
      </c>
      <c r="R143" s="79"/>
      <c r="S143" s="79"/>
      <c r="T143" s="79"/>
      <c r="U143" s="79"/>
      <c r="V143" s="82" t="s">
        <v>595</v>
      </c>
      <c r="W143" s="81">
        <v>43624.49475694444</v>
      </c>
      <c r="X143" s="82" t="s">
        <v>752</v>
      </c>
      <c r="Y143" s="79"/>
      <c r="Z143" s="79"/>
      <c r="AA143" s="85" t="s">
        <v>933</v>
      </c>
      <c r="AB143" s="85" t="s">
        <v>991</v>
      </c>
      <c r="AC143" s="79" t="b">
        <v>0</v>
      </c>
      <c r="AD143" s="79">
        <v>1</v>
      </c>
      <c r="AE143" s="85" t="s">
        <v>1005</v>
      </c>
      <c r="AF143" s="79" t="b">
        <v>0</v>
      </c>
      <c r="AG143" s="79" t="s">
        <v>1013</v>
      </c>
      <c r="AH143" s="79"/>
      <c r="AI143" s="85" t="s">
        <v>999</v>
      </c>
      <c r="AJ143" s="79" t="b">
        <v>0</v>
      </c>
      <c r="AK143" s="79">
        <v>0</v>
      </c>
      <c r="AL143" s="85" t="s">
        <v>999</v>
      </c>
      <c r="AM143" s="79" t="s">
        <v>1024</v>
      </c>
      <c r="AN143" s="79" t="b">
        <v>0</v>
      </c>
      <c r="AO143" s="85" t="s">
        <v>991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c r="BE143" s="49"/>
      <c r="BF143" s="48"/>
      <c r="BG143" s="49"/>
      <c r="BH143" s="48"/>
      <c r="BI143" s="49"/>
      <c r="BJ143" s="48"/>
      <c r="BK143" s="49"/>
      <c r="BL143" s="48"/>
    </row>
    <row r="144" spans="1:64" ht="15">
      <c r="A144" s="64" t="s">
        <v>314</v>
      </c>
      <c r="B144" s="64" t="s">
        <v>357</v>
      </c>
      <c r="C144" s="65" t="s">
        <v>2730</v>
      </c>
      <c r="D144" s="66">
        <v>3</v>
      </c>
      <c r="E144" s="67" t="s">
        <v>132</v>
      </c>
      <c r="F144" s="68">
        <v>32</v>
      </c>
      <c r="G144" s="65"/>
      <c r="H144" s="69"/>
      <c r="I144" s="70"/>
      <c r="J144" s="70"/>
      <c r="K144" s="34" t="s">
        <v>65</v>
      </c>
      <c r="L144" s="77">
        <v>144</v>
      </c>
      <c r="M144" s="77"/>
      <c r="N144" s="72"/>
      <c r="O144" s="79" t="s">
        <v>366</v>
      </c>
      <c r="P144" s="81">
        <v>43624.49475694444</v>
      </c>
      <c r="Q144" s="79" t="s">
        <v>412</v>
      </c>
      <c r="R144" s="79"/>
      <c r="S144" s="79"/>
      <c r="T144" s="79"/>
      <c r="U144" s="79"/>
      <c r="V144" s="82" t="s">
        <v>595</v>
      </c>
      <c r="W144" s="81">
        <v>43624.49475694444</v>
      </c>
      <c r="X144" s="82" t="s">
        <v>752</v>
      </c>
      <c r="Y144" s="79"/>
      <c r="Z144" s="79"/>
      <c r="AA144" s="85" t="s">
        <v>933</v>
      </c>
      <c r="AB144" s="85" t="s">
        <v>991</v>
      </c>
      <c r="AC144" s="79" t="b">
        <v>0</v>
      </c>
      <c r="AD144" s="79">
        <v>1</v>
      </c>
      <c r="AE144" s="85" t="s">
        <v>1005</v>
      </c>
      <c r="AF144" s="79" t="b">
        <v>0</v>
      </c>
      <c r="AG144" s="79" t="s">
        <v>1013</v>
      </c>
      <c r="AH144" s="79"/>
      <c r="AI144" s="85" t="s">
        <v>999</v>
      </c>
      <c r="AJ144" s="79" t="b">
        <v>0</v>
      </c>
      <c r="AK144" s="79">
        <v>0</v>
      </c>
      <c r="AL144" s="85" t="s">
        <v>999</v>
      </c>
      <c r="AM144" s="79" t="s">
        <v>1024</v>
      </c>
      <c r="AN144" s="79" t="b">
        <v>0</v>
      </c>
      <c r="AO144" s="85" t="s">
        <v>991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5</v>
      </c>
      <c r="BC144" s="78" t="str">
        <f>REPLACE(INDEX(GroupVertices[Group],MATCH(Edges[[#This Row],[Vertex 2]],GroupVertices[Vertex],0)),1,1,"")</f>
        <v>5</v>
      </c>
      <c r="BD144" s="48">
        <v>5</v>
      </c>
      <c r="BE144" s="49">
        <v>9.433962264150944</v>
      </c>
      <c r="BF144" s="48">
        <v>4</v>
      </c>
      <c r="BG144" s="49">
        <v>7.547169811320755</v>
      </c>
      <c r="BH144" s="48">
        <v>0</v>
      </c>
      <c r="BI144" s="49">
        <v>0</v>
      </c>
      <c r="BJ144" s="48">
        <v>44</v>
      </c>
      <c r="BK144" s="49">
        <v>83.01886792452831</v>
      </c>
      <c r="BL144" s="48">
        <v>53</v>
      </c>
    </row>
    <row r="145" spans="1:64" ht="15">
      <c r="A145" s="64" t="s">
        <v>315</v>
      </c>
      <c r="B145" s="64" t="s">
        <v>322</v>
      </c>
      <c r="C145" s="65" t="s">
        <v>2730</v>
      </c>
      <c r="D145" s="66">
        <v>3</v>
      </c>
      <c r="E145" s="67" t="s">
        <v>132</v>
      </c>
      <c r="F145" s="68">
        <v>32</v>
      </c>
      <c r="G145" s="65"/>
      <c r="H145" s="69"/>
      <c r="I145" s="70"/>
      <c r="J145" s="70"/>
      <c r="K145" s="34" t="s">
        <v>65</v>
      </c>
      <c r="L145" s="77">
        <v>145</v>
      </c>
      <c r="M145" s="77"/>
      <c r="N145" s="72"/>
      <c r="O145" s="79" t="s">
        <v>365</v>
      </c>
      <c r="P145" s="81">
        <v>43624.56050925926</v>
      </c>
      <c r="Q145" s="79" t="s">
        <v>413</v>
      </c>
      <c r="R145" s="82" t="s">
        <v>454</v>
      </c>
      <c r="S145" s="79" t="s">
        <v>477</v>
      </c>
      <c r="T145" s="79"/>
      <c r="U145" s="82" t="s">
        <v>490</v>
      </c>
      <c r="V145" s="82" t="s">
        <v>490</v>
      </c>
      <c r="W145" s="81">
        <v>43624.56050925926</v>
      </c>
      <c r="X145" s="82" t="s">
        <v>753</v>
      </c>
      <c r="Y145" s="79"/>
      <c r="Z145" s="79"/>
      <c r="AA145" s="85" t="s">
        <v>934</v>
      </c>
      <c r="AB145" s="79"/>
      <c r="AC145" s="79" t="b">
        <v>0</v>
      </c>
      <c r="AD145" s="79">
        <v>0</v>
      </c>
      <c r="AE145" s="85" t="s">
        <v>999</v>
      </c>
      <c r="AF145" s="79" t="b">
        <v>0</v>
      </c>
      <c r="AG145" s="79" t="s">
        <v>1013</v>
      </c>
      <c r="AH145" s="79"/>
      <c r="AI145" s="85" t="s">
        <v>999</v>
      </c>
      <c r="AJ145" s="79" t="b">
        <v>0</v>
      </c>
      <c r="AK145" s="79">
        <v>7</v>
      </c>
      <c r="AL145" s="85" t="s">
        <v>943</v>
      </c>
      <c r="AM145" s="79" t="s">
        <v>1033</v>
      </c>
      <c r="AN145" s="79" t="b">
        <v>0</v>
      </c>
      <c r="AO145" s="85" t="s">
        <v>943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8</v>
      </c>
      <c r="BC145" s="78" t="str">
        <f>REPLACE(INDEX(GroupVertices[Group],MATCH(Edges[[#This Row],[Vertex 2]],GroupVertices[Vertex],0)),1,1,"")</f>
        <v>8</v>
      </c>
      <c r="BD145" s="48">
        <v>0</v>
      </c>
      <c r="BE145" s="49">
        <v>0</v>
      </c>
      <c r="BF145" s="48">
        <v>1</v>
      </c>
      <c r="BG145" s="49">
        <v>7.6923076923076925</v>
      </c>
      <c r="BH145" s="48">
        <v>0</v>
      </c>
      <c r="BI145" s="49">
        <v>0</v>
      </c>
      <c r="BJ145" s="48">
        <v>12</v>
      </c>
      <c r="BK145" s="49">
        <v>92.3076923076923</v>
      </c>
      <c r="BL145" s="48">
        <v>13</v>
      </c>
    </row>
    <row r="146" spans="1:64" ht="15">
      <c r="A146" s="64" t="s">
        <v>316</v>
      </c>
      <c r="B146" s="64" t="s">
        <v>316</v>
      </c>
      <c r="C146" s="65" t="s">
        <v>2730</v>
      </c>
      <c r="D146" s="66">
        <v>3</v>
      </c>
      <c r="E146" s="67" t="s">
        <v>132</v>
      </c>
      <c r="F146" s="68">
        <v>32</v>
      </c>
      <c r="G146" s="65"/>
      <c r="H146" s="69"/>
      <c r="I146" s="70"/>
      <c r="J146" s="70"/>
      <c r="K146" s="34" t="s">
        <v>65</v>
      </c>
      <c r="L146" s="77">
        <v>146</v>
      </c>
      <c r="M146" s="77"/>
      <c r="N146" s="72"/>
      <c r="O146" s="79" t="s">
        <v>176</v>
      </c>
      <c r="P146" s="81">
        <v>43624.565347222226</v>
      </c>
      <c r="Q146" s="79" t="s">
        <v>414</v>
      </c>
      <c r="R146" s="82" t="s">
        <v>456</v>
      </c>
      <c r="S146" s="79" t="s">
        <v>477</v>
      </c>
      <c r="T146" s="79" t="s">
        <v>486</v>
      </c>
      <c r="U146" s="79"/>
      <c r="V146" s="82" t="s">
        <v>596</v>
      </c>
      <c r="W146" s="81">
        <v>43624.565347222226</v>
      </c>
      <c r="X146" s="82" t="s">
        <v>754</v>
      </c>
      <c r="Y146" s="79"/>
      <c r="Z146" s="79"/>
      <c r="AA146" s="85" t="s">
        <v>935</v>
      </c>
      <c r="AB146" s="79"/>
      <c r="AC146" s="79" t="b">
        <v>0</v>
      </c>
      <c r="AD146" s="79">
        <v>0</v>
      </c>
      <c r="AE146" s="85" t="s">
        <v>999</v>
      </c>
      <c r="AF146" s="79" t="b">
        <v>0</v>
      </c>
      <c r="AG146" s="79" t="s">
        <v>1013</v>
      </c>
      <c r="AH146" s="79"/>
      <c r="AI146" s="85" t="s">
        <v>999</v>
      </c>
      <c r="AJ146" s="79" t="b">
        <v>0</v>
      </c>
      <c r="AK146" s="79">
        <v>0</v>
      </c>
      <c r="AL146" s="85" t="s">
        <v>999</v>
      </c>
      <c r="AM146" s="79" t="s">
        <v>1023</v>
      </c>
      <c r="AN146" s="79" t="b">
        <v>0</v>
      </c>
      <c r="AO146" s="85" t="s">
        <v>935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0</v>
      </c>
      <c r="BE146" s="49">
        <v>0</v>
      </c>
      <c r="BF146" s="48">
        <v>1</v>
      </c>
      <c r="BG146" s="49">
        <v>4.3478260869565215</v>
      </c>
      <c r="BH146" s="48">
        <v>0</v>
      </c>
      <c r="BI146" s="49">
        <v>0</v>
      </c>
      <c r="BJ146" s="48">
        <v>22</v>
      </c>
      <c r="BK146" s="49">
        <v>95.65217391304348</v>
      </c>
      <c r="BL146" s="48">
        <v>23</v>
      </c>
    </row>
    <row r="147" spans="1:64" ht="15">
      <c r="A147" s="64" t="s">
        <v>317</v>
      </c>
      <c r="B147" s="64" t="s">
        <v>322</v>
      </c>
      <c r="C147" s="65" t="s">
        <v>2730</v>
      </c>
      <c r="D147" s="66">
        <v>3</v>
      </c>
      <c r="E147" s="67" t="s">
        <v>132</v>
      </c>
      <c r="F147" s="68">
        <v>32</v>
      </c>
      <c r="G147" s="65"/>
      <c r="H147" s="69"/>
      <c r="I147" s="70"/>
      <c r="J147" s="70"/>
      <c r="K147" s="34" t="s">
        <v>65</v>
      </c>
      <c r="L147" s="77">
        <v>147</v>
      </c>
      <c r="M147" s="77"/>
      <c r="N147" s="72"/>
      <c r="O147" s="79" t="s">
        <v>365</v>
      </c>
      <c r="P147" s="81">
        <v>43624.57587962963</v>
      </c>
      <c r="Q147" s="79" t="s">
        <v>413</v>
      </c>
      <c r="R147" s="82" t="s">
        <v>454</v>
      </c>
      <c r="S147" s="79" t="s">
        <v>477</v>
      </c>
      <c r="T147" s="79"/>
      <c r="U147" s="82" t="s">
        <v>490</v>
      </c>
      <c r="V147" s="82" t="s">
        <v>490</v>
      </c>
      <c r="W147" s="81">
        <v>43624.57587962963</v>
      </c>
      <c r="X147" s="82" t="s">
        <v>755</v>
      </c>
      <c r="Y147" s="79"/>
      <c r="Z147" s="79"/>
      <c r="AA147" s="85" t="s">
        <v>936</v>
      </c>
      <c r="AB147" s="79"/>
      <c r="AC147" s="79" t="b">
        <v>0</v>
      </c>
      <c r="AD147" s="79">
        <v>0</v>
      </c>
      <c r="AE147" s="85" t="s">
        <v>999</v>
      </c>
      <c r="AF147" s="79" t="b">
        <v>0</v>
      </c>
      <c r="AG147" s="79" t="s">
        <v>1013</v>
      </c>
      <c r="AH147" s="79"/>
      <c r="AI147" s="85" t="s">
        <v>999</v>
      </c>
      <c r="AJ147" s="79" t="b">
        <v>0</v>
      </c>
      <c r="AK147" s="79">
        <v>7</v>
      </c>
      <c r="AL147" s="85" t="s">
        <v>943</v>
      </c>
      <c r="AM147" s="79" t="s">
        <v>1023</v>
      </c>
      <c r="AN147" s="79" t="b">
        <v>0</v>
      </c>
      <c r="AO147" s="85" t="s">
        <v>943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8</v>
      </c>
      <c r="BC147" s="78" t="str">
        <f>REPLACE(INDEX(GroupVertices[Group],MATCH(Edges[[#This Row],[Vertex 2]],GroupVertices[Vertex],0)),1,1,"")</f>
        <v>8</v>
      </c>
      <c r="BD147" s="48">
        <v>0</v>
      </c>
      <c r="BE147" s="49">
        <v>0</v>
      </c>
      <c r="BF147" s="48">
        <v>1</v>
      </c>
      <c r="BG147" s="49">
        <v>7.6923076923076925</v>
      </c>
      <c r="BH147" s="48">
        <v>0</v>
      </c>
      <c r="BI147" s="49">
        <v>0</v>
      </c>
      <c r="BJ147" s="48">
        <v>12</v>
      </c>
      <c r="BK147" s="49">
        <v>92.3076923076923</v>
      </c>
      <c r="BL147" s="48">
        <v>13</v>
      </c>
    </row>
    <row r="148" spans="1:64" ht="15">
      <c r="A148" s="64" t="s">
        <v>318</v>
      </c>
      <c r="B148" s="64" t="s">
        <v>322</v>
      </c>
      <c r="C148" s="65" t="s">
        <v>2730</v>
      </c>
      <c r="D148" s="66">
        <v>3</v>
      </c>
      <c r="E148" s="67" t="s">
        <v>132</v>
      </c>
      <c r="F148" s="68">
        <v>32</v>
      </c>
      <c r="G148" s="65"/>
      <c r="H148" s="69"/>
      <c r="I148" s="70"/>
      <c r="J148" s="70"/>
      <c r="K148" s="34" t="s">
        <v>65</v>
      </c>
      <c r="L148" s="77">
        <v>148</v>
      </c>
      <c r="M148" s="77"/>
      <c r="N148" s="72"/>
      <c r="O148" s="79" t="s">
        <v>365</v>
      </c>
      <c r="P148" s="81">
        <v>43624.60519675926</v>
      </c>
      <c r="Q148" s="79" t="s">
        <v>413</v>
      </c>
      <c r="R148" s="82" t="s">
        <v>454</v>
      </c>
      <c r="S148" s="79" t="s">
        <v>477</v>
      </c>
      <c r="T148" s="79"/>
      <c r="U148" s="82" t="s">
        <v>490</v>
      </c>
      <c r="V148" s="82" t="s">
        <v>490</v>
      </c>
      <c r="W148" s="81">
        <v>43624.60519675926</v>
      </c>
      <c r="X148" s="82" t="s">
        <v>756</v>
      </c>
      <c r="Y148" s="79"/>
      <c r="Z148" s="79"/>
      <c r="AA148" s="85" t="s">
        <v>937</v>
      </c>
      <c r="AB148" s="79"/>
      <c r="AC148" s="79" t="b">
        <v>0</v>
      </c>
      <c r="AD148" s="79">
        <v>0</v>
      </c>
      <c r="AE148" s="85" t="s">
        <v>999</v>
      </c>
      <c r="AF148" s="79" t="b">
        <v>0</v>
      </c>
      <c r="AG148" s="79" t="s">
        <v>1013</v>
      </c>
      <c r="AH148" s="79"/>
      <c r="AI148" s="85" t="s">
        <v>999</v>
      </c>
      <c r="AJ148" s="79" t="b">
        <v>0</v>
      </c>
      <c r="AK148" s="79">
        <v>7</v>
      </c>
      <c r="AL148" s="85" t="s">
        <v>943</v>
      </c>
      <c r="AM148" s="79" t="s">
        <v>1023</v>
      </c>
      <c r="AN148" s="79" t="b">
        <v>0</v>
      </c>
      <c r="AO148" s="85" t="s">
        <v>943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8</v>
      </c>
      <c r="BC148" s="78" t="str">
        <f>REPLACE(INDEX(GroupVertices[Group],MATCH(Edges[[#This Row],[Vertex 2]],GroupVertices[Vertex],0)),1,1,"")</f>
        <v>8</v>
      </c>
      <c r="BD148" s="48">
        <v>0</v>
      </c>
      <c r="BE148" s="49">
        <v>0</v>
      </c>
      <c r="BF148" s="48">
        <v>1</v>
      </c>
      <c r="BG148" s="49">
        <v>7.6923076923076925</v>
      </c>
      <c r="BH148" s="48">
        <v>0</v>
      </c>
      <c r="BI148" s="49">
        <v>0</v>
      </c>
      <c r="BJ148" s="48">
        <v>12</v>
      </c>
      <c r="BK148" s="49">
        <v>92.3076923076923</v>
      </c>
      <c r="BL148" s="48">
        <v>13</v>
      </c>
    </row>
    <row r="149" spans="1:64" ht="15">
      <c r="A149" s="64" t="s">
        <v>319</v>
      </c>
      <c r="B149" s="64" t="s">
        <v>322</v>
      </c>
      <c r="C149" s="65" t="s">
        <v>2730</v>
      </c>
      <c r="D149" s="66">
        <v>3</v>
      </c>
      <c r="E149" s="67" t="s">
        <v>132</v>
      </c>
      <c r="F149" s="68">
        <v>32</v>
      </c>
      <c r="G149" s="65"/>
      <c r="H149" s="69"/>
      <c r="I149" s="70"/>
      <c r="J149" s="70"/>
      <c r="K149" s="34" t="s">
        <v>65</v>
      </c>
      <c r="L149" s="77">
        <v>149</v>
      </c>
      <c r="M149" s="77"/>
      <c r="N149" s="72"/>
      <c r="O149" s="79" t="s">
        <v>365</v>
      </c>
      <c r="P149" s="81">
        <v>43624.61258101852</v>
      </c>
      <c r="Q149" s="79" t="s">
        <v>413</v>
      </c>
      <c r="R149" s="82" t="s">
        <v>454</v>
      </c>
      <c r="S149" s="79" t="s">
        <v>477</v>
      </c>
      <c r="T149" s="79"/>
      <c r="U149" s="82" t="s">
        <v>490</v>
      </c>
      <c r="V149" s="82" t="s">
        <v>490</v>
      </c>
      <c r="W149" s="81">
        <v>43624.61258101852</v>
      </c>
      <c r="X149" s="82" t="s">
        <v>757</v>
      </c>
      <c r="Y149" s="79"/>
      <c r="Z149" s="79"/>
      <c r="AA149" s="85" t="s">
        <v>938</v>
      </c>
      <c r="AB149" s="79"/>
      <c r="AC149" s="79" t="b">
        <v>0</v>
      </c>
      <c r="AD149" s="79">
        <v>0</v>
      </c>
      <c r="AE149" s="85" t="s">
        <v>999</v>
      </c>
      <c r="AF149" s="79" t="b">
        <v>0</v>
      </c>
      <c r="AG149" s="79" t="s">
        <v>1013</v>
      </c>
      <c r="AH149" s="79"/>
      <c r="AI149" s="85" t="s">
        <v>999</v>
      </c>
      <c r="AJ149" s="79" t="b">
        <v>0</v>
      </c>
      <c r="AK149" s="79">
        <v>7</v>
      </c>
      <c r="AL149" s="85" t="s">
        <v>943</v>
      </c>
      <c r="AM149" s="79" t="s">
        <v>1021</v>
      </c>
      <c r="AN149" s="79" t="b">
        <v>0</v>
      </c>
      <c r="AO149" s="85" t="s">
        <v>943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8</v>
      </c>
      <c r="BC149" s="78" t="str">
        <f>REPLACE(INDEX(GroupVertices[Group],MATCH(Edges[[#This Row],[Vertex 2]],GroupVertices[Vertex],0)),1,1,"")</f>
        <v>8</v>
      </c>
      <c r="BD149" s="48">
        <v>0</v>
      </c>
      <c r="BE149" s="49">
        <v>0</v>
      </c>
      <c r="BF149" s="48">
        <v>1</v>
      </c>
      <c r="BG149" s="49">
        <v>7.6923076923076925</v>
      </c>
      <c r="BH149" s="48">
        <v>0</v>
      </c>
      <c r="BI149" s="49">
        <v>0</v>
      </c>
      <c r="BJ149" s="48">
        <v>12</v>
      </c>
      <c r="BK149" s="49">
        <v>92.3076923076923</v>
      </c>
      <c r="BL149" s="48">
        <v>13</v>
      </c>
    </row>
    <row r="150" spans="1:64" ht="15">
      <c r="A150" s="64" t="s">
        <v>320</v>
      </c>
      <c r="B150" s="64" t="s">
        <v>320</v>
      </c>
      <c r="C150" s="65" t="s">
        <v>2730</v>
      </c>
      <c r="D150" s="66">
        <v>3</v>
      </c>
      <c r="E150" s="67" t="s">
        <v>132</v>
      </c>
      <c r="F150" s="68">
        <v>32</v>
      </c>
      <c r="G150" s="65"/>
      <c r="H150" s="69"/>
      <c r="I150" s="70"/>
      <c r="J150" s="70"/>
      <c r="K150" s="34" t="s">
        <v>65</v>
      </c>
      <c r="L150" s="77">
        <v>150</v>
      </c>
      <c r="M150" s="77"/>
      <c r="N150" s="72"/>
      <c r="O150" s="79" t="s">
        <v>176</v>
      </c>
      <c r="P150" s="81">
        <v>43623.36565972222</v>
      </c>
      <c r="Q150" s="79" t="s">
        <v>415</v>
      </c>
      <c r="R150" s="82" t="s">
        <v>451</v>
      </c>
      <c r="S150" s="79" t="s">
        <v>475</v>
      </c>
      <c r="T150" s="79"/>
      <c r="U150" s="79"/>
      <c r="V150" s="82" t="s">
        <v>597</v>
      </c>
      <c r="W150" s="81">
        <v>43623.36565972222</v>
      </c>
      <c r="X150" s="82" t="s">
        <v>758</v>
      </c>
      <c r="Y150" s="79"/>
      <c r="Z150" s="79"/>
      <c r="AA150" s="85" t="s">
        <v>939</v>
      </c>
      <c r="AB150" s="79"/>
      <c r="AC150" s="79" t="b">
        <v>0</v>
      </c>
      <c r="AD150" s="79">
        <v>10</v>
      </c>
      <c r="AE150" s="85" t="s">
        <v>999</v>
      </c>
      <c r="AF150" s="79" t="b">
        <v>0</v>
      </c>
      <c r="AG150" s="79" t="s">
        <v>1013</v>
      </c>
      <c r="AH150" s="79"/>
      <c r="AI150" s="85" t="s">
        <v>999</v>
      </c>
      <c r="AJ150" s="79" t="b">
        <v>0</v>
      </c>
      <c r="AK150" s="79">
        <v>1</v>
      </c>
      <c r="AL150" s="85" t="s">
        <v>999</v>
      </c>
      <c r="AM150" s="79" t="s">
        <v>1020</v>
      </c>
      <c r="AN150" s="79" t="b">
        <v>0</v>
      </c>
      <c r="AO150" s="85" t="s">
        <v>939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8</v>
      </c>
      <c r="BC150" s="78" t="str">
        <f>REPLACE(INDEX(GroupVertices[Group],MATCH(Edges[[#This Row],[Vertex 2]],GroupVertices[Vertex],0)),1,1,"")</f>
        <v>8</v>
      </c>
      <c r="BD150" s="48">
        <v>0</v>
      </c>
      <c r="BE150" s="49">
        <v>0</v>
      </c>
      <c r="BF150" s="48">
        <v>3</v>
      </c>
      <c r="BG150" s="49">
        <v>8.108108108108109</v>
      </c>
      <c r="BH150" s="48">
        <v>0</v>
      </c>
      <c r="BI150" s="49">
        <v>0</v>
      </c>
      <c r="BJ150" s="48">
        <v>34</v>
      </c>
      <c r="BK150" s="49">
        <v>91.89189189189189</v>
      </c>
      <c r="BL150" s="48">
        <v>37</v>
      </c>
    </row>
    <row r="151" spans="1:64" ht="15">
      <c r="A151" s="64" t="s">
        <v>320</v>
      </c>
      <c r="B151" s="64" t="s">
        <v>322</v>
      </c>
      <c r="C151" s="65" t="s">
        <v>2730</v>
      </c>
      <c r="D151" s="66">
        <v>3</v>
      </c>
      <c r="E151" s="67" t="s">
        <v>132</v>
      </c>
      <c r="F151" s="68">
        <v>32</v>
      </c>
      <c r="G151" s="65"/>
      <c r="H151" s="69"/>
      <c r="I151" s="70"/>
      <c r="J151" s="70"/>
      <c r="K151" s="34" t="s">
        <v>65</v>
      </c>
      <c r="L151" s="77">
        <v>151</v>
      </c>
      <c r="M151" s="77"/>
      <c r="N151" s="72"/>
      <c r="O151" s="79" t="s">
        <v>365</v>
      </c>
      <c r="P151" s="81">
        <v>43624.5753125</v>
      </c>
      <c r="Q151" s="79" t="s">
        <v>413</v>
      </c>
      <c r="R151" s="82" t="s">
        <v>454</v>
      </c>
      <c r="S151" s="79" t="s">
        <v>477</v>
      </c>
      <c r="T151" s="79"/>
      <c r="U151" s="82" t="s">
        <v>490</v>
      </c>
      <c r="V151" s="82" t="s">
        <v>490</v>
      </c>
      <c r="W151" s="81">
        <v>43624.5753125</v>
      </c>
      <c r="X151" s="82" t="s">
        <v>759</v>
      </c>
      <c r="Y151" s="79"/>
      <c r="Z151" s="79"/>
      <c r="AA151" s="85" t="s">
        <v>940</v>
      </c>
      <c r="AB151" s="79"/>
      <c r="AC151" s="79" t="b">
        <v>0</v>
      </c>
      <c r="AD151" s="79">
        <v>0</v>
      </c>
      <c r="AE151" s="85" t="s">
        <v>999</v>
      </c>
      <c r="AF151" s="79" t="b">
        <v>0</v>
      </c>
      <c r="AG151" s="79" t="s">
        <v>1013</v>
      </c>
      <c r="AH151" s="79"/>
      <c r="AI151" s="85" t="s">
        <v>999</v>
      </c>
      <c r="AJ151" s="79" t="b">
        <v>0</v>
      </c>
      <c r="AK151" s="79">
        <v>7</v>
      </c>
      <c r="AL151" s="85" t="s">
        <v>943</v>
      </c>
      <c r="AM151" s="79" t="s">
        <v>1023</v>
      </c>
      <c r="AN151" s="79" t="b">
        <v>0</v>
      </c>
      <c r="AO151" s="85" t="s">
        <v>943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8</v>
      </c>
      <c r="BC151" s="78" t="str">
        <f>REPLACE(INDEX(GroupVertices[Group],MATCH(Edges[[#This Row],[Vertex 2]],GroupVertices[Vertex],0)),1,1,"")</f>
        <v>8</v>
      </c>
      <c r="BD151" s="48">
        <v>0</v>
      </c>
      <c r="BE151" s="49">
        <v>0</v>
      </c>
      <c r="BF151" s="48">
        <v>1</v>
      </c>
      <c r="BG151" s="49">
        <v>7.6923076923076925</v>
      </c>
      <c r="BH151" s="48">
        <v>0</v>
      </c>
      <c r="BI151" s="49">
        <v>0</v>
      </c>
      <c r="BJ151" s="48">
        <v>12</v>
      </c>
      <c r="BK151" s="49">
        <v>92.3076923076923</v>
      </c>
      <c r="BL151" s="48">
        <v>13</v>
      </c>
    </row>
    <row r="152" spans="1:64" ht="15">
      <c r="A152" s="64" t="s">
        <v>321</v>
      </c>
      <c r="B152" s="64" t="s">
        <v>320</v>
      </c>
      <c r="C152" s="65" t="s">
        <v>2730</v>
      </c>
      <c r="D152" s="66">
        <v>3</v>
      </c>
      <c r="E152" s="67" t="s">
        <v>132</v>
      </c>
      <c r="F152" s="68">
        <v>32</v>
      </c>
      <c r="G152" s="65"/>
      <c r="H152" s="69"/>
      <c r="I152" s="70"/>
      <c r="J152" s="70"/>
      <c r="K152" s="34" t="s">
        <v>65</v>
      </c>
      <c r="L152" s="77">
        <v>152</v>
      </c>
      <c r="M152" s="77"/>
      <c r="N152" s="72"/>
      <c r="O152" s="79" t="s">
        <v>365</v>
      </c>
      <c r="P152" s="81">
        <v>43623.8993287037</v>
      </c>
      <c r="Q152" s="79" t="s">
        <v>416</v>
      </c>
      <c r="R152" s="79"/>
      <c r="S152" s="79"/>
      <c r="T152" s="79"/>
      <c r="U152" s="79"/>
      <c r="V152" s="82" t="s">
        <v>598</v>
      </c>
      <c r="W152" s="81">
        <v>43623.8993287037</v>
      </c>
      <c r="X152" s="82" t="s">
        <v>760</v>
      </c>
      <c r="Y152" s="79"/>
      <c r="Z152" s="79"/>
      <c r="AA152" s="85" t="s">
        <v>941</v>
      </c>
      <c r="AB152" s="79"/>
      <c r="AC152" s="79" t="b">
        <v>0</v>
      </c>
      <c r="AD152" s="79">
        <v>0</v>
      </c>
      <c r="AE152" s="85" t="s">
        <v>999</v>
      </c>
      <c r="AF152" s="79" t="b">
        <v>0</v>
      </c>
      <c r="AG152" s="79" t="s">
        <v>1013</v>
      </c>
      <c r="AH152" s="79"/>
      <c r="AI152" s="85" t="s">
        <v>999</v>
      </c>
      <c r="AJ152" s="79" t="b">
        <v>0</v>
      </c>
      <c r="AK152" s="79">
        <v>1</v>
      </c>
      <c r="AL152" s="85" t="s">
        <v>939</v>
      </c>
      <c r="AM152" s="79" t="s">
        <v>1021</v>
      </c>
      <c r="AN152" s="79" t="b">
        <v>0</v>
      </c>
      <c r="AO152" s="85" t="s">
        <v>939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8</v>
      </c>
      <c r="BC152" s="78" t="str">
        <f>REPLACE(INDEX(GroupVertices[Group],MATCH(Edges[[#This Row],[Vertex 2]],GroupVertices[Vertex],0)),1,1,"")</f>
        <v>8</v>
      </c>
      <c r="BD152" s="48">
        <v>0</v>
      </c>
      <c r="BE152" s="49">
        <v>0</v>
      </c>
      <c r="BF152" s="48">
        <v>2</v>
      </c>
      <c r="BG152" s="49">
        <v>9.090909090909092</v>
      </c>
      <c r="BH152" s="48">
        <v>0</v>
      </c>
      <c r="BI152" s="49">
        <v>0</v>
      </c>
      <c r="BJ152" s="48">
        <v>20</v>
      </c>
      <c r="BK152" s="49">
        <v>90.9090909090909</v>
      </c>
      <c r="BL152" s="48">
        <v>22</v>
      </c>
    </row>
    <row r="153" spans="1:64" ht="15">
      <c r="A153" s="64" t="s">
        <v>322</v>
      </c>
      <c r="B153" s="64" t="s">
        <v>322</v>
      </c>
      <c r="C153" s="65" t="s">
        <v>2731</v>
      </c>
      <c r="D153" s="66">
        <v>3</v>
      </c>
      <c r="E153" s="67" t="s">
        <v>136</v>
      </c>
      <c r="F153" s="68">
        <v>23.333333333333336</v>
      </c>
      <c r="G153" s="65"/>
      <c r="H153" s="69"/>
      <c r="I153" s="70"/>
      <c r="J153" s="70"/>
      <c r="K153" s="34" t="s">
        <v>65</v>
      </c>
      <c r="L153" s="77">
        <v>153</v>
      </c>
      <c r="M153" s="77"/>
      <c r="N153" s="72"/>
      <c r="O153" s="79" t="s">
        <v>176</v>
      </c>
      <c r="P153" s="81">
        <v>43623.427569444444</v>
      </c>
      <c r="Q153" s="79" t="s">
        <v>417</v>
      </c>
      <c r="R153" s="82" t="s">
        <v>454</v>
      </c>
      <c r="S153" s="79" t="s">
        <v>477</v>
      </c>
      <c r="T153" s="79"/>
      <c r="U153" s="79"/>
      <c r="V153" s="82" t="s">
        <v>599</v>
      </c>
      <c r="W153" s="81">
        <v>43623.427569444444</v>
      </c>
      <c r="X153" s="82" t="s">
        <v>761</v>
      </c>
      <c r="Y153" s="79"/>
      <c r="Z153" s="79"/>
      <c r="AA153" s="85" t="s">
        <v>942</v>
      </c>
      <c r="AB153" s="79"/>
      <c r="AC153" s="79" t="b">
        <v>0</v>
      </c>
      <c r="AD153" s="79">
        <v>3</v>
      </c>
      <c r="AE153" s="85" t="s">
        <v>999</v>
      </c>
      <c r="AF153" s="79" t="b">
        <v>0</v>
      </c>
      <c r="AG153" s="79" t="s">
        <v>1013</v>
      </c>
      <c r="AH153" s="79"/>
      <c r="AI153" s="85" t="s">
        <v>999</v>
      </c>
      <c r="AJ153" s="79" t="b">
        <v>0</v>
      </c>
      <c r="AK153" s="79">
        <v>1</v>
      </c>
      <c r="AL153" s="85" t="s">
        <v>999</v>
      </c>
      <c r="AM153" s="79" t="s">
        <v>1020</v>
      </c>
      <c r="AN153" s="79" t="b">
        <v>0</v>
      </c>
      <c r="AO153" s="85" t="s">
        <v>942</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8</v>
      </c>
      <c r="BC153" s="78" t="str">
        <f>REPLACE(INDEX(GroupVertices[Group],MATCH(Edges[[#This Row],[Vertex 2]],GroupVertices[Vertex],0)),1,1,"")</f>
        <v>8</v>
      </c>
      <c r="BD153" s="48">
        <v>0</v>
      </c>
      <c r="BE153" s="49">
        <v>0</v>
      </c>
      <c r="BF153" s="48">
        <v>1</v>
      </c>
      <c r="BG153" s="49">
        <v>8.333333333333334</v>
      </c>
      <c r="BH153" s="48">
        <v>0</v>
      </c>
      <c r="BI153" s="49">
        <v>0</v>
      </c>
      <c r="BJ153" s="48">
        <v>11</v>
      </c>
      <c r="BK153" s="49">
        <v>91.66666666666667</v>
      </c>
      <c r="BL153" s="48">
        <v>12</v>
      </c>
    </row>
    <row r="154" spans="1:64" ht="15">
      <c r="A154" s="64" t="s">
        <v>322</v>
      </c>
      <c r="B154" s="64" t="s">
        <v>322</v>
      </c>
      <c r="C154" s="65" t="s">
        <v>2731</v>
      </c>
      <c r="D154" s="66">
        <v>3</v>
      </c>
      <c r="E154" s="67" t="s">
        <v>136</v>
      </c>
      <c r="F154" s="68">
        <v>23.333333333333336</v>
      </c>
      <c r="G154" s="65"/>
      <c r="H154" s="69"/>
      <c r="I154" s="70"/>
      <c r="J154" s="70"/>
      <c r="K154" s="34" t="s">
        <v>65</v>
      </c>
      <c r="L154" s="77">
        <v>154</v>
      </c>
      <c r="M154" s="77"/>
      <c r="N154" s="72"/>
      <c r="O154" s="79" t="s">
        <v>176</v>
      </c>
      <c r="P154" s="81">
        <v>43624.56008101852</v>
      </c>
      <c r="Q154" s="79" t="s">
        <v>418</v>
      </c>
      <c r="R154" s="82" t="s">
        <v>454</v>
      </c>
      <c r="S154" s="79" t="s">
        <v>477</v>
      </c>
      <c r="T154" s="79"/>
      <c r="U154" s="82" t="s">
        <v>490</v>
      </c>
      <c r="V154" s="82" t="s">
        <v>490</v>
      </c>
      <c r="W154" s="81">
        <v>43624.56008101852</v>
      </c>
      <c r="X154" s="82" t="s">
        <v>762</v>
      </c>
      <c r="Y154" s="79"/>
      <c r="Z154" s="79"/>
      <c r="AA154" s="85" t="s">
        <v>943</v>
      </c>
      <c r="AB154" s="79"/>
      <c r="AC154" s="79" t="b">
        <v>0</v>
      </c>
      <c r="AD154" s="79">
        <v>7</v>
      </c>
      <c r="AE154" s="85" t="s">
        <v>999</v>
      </c>
      <c r="AF154" s="79" t="b">
        <v>0</v>
      </c>
      <c r="AG154" s="79" t="s">
        <v>1013</v>
      </c>
      <c r="AH154" s="79"/>
      <c r="AI154" s="85" t="s">
        <v>999</v>
      </c>
      <c r="AJ154" s="79" t="b">
        <v>0</v>
      </c>
      <c r="AK154" s="79">
        <v>7</v>
      </c>
      <c r="AL154" s="85" t="s">
        <v>999</v>
      </c>
      <c r="AM154" s="79" t="s">
        <v>1020</v>
      </c>
      <c r="AN154" s="79" t="b">
        <v>0</v>
      </c>
      <c r="AO154" s="85" t="s">
        <v>943</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8</v>
      </c>
      <c r="BC154" s="78" t="str">
        <f>REPLACE(INDEX(GroupVertices[Group],MATCH(Edges[[#This Row],[Vertex 2]],GroupVertices[Vertex],0)),1,1,"")</f>
        <v>8</v>
      </c>
      <c r="BD154" s="48">
        <v>0</v>
      </c>
      <c r="BE154" s="49">
        <v>0</v>
      </c>
      <c r="BF154" s="48">
        <v>1</v>
      </c>
      <c r="BG154" s="49">
        <v>9.090909090909092</v>
      </c>
      <c r="BH154" s="48">
        <v>0</v>
      </c>
      <c r="BI154" s="49">
        <v>0</v>
      </c>
      <c r="BJ154" s="48">
        <v>10</v>
      </c>
      <c r="BK154" s="49">
        <v>90.9090909090909</v>
      </c>
      <c r="BL154" s="48">
        <v>11</v>
      </c>
    </row>
    <row r="155" spans="1:64" ht="15">
      <c r="A155" s="64" t="s">
        <v>321</v>
      </c>
      <c r="B155" s="64" t="s">
        <v>322</v>
      </c>
      <c r="C155" s="65" t="s">
        <v>2730</v>
      </c>
      <c r="D155" s="66">
        <v>3</v>
      </c>
      <c r="E155" s="67" t="s">
        <v>132</v>
      </c>
      <c r="F155" s="68">
        <v>32</v>
      </c>
      <c r="G155" s="65"/>
      <c r="H155" s="69"/>
      <c r="I155" s="70"/>
      <c r="J155" s="70"/>
      <c r="K155" s="34" t="s">
        <v>65</v>
      </c>
      <c r="L155" s="77">
        <v>155</v>
      </c>
      <c r="M155" s="77"/>
      <c r="N155" s="72"/>
      <c r="O155" s="79" t="s">
        <v>365</v>
      </c>
      <c r="P155" s="81">
        <v>43624.62310185185</v>
      </c>
      <c r="Q155" s="79" t="s">
        <v>413</v>
      </c>
      <c r="R155" s="82" t="s">
        <v>454</v>
      </c>
      <c r="S155" s="79" t="s">
        <v>477</v>
      </c>
      <c r="T155" s="79"/>
      <c r="U155" s="82" t="s">
        <v>490</v>
      </c>
      <c r="V155" s="82" t="s">
        <v>490</v>
      </c>
      <c r="W155" s="81">
        <v>43624.62310185185</v>
      </c>
      <c r="X155" s="82" t="s">
        <v>763</v>
      </c>
      <c r="Y155" s="79"/>
      <c r="Z155" s="79"/>
      <c r="AA155" s="85" t="s">
        <v>944</v>
      </c>
      <c r="AB155" s="79"/>
      <c r="AC155" s="79" t="b">
        <v>0</v>
      </c>
      <c r="AD155" s="79">
        <v>0</v>
      </c>
      <c r="AE155" s="85" t="s">
        <v>999</v>
      </c>
      <c r="AF155" s="79" t="b">
        <v>0</v>
      </c>
      <c r="AG155" s="79" t="s">
        <v>1013</v>
      </c>
      <c r="AH155" s="79"/>
      <c r="AI155" s="85" t="s">
        <v>999</v>
      </c>
      <c r="AJ155" s="79" t="b">
        <v>0</v>
      </c>
      <c r="AK155" s="79">
        <v>7</v>
      </c>
      <c r="AL155" s="85" t="s">
        <v>943</v>
      </c>
      <c r="AM155" s="79" t="s">
        <v>1021</v>
      </c>
      <c r="AN155" s="79" t="b">
        <v>0</v>
      </c>
      <c r="AO155" s="85" t="s">
        <v>943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8</v>
      </c>
      <c r="BC155" s="78" t="str">
        <f>REPLACE(INDEX(GroupVertices[Group],MATCH(Edges[[#This Row],[Vertex 2]],GroupVertices[Vertex],0)),1,1,"")</f>
        <v>8</v>
      </c>
      <c r="BD155" s="48">
        <v>0</v>
      </c>
      <c r="BE155" s="49">
        <v>0</v>
      </c>
      <c r="BF155" s="48">
        <v>1</v>
      </c>
      <c r="BG155" s="49">
        <v>7.6923076923076925</v>
      </c>
      <c r="BH155" s="48">
        <v>0</v>
      </c>
      <c r="BI155" s="49">
        <v>0</v>
      </c>
      <c r="BJ155" s="48">
        <v>12</v>
      </c>
      <c r="BK155" s="49">
        <v>92.3076923076923</v>
      </c>
      <c r="BL155" s="48">
        <v>13</v>
      </c>
    </row>
    <row r="156" spans="1:64" ht="15">
      <c r="A156" s="64" t="s">
        <v>321</v>
      </c>
      <c r="B156" s="64" t="s">
        <v>342</v>
      </c>
      <c r="C156" s="65" t="s">
        <v>2730</v>
      </c>
      <c r="D156" s="66">
        <v>3</v>
      </c>
      <c r="E156" s="67" t="s">
        <v>132</v>
      </c>
      <c r="F156" s="68">
        <v>32</v>
      </c>
      <c r="G156" s="65"/>
      <c r="H156" s="69"/>
      <c r="I156" s="70"/>
      <c r="J156" s="70"/>
      <c r="K156" s="34" t="s">
        <v>65</v>
      </c>
      <c r="L156" s="77">
        <v>156</v>
      </c>
      <c r="M156" s="77"/>
      <c r="N156" s="72"/>
      <c r="O156" s="79" t="s">
        <v>365</v>
      </c>
      <c r="P156" s="81">
        <v>43623.91111111111</v>
      </c>
      <c r="Q156" s="79" t="s">
        <v>376</v>
      </c>
      <c r="R156" s="79"/>
      <c r="S156" s="79"/>
      <c r="T156" s="79"/>
      <c r="U156" s="79"/>
      <c r="V156" s="82" t="s">
        <v>598</v>
      </c>
      <c r="W156" s="81">
        <v>43623.91111111111</v>
      </c>
      <c r="X156" s="82" t="s">
        <v>764</v>
      </c>
      <c r="Y156" s="79"/>
      <c r="Z156" s="79"/>
      <c r="AA156" s="85" t="s">
        <v>945</v>
      </c>
      <c r="AB156" s="79"/>
      <c r="AC156" s="79" t="b">
        <v>0</v>
      </c>
      <c r="AD156" s="79">
        <v>0</v>
      </c>
      <c r="AE156" s="85" t="s">
        <v>999</v>
      </c>
      <c r="AF156" s="79" t="b">
        <v>0</v>
      </c>
      <c r="AG156" s="79" t="s">
        <v>1013</v>
      </c>
      <c r="AH156" s="79"/>
      <c r="AI156" s="85" t="s">
        <v>999</v>
      </c>
      <c r="AJ156" s="79" t="b">
        <v>0</v>
      </c>
      <c r="AK156" s="79">
        <v>8</v>
      </c>
      <c r="AL156" s="85" t="s">
        <v>973</v>
      </c>
      <c r="AM156" s="79" t="s">
        <v>1021</v>
      </c>
      <c r="AN156" s="79" t="b">
        <v>0</v>
      </c>
      <c r="AO156" s="85" t="s">
        <v>973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3</v>
      </c>
      <c r="BD156" s="48">
        <v>1</v>
      </c>
      <c r="BE156" s="49">
        <v>4.761904761904762</v>
      </c>
      <c r="BF156" s="48">
        <v>0</v>
      </c>
      <c r="BG156" s="49">
        <v>0</v>
      </c>
      <c r="BH156" s="48">
        <v>0</v>
      </c>
      <c r="BI156" s="49">
        <v>0</v>
      </c>
      <c r="BJ156" s="48">
        <v>20</v>
      </c>
      <c r="BK156" s="49">
        <v>95.23809523809524</v>
      </c>
      <c r="BL156" s="48">
        <v>21</v>
      </c>
    </row>
    <row r="157" spans="1:64" ht="15">
      <c r="A157" s="64" t="s">
        <v>323</v>
      </c>
      <c r="B157" s="64" t="s">
        <v>323</v>
      </c>
      <c r="C157" s="65" t="s">
        <v>2730</v>
      </c>
      <c r="D157" s="66">
        <v>3</v>
      </c>
      <c r="E157" s="67" t="s">
        <v>132</v>
      </c>
      <c r="F157" s="68">
        <v>32</v>
      </c>
      <c r="G157" s="65"/>
      <c r="H157" s="69"/>
      <c r="I157" s="70"/>
      <c r="J157" s="70"/>
      <c r="K157" s="34" t="s">
        <v>65</v>
      </c>
      <c r="L157" s="77">
        <v>157</v>
      </c>
      <c r="M157" s="77"/>
      <c r="N157" s="72"/>
      <c r="O157" s="79" t="s">
        <v>176</v>
      </c>
      <c r="P157" s="81">
        <v>43624.62925925926</v>
      </c>
      <c r="Q157" s="79" t="s">
        <v>419</v>
      </c>
      <c r="R157" s="82" t="s">
        <v>467</v>
      </c>
      <c r="S157" s="79" t="s">
        <v>480</v>
      </c>
      <c r="T157" s="79" t="s">
        <v>487</v>
      </c>
      <c r="U157" s="82" t="s">
        <v>491</v>
      </c>
      <c r="V157" s="82" t="s">
        <v>491</v>
      </c>
      <c r="W157" s="81">
        <v>43624.62925925926</v>
      </c>
      <c r="X157" s="82" t="s">
        <v>765</v>
      </c>
      <c r="Y157" s="79"/>
      <c r="Z157" s="79"/>
      <c r="AA157" s="85" t="s">
        <v>946</v>
      </c>
      <c r="AB157" s="79"/>
      <c r="AC157" s="79" t="b">
        <v>0</v>
      </c>
      <c r="AD157" s="79">
        <v>0</v>
      </c>
      <c r="AE157" s="85" t="s">
        <v>999</v>
      </c>
      <c r="AF157" s="79" t="b">
        <v>0</v>
      </c>
      <c r="AG157" s="79" t="s">
        <v>1013</v>
      </c>
      <c r="AH157" s="79"/>
      <c r="AI157" s="85" t="s">
        <v>999</v>
      </c>
      <c r="AJ157" s="79" t="b">
        <v>0</v>
      </c>
      <c r="AK157" s="79">
        <v>0</v>
      </c>
      <c r="AL157" s="85" t="s">
        <v>999</v>
      </c>
      <c r="AM157" s="79" t="s">
        <v>1034</v>
      </c>
      <c r="AN157" s="79" t="b">
        <v>0</v>
      </c>
      <c r="AO157" s="85" t="s">
        <v>946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19</v>
      </c>
      <c r="BK157" s="49">
        <v>100</v>
      </c>
      <c r="BL157" s="48">
        <v>19</v>
      </c>
    </row>
    <row r="158" spans="1:64" ht="15">
      <c r="A158" s="64" t="s">
        <v>324</v>
      </c>
      <c r="B158" s="64" t="s">
        <v>358</v>
      </c>
      <c r="C158" s="65" t="s">
        <v>2730</v>
      </c>
      <c r="D158" s="66">
        <v>3</v>
      </c>
      <c r="E158" s="67" t="s">
        <v>132</v>
      </c>
      <c r="F158" s="68">
        <v>32</v>
      </c>
      <c r="G158" s="65"/>
      <c r="H158" s="69"/>
      <c r="I158" s="70"/>
      <c r="J158" s="70"/>
      <c r="K158" s="34" t="s">
        <v>65</v>
      </c>
      <c r="L158" s="77">
        <v>158</v>
      </c>
      <c r="M158" s="77"/>
      <c r="N158" s="72"/>
      <c r="O158" s="79" t="s">
        <v>366</v>
      </c>
      <c r="P158" s="81">
        <v>43624.63407407407</v>
      </c>
      <c r="Q158" s="79" t="s">
        <v>420</v>
      </c>
      <c r="R158" s="79"/>
      <c r="S158" s="79"/>
      <c r="T158" s="79"/>
      <c r="U158" s="79"/>
      <c r="V158" s="82" t="s">
        <v>600</v>
      </c>
      <c r="W158" s="81">
        <v>43624.63407407407</v>
      </c>
      <c r="X158" s="82" t="s">
        <v>766</v>
      </c>
      <c r="Y158" s="79"/>
      <c r="Z158" s="79"/>
      <c r="AA158" s="85" t="s">
        <v>947</v>
      </c>
      <c r="AB158" s="85" t="s">
        <v>992</v>
      </c>
      <c r="AC158" s="79" t="b">
        <v>0</v>
      </c>
      <c r="AD158" s="79">
        <v>0</v>
      </c>
      <c r="AE158" s="85" t="s">
        <v>1006</v>
      </c>
      <c r="AF158" s="79" t="b">
        <v>0</v>
      </c>
      <c r="AG158" s="79" t="s">
        <v>1013</v>
      </c>
      <c r="AH158" s="79"/>
      <c r="AI158" s="85" t="s">
        <v>999</v>
      </c>
      <c r="AJ158" s="79" t="b">
        <v>0</v>
      </c>
      <c r="AK158" s="79">
        <v>0</v>
      </c>
      <c r="AL158" s="85" t="s">
        <v>999</v>
      </c>
      <c r="AM158" s="79" t="s">
        <v>1024</v>
      </c>
      <c r="AN158" s="79" t="b">
        <v>0</v>
      </c>
      <c r="AO158" s="85" t="s">
        <v>992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0</v>
      </c>
      <c r="BE158" s="49">
        <v>0</v>
      </c>
      <c r="BF158" s="48">
        <v>1</v>
      </c>
      <c r="BG158" s="49">
        <v>8.333333333333334</v>
      </c>
      <c r="BH158" s="48">
        <v>0</v>
      </c>
      <c r="BI158" s="49">
        <v>0</v>
      </c>
      <c r="BJ158" s="48">
        <v>11</v>
      </c>
      <c r="BK158" s="49">
        <v>91.66666666666667</v>
      </c>
      <c r="BL158" s="48">
        <v>12</v>
      </c>
    </row>
    <row r="159" spans="1:64" ht="15">
      <c r="A159" s="64" t="s">
        <v>324</v>
      </c>
      <c r="B159" s="64" t="s">
        <v>353</v>
      </c>
      <c r="C159" s="65" t="s">
        <v>2730</v>
      </c>
      <c r="D159" s="66">
        <v>3</v>
      </c>
      <c r="E159" s="67" t="s">
        <v>132</v>
      </c>
      <c r="F159" s="68">
        <v>32</v>
      </c>
      <c r="G159" s="65"/>
      <c r="H159" s="69"/>
      <c r="I159" s="70"/>
      <c r="J159" s="70"/>
      <c r="K159" s="34" t="s">
        <v>65</v>
      </c>
      <c r="L159" s="77">
        <v>159</v>
      </c>
      <c r="M159" s="77"/>
      <c r="N159" s="72"/>
      <c r="O159" s="79" t="s">
        <v>366</v>
      </c>
      <c r="P159" s="81">
        <v>43624.61185185185</v>
      </c>
      <c r="Q159" s="79" t="s">
        <v>421</v>
      </c>
      <c r="R159" s="79"/>
      <c r="S159" s="79"/>
      <c r="T159" s="79"/>
      <c r="U159" s="79"/>
      <c r="V159" s="82" t="s">
        <v>600</v>
      </c>
      <c r="W159" s="81">
        <v>43624.61185185185</v>
      </c>
      <c r="X159" s="82" t="s">
        <v>767</v>
      </c>
      <c r="Y159" s="79"/>
      <c r="Z159" s="79"/>
      <c r="AA159" s="85" t="s">
        <v>948</v>
      </c>
      <c r="AB159" s="85" t="s">
        <v>993</v>
      </c>
      <c r="AC159" s="79" t="b">
        <v>0</v>
      </c>
      <c r="AD159" s="79">
        <v>1</v>
      </c>
      <c r="AE159" s="85" t="s">
        <v>1007</v>
      </c>
      <c r="AF159" s="79" t="b">
        <v>0</v>
      </c>
      <c r="AG159" s="79" t="s">
        <v>1013</v>
      </c>
      <c r="AH159" s="79"/>
      <c r="AI159" s="85" t="s">
        <v>999</v>
      </c>
      <c r="AJ159" s="79" t="b">
        <v>0</v>
      </c>
      <c r="AK159" s="79">
        <v>0</v>
      </c>
      <c r="AL159" s="85" t="s">
        <v>999</v>
      </c>
      <c r="AM159" s="79" t="s">
        <v>1024</v>
      </c>
      <c r="AN159" s="79" t="b">
        <v>0</v>
      </c>
      <c r="AO159" s="85" t="s">
        <v>993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3</v>
      </c>
      <c r="BE159" s="49">
        <v>5</v>
      </c>
      <c r="BF159" s="48">
        <v>2</v>
      </c>
      <c r="BG159" s="49">
        <v>3.3333333333333335</v>
      </c>
      <c r="BH159" s="48">
        <v>0</v>
      </c>
      <c r="BI159" s="49">
        <v>0</v>
      </c>
      <c r="BJ159" s="48">
        <v>55</v>
      </c>
      <c r="BK159" s="49">
        <v>91.66666666666667</v>
      </c>
      <c r="BL159" s="48">
        <v>60</v>
      </c>
    </row>
    <row r="160" spans="1:64" ht="15">
      <c r="A160" s="64" t="s">
        <v>324</v>
      </c>
      <c r="B160" s="64" t="s">
        <v>325</v>
      </c>
      <c r="C160" s="65" t="s">
        <v>2730</v>
      </c>
      <c r="D160" s="66">
        <v>3</v>
      </c>
      <c r="E160" s="67" t="s">
        <v>132</v>
      </c>
      <c r="F160" s="68">
        <v>32</v>
      </c>
      <c r="G160" s="65"/>
      <c r="H160" s="69"/>
      <c r="I160" s="70"/>
      <c r="J160" s="70"/>
      <c r="K160" s="34" t="s">
        <v>65</v>
      </c>
      <c r="L160" s="77">
        <v>160</v>
      </c>
      <c r="M160" s="77"/>
      <c r="N160" s="72"/>
      <c r="O160" s="79" t="s">
        <v>365</v>
      </c>
      <c r="P160" s="81">
        <v>43624.63407407407</v>
      </c>
      <c r="Q160" s="79" t="s">
        <v>420</v>
      </c>
      <c r="R160" s="79"/>
      <c r="S160" s="79"/>
      <c r="T160" s="79"/>
      <c r="U160" s="79"/>
      <c r="V160" s="82" t="s">
        <v>600</v>
      </c>
      <c r="W160" s="81">
        <v>43624.63407407407</v>
      </c>
      <c r="X160" s="82" t="s">
        <v>766</v>
      </c>
      <c r="Y160" s="79"/>
      <c r="Z160" s="79"/>
      <c r="AA160" s="85" t="s">
        <v>947</v>
      </c>
      <c r="AB160" s="85" t="s">
        <v>992</v>
      </c>
      <c r="AC160" s="79" t="b">
        <v>0</v>
      </c>
      <c r="AD160" s="79">
        <v>0</v>
      </c>
      <c r="AE160" s="85" t="s">
        <v>1006</v>
      </c>
      <c r="AF160" s="79" t="b">
        <v>0</v>
      </c>
      <c r="AG160" s="79" t="s">
        <v>1013</v>
      </c>
      <c r="AH160" s="79"/>
      <c r="AI160" s="85" t="s">
        <v>999</v>
      </c>
      <c r="AJ160" s="79" t="b">
        <v>0</v>
      </c>
      <c r="AK160" s="79">
        <v>0</v>
      </c>
      <c r="AL160" s="85" t="s">
        <v>999</v>
      </c>
      <c r="AM160" s="79" t="s">
        <v>1024</v>
      </c>
      <c r="AN160" s="79" t="b">
        <v>0</v>
      </c>
      <c r="AO160" s="85" t="s">
        <v>992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4</v>
      </c>
      <c r="BD160" s="48"/>
      <c r="BE160" s="49"/>
      <c r="BF160" s="48"/>
      <c r="BG160" s="49"/>
      <c r="BH160" s="48"/>
      <c r="BI160" s="49"/>
      <c r="BJ160" s="48"/>
      <c r="BK160" s="49"/>
      <c r="BL160" s="48"/>
    </row>
    <row r="161" spans="1:64" ht="15">
      <c r="A161" s="64" t="s">
        <v>324</v>
      </c>
      <c r="B161" s="64" t="s">
        <v>353</v>
      </c>
      <c r="C161" s="65" t="s">
        <v>2730</v>
      </c>
      <c r="D161" s="66">
        <v>3</v>
      </c>
      <c r="E161" s="67" t="s">
        <v>132</v>
      </c>
      <c r="F161" s="68">
        <v>32</v>
      </c>
      <c r="G161" s="65"/>
      <c r="H161" s="69"/>
      <c r="I161" s="70"/>
      <c r="J161" s="70"/>
      <c r="K161" s="34" t="s">
        <v>65</v>
      </c>
      <c r="L161" s="77">
        <v>161</v>
      </c>
      <c r="M161" s="77"/>
      <c r="N161" s="72"/>
      <c r="O161" s="79" t="s">
        <v>365</v>
      </c>
      <c r="P161" s="81">
        <v>43624.63407407407</v>
      </c>
      <c r="Q161" s="79" t="s">
        <v>420</v>
      </c>
      <c r="R161" s="79"/>
      <c r="S161" s="79"/>
      <c r="T161" s="79"/>
      <c r="U161" s="79"/>
      <c r="V161" s="82" t="s">
        <v>600</v>
      </c>
      <c r="W161" s="81">
        <v>43624.63407407407</v>
      </c>
      <c r="X161" s="82" t="s">
        <v>766</v>
      </c>
      <c r="Y161" s="79"/>
      <c r="Z161" s="79"/>
      <c r="AA161" s="85" t="s">
        <v>947</v>
      </c>
      <c r="AB161" s="85" t="s">
        <v>992</v>
      </c>
      <c r="AC161" s="79" t="b">
        <v>0</v>
      </c>
      <c r="AD161" s="79">
        <v>0</v>
      </c>
      <c r="AE161" s="85" t="s">
        <v>1006</v>
      </c>
      <c r="AF161" s="79" t="b">
        <v>0</v>
      </c>
      <c r="AG161" s="79" t="s">
        <v>1013</v>
      </c>
      <c r="AH161" s="79"/>
      <c r="AI161" s="85" t="s">
        <v>999</v>
      </c>
      <c r="AJ161" s="79" t="b">
        <v>0</v>
      </c>
      <c r="AK161" s="79">
        <v>0</v>
      </c>
      <c r="AL161" s="85" t="s">
        <v>999</v>
      </c>
      <c r="AM161" s="79" t="s">
        <v>1024</v>
      </c>
      <c r="AN161" s="79" t="b">
        <v>0</v>
      </c>
      <c r="AO161" s="85" t="s">
        <v>992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325</v>
      </c>
      <c r="B162" s="64" t="s">
        <v>347</v>
      </c>
      <c r="C162" s="65" t="s">
        <v>2730</v>
      </c>
      <c r="D162" s="66">
        <v>3</v>
      </c>
      <c r="E162" s="67" t="s">
        <v>132</v>
      </c>
      <c r="F162" s="68">
        <v>32</v>
      </c>
      <c r="G162" s="65"/>
      <c r="H162" s="69"/>
      <c r="I162" s="70"/>
      <c r="J162" s="70"/>
      <c r="K162" s="34" t="s">
        <v>65</v>
      </c>
      <c r="L162" s="77">
        <v>162</v>
      </c>
      <c r="M162" s="77"/>
      <c r="N162" s="72"/>
      <c r="O162" s="79" t="s">
        <v>365</v>
      </c>
      <c r="P162" s="81">
        <v>43623.34322916667</v>
      </c>
      <c r="Q162" s="79" t="s">
        <v>373</v>
      </c>
      <c r="R162" s="79"/>
      <c r="S162" s="79"/>
      <c r="T162" s="79"/>
      <c r="U162" s="79"/>
      <c r="V162" s="82" t="s">
        <v>601</v>
      </c>
      <c r="W162" s="81">
        <v>43623.34322916667</v>
      </c>
      <c r="X162" s="82" t="s">
        <v>768</v>
      </c>
      <c r="Y162" s="79"/>
      <c r="Z162" s="79"/>
      <c r="AA162" s="85" t="s">
        <v>949</v>
      </c>
      <c r="AB162" s="79"/>
      <c r="AC162" s="79" t="b">
        <v>0</v>
      </c>
      <c r="AD162" s="79">
        <v>0</v>
      </c>
      <c r="AE162" s="85" t="s">
        <v>999</v>
      </c>
      <c r="AF162" s="79" t="b">
        <v>0</v>
      </c>
      <c r="AG162" s="79" t="s">
        <v>1013</v>
      </c>
      <c r="AH162" s="79"/>
      <c r="AI162" s="85" t="s">
        <v>999</v>
      </c>
      <c r="AJ162" s="79" t="b">
        <v>0</v>
      </c>
      <c r="AK162" s="79">
        <v>64</v>
      </c>
      <c r="AL162" s="85" t="s">
        <v>978</v>
      </c>
      <c r="AM162" s="79" t="s">
        <v>1023</v>
      </c>
      <c r="AN162" s="79" t="b">
        <v>0</v>
      </c>
      <c r="AO162" s="85" t="s">
        <v>978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1</v>
      </c>
      <c r="BD162" s="48">
        <v>0</v>
      </c>
      <c r="BE162" s="49">
        <v>0</v>
      </c>
      <c r="BF162" s="48">
        <v>0</v>
      </c>
      <c r="BG162" s="49">
        <v>0</v>
      </c>
      <c r="BH162" s="48">
        <v>0</v>
      </c>
      <c r="BI162" s="49">
        <v>0</v>
      </c>
      <c r="BJ162" s="48">
        <v>24</v>
      </c>
      <c r="BK162" s="49">
        <v>100</v>
      </c>
      <c r="BL162" s="48">
        <v>24</v>
      </c>
    </row>
    <row r="163" spans="1:64" ht="15">
      <c r="A163" s="64" t="s">
        <v>325</v>
      </c>
      <c r="B163" s="64" t="s">
        <v>325</v>
      </c>
      <c r="C163" s="65" t="s">
        <v>2731</v>
      </c>
      <c r="D163" s="66">
        <v>3</v>
      </c>
      <c r="E163" s="67" t="s">
        <v>136</v>
      </c>
      <c r="F163" s="68">
        <v>23.333333333333336</v>
      </c>
      <c r="G163" s="65"/>
      <c r="H163" s="69"/>
      <c r="I163" s="70"/>
      <c r="J163" s="70"/>
      <c r="K163" s="34" t="s">
        <v>65</v>
      </c>
      <c r="L163" s="77">
        <v>163</v>
      </c>
      <c r="M163" s="77"/>
      <c r="N163" s="72"/>
      <c r="O163" s="79" t="s">
        <v>176</v>
      </c>
      <c r="P163" s="81">
        <v>43623.3596875</v>
      </c>
      <c r="Q163" s="79" t="s">
        <v>422</v>
      </c>
      <c r="R163" s="79"/>
      <c r="S163" s="79"/>
      <c r="T163" s="79"/>
      <c r="U163" s="79"/>
      <c r="V163" s="82" t="s">
        <v>601</v>
      </c>
      <c r="W163" s="81">
        <v>43623.3596875</v>
      </c>
      <c r="X163" s="82" t="s">
        <v>769</v>
      </c>
      <c r="Y163" s="79"/>
      <c r="Z163" s="79"/>
      <c r="AA163" s="85" t="s">
        <v>950</v>
      </c>
      <c r="AB163" s="79"/>
      <c r="AC163" s="79" t="b">
        <v>0</v>
      </c>
      <c r="AD163" s="79">
        <v>50</v>
      </c>
      <c r="AE163" s="85" t="s">
        <v>999</v>
      </c>
      <c r="AF163" s="79" t="b">
        <v>0</v>
      </c>
      <c r="AG163" s="79" t="s">
        <v>1013</v>
      </c>
      <c r="AH163" s="79"/>
      <c r="AI163" s="85" t="s">
        <v>999</v>
      </c>
      <c r="AJ163" s="79" t="b">
        <v>0</v>
      </c>
      <c r="AK163" s="79">
        <v>14</v>
      </c>
      <c r="AL163" s="85" t="s">
        <v>999</v>
      </c>
      <c r="AM163" s="79" t="s">
        <v>1023</v>
      </c>
      <c r="AN163" s="79" t="b">
        <v>0</v>
      </c>
      <c r="AO163" s="85" t="s">
        <v>950</v>
      </c>
      <c r="AP163" s="79" t="s">
        <v>176</v>
      </c>
      <c r="AQ163" s="79">
        <v>0</v>
      </c>
      <c r="AR163" s="79">
        <v>0</v>
      </c>
      <c r="AS163" s="79" t="s">
        <v>1038</v>
      </c>
      <c r="AT163" s="79" t="s">
        <v>1039</v>
      </c>
      <c r="AU163" s="79" t="s">
        <v>1041</v>
      </c>
      <c r="AV163" s="79" t="s">
        <v>1045</v>
      </c>
      <c r="AW163" s="79" t="s">
        <v>1048</v>
      </c>
      <c r="AX163" s="79" t="s">
        <v>1051</v>
      </c>
      <c r="AY163" s="79" t="s">
        <v>1052</v>
      </c>
      <c r="AZ163" s="82" t="s">
        <v>1055</v>
      </c>
      <c r="BA163">
        <v>2</v>
      </c>
      <c r="BB163" s="78" t="str">
        <f>REPLACE(INDEX(GroupVertices[Group],MATCH(Edges[[#This Row],[Vertex 1]],GroupVertices[Vertex],0)),1,1,"")</f>
        <v>4</v>
      </c>
      <c r="BC163" s="78" t="str">
        <f>REPLACE(INDEX(GroupVertices[Group],MATCH(Edges[[#This Row],[Vertex 2]],GroupVertices[Vertex],0)),1,1,"")</f>
        <v>4</v>
      </c>
      <c r="BD163" s="48">
        <v>0</v>
      </c>
      <c r="BE163" s="49">
        <v>0</v>
      </c>
      <c r="BF163" s="48">
        <v>4</v>
      </c>
      <c r="BG163" s="49">
        <v>8.333333333333334</v>
      </c>
      <c r="BH163" s="48">
        <v>0</v>
      </c>
      <c r="BI163" s="49">
        <v>0</v>
      </c>
      <c r="BJ163" s="48">
        <v>44</v>
      </c>
      <c r="BK163" s="49">
        <v>91.66666666666667</v>
      </c>
      <c r="BL163" s="48">
        <v>48</v>
      </c>
    </row>
    <row r="164" spans="1:64" ht="15">
      <c r="A164" s="64" t="s">
        <v>325</v>
      </c>
      <c r="B164" s="64" t="s">
        <v>325</v>
      </c>
      <c r="C164" s="65" t="s">
        <v>2731</v>
      </c>
      <c r="D164" s="66">
        <v>3</v>
      </c>
      <c r="E164" s="67" t="s">
        <v>136</v>
      </c>
      <c r="F164" s="68">
        <v>23.333333333333336</v>
      </c>
      <c r="G164" s="65"/>
      <c r="H164" s="69"/>
      <c r="I164" s="70"/>
      <c r="J164" s="70"/>
      <c r="K164" s="34" t="s">
        <v>65</v>
      </c>
      <c r="L164" s="77">
        <v>164</v>
      </c>
      <c r="M164" s="77"/>
      <c r="N164" s="72"/>
      <c r="O164" s="79" t="s">
        <v>176</v>
      </c>
      <c r="P164" s="81">
        <v>43624.34137731481</v>
      </c>
      <c r="Q164" s="79" t="s">
        <v>423</v>
      </c>
      <c r="R164" s="79"/>
      <c r="S164" s="79"/>
      <c r="T164" s="79"/>
      <c r="U164" s="79"/>
      <c r="V164" s="82" t="s">
        <v>601</v>
      </c>
      <c r="W164" s="81">
        <v>43624.34137731481</v>
      </c>
      <c r="X164" s="82" t="s">
        <v>770</v>
      </c>
      <c r="Y164" s="79"/>
      <c r="Z164" s="79"/>
      <c r="AA164" s="85" t="s">
        <v>951</v>
      </c>
      <c r="AB164" s="79"/>
      <c r="AC164" s="79" t="b">
        <v>0</v>
      </c>
      <c r="AD164" s="79">
        <v>56</v>
      </c>
      <c r="AE164" s="85" t="s">
        <v>999</v>
      </c>
      <c r="AF164" s="79" t="b">
        <v>0</v>
      </c>
      <c r="AG164" s="79" t="s">
        <v>1013</v>
      </c>
      <c r="AH164" s="79"/>
      <c r="AI164" s="85" t="s">
        <v>999</v>
      </c>
      <c r="AJ164" s="79" t="b">
        <v>0</v>
      </c>
      <c r="AK164" s="79">
        <v>14</v>
      </c>
      <c r="AL164" s="85" t="s">
        <v>999</v>
      </c>
      <c r="AM164" s="79" t="s">
        <v>1023</v>
      </c>
      <c r="AN164" s="79" t="b">
        <v>0</v>
      </c>
      <c r="AO164" s="85" t="s">
        <v>951</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4</v>
      </c>
      <c r="BC164" s="78" t="str">
        <f>REPLACE(INDEX(GroupVertices[Group],MATCH(Edges[[#This Row],[Vertex 2]],GroupVertices[Vertex],0)),1,1,"")</f>
        <v>4</v>
      </c>
      <c r="BD164" s="48">
        <v>1</v>
      </c>
      <c r="BE164" s="49">
        <v>2</v>
      </c>
      <c r="BF164" s="48">
        <v>4</v>
      </c>
      <c r="BG164" s="49">
        <v>8</v>
      </c>
      <c r="BH164" s="48">
        <v>0</v>
      </c>
      <c r="BI164" s="49">
        <v>0</v>
      </c>
      <c r="BJ164" s="48">
        <v>45</v>
      </c>
      <c r="BK164" s="49">
        <v>90</v>
      </c>
      <c r="BL164" s="48">
        <v>50</v>
      </c>
    </row>
    <row r="165" spans="1:64" ht="15">
      <c r="A165" s="64" t="s">
        <v>326</v>
      </c>
      <c r="B165" s="64" t="s">
        <v>325</v>
      </c>
      <c r="C165" s="65" t="s">
        <v>2730</v>
      </c>
      <c r="D165" s="66">
        <v>3</v>
      </c>
      <c r="E165" s="67" t="s">
        <v>132</v>
      </c>
      <c r="F165" s="68">
        <v>32</v>
      </c>
      <c r="G165" s="65"/>
      <c r="H165" s="69"/>
      <c r="I165" s="70"/>
      <c r="J165" s="70"/>
      <c r="K165" s="34" t="s">
        <v>65</v>
      </c>
      <c r="L165" s="77">
        <v>165</v>
      </c>
      <c r="M165" s="77"/>
      <c r="N165" s="72"/>
      <c r="O165" s="79" t="s">
        <v>365</v>
      </c>
      <c r="P165" s="81">
        <v>43624.64099537037</v>
      </c>
      <c r="Q165" s="79" t="s">
        <v>404</v>
      </c>
      <c r="R165" s="79"/>
      <c r="S165" s="79"/>
      <c r="T165" s="79"/>
      <c r="U165" s="79"/>
      <c r="V165" s="82" t="s">
        <v>534</v>
      </c>
      <c r="W165" s="81">
        <v>43624.64099537037</v>
      </c>
      <c r="X165" s="82" t="s">
        <v>771</v>
      </c>
      <c r="Y165" s="79"/>
      <c r="Z165" s="79"/>
      <c r="AA165" s="85" t="s">
        <v>952</v>
      </c>
      <c r="AB165" s="79"/>
      <c r="AC165" s="79" t="b">
        <v>0</v>
      </c>
      <c r="AD165" s="79">
        <v>0</v>
      </c>
      <c r="AE165" s="85" t="s">
        <v>999</v>
      </c>
      <c r="AF165" s="79" t="b">
        <v>0</v>
      </c>
      <c r="AG165" s="79" t="s">
        <v>1013</v>
      </c>
      <c r="AH165" s="79"/>
      <c r="AI165" s="85" t="s">
        <v>999</v>
      </c>
      <c r="AJ165" s="79" t="b">
        <v>0</v>
      </c>
      <c r="AK165" s="79">
        <v>14</v>
      </c>
      <c r="AL165" s="85" t="s">
        <v>951</v>
      </c>
      <c r="AM165" s="79" t="s">
        <v>1021</v>
      </c>
      <c r="AN165" s="79" t="b">
        <v>0</v>
      </c>
      <c r="AO165" s="85" t="s">
        <v>951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4</v>
      </c>
      <c r="BC165" s="78" t="str">
        <f>REPLACE(INDEX(GroupVertices[Group],MATCH(Edges[[#This Row],[Vertex 2]],GroupVertices[Vertex],0)),1,1,"")</f>
        <v>4</v>
      </c>
      <c r="BD165" s="48">
        <v>0</v>
      </c>
      <c r="BE165" s="49">
        <v>0</v>
      </c>
      <c r="BF165" s="48">
        <v>4</v>
      </c>
      <c r="BG165" s="49">
        <v>16.666666666666668</v>
      </c>
      <c r="BH165" s="48">
        <v>0</v>
      </c>
      <c r="BI165" s="49">
        <v>0</v>
      </c>
      <c r="BJ165" s="48">
        <v>20</v>
      </c>
      <c r="BK165" s="49">
        <v>83.33333333333333</v>
      </c>
      <c r="BL165" s="48">
        <v>24</v>
      </c>
    </row>
    <row r="166" spans="1:64" ht="15">
      <c r="A166" s="64" t="s">
        <v>327</v>
      </c>
      <c r="B166" s="64" t="s">
        <v>327</v>
      </c>
      <c r="C166" s="65" t="s">
        <v>2730</v>
      </c>
      <c r="D166" s="66">
        <v>3</v>
      </c>
      <c r="E166" s="67" t="s">
        <v>132</v>
      </c>
      <c r="F166" s="68">
        <v>32</v>
      </c>
      <c r="G166" s="65"/>
      <c r="H166" s="69"/>
      <c r="I166" s="70"/>
      <c r="J166" s="70"/>
      <c r="K166" s="34" t="s">
        <v>65</v>
      </c>
      <c r="L166" s="77">
        <v>166</v>
      </c>
      <c r="M166" s="77"/>
      <c r="N166" s="72"/>
      <c r="O166" s="79" t="s">
        <v>176</v>
      </c>
      <c r="P166" s="81">
        <v>43624.68549768518</v>
      </c>
      <c r="Q166" s="79" t="s">
        <v>424</v>
      </c>
      <c r="R166" s="82" t="s">
        <v>454</v>
      </c>
      <c r="S166" s="79" t="s">
        <v>477</v>
      </c>
      <c r="T166" s="79"/>
      <c r="U166" s="79"/>
      <c r="V166" s="82" t="s">
        <v>602</v>
      </c>
      <c r="W166" s="81">
        <v>43624.68549768518</v>
      </c>
      <c r="X166" s="82" t="s">
        <v>772</v>
      </c>
      <c r="Y166" s="79"/>
      <c r="Z166" s="79"/>
      <c r="AA166" s="85" t="s">
        <v>953</v>
      </c>
      <c r="AB166" s="79"/>
      <c r="AC166" s="79" t="b">
        <v>0</v>
      </c>
      <c r="AD166" s="79">
        <v>1</v>
      </c>
      <c r="AE166" s="85" t="s">
        <v>999</v>
      </c>
      <c r="AF166" s="79" t="b">
        <v>0</v>
      </c>
      <c r="AG166" s="79" t="s">
        <v>1013</v>
      </c>
      <c r="AH166" s="79"/>
      <c r="AI166" s="85" t="s">
        <v>999</v>
      </c>
      <c r="AJ166" s="79" t="b">
        <v>0</v>
      </c>
      <c r="AK166" s="79">
        <v>1</v>
      </c>
      <c r="AL166" s="85" t="s">
        <v>999</v>
      </c>
      <c r="AM166" s="79" t="s">
        <v>1020</v>
      </c>
      <c r="AN166" s="79" t="b">
        <v>0</v>
      </c>
      <c r="AO166" s="85" t="s">
        <v>953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1</v>
      </c>
      <c r="BE166" s="49">
        <v>6.25</v>
      </c>
      <c r="BF166" s="48">
        <v>1</v>
      </c>
      <c r="BG166" s="49">
        <v>6.25</v>
      </c>
      <c r="BH166" s="48">
        <v>0</v>
      </c>
      <c r="BI166" s="49">
        <v>0</v>
      </c>
      <c r="BJ166" s="48">
        <v>14</v>
      </c>
      <c r="BK166" s="49">
        <v>87.5</v>
      </c>
      <c r="BL166" s="48">
        <v>16</v>
      </c>
    </row>
    <row r="167" spans="1:64" ht="15">
      <c r="A167" s="64" t="s">
        <v>328</v>
      </c>
      <c r="B167" s="64" t="s">
        <v>328</v>
      </c>
      <c r="C167" s="65" t="s">
        <v>2731</v>
      </c>
      <c r="D167" s="66">
        <v>3</v>
      </c>
      <c r="E167" s="67" t="s">
        <v>136</v>
      </c>
      <c r="F167" s="68">
        <v>23.333333333333336</v>
      </c>
      <c r="G167" s="65"/>
      <c r="H167" s="69"/>
      <c r="I167" s="70"/>
      <c r="J167" s="70"/>
      <c r="K167" s="34" t="s">
        <v>65</v>
      </c>
      <c r="L167" s="77">
        <v>167</v>
      </c>
      <c r="M167" s="77"/>
      <c r="N167" s="72"/>
      <c r="O167" s="79" t="s">
        <v>176</v>
      </c>
      <c r="P167" s="81">
        <v>43623.729166666664</v>
      </c>
      <c r="Q167" s="79" t="s">
        <v>425</v>
      </c>
      <c r="R167" s="82" t="s">
        <v>468</v>
      </c>
      <c r="S167" s="79" t="s">
        <v>481</v>
      </c>
      <c r="T167" s="79" t="s">
        <v>483</v>
      </c>
      <c r="U167" s="79"/>
      <c r="V167" s="82" t="s">
        <v>603</v>
      </c>
      <c r="W167" s="81">
        <v>43623.729166666664</v>
      </c>
      <c r="X167" s="82" t="s">
        <v>773</v>
      </c>
      <c r="Y167" s="79"/>
      <c r="Z167" s="79"/>
      <c r="AA167" s="85" t="s">
        <v>954</v>
      </c>
      <c r="AB167" s="79"/>
      <c r="AC167" s="79" t="b">
        <v>0</v>
      </c>
      <c r="AD167" s="79">
        <v>8</v>
      </c>
      <c r="AE167" s="85" t="s">
        <v>999</v>
      </c>
      <c r="AF167" s="79" t="b">
        <v>0</v>
      </c>
      <c r="AG167" s="79" t="s">
        <v>1013</v>
      </c>
      <c r="AH167" s="79"/>
      <c r="AI167" s="85" t="s">
        <v>999</v>
      </c>
      <c r="AJ167" s="79" t="b">
        <v>0</v>
      </c>
      <c r="AK167" s="79">
        <v>2</v>
      </c>
      <c r="AL167" s="85" t="s">
        <v>999</v>
      </c>
      <c r="AM167" s="79" t="s">
        <v>1025</v>
      </c>
      <c r="AN167" s="79" t="b">
        <v>0</v>
      </c>
      <c r="AO167" s="85" t="s">
        <v>954</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9</v>
      </c>
      <c r="BC167" s="78" t="str">
        <f>REPLACE(INDEX(GroupVertices[Group],MATCH(Edges[[#This Row],[Vertex 2]],GroupVertices[Vertex],0)),1,1,"")</f>
        <v>9</v>
      </c>
      <c r="BD167" s="48">
        <v>0</v>
      </c>
      <c r="BE167" s="49">
        <v>0</v>
      </c>
      <c r="BF167" s="48">
        <v>1</v>
      </c>
      <c r="BG167" s="49">
        <v>3.3333333333333335</v>
      </c>
      <c r="BH167" s="48">
        <v>0</v>
      </c>
      <c r="BI167" s="49">
        <v>0</v>
      </c>
      <c r="BJ167" s="48">
        <v>29</v>
      </c>
      <c r="BK167" s="49">
        <v>96.66666666666667</v>
      </c>
      <c r="BL167" s="48">
        <v>30</v>
      </c>
    </row>
    <row r="168" spans="1:64" ht="15">
      <c r="A168" s="64" t="s">
        <v>328</v>
      </c>
      <c r="B168" s="64" t="s">
        <v>328</v>
      </c>
      <c r="C168" s="65" t="s">
        <v>2731</v>
      </c>
      <c r="D168" s="66">
        <v>3</v>
      </c>
      <c r="E168" s="67" t="s">
        <v>136</v>
      </c>
      <c r="F168" s="68">
        <v>23.333333333333336</v>
      </c>
      <c r="G168" s="65"/>
      <c r="H168" s="69"/>
      <c r="I168" s="70"/>
      <c r="J168" s="70"/>
      <c r="K168" s="34" t="s">
        <v>65</v>
      </c>
      <c r="L168" s="77">
        <v>168</v>
      </c>
      <c r="M168" s="77"/>
      <c r="N168" s="72"/>
      <c r="O168" s="79" t="s">
        <v>176</v>
      </c>
      <c r="P168" s="81">
        <v>43624.333333333336</v>
      </c>
      <c r="Q168" s="79" t="s">
        <v>425</v>
      </c>
      <c r="R168" s="82" t="s">
        <v>468</v>
      </c>
      <c r="S168" s="79" t="s">
        <v>481</v>
      </c>
      <c r="T168" s="79" t="s">
        <v>483</v>
      </c>
      <c r="U168" s="79"/>
      <c r="V168" s="82" t="s">
        <v>603</v>
      </c>
      <c r="W168" s="81">
        <v>43624.333333333336</v>
      </c>
      <c r="X168" s="82" t="s">
        <v>774</v>
      </c>
      <c r="Y168" s="79"/>
      <c r="Z168" s="79"/>
      <c r="AA168" s="85" t="s">
        <v>955</v>
      </c>
      <c r="AB168" s="79"/>
      <c r="AC168" s="79" t="b">
        <v>0</v>
      </c>
      <c r="AD168" s="79">
        <v>4</v>
      </c>
      <c r="AE168" s="85" t="s">
        <v>999</v>
      </c>
      <c r="AF168" s="79" t="b">
        <v>0</v>
      </c>
      <c r="AG168" s="79" t="s">
        <v>1013</v>
      </c>
      <c r="AH168" s="79"/>
      <c r="AI168" s="85" t="s">
        <v>999</v>
      </c>
      <c r="AJ168" s="79" t="b">
        <v>0</v>
      </c>
      <c r="AK168" s="79">
        <v>3</v>
      </c>
      <c r="AL168" s="85" t="s">
        <v>999</v>
      </c>
      <c r="AM168" s="79" t="s">
        <v>1025</v>
      </c>
      <c r="AN168" s="79" t="b">
        <v>0</v>
      </c>
      <c r="AO168" s="85" t="s">
        <v>955</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9</v>
      </c>
      <c r="BC168" s="78" t="str">
        <f>REPLACE(INDEX(GroupVertices[Group],MATCH(Edges[[#This Row],[Vertex 2]],GroupVertices[Vertex],0)),1,1,"")</f>
        <v>9</v>
      </c>
      <c r="BD168" s="48">
        <v>0</v>
      </c>
      <c r="BE168" s="49">
        <v>0</v>
      </c>
      <c r="BF168" s="48">
        <v>1</v>
      </c>
      <c r="BG168" s="49">
        <v>3.3333333333333335</v>
      </c>
      <c r="BH168" s="48">
        <v>0</v>
      </c>
      <c r="BI168" s="49">
        <v>0</v>
      </c>
      <c r="BJ168" s="48">
        <v>29</v>
      </c>
      <c r="BK168" s="49">
        <v>96.66666666666667</v>
      </c>
      <c r="BL168" s="48">
        <v>30</v>
      </c>
    </row>
    <row r="169" spans="1:64" ht="15">
      <c r="A169" s="64" t="s">
        <v>329</v>
      </c>
      <c r="B169" s="64" t="s">
        <v>328</v>
      </c>
      <c r="C169" s="65" t="s">
        <v>2730</v>
      </c>
      <c r="D169" s="66">
        <v>3</v>
      </c>
      <c r="E169" s="67" t="s">
        <v>132</v>
      </c>
      <c r="F169" s="68">
        <v>32</v>
      </c>
      <c r="G169" s="65"/>
      <c r="H169" s="69"/>
      <c r="I169" s="70"/>
      <c r="J169" s="70"/>
      <c r="K169" s="34" t="s">
        <v>65</v>
      </c>
      <c r="L169" s="77">
        <v>169</v>
      </c>
      <c r="M169" s="77"/>
      <c r="N169" s="72"/>
      <c r="O169" s="79" t="s">
        <v>365</v>
      </c>
      <c r="P169" s="81">
        <v>43624.68672453704</v>
      </c>
      <c r="Q169" s="79" t="s">
        <v>426</v>
      </c>
      <c r="R169" s="79"/>
      <c r="S169" s="79"/>
      <c r="T169" s="79"/>
      <c r="U169" s="79"/>
      <c r="V169" s="82" t="s">
        <v>604</v>
      </c>
      <c r="W169" s="81">
        <v>43624.68672453704</v>
      </c>
      <c r="X169" s="82" t="s">
        <v>775</v>
      </c>
      <c r="Y169" s="79"/>
      <c r="Z169" s="79"/>
      <c r="AA169" s="85" t="s">
        <v>956</v>
      </c>
      <c r="AB169" s="85" t="s">
        <v>994</v>
      </c>
      <c r="AC169" s="79" t="b">
        <v>0</v>
      </c>
      <c r="AD169" s="79">
        <v>0</v>
      </c>
      <c r="AE169" s="85" t="s">
        <v>1008</v>
      </c>
      <c r="AF169" s="79" t="b">
        <v>0</v>
      </c>
      <c r="AG169" s="79" t="s">
        <v>1013</v>
      </c>
      <c r="AH169" s="79"/>
      <c r="AI169" s="85" t="s">
        <v>999</v>
      </c>
      <c r="AJ169" s="79" t="b">
        <v>0</v>
      </c>
      <c r="AK169" s="79">
        <v>0</v>
      </c>
      <c r="AL169" s="85" t="s">
        <v>999</v>
      </c>
      <c r="AM169" s="79" t="s">
        <v>1021</v>
      </c>
      <c r="AN169" s="79" t="b">
        <v>0</v>
      </c>
      <c r="AO169" s="85" t="s">
        <v>994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9</v>
      </c>
      <c r="BC169" s="78" t="str">
        <f>REPLACE(INDEX(GroupVertices[Group],MATCH(Edges[[#This Row],[Vertex 2]],GroupVertices[Vertex],0)),1,1,"")</f>
        <v>9</v>
      </c>
      <c r="BD169" s="48"/>
      <c r="BE169" s="49"/>
      <c r="BF169" s="48"/>
      <c r="BG169" s="49"/>
      <c r="BH169" s="48"/>
      <c r="BI169" s="49"/>
      <c r="BJ169" s="48"/>
      <c r="BK169" s="49"/>
      <c r="BL169" s="48"/>
    </row>
    <row r="170" spans="1:64" ht="15">
      <c r="A170" s="64" t="s">
        <v>329</v>
      </c>
      <c r="B170" s="64" t="s">
        <v>359</v>
      </c>
      <c r="C170" s="65" t="s">
        <v>2730</v>
      </c>
      <c r="D170" s="66">
        <v>3</v>
      </c>
      <c r="E170" s="67" t="s">
        <v>132</v>
      </c>
      <c r="F170" s="68">
        <v>32</v>
      </c>
      <c r="G170" s="65"/>
      <c r="H170" s="69"/>
      <c r="I170" s="70"/>
      <c r="J170" s="70"/>
      <c r="K170" s="34" t="s">
        <v>65</v>
      </c>
      <c r="L170" s="77">
        <v>170</v>
      </c>
      <c r="M170" s="77"/>
      <c r="N170" s="72"/>
      <c r="O170" s="79" t="s">
        <v>366</v>
      </c>
      <c r="P170" s="81">
        <v>43624.68672453704</v>
      </c>
      <c r="Q170" s="79" t="s">
        <v>426</v>
      </c>
      <c r="R170" s="79"/>
      <c r="S170" s="79"/>
      <c r="T170" s="79"/>
      <c r="U170" s="79"/>
      <c r="V170" s="82" t="s">
        <v>604</v>
      </c>
      <c r="W170" s="81">
        <v>43624.68672453704</v>
      </c>
      <c r="X170" s="82" t="s">
        <v>775</v>
      </c>
      <c r="Y170" s="79"/>
      <c r="Z170" s="79"/>
      <c r="AA170" s="85" t="s">
        <v>956</v>
      </c>
      <c r="AB170" s="85" t="s">
        <v>994</v>
      </c>
      <c r="AC170" s="79" t="b">
        <v>0</v>
      </c>
      <c r="AD170" s="79">
        <v>0</v>
      </c>
      <c r="AE170" s="85" t="s">
        <v>1008</v>
      </c>
      <c r="AF170" s="79" t="b">
        <v>0</v>
      </c>
      <c r="AG170" s="79" t="s">
        <v>1013</v>
      </c>
      <c r="AH170" s="79"/>
      <c r="AI170" s="85" t="s">
        <v>999</v>
      </c>
      <c r="AJ170" s="79" t="b">
        <v>0</v>
      </c>
      <c r="AK170" s="79">
        <v>0</v>
      </c>
      <c r="AL170" s="85" t="s">
        <v>999</v>
      </c>
      <c r="AM170" s="79" t="s">
        <v>1021</v>
      </c>
      <c r="AN170" s="79" t="b">
        <v>0</v>
      </c>
      <c r="AO170" s="85" t="s">
        <v>994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9</v>
      </c>
      <c r="BC170" s="78" t="str">
        <f>REPLACE(INDEX(GroupVertices[Group],MATCH(Edges[[#This Row],[Vertex 2]],GroupVertices[Vertex],0)),1,1,"")</f>
        <v>9</v>
      </c>
      <c r="BD170" s="48">
        <v>0</v>
      </c>
      <c r="BE170" s="49">
        <v>0</v>
      </c>
      <c r="BF170" s="48">
        <v>0</v>
      </c>
      <c r="BG170" s="49">
        <v>0</v>
      </c>
      <c r="BH170" s="48">
        <v>0</v>
      </c>
      <c r="BI170" s="49">
        <v>0</v>
      </c>
      <c r="BJ170" s="48">
        <v>15</v>
      </c>
      <c r="BK170" s="49">
        <v>100</v>
      </c>
      <c r="BL170" s="48">
        <v>15</v>
      </c>
    </row>
    <row r="171" spans="1:64" ht="15">
      <c r="A171" s="64" t="s">
        <v>330</v>
      </c>
      <c r="B171" s="64" t="s">
        <v>330</v>
      </c>
      <c r="C171" s="65" t="s">
        <v>2731</v>
      </c>
      <c r="D171" s="66">
        <v>3</v>
      </c>
      <c r="E171" s="67" t="s">
        <v>136</v>
      </c>
      <c r="F171" s="68">
        <v>23.333333333333336</v>
      </c>
      <c r="G171" s="65"/>
      <c r="H171" s="69"/>
      <c r="I171" s="70"/>
      <c r="J171" s="70"/>
      <c r="K171" s="34" t="s">
        <v>65</v>
      </c>
      <c r="L171" s="77">
        <v>171</v>
      </c>
      <c r="M171" s="77"/>
      <c r="N171" s="72"/>
      <c r="O171" s="79" t="s">
        <v>176</v>
      </c>
      <c r="P171" s="81">
        <v>43624.695925925924</v>
      </c>
      <c r="Q171" s="79" t="s">
        <v>427</v>
      </c>
      <c r="R171" s="79"/>
      <c r="S171" s="79"/>
      <c r="T171" s="79"/>
      <c r="U171" s="79"/>
      <c r="V171" s="82" t="s">
        <v>605</v>
      </c>
      <c r="W171" s="81">
        <v>43624.695925925924</v>
      </c>
      <c r="X171" s="82" t="s">
        <v>776</v>
      </c>
      <c r="Y171" s="79"/>
      <c r="Z171" s="79"/>
      <c r="AA171" s="85" t="s">
        <v>957</v>
      </c>
      <c r="AB171" s="79"/>
      <c r="AC171" s="79" t="b">
        <v>0</v>
      </c>
      <c r="AD171" s="79">
        <v>3</v>
      </c>
      <c r="AE171" s="85" t="s">
        <v>999</v>
      </c>
      <c r="AF171" s="79" t="b">
        <v>0</v>
      </c>
      <c r="AG171" s="79" t="s">
        <v>1013</v>
      </c>
      <c r="AH171" s="79"/>
      <c r="AI171" s="85" t="s">
        <v>999</v>
      </c>
      <c r="AJ171" s="79" t="b">
        <v>0</v>
      </c>
      <c r="AK171" s="79">
        <v>1</v>
      </c>
      <c r="AL171" s="85" t="s">
        <v>999</v>
      </c>
      <c r="AM171" s="79" t="s">
        <v>1020</v>
      </c>
      <c r="AN171" s="79" t="b">
        <v>0</v>
      </c>
      <c r="AO171" s="85" t="s">
        <v>957</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12</v>
      </c>
      <c r="BC171" s="78" t="str">
        <f>REPLACE(INDEX(GroupVertices[Group],MATCH(Edges[[#This Row],[Vertex 2]],GroupVertices[Vertex],0)),1,1,"")</f>
        <v>12</v>
      </c>
      <c r="BD171" s="48">
        <v>0</v>
      </c>
      <c r="BE171" s="49">
        <v>0</v>
      </c>
      <c r="BF171" s="48">
        <v>1</v>
      </c>
      <c r="BG171" s="49">
        <v>2.2222222222222223</v>
      </c>
      <c r="BH171" s="48">
        <v>0</v>
      </c>
      <c r="BI171" s="49">
        <v>0</v>
      </c>
      <c r="BJ171" s="48">
        <v>44</v>
      </c>
      <c r="BK171" s="49">
        <v>97.77777777777777</v>
      </c>
      <c r="BL171" s="48">
        <v>45</v>
      </c>
    </row>
    <row r="172" spans="1:64" ht="15">
      <c r="A172" s="64" t="s">
        <v>330</v>
      </c>
      <c r="B172" s="64" t="s">
        <v>330</v>
      </c>
      <c r="C172" s="65" t="s">
        <v>2731</v>
      </c>
      <c r="D172" s="66">
        <v>3</v>
      </c>
      <c r="E172" s="67" t="s">
        <v>136</v>
      </c>
      <c r="F172" s="68">
        <v>23.333333333333336</v>
      </c>
      <c r="G172" s="65"/>
      <c r="H172" s="69"/>
      <c r="I172" s="70"/>
      <c r="J172" s="70"/>
      <c r="K172" s="34" t="s">
        <v>65</v>
      </c>
      <c r="L172" s="77">
        <v>172</v>
      </c>
      <c r="M172" s="77"/>
      <c r="N172" s="72"/>
      <c r="O172" s="79" t="s">
        <v>176</v>
      </c>
      <c r="P172" s="81">
        <v>43624.6959375</v>
      </c>
      <c r="Q172" s="79" t="s">
        <v>428</v>
      </c>
      <c r="R172" s="79"/>
      <c r="S172" s="79"/>
      <c r="T172" s="79"/>
      <c r="U172" s="79"/>
      <c r="V172" s="82" t="s">
        <v>605</v>
      </c>
      <c r="W172" s="81">
        <v>43624.6959375</v>
      </c>
      <c r="X172" s="82" t="s">
        <v>777</v>
      </c>
      <c r="Y172" s="79"/>
      <c r="Z172" s="79"/>
      <c r="AA172" s="85" t="s">
        <v>958</v>
      </c>
      <c r="AB172" s="85" t="s">
        <v>957</v>
      </c>
      <c r="AC172" s="79" t="b">
        <v>0</v>
      </c>
      <c r="AD172" s="79">
        <v>1</v>
      </c>
      <c r="AE172" s="85" t="s">
        <v>1003</v>
      </c>
      <c r="AF172" s="79" t="b">
        <v>0</v>
      </c>
      <c r="AG172" s="79" t="s">
        <v>1013</v>
      </c>
      <c r="AH172" s="79"/>
      <c r="AI172" s="85" t="s">
        <v>999</v>
      </c>
      <c r="AJ172" s="79" t="b">
        <v>0</v>
      </c>
      <c r="AK172" s="79">
        <v>0</v>
      </c>
      <c r="AL172" s="85" t="s">
        <v>999</v>
      </c>
      <c r="AM172" s="79" t="s">
        <v>1020</v>
      </c>
      <c r="AN172" s="79" t="b">
        <v>0</v>
      </c>
      <c r="AO172" s="85" t="s">
        <v>957</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12</v>
      </c>
      <c r="BC172" s="78" t="str">
        <f>REPLACE(INDEX(GroupVertices[Group],MATCH(Edges[[#This Row],[Vertex 2]],GroupVertices[Vertex],0)),1,1,"")</f>
        <v>12</v>
      </c>
      <c r="BD172" s="48">
        <v>0</v>
      </c>
      <c r="BE172" s="49">
        <v>0</v>
      </c>
      <c r="BF172" s="48">
        <v>0</v>
      </c>
      <c r="BG172" s="49">
        <v>0</v>
      </c>
      <c r="BH172" s="48">
        <v>0</v>
      </c>
      <c r="BI172" s="49">
        <v>0</v>
      </c>
      <c r="BJ172" s="48">
        <v>17</v>
      </c>
      <c r="BK172" s="49">
        <v>100</v>
      </c>
      <c r="BL172" s="48">
        <v>17</v>
      </c>
    </row>
    <row r="173" spans="1:64" ht="15">
      <c r="A173" s="64" t="s">
        <v>331</v>
      </c>
      <c r="B173" s="64" t="s">
        <v>330</v>
      </c>
      <c r="C173" s="65" t="s">
        <v>2730</v>
      </c>
      <c r="D173" s="66">
        <v>3</v>
      </c>
      <c r="E173" s="67" t="s">
        <v>132</v>
      </c>
      <c r="F173" s="68">
        <v>32</v>
      </c>
      <c r="G173" s="65"/>
      <c r="H173" s="69"/>
      <c r="I173" s="70"/>
      <c r="J173" s="70"/>
      <c r="K173" s="34" t="s">
        <v>65</v>
      </c>
      <c r="L173" s="77">
        <v>173</v>
      </c>
      <c r="M173" s="77"/>
      <c r="N173" s="72"/>
      <c r="O173" s="79" t="s">
        <v>365</v>
      </c>
      <c r="P173" s="81">
        <v>43624.69814814815</v>
      </c>
      <c r="Q173" s="79" t="s">
        <v>429</v>
      </c>
      <c r="R173" s="79"/>
      <c r="S173" s="79"/>
      <c r="T173" s="79"/>
      <c r="U173" s="79"/>
      <c r="V173" s="82" t="s">
        <v>606</v>
      </c>
      <c r="W173" s="81">
        <v>43624.69814814815</v>
      </c>
      <c r="X173" s="82" t="s">
        <v>778</v>
      </c>
      <c r="Y173" s="79"/>
      <c r="Z173" s="79"/>
      <c r="AA173" s="85" t="s">
        <v>959</v>
      </c>
      <c r="AB173" s="79"/>
      <c r="AC173" s="79" t="b">
        <v>0</v>
      </c>
      <c r="AD173" s="79">
        <v>0</v>
      </c>
      <c r="AE173" s="85" t="s">
        <v>999</v>
      </c>
      <c r="AF173" s="79" t="b">
        <v>0</v>
      </c>
      <c r="AG173" s="79" t="s">
        <v>1013</v>
      </c>
      <c r="AH173" s="79"/>
      <c r="AI173" s="85" t="s">
        <v>999</v>
      </c>
      <c r="AJ173" s="79" t="b">
        <v>0</v>
      </c>
      <c r="AK173" s="79">
        <v>1</v>
      </c>
      <c r="AL173" s="85" t="s">
        <v>957</v>
      </c>
      <c r="AM173" s="79" t="s">
        <v>1021</v>
      </c>
      <c r="AN173" s="79" t="b">
        <v>0</v>
      </c>
      <c r="AO173" s="85" t="s">
        <v>957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12</v>
      </c>
      <c r="BC173" s="78" t="str">
        <f>REPLACE(INDEX(GroupVertices[Group],MATCH(Edges[[#This Row],[Vertex 2]],GroupVertices[Vertex],0)),1,1,"")</f>
        <v>12</v>
      </c>
      <c r="BD173" s="48">
        <v>0</v>
      </c>
      <c r="BE173" s="49">
        <v>0</v>
      </c>
      <c r="BF173" s="48">
        <v>1</v>
      </c>
      <c r="BG173" s="49">
        <v>4</v>
      </c>
      <c r="BH173" s="48">
        <v>0</v>
      </c>
      <c r="BI173" s="49">
        <v>0</v>
      </c>
      <c r="BJ173" s="48">
        <v>24</v>
      </c>
      <c r="BK173" s="49">
        <v>96</v>
      </c>
      <c r="BL173" s="48">
        <v>25</v>
      </c>
    </row>
    <row r="174" spans="1:64" ht="15">
      <c r="A174" s="64" t="s">
        <v>332</v>
      </c>
      <c r="B174" s="64" t="s">
        <v>332</v>
      </c>
      <c r="C174" s="65" t="s">
        <v>2730</v>
      </c>
      <c r="D174" s="66">
        <v>3</v>
      </c>
      <c r="E174" s="67" t="s">
        <v>132</v>
      </c>
      <c r="F174" s="68">
        <v>32</v>
      </c>
      <c r="G174" s="65"/>
      <c r="H174" s="69"/>
      <c r="I174" s="70"/>
      <c r="J174" s="70"/>
      <c r="K174" s="34" t="s">
        <v>65</v>
      </c>
      <c r="L174" s="77">
        <v>174</v>
      </c>
      <c r="M174" s="77"/>
      <c r="N174" s="72"/>
      <c r="O174" s="79" t="s">
        <v>176</v>
      </c>
      <c r="P174" s="81">
        <v>43624.706400462965</v>
      </c>
      <c r="Q174" s="79" t="s">
        <v>430</v>
      </c>
      <c r="R174" s="82" t="s">
        <v>454</v>
      </c>
      <c r="S174" s="79" t="s">
        <v>477</v>
      </c>
      <c r="T174" s="79"/>
      <c r="U174" s="79"/>
      <c r="V174" s="82" t="s">
        <v>607</v>
      </c>
      <c r="W174" s="81">
        <v>43624.706400462965</v>
      </c>
      <c r="X174" s="82" t="s">
        <v>779</v>
      </c>
      <c r="Y174" s="79"/>
      <c r="Z174" s="79"/>
      <c r="AA174" s="85" t="s">
        <v>960</v>
      </c>
      <c r="AB174" s="79"/>
      <c r="AC174" s="79" t="b">
        <v>0</v>
      </c>
      <c r="AD174" s="79">
        <v>0</v>
      </c>
      <c r="AE174" s="85" t="s">
        <v>999</v>
      </c>
      <c r="AF174" s="79" t="b">
        <v>0</v>
      </c>
      <c r="AG174" s="79" t="s">
        <v>1013</v>
      </c>
      <c r="AH174" s="79"/>
      <c r="AI174" s="85" t="s">
        <v>999</v>
      </c>
      <c r="AJ174" s="79" t="b">
        <v>0</v>
      </c>
      <c r="AK174" s="79">
        <v>0</v>
      </c>
      <c r="AL174" s="85" t="s">
        <v>999</v>
      </c>
      <c r="AM174" s="79" t="s">
        <v>1020</v>
      </c>
      <c r="AN174" s="79" t="b">
        <v>0</v>
      </c>
      <c r="AO174" s="85" t="s">
        <v>960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1</v>
      </c>
      <c r="BG174" s="49">
        <v>9.090909090909092</v>
      </c>
      <c r="BH174" s="48">
        <v>0</v>
      </c>
      <c r="BI174" s="49">
        <v>0</v>
      </c>
      <c r="BJ174" s="48">
        <v>10</v>
      </c>
      <c r="BK174" s="49">
        <v>90.9090909090909</v>
      </c>
      <c r="BL174" s="48">
        <v>11</v>
      </c>
    </row>
    <row r="175" spans="1:64" ht="15">
      <c r="A175" s="64" t="s">
        <v>333</v>
      </c>
      <c r="B175" s="64" t="s">
        <v>333</v>
      </c>
      <c r="C175" s="65" t="s">
        <v>2730</v>
      </c>
      <c r="D175" s="66">
        <v>3</v>
      </c>
      <c r="E175" s="67" t="s">
        <v>132</v>
      </c>
      <c r="F175" s="68">
        <v>32</v>
      </c>
      <c r="G175" s="65"/>
      <c r="H175" s="69"/>
      <c r="I175" s="70"/>
      <c r="J175" s="70"/>
      <c r="K175" s="34" t="s">
        <v>65</v>
      </c>
      <c r="L175" s="77">
        <v>175</v>
      </c>
      <c r="M175" s="77"/>
      <c r="N175" s="72"/>
      <c r="O175" s="79" t="s">
        <v>176</v>
      </c>
      <c r="P175" s="81">
        <v>43623.954664351855</v>
      </c>
      <c r="Q175" s="79" t="s">
        <v>431</v>
      </c>
      <c r="R175" s="79"/>
      <c r="S175" s="79"/>
      <c r="T175" s="79"/>
      <c r="U175" s="79"/>
      <c r="V175" s="82" t="s">
        <v>608</v>
      </c>
      <c r="W175" s="81">
        <v>43623.954664351855</v>
      </c>
      <c r="X175" s="82" t="s">
        <v>780</v>
      </c>
      <c r="Y175" s="79"/>
      <c r="Z175" s="79"/>
      <c r="AA175" s="85" t="s">
        <v>961</v>
      </c>
      <c r="AB175" s="79"/>
      <c r="AC175" s="79" t="b">
        <v>0</v>
      </c>
      <c r="AD175" s="79">
        <v>1</v>
      </c>
      <c r="AE175" s="85" t="s">
        <v>999</v>
      </c>
      <c r="AF175" s="79" t="b">
        <v>0</v>
      </c>
      <c r="AG175" s="79" t="s">
        <v>1013</v>
      </c>
      <c r="AH175" s="79"/>
      <c r="AI175" s="85" t="s">
        <v>999</v>
      </c>
      <c r="AJ175" s="79" t="b">
        <v>0</v>
      </c>
      <c r="AK175" s="79">
        <v>0</v>
      </c>
      <c r="AL175" s="85" t="s">
        <v>999</v>
      </c>
      <c r="AM175" s="79" t="s">
        <v>1023</v>
      </c>
      <c r="AN175" s="79" t="b">
        <v>0</v>
      </c>
      <c r="AO175" s="85" t="s">
        <v>961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13</v>
      </c>
      <c r="BC175" s="78" t="str">
        <f>REPLACE(INDEX(GroupVertices[Group],MATCH(Edges[[#This Row],[Vertex 2]],GroupVertices[Vertex],0)),1,1,"")</f>
        <v>13</v>
      </c>
      <c r="BD175" s="48">
        <v>0</v>
      </c>
      <c r="BE175" s="49">
        <v>0</v>
      </c>
      <c r="BF175" s="48">
        <v>1</v>
      </c>
      <c r="BG175" s="49">
        <v>5.555555555555555</v>
      </c>
      <c r="BH175" s="48">
        <v>0</v>
      </c>
      <c r="BI175" s="49">
        <v>0</v>
      </c>
      <c r="BJ175" s="48">
        <v>17</v>
      </c>
      <c r="BK175" s="49">
        <v>94.44444444444444</v>
      </c>
      <c r="BL175" s="48">
        <v>18</v>
      </c>
    </row>
    <row r="176" spans="1:64" ht="15">
      <c r="A176" s="64" t="s">
        <v>334</v>
      </c>
      <c r="B176" s="64" t="s">
        <v>333</v>
      </c>
      <c r="C176" s="65" t="s">
        <v>2730</v>
      </c>
      <c r="D176" s="66">
        <v>3</v>
      </c>
      <c r="E176" s="67" t="s">
        <v>132</v>
      </c>
      <c r="F176" s="68">
        <v>32</v>
      </c>
      <c r="G176" s="65"/>
      <c r="H176" s="69"/>
      <c r="I176" s="70"/>
      <c r="J176" s="70"/>
      <c r="K176" s="34" t="s">
        <v>65</v>
      </c>
      <c r="L176" s="77">
        <v>176</v>
      </c>
      <c r="M176" s="77"/>
      <c r="N176" s="72"/>
      <c r="O176" s="79" t="s">
        <v>366</v>
      </c>
      <c r="P176" s="81">
        <v>43624.73324074074</v>
      </c>
      <c r="Q176" s="79" t="s">
        <v>432</v>
      </c>
      <c r="R176" s="79"/>
      <c r="S176" s="79"/>
      <c r="T176" s="79"/>
      <c r="U176" s="79"/>
      <c r="V176" s="82" t="s">
        <v>534</v>
      </c>
      <c r="W176" s="81">
        <v>43624.73324074074</v>
      </c>
      <c r="X176" s="82" t="s">
        <v>781</v>
      </c>
      <c r="Y176" s="79"/>
      <c r="Z176" s="79"/>
      <c r="AA176" s="85" t="s">
        <v>962</v>
      </c>
      <c r="AB176" s="85" t="s">
        <v>961</v>
      </c>
      <c r="AC176" s="79" t="b">
        <v>0</v>
      </c>
      <c r="AD176" s="79">
        <v>0</v>
      </c>
      <c r="AE176" s="85" t="s">
        <v>1009</v>
      </c>
      <c r="AF176" s="79" t="b">
        <v>0</v>
      </c>
      <c r="AG176" s="79" t="s">
        <v>1013</v>
      </c>
      <c r="AH176" s="79"/>
      <c r="AI176" s="85" t="s">
        <v>999</v>
      </c>
      <c r="AJ176" s="79" t="b">
        <v>0</v>
      </c>
      <c r="AK176" s="79">
        <v>0</v>
      </c>
      <c r="AL176" s="85" t="s">
        <v>999</v>
      </c>
      <c r="AM176" s="79" t="s">
        <v>1023</v>
      </c>
      <c r="AN176" s="79" t="b">
        <v>0</v>
      </c>
      <c r="AO176" s="85" t="s">
        <v>961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13</v>
      </c>
      <c r="BC176" s="78" t="str">
        <f>REPLACE(INDEX(GroupVertices[Group],MATCH(Edges[[#This Row],[Vertex 2]],GroupVertices[Vertex],0)),1,1,"")</f>
        <v>13</v>
      </c>
      <c r="BD176" s="48">
        <v>0</v>
      </c>
      <c r="BE176" s="49">
        <v>0</v>
      </c>
      <c r="BF176" s="48">
        <v>2</v>
      </c>
      <c r="BG176" s="49">
        <v>7.407407407407407</v>
      </c>
      <c r="BH176" s="48">
        <v>0</v>
      </c>
      <c r="BI176" s="49">
        <v>0</v>
      </c>
      <c r="BJ176" s="48">
        <v>25</v>
      </c>
      <c r="BK176" s="49">
        <v>92.5925925925926</v>
      </c>
      <c r="BL176" s="48">
        <v>27</v>
      </c>
    </row>
    <row r="177" spans="1:64" ht="15">
      <c r="A177" s="64" t="s">
        <v>335</v>
      </c>
      <c r="B177" s="64" t="s">
        <v>347</v>
      </c>
      <c r="C177" s="65" t="s">
        <v>2730</v>
      </c>
      <c r="D177" s="66">
        <v>3</v>
      </c>
      <c r="E177" s="67" t="s">
        <v>132</v>
      </c>
      <c r="F177" s="68">
        <v>32</v>
      </c>
      <c r="G177" s="65"/>
      <c r="H177" s="69"/>
      <c r="I177" s="70"/>
      <c r="J177" s="70"/>
      <c r="K177" s="34" t="s">
        <v>65</v>
      </c>
      <c r="L177" s="77">
        <v>177</v>
      </c>
      <c r="M177" s="77"/>
      <c r="N177" s="72"/>
      <c r="O177" s="79" t="s">
        <v>365</v>
      </c>
      <c r="P177" s="81">
        <v>43623.4396412037</v>
      </c>
      <c r="Q177" s="79" t="s">
        <v>373</v>
      </c>
      <c r="R177" s="79"/>
      <c r="S177" s="79"/>
      <c r="T177" s="79"/>
      <c r="U177" s="79"/>
      <c r="V177" s="82" t="s">
        <v>609</v>
      </c>
      <c r="W177" s="81">
        <v>43623.4396412037</v>
      </c>
      <c r="X177" s="82" t="s">
        <v>782</v>
      </c>
      <c r="Y177" s="79"/>
      <c r="Z177" s="79"/>
      <c r="AA177" s="85" t="s">
        <v>963</v>
      </c>
      <c r="AB177" s="79"/>
      <c r="AC177" s="79" t="b">
        <v>0</v>
      </c>
      <c r="AD177" s="79">
        <v>0</v>
      </c>
      <c r="AE177" s="85" t="s">
        <v>999</v>
      </c>
      <c r="AF177" s="79" t="b">
        <v>0</v>
      </c>
      <c r="AG177" s="79" t="s">
        <v>1013</v>
      </c>
      <c r="AH177" s="79"/>
      <c r="AI177" s="85" t="s">
        <v>999</v>
      </c>
      <c r="AJ177" s="79" t="b">
        <v>0</v>
      </c>
      <c r="AK177" s="79">
        <v>64</v>
      </c>
      <c r="AL177" s="85" t="s">
        <v>978</v>
      </c>
      <c r="AM177" s="79" t="s">
        <v>1021</v>
      </c>
      <c r="AN177" s="79" t="b">
        <v>0</v>
      </c>
      <c r="AO177" s="85" t="s">
        <v>978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24</v>
      </c>
      <c r="BK177" s="49">
        <v>100</v>
      </c>
      <c r="BL177" s="48">
        <v>24</v>
      </c>
    </row>
    <row r="178" spans="1:64" ht="15">
      <c r="A178" s="64" t="s">
        <v>335</v>
      </c>
      <c r="B178" s="64" t="s">
        <v>335</v>
      </c>
      <c r="C178" s="65" t="s">
        <v>2730</v>
      </c>
      <c r="D178" s="66">
        <v>3</v>
      </c>
      <c r="E178" s="67" t="s">
        <v>132</v>
      </c>
      <c r="F178" s="68">
        <v>32</v>
      </c>
      <c r="G178" s="65"/>
      <c r="H178" s="69"/>
      <c r="I178" s="70"/>
      <c r="J178" s="70"/>
      <c r="K178" s="34" t="s">
        <v>65</v>
      </c>
      <c r="L178" s="77">
        <v>178</v>
      </c>
      <c r="M178" s="77"/>
      <c r="N178" s="72"/>
      <c r="O178" s="79" t="s">
        <v>176</v>
      </c>
      <c r="P178" s="81">
        <v>43624.75540509259</v>
      </c>
      <c r="Q178" s="79" t="s">
        <v>433</v>
      </c>
      <c r="R178" s="82" t="s">
        <v>456</v>
      </c>
      <c r="S178" s="79" t="s">
        <v>477</v>
      </c>
      <c r="T178" s="79"/>
      <c r="U178" s="79"/>
      <c r="V178" s="82" t="s">
        <v>609</v>
      </c>
      <c r="W178" s="81">
        <v>43624.75540509259</v>
      </c>
      <c r="X178" s="82" t="s">
        <v>783</v>
      </c>
      <c r="Y178" s="79"/>
      <c r="Z178" s="79"/>
      <c r="AA178" s="85" t="s">
        <v>964</v>
      </c>
      <c r="AB178" s="79"/>
      <c r="AC178" s="79" t="b">
        <v>0</v>
      </c>
      <c r="AD178" s="79">
        <v>1</v>
      </c>
      <c r="AE178" s="85" t="s">
        <v>999</v>
      </c>
      <c r="AF178" s="79" t="b">
        <v>0</v>
      </c>
      <c r="AG178" s="79" t="s">
        <v>1013</v>
      </c>
      <c r="AH178" s="79"/>
      <c r="AI178" s="85" t="s">
        <v>999</v>
      </c>
      <c r="AJ178" s="79" t="b">
        <v>0</v>
      </c>
      <c r="AK178" s="79">
        <v>0</v>
      </c>
      <c r="AL178" s="85" t="s">
        <v>999</v>
      </c>
      <c r="AM178" s="79" t="s">
        <v>1021</v>
      </c>
      <c r="AN178" s="79" t="b">
        <v>0</v>
      </c>
      <c r="AO178" s="85" t="s">
        <v>964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3</v>
      </c>
      <c r="BG178" s="49">
        <v>12</v>
      </c>
      <c r="BH178" s="48">
        <v>0</v>
      </c>
      <c r="BI178" s="49">
        <v>0</v>
      </c>
      <c r="BJ178" s="48">
        <v>22</v>
      </c>
      <c r="BK178" s="49">
        <v>88</v>
      </c>
      <c r="BL178" s="48">
        <v>25</v>
      </c>
    </row>
    <row r="179" spans="1:64" ht="15">
      <c r="A179" s="64" t="s">
        <v>336</v>
      </c>
      <c r="B179" s="64" t="s">
        <v>360</v>
      </c>
      <c r="C179" s="65" t="s">
        <v>2730</v>
      </c>
      <c r="D179" s="66">
        <v>3</v>
      </c>
      <c r="E179" s="67" t="s">
        <v>132</v>
      </c>
      <c r="F179" s="68">
        <v>32</v>
      </c>
      <c r="G179" s="65"/>
      <c r="H179" s="69"/>
      <c r="I179" s="70"/>
      <c r="J179" s="70"/>
      <c r="K179" s="34" t="s">
        <v>65</v>
      </c>
      <c r="L179" s="77">
        <v>179</v>
      </c>
      <c r="M179" s="77"/>
      <c r="N179" s="72"/>
      <c r="O179" s="79" t="s">
        <v>365</v>
      </c>
      <c r="P179" s="81">
        <v>43624.827835648146</v>
      </c>
      <c r="Q179" s="79" t="s">
        <v>434</v>
      </c>
      <c r="R179" s="79"/>
      <c r="S179" s="79"/>
      <c r="T179" s="79"/>
      <c r="U179" s="79"/>
      <c r="V179" s="82" t="s">
        <v>610</v>
      </c>
      <c r="W179" s="81">
        <v>43624.827835648146</v>
      </c>
      <c r="X179" s="82" t="s">
        <v>784</v>
      </c>
      <c r="Y179" s="79"/>
      <c r="Z179" s="79"/>
      <c r="AA179" s="85" t="s">
        <v>965</v>
      </c>
      <c r="AB179" s="85" t="s">
        <v>995</v>
      </c>
      <c r="AC179" s="79" t="b">
        <v>0</v>
      </c>
      <c r="AD179" s="79">
        <v>3</v>
      </c>
      <c r="AE179" s="85" t="s">
        <v>1010</v>
      </c>
      <c r="AF179" s="79" t="b">
        <v>0</v>
      </c>
      <c r="AG179" s="79" t="s">
        <v>1013</v>
      </c>
      <c r="AH179" s="79"/>
      <c r="AI179" s="85" t="s">
        <v>999</v>
      </c>
      <c r="AJ179" s="79" t="b">
        <v>0</v>
      </c>
      <c r="AK179" s="79">
        <v>0</v>
      </c>
      <c r="AL179" s="85" t="s">
        <v>999</v>
      </c>
      <c r="AM179" s="79" t="s">
        <v>1020</v>
      </c>
      <c r="AN179" s="79" t="b">
        <v>0</v>
      </c>
      <c r="AO179" s="85" t="s">
        <v>995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11</v>
      </c>
      <c r="BC179" s="78" t="str">
        <f>REPLACE(INDEX(GroupVertices[Group],MATCH(Edges[[#This Row],[Vertex 2]],GroupVertices[Vertex],0)),1,1,"")</f>
        <v>11</v>
      </c>
      <c r="BD179" s="48"/>
      <c r="BE179" s="49"/>
      <c r="BF179" s="48"/>
      <c r="BG179" s="49"/>
      <c r="BH179" s="48"/>
      <c r="BI179" s="49"/>
      <c r="BJ179" s="48"/>
      <c r="BK179" s="49"/>
      <c r="BL179" s="48"/>
    </row>
    <row r="180" spans="1:64" ht="15">
      <c r="A180" s="64" t="s">
        <v>336</v>
      </c>
      <c r="B180" s="64" t="s">
        <v>361</v>
      </c>
      <c r="C180" s="65" t="s">
        <v>2730</v>
      </c>
      <c r="D180" s="66">
        <v>3</v>
      </c>
      <c r="E180" s="67" t="s">
        <v>132</v>
      </c>
      <c r="F180" s="68">
        <v>32</v>
      </c>
      <c r="G180" s="65"/>
      <c r="H180" s="69"/>
      <c r="I180" s="70"/>
      <c r="J180" s="70"/>
      <c r="K180" s="34" t="s">
        <v>65</v>
      </c>
      <c r="L180" s="77">
        <v>180</v>
      </c>
      <c r="M180" s="77"/>
      <c r="N180" s="72"/>
      <c r="O180" s="79" t="s">
        <v>366</v>
      </c>
      <c r="P180" s="81">
        <v>43624.827835648146</v>
      </c>
      <c r="Q180" s="79" t="s">
        <v>434</v>
      </c>
      <c r="R180" s="79"/>
      <c r="S180" s="79"/>
      <c r="T180" s="79"/>
      <c r="U180" s="79"/>
      <c r="V180" s="82" t="s">
        <v>610</v>
      </c>
      <c r="W180" s="81">
        <v>43624.827835648146</v>
      </c>
      <c r="X180" s="82" t="s">
        <v>784</v>
      </c>
      <c r="Y180" s="79"/>
      <c r="Z180" s="79"/>
      <c r="AA180" s="85" t="s">
        <v>965</v>
      </c>
      <c r="AB180" s="85" t="s">
        <v>995</v>
      </c>
      <c r="AC180" s="79" t="b">
        <v>0</v>
      </c>
      <c r="AD180" s="79">
        <v>3</v>
      </c>
      <c r="AE180" s="85" t="s">
        <v>1010</v>
      </c>
      <c r="AF180" s="79" t="b">
        <v>0</v>
      </c>
      <c r="AG180" s="79" t="s">
        <v>1013</v>
      </c>
      <c r="AH180" s="79"/>
      <c r="AI180" s="85" t="s">
        <v>999</v>
      </c>
      <c r="AJ180" s="79" t="b">
        <v>0</v>
      </c>
      <c r="AK180" s="79">
        <v>0</v>
      </c>
      <c r="AL180" s="85" t="s">
        <v>999</v>
      </c>
      <c r="AM180" s="79" t="s">
        <v>1020</v>
      </c>
      <c r="AN180" s="79" t="b">
        <v>0</v>
      </c>
      <c r="AO180" s="85" t="s">
        <v>995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11</v>
      </c>
      <c r="BC180" s="78" t="str">
        <f>REPLACE(INDEX(GroupVertices[Group],MATCH(Edges[[#This Row],[Vertex 2]],GroupVertices[Vertex],0)),1,1,"")</f>
        <v>11</v>
      </c>
      <c r="BD180" s="48">
        <v>3</v>
      </c>
      <c r="BE180" s="49">
        <v>6.976744186046512</v>
      </c>
      <c r="BF180" s="48">
        <v>2</v>
      </c>
      <c r="BG180" s="49">
        <v>4.651162790697675</v>
      </c>
      <c r="BH180" s="48">
        <v>0</v>
      </c>
      <c r="BI180" s="49">
        <v>0</v>
      </c>
      <c r="BJ180" s="48">
        <v>38</v>
      </c>
      <c r="BK180" s="49">
        <v>88.37209302325581</v>
      </c>
      <c r="BL180" s="48">
        <v>43</v>
      </c>
    </row>
    <row r="181" spans="1:64" ht="15">
      <c r="A181" s="64" t="s">
        <v>337</v>
      </c>
      <c r="B181" s="64" t="s">
        <v>337</v>
      </c>
      <c r="C181" s="65" t="s">
        <v>2733</v>
      </c>
      <c r="D181" s="66">
        <v>3</v>
      </c>
      <c r="E181" s="67" t="s">
        <v>136</v>
      </c>
      <c r="F181" s="68">
        <v>14.666666666666668</v>
      </c>
      <c r="G181" s="65"/>
      <c r="H181" s="69"/>
      <c r="I181" s="70"/>
      <c r="J181" s="70"/>
      <c r="K181" s="34" t="s">
        <v>65</v>
      </c>
      <c r="L181" s="77">
        <v>181</v>
      </c>
      <c r="M181" s="77"/>
      <c r="N181" s="72"/>
      <c r="O181" s="79" t="s">
        <v>176</v>
      </c>
      <c r="P181" s="81">
        <v>43623.42855324074</v>
      </c>
      <c r="Q181" s="79" t="s">
        <v>435</v>
      </c>
      <c r="R181" s="82" t="s">
        <v>454</v>
      </c>
      <c r="S181" s="79" t="s">
        <v>477</v>
      </c>
      <c r="T181" s="79"/>
      <c r="U181" s="79"/>
      <c r="V181" s="82" t="s">
        <v>611</v>
      </c>
      <c r="W181" s="81">
        <v>43623.42855324074</v>
      </c>
      <c r="X181" s="82" t="s">
        <v>785</v>
      </c>
      <c r="Y181" s="79"/>
      <c r="Z181" s="79"/>
      <c r="AA181" s="85" t="s">
        <v>966</v>
      </c>
      <c r="AB181" s="79"/>
      <c r="AC181" s="79" t="b">
        <v>0</v>
      </c>
      <c r="AD181" s="79">
        <v>0</v>
      </c>
      <c r="AE181" s="85" t="s">
        <v>999</v>
      </c>
      <c r="AF181" s="79" t="b">
        <v>0</v>
      </c>
      <c r="AG181" s="79" t="s">
        <v>1013</v>
      </c>
      <c r="AH181" s="79"/>
      <c r="AI181" s="85" t="s">
        <v>999</v>
      </c>
      <c r="AJ181" s="79" t="b">
        <v>0</v>
      </c>
      <c r="AK181" s="79">
        <v>0</v>
      </c>
      <c r="AL181" s="85" t="s">
        <v>999</v>
      </c>
      <c r="AM181" s="79" t="s">
        <v>1020</v>
      </c>
      <c r="AN181" s="79" t="b">
        <v>0</v>
      </c>
      <c r="AO181" s="85" t="s">
        <v>966</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6</v>
      </c>
      <c r="BC181" s="78" t="str">
        <f>REPLACE(INDEX(GroupVertices[Group],MATCH(Edges[[#This Row],[Vertex 2]],GroupVertices[Vertex],0)),1,1,"")</f>
        <v>6</v>
      </c>
      <c r="BD181" s="48">
        <v>0</v>
      </c>
      <c r="BE181" s="49">
        <v>0</v>
      </c>
      <c r="BF181" s="48">
        <v>1</v>
      </c>
      <c r="BG181" s="49">
        <v>8.333333333333334</v>
      </c>
      <c r="BH181" s="48">
        <v>0</v>
      </c>
      <c r="BI181" s="49">
        <v>0</v>
      </c>
      <c r="BJ181" s="48">
        <v>11</v>
      </c>
      <c r="BK181" s="49">
        <v>91.66666666666667</v>
      </c>
      <c r="BL181" s="48">
        <v>12</v>
      </c>
    </row>
    <row r="182" spans="1:64" ht="15">
      <c r="A182" s="64" t="s">
        <v>337</v>
      </c>
      <c r="B182" s="64" t="s">
        <v>337</v>
      </c>
      <c r="C182" s="65" t="s">
        <v>2733</v>
      </c>
      <c r="D182" s="66">
        <v>3</v>
      </c>
      <c r="E182" s="67" t="s">
        <v>136</v>
      </c>
      <c r="F182" s="68">
        <v>14.666666666666668</v>
      </c>
      <c r="G182" s="65"/>
      <c r="H182" s="69"/>
      <c r="I182" s="70"/>
      <c r="J182" s="70"/>
      <c r="K182" s="34" t="s">
        <v>65</v>
      </c>
      <c r="L182" s="77">
        <v>182</v>
      </c>
      <c r="M182" s="77"/>
      <c r="N182" s="72"/>
      <c r="O182" s="79" t="s">
        <v>176</v>
      </c>
      <c r="P182" s="81">
        <v>43623.495833333334</v>
      </c>
      <c r="Q182" s="79" t="s">
        <v>436</v>
      </c>
      <c r="R182" s="82" t="s">
        <v>469</v>
      </c>
      <c r="S182" s="79" t="s">
        <v>474</v>
      </c>
      <c r="T182" s="79"/>
      <c r="U182" s="79"/>
      <c r="V182" s="82" t="s">
        <v>611</v>
      </c>
      <c r="W182" s="81">
        <v>43623.495833333334</v>
      </c>
      <c r="X182" s="82" t="s">
        <v>786</v>
      </c>
      <c r="Y182" s="79"/>
      <c r="Z182" s="79"/>
      <c r="AA182" s="85" t="s">
        <v>967</v>
      </c>
      <c r="AB182" s="79"/>
      <c r="AC182" s="79" t="b">
        <v>0</v>
      </c>
      <c r="AD182" s="79">
        <v>0</v>
      </c>
      <c r="AE182" s="85" t="s">
        <v>999</v>
      </c>
      <c r="AF182" s="79" t="b">
        <v>1</v>
      </c>
      <c r="AG182" s="79" t="s">
        <v>1013</v>
      </c>
      <c r="AH182" s="79"/>
      <c r="AI182" s="85" t="s">
        <v>966</v>
      </c>
      <c r="AJ182" s="79" t="b">
        <v>0</v>
      </c>
      <c r="AK182" s="79">
        <v>0</v>
      </c>
      <c r="AL182" s="85" t="s">
        <v>999</v>
      </c>
      <c r="AM182" s="79" t="s">
        <v>1024</v>
      </c>
      <c r="AN182" s="79" t="b">
        <v>0</v>
      </c>
      <c r="AO182" s="85" t="s">
        <v>967</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6</v>
      </c>
      <c r="BC182" s="78" t="str">
        <f>REPLACE(INDEX(GroupVertices[Group],MATCH(Edges[[#This Row],[Vertex 2]],GroupVertices[Vertex],0)),1,1,"")</f>
        <v>6</v>
      </c>
      <c r="BD182" s="48">
        <v>0</v>
      </c>
      <c r="BE182" s="49">
        <v>0</v>
      </c>
      <c r="BF182" s="48">
        <v>0</v>
      </c>
      <c r="BG182" s="49">
        <v>0</v>
      </c>
      <c r="BH182" s="48">
        <v>0</v>
      </c>
      <c r="BI182" s="49">
        <v>0</v>
      </c>
      <c r="BJ182" s="48">
        <v>15</v>
      </c>
      <c r="BK182" s="49">
        <v>100</v>
      </c>
      <c r="BL182" s="48">
        <v>15</v>
      </c>
    </row>
    <row r="183" spans="1:64" ht="15">
      <c r="A183" s="64" t="s">
        <v>337</v>
      </c>
      <c r="B183" s="64" t="s">
        <v>337</v>
      </c>
      <c r="C183" s="65" t="s">
        <v>2733</v>
      </c>
      <c r="D183" s="66">
        <v>3</v>
      </c>
      <c r="E183" s="67" t="s">
        <v>136</v>
      </c>
      <c r="F183" s="68">
        <v>14.666666666666668</v>
      </c>
      <c r="G183" s="65"/>
      <c r="H183" s="69"/>
      <c r="I183" s="70"/>
      <c r="J183" s="70"/>
      <c r="K183" s="34" t="s">
        <v>65</v>
      </c>
      <c r="L183" s="77">
        <v>183</v>
      </c>
      <c r="M183" s="77"/>
      <c r="N183" s="72"/>
      <c r="O183" s="79" t="s">
        <v>176</v>
      </c>
      <c r="P183" s="81">
        <v>43624.27</v>
      </c>
      <c r="Q183" s="79" t="s">
        <v>437</v>
      </c>
      <c r="R183" s="79"/>
      <c r="S183" s="79"/>
      <c r="T183" s="79"/>
      <c r="U183" s="79"/>
      <c r="V183" s="82" t="s">
        <v>611</v>
      </c>
      <c r="W183" s="81">
        <v>43624.27</v>
      </c>
      <c r="X183" s="82" t="s">
        <v>787</v>
      </c>
      <c r="Y183" s="79"/>
      <c r="Z183" s="79"/>
      <c r="AA183" s="85" t="s">
        <v>968</v>
      </c>
      <c r="AB183" s="79"/>
      <c r="AC183" s="79" t="b">
        <v>0</v>
      </c>
      <c r="AD183" s="79">
        <v>18</v>
      </c>
      <c r="AE183" s="85" t="s">
        <v>999</v>
      </c>
      <c r="AF183" s="79" t="b">
        <v>0</v>
      </c>
      <c r="AG183" s="79" t="s">
        <v>1013</v>
      </c>
      <c r="AH183" s="79"/>
      <c r="AI183" s="85" t="s">
        <v>999</v>
      </c>
      <c r="AJ183" s="79" t="b">
        <v>0</v>
      </c>
      <c r="AK183" s="79">
        <v>11</v>
      </c>
      <c r="AL183" s="85" t="s">
        <v>999</v>
      </c>
      <c r="AM183" s="79" t="s">
        <v>1024</v>
      </c>
      <c r="AN183" s="79" t="b">
        <v>0</v>
      </c>
      <c r="AO183" s="85" t="s">
        <v>968</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6</v>
      </c>
      <c r="BC183" s="78" t="str">
        <f>REPLACE(INDEX(GroupVertices[Group],MATCH(Edges[[#This Row],[Vertex 2]],GroupVertices[Vertex],0)),1,1,"")</f>
        <v>6</v>
      </c>
      <c r="BD183" s="48">
        <v>0</v>
      </c>
      <c r="BE183" s="49">
        <v>0</v>
      </c>
      <c r="BF183" s="48">
        <v>2</v>
      </c>
      <c r="BG183" s="49">
        <v>5.882352941176471</v>
      </c>
      <c r="BH183" s="48">
        <v>0</v>
      </c>
      <c r="BI183" s="49">
        <v>0</v>
      </c>
      <c r="BJ183" s="48">
        <v>32</v>
      </c>
      <c r="BK183" s="49">
        <v>94.11764705882354</v>
      </c>
      <c r="BL183" s="48">
        <v>34</v>
      </c>
    </row>
    <row r="184" spans="1:64" ht="15">
      <c r="A184" s="64" t="s">
        <v>338</v>
      </c>
      <c r="B184" s="64" t="s">
        <v>337</v>
      </c>
      <c r="C184" s="65" t="s">
        <v>2730</v>
      </c>
      <c r="D184" s="66">
        <v>3</v>
      </c>
      <c r="E184" s="67" t="s">
        <v>132</v>
      </c>
      <c r="F184" s="68">
        <v>32</v>
      </c>
      <c r="G184" s="65"/>
      <c r="H184" s="69"/>
      <c r="I184" s="70"/>
      <c r="J184" s="70"/>
      <c r="K184" s="34" t="s">
        <v>65</v>
      </c>
      <c r="L184" s="77">
        <v>184</v>
      </c>
      <c r="M184" s="77"/>
      <c r="N184" s="72"/>
      <c r="O184" s="79" t="s">
        <v>365</v>
      </c>
      <c r="P184" s="81">
        <v>43624.83159722222</v>
      </c>
      <c r="Q184" s="79" t="s">
        <v>398</v>
      </c>
      <c r="R184" s="79"/>
      <c r="S184" s="79"/>
      <c r="T184" s="79"/>
      <c r="U184" s="79"/>
      <c r="V184" s="82" t="s">
        <v>612</v>
      </c>
      <c r="W184" s="81">
        <v>43624.83159722222</v>
      </c>
      <c r="X184" s="82" t="s">
        <v>788</v>
      </c>
      <c r="Y184" s="79"/>
      <c r="Z184" s="79"/>
      <c r="AA184" s="85" t="s">
        <v>969</v>
      </c>
      <c r="AB184" s="79"/>
      <c r="AC184" s="79" t="b">
        <v>0</v>
      </c>
      <c r="AD184" s="79">
        <v>0</v>
      </c>
      <c r="AE184" s="85" t="s">
        <v>999</v>
      </c>
      <c r="AF184" s="79" t="b">
        <v>0</v>
      </c>
      <c r="AG184" s="79" t="s">
        <v>1013</v>
      </c>
      <c r="AH184" s="79"/>
      <c r="AI184" s="85" t="s">
        <v>999</v>
      </c>
      <c r="AJ184" s="79" t="b">
        <v>0</v>
      </c>
      <c r="AK184" s="79">
        <v>11</v>
      </c>
      <c r="AL184" s="85" t="s">
        <v>968</v>
      </c>
      <c r="AM184" s="79" t="s">
        <v>1023</v>
      </c>
      <c r="AN184" s="79" t="b">
        <v>0</v>
      </c>
      <c r="AO184" s="85" t="s">
        <v>968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v>0</v>
      </c>
      <c r="BE184" s="49">
        <v>0</v>
      </c>
      <c r="BF184" s="48">
        <v>1</v>
      </c>
      <c r="BG184" s="49">
        <v>4.761904761904762</v>
      </c>
      <c r="BH184" s="48">
        <v>0</v>
      </c>
      <c r="BI184" s="49">
        <v>0</v>
      </c>
      <c r="BJ184" s="48">
        <v>20</v>
      </c>
      <c r="BK184" s="49">
        <v>95.23809523809524</v>
      </c>
      <c r="BL184" s="48">
        <v>21</v>
      </c>
    </row>
    <row r="185" spans="1:64" ht="15">
      <c r="A185" s="64" t="s">
        <v>339</v>
      </c>
      <c r="B185" s="64" t="s">
        <v>357</v>
      </c>
      <c r="C185" s="65" t="s">
        <v>2730</v>
      </c>
      <c r="D185" s="66">
        <v>3</v>
      </c>
      <c r="E185" s="67" t="s">
        <v>132</v>
      </c>
      <c r="F185" s="68">
        <v>32</v>
      </c>
      <c r="G185" s="65"/>
      <c r="H185" s="69"/>
      <c r="I185" s="70"/>
      <c r="J185" s="70"/>
      <c r="K185" s="34" t="s">
        <v>65</v>
      </c>
      <c r="L185" s="77">
        <v>185</v>
      </c>
      <c r="M185" s="77"/>
      <c r="N185" s="72"/>
      <c r="O185" s="79" t="s">
        <v>366</v>
      </c>
      <c r="P185" s="81">
        <v>43624.832662037035</v>
      </c>
      <c r="Q185" s="79" t="s">
        <v>438</v>
      </c>
      <c r="R185" s="79"/>
      <c r="S185" s="79"/>
      <c r="T185" s="79"/>
      <c r="U185" s="79"/>
      <c r="V185" s="82" t="s">
        <v>613</v>
      </c>
      <c r="W185" s="81">
        <v>43624.832662037035</v>
      </c>
      <c r="X185" s="82" t="s">
        <v>789</v>
      </c>
      <c r="Y185" s="79"/>
      <c r="Z185" s="79"/>
      <c r="AA185" s="85" t="s">
        <v>970</v>
      </c>
      <c r="AB185" s="85" t="s">
        <v>991</v>
      </c>
      <c r="AC185" s="79" t="b">
        <v>0</v>
      </c>
      <c r="AD185" s="79">
        <v>0</v>
      </c>
      <c r="AE185" s="85" t="s">
        <v>1005</v>
      </c>
      <c r="AF185" s="79" t="b">
        <v>0</v>
      </c>
      <c r="AG185" s="79" t="s">
        <v>1013</v>
      </c>
      <c r="AH185" s="79"/>
      <c r="AI185" s="85" t="s">
        <v>999</v>
      </c>
      <c r="AJ185" s="79" t="b">
        <v>0</v>
      </c>
      <c r="AK185" s="79">
        <v>0</v>
      </c>
      <c r="AL185" s="85" t="s">
        <v>999</v>
      </c>
      <c r="AM185" s="79" t="s">
        <v>1026</v>
      </c>
      <c r="AN185" s="79" t="b">
        <v>0</v>
      </c>
      <c r="AO185" s="85" t="s">
        <v>991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339</v>
      </c>
      <c r="B186" s="64" t="s">
        <v>354</v>
      </c>
      <c r="C186" s="65" t="s">
        <v>2730</v>
      </c>
      <c r="D186" s="66">
        <v>3</v>
      </c>
      <c r="E186" s="67" t="s">
        <v>132</v>
      </c>
      <c r="F186" s="68">
        <v>32</v>
      </c>
      <c r="G186" s="65"/>
      <c r="H186" s="69"/>
      <c r="I186" s="70"/>
      <c r="J186" s="70"/>
      <c r="K186" s="34" t="s">
        <v>65</v>
      </c>
      <c r="L186" s="77">
        <v>186</v>
      </c>
      <c r="M186" s="77"/>
      <c r="N186" s="72"/>
      <c r="O186" s="79" t="s">
        <v>365</v>
      </c>
      <c r="P186" s="81">
        <v>43624.832662037035</v>
      </c>
      <c r="Q186" s="79" t="s">
        <v>438</v>
      </c>
      <c r="R186" s="79"/>
      <c r="S186" s="79"/>
      <c r="T186" s="79"/>
      <c r="U186" s="79"/>
      <c r="V186" s="82" t="s">
        <v>613</v>
      </c>
      <c r="W186" s="81">
        <v>43624.832662037035</v>
      </c>
      <c r="X186" s="82" t="s">
        <v>789</v>
      </c>
      <c r="Y186" s="79"/>
      <c r="Z186" s="79"/>
      <c r="AA186" s="85" t="s">
        <v>970</v>
      </c>
      <c r="AB186" s="85" t="s">
        <v>991</v>
      </c>
      <c r="AC186" s="79" t="b">
        <v>0</v>
      </c>
      <c r="AD186" s="79">
        <v>0</v>
      </c>
      <c r="AE186" s="85" t="s">
        <v>1005</v>
      </c>
      <c r="AF186" s="79" t="b">
        <v>0</v>
      </c>
      <c r="AG186" s="79" t="s">
        <v>1013</v>
      </c>
      <c r="AH186" s="79"/>
      <c r="AI186" s="85" t="s">
        <v>999</v>
      </c>
      <c r="AJ186" s="79" t="b">
        <v>0</v>
      </c>
      <c r="AK186" s="79">
        <v>0</v>
      </c>
      <c r="AL186" s="85" t="s">
        <v>999</v>
      </c>
      <c r="AM186" s="79" t="s">
        <v>1026</v>
      </c>
      <c r="AN186" s="79" t="b">
        <v>0</v>
      </c>
      <c r="AO186" s="85" t="s">
        <v>991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v>0</v>
      </c>
      <c r="BE186" s="49">
        <v>0</v>
      </c>
      <c r="BF186" s="48">
        <v>3</v>
      </c>
      <c r="BG186" s="49">
        <v>13.043478260869565</v>
      </c>
      <c r="BH186" s="48">
        <v>0</v>
      </c>
      <c r="BI186" s="49">
        <v>0</v>
      </c>
      <c r="BJ186" s="48">
        <v>20</v>
      </c>
      <c r="BK186" s="49">
        <v>86.95652173913044</v>
      </c>
      <c r="BL186" s="48">
        <v>23</v>
      </c>
    </row>
    <row r="187" spans="1:64" ht="15">
      <c r="A187" s="64" t="s">
        <v>340</v>
      </c>
      <c r="B187" s="64" t="s">
        <v>340</v>
      </c>
      <c r="C187" s="65" t="s">
        <v>2730</v>
      </c>
      <c r="D187" s="66">
        <v>3</v>
      </c>
      <c r="E187" s="67" t="s">
        <v>132</v>
      </c>
      <c r="F187" s="68">
        <v>32</v>
      </c>
      <c r="G187" s="65"/>
      <c r="H187" s="69"/>
      <c r="I187" s="70"/>
      <c r="J187" s="70"/>
      <c r="K187" s="34" t="s">
        <v>65</v>
      </c>
      <c r="L187" s="77">
        <v>187</v>
      </c>
      <c r="M187" s="77"/>
      <c r="N187" s="72"/>
      <c r="O187" s="79" t="s">
        <v>176</v>
      </c>
      <c r="P187" s="81">
        <v>43624.93753472222</v>
      </c>
      <c r="Q187" s="79" t="s">
        <v>439</v>
      </c>
      <c r="R187" s="82" t="s">
        <v>470</v>
      </c>
      <c r="S187" s="79" t="s">
        <v>482</v>
      </c>
      <c r="T187" s="79"/>
      <c r="U187" s="82" t="s">
        <v>492</v>
      </c>
      <c r="V187" s="82" t="s">
        <v>492</v>
      </c>
      <c r="W187" s="81">
        <v>43624.93753472222</v>
      </c>
      <c r="X187" s="82" t="s">
        <v>790</v>
      </c>
      <c r="Y187" s="79"/>
      <c r="Z187" s="79"/>
      <c r="AA187" s="85" t="s">
        <v>971</v>
      </c>
      <c r="AB187" s="79"/>
      <c r="AC187" s="79" t="b">
        <v>0</v>
      </c>
      <c r="AD187" s="79">
        <v>0</v>
      </c>
      <c r="AE187" s="85" t="s">
        <v>999</v>
      </c>
      <c r="AF187" s="79" t="b">
        <v>0</v>
      </c>
      <c r="AG187" s="79" t="s">
        <v>1013</v>
      </c>
      <c r="AH187" s="79"/>
      <c r="AI187" s="85" t="s">
        <v>999</v>
      </c>
      <c r="AJ187" s="79" t="b">
        <v>0</v>
      </c>
      <c r="AK187" s="79">
        <v>0</v>
      </c>
      <c r="AL187" s="85" t="s">
        <v>999</v>
      </c>
      <c r="AM187" s="79" t="s">
        <v>1035</v>
      </c>
      <c r="AN187" s="79" t="b">
        <v>0</v>
      </c>
      <c r="AO187" s="85" t="s">
        <v>971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0</v>
      </c>
      <c r="BE187" s="49">
        <v>0</v>
      </c>
      <c r="BF187" s="48">
        <v>1</v>
      </c>
      <c r="BG187" s="49">
        <v>8.333333333333334</v>
      </c>
      <c r="BH187" s="48">
        <v>0</v>
      </c>
      <c r="BI187" s="49">
        <v>0</v>
      </c>
      <c r="BJ187" s="48">
        <v>11</v>
      </c>
      <c r="BK187" s="49">
        <v>91.66666666666667</v>
      </c>
      <c r="BL187" s="48">
        <v>12</v>
      </c>
    </row>
    <row r="188" spans="1:64" ht="15">
      <c r="A188" s="64" t="s">
        <v>341</v>
      </c>
      <c r="B188" s="64" t="s">
        <v>353</v>
      </c>
      <c r="C188" s="65" t="s">
        <v>2730</v>
      </c>
      <c r="D188" s="66">
        <v>3</v>
      </c>
      <c r="E188" s="67" t="s">
        <v>132</v>
      </c>
      <c r="F188" s="68">
        <v>32</v>
      </c>
      <c r="G188" s="65"/>
      <c r="H188" s="69"/>
      <c r="I188" s="70"/>
      <c r="J188" s="70"/>
      <c r="K188" s="34" t="s">
        <v>65</v>
      </c>
      <c r="L188" s="77">
        <v>188</v>
      </c>
      <c r="M188" s="77"/>
      <c r="N188" s="72"/>
      <c r="O188" s="79" t="s">
        <v>365</v>
      </c>
      <c r="P188" s="81">
        <v>43625.01940972222</v>
      </c>
      <c r="Q188" s="79" t="s">
        <v>440</v>
      </c>
      <c r="R188" s="79"/>
      <c r="S188" s="79"/>
      <c r="T188" s="79"/>
      <c r="U188" s="79"/>
      <c r="V188" s="82" t="s">
        <v>614</v>
      </c>
      <c r="W188" s="81">
        <v>43625.01940972222</v>
      </c>
      <c r="X188" s="82" t="s">
        <v>791</v>
      </c>
      <c r="Y188" s="79"/>
      <c r="Z188" s="79"/>
      <c r="AA188" s="85" t="s">
        <v>972</v>
      </c>
      <c r="AB188" s="85" t="s">
        <v>996</v>
      </c>
      <c r="AC188" s="79" t="b">
        <v>0</v>
      </c>
      <c r="AD188" s="79">
        <v>2</v>
      </c>
      <c r="AE188" s="85" t="s">
        <v>1011</v>
      </c>
      <c r="AF188" s="79" t="b">
        <v>0</v>
      </c>
      <c r="AG188" s="79" t="s">
        <v>1013</v>
      </c>
      <c r="AH188" s="79"/>
      <c r="AI188" s="85" t="s">
        <v>999</v>
      </c>
      <c r="AJ188" s="79" t="b">
        <v>0</v>
      </c>
      <c r="AK188" s="79">
        <v>0</v>
      </c>
      <c r="AL188" s="85" t="s">
        <v>999</v>
      </c>
      <c r="AM188" s="79" t="s">
        <v>1023</v>
      </c>
      <c r="AN188" s="79" t="b">
        <v>0</v>
      </c>
      <c r="AO188" s="85" t="s">
        <v>996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342</v>
      </c>
      <c r="B189" s="64" t="s">
        <v>342</v>
      </c>
      <c r="C189" s="65" t="s">
        <v>2730</v>
      </c>
      <c r="D189" s="66">
        <v>3</v>
      </c>
      <c r="E189" s="67" t="s">
        <v>132</v>
      </c>
      <c r="F189" s="68">
        <v>32</v>
      </c>
      <c r="G189" s="65"/>
      <c r="H189" s="69"/>
      <c r="I189" s="70"/>
      <c r="J189" s="70"/>
      <c r="K189" s="34" t="s">
        <v>65</v>
      </c>
      <c r="L189" s="77">
        <v>189</v>
      </c>
      <c r="M189" s="77"/>
      <c r="N189" s="72"/>
      <c r="O189" s="79" t="s">
        <v>176</v>
      </c>
      <c r="P189" s="81">
        <v>43623.375925925924</v>
      </c>
      <c r="Q189" s="79" t="s">
        <v>441</v>
      </c>
      <c r="R189" s="82" t="s">
        <v>453</v>
      </c>
      <c r="S189" s="79" t="s">
        <v>476</v>
      </c>
      <c r="T189" s="79"/>
      <c r="U189" s="82" t="s">
        <v>493</v>
      </c>
      <c r="V189" s="82" t="s">
        <v>493</v>
      </c>
      <c r="W189" s="81">
        <v>43623.375925925924</v>
      </c>
      <c r="X189" s="82" t="s">
        <v>792</v>
      </c>
      <c r="Y189" s="79"/>
      <c r="Z189" s="79"/>
      <c r="AA189" s="85" t="s">
        <v>973</v>
      </c>
      <c r="AB189" s="79"/>
      <c r="AC189" s="79" t="b">
        <v>0</v>
      </c>
      <c r="AD189" s="79">
        <v>28</v>
      </c>
      <c r="AE189" s="85" t="s">
        <v>999</v>
      </c>
      <c r="AF189" s="79" t="b">
        <v>0</v>
      </c>
      <c r="AG189" s="79" t="s">
        <v>1013</v>
      </c>
      <c r="AH189" s="79"/>
      <c r="AI189" s="85" t="s">
        <v>999</v>
      </c>
      <c r="AJ189" s="79" t="b">
        <v>0</v>
      </c>
      <c r="AK189" s="79">
        <v>8</v>
      </c>
      <c r="AL189" s="85" t="s">
        <v>999</v>
      </c>
      <c r="AM189" s="79" t="s">
        <v>1025</v>
      </c>
      <c r="AN189" s="79" t="b">
        <v>0</v>
      </c>
      <c r="AO189" s="85" t="s">
        <v>973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v>1</v>
      </c>
      <c r="BE189" s="49">
        <v>4.166666666666667</v>
      </c>
      <c r="BF189" s="48">
        <v>0</v>
      </c>
      <c r="BG189" s="49">
        <v>0</v>
      </c>
      <c r="BH189" s="48">
        <v>0</v>
      </c>
      <c r="BI189" s="49">
        <v>0</v>
      </c>
      <c r="BJ189" s="48">
        <v>23</v>
      </c>
      <c r="BK189" s="49">
        <v>95.83333333333333</v>
      </c>
      <c r="BL189" s="48">
        <v>24</v>
      </c>
    </row>
    <row r="190" spans="1:64" ht="15">
      <c r="A190" s="64" t="s">
        <v>343</v>
      </c>
      <c r="B190" s="64" t="s">
        <v>342</v>
      </c>
      <c r="C190" s="65" t="s">
        <v>2730</v>
      </c>
      <c r="D190" s="66">
        <v>3</v>
      </c>
      <c r="E190" s="67" t="s">
        <v>132</v>
      </c>
      <c r="F190" s="68">
        <v>32</v>
      </c>
      <c r="G190" s="65"/>
      <c r="H190" s="69"/>
      <c r="I190" s="70"/>
      <c r="J190" s="70"/>
      <c r="K190" s="34" t="s">
        <v>65</v>
      </c>
      <c r="L190" s="77">
        <v>190</v>
      </c>
      <c r="M190" s="77"/>
      <c r="N190" s="72"/>
      <c r="O190" s="79" t="s">
        <v>365</v>
      </c>
      <c r="P190" s="81">
        <v>43623.37666666666</v>
      </c>
      <c r="Q190" s="79" t="s">
        <v>376</v>
      </c>
      <c r="R190" s="79"/>
      <c r="S190" s="79"/>
      <c r="T190" s="79"/>
      <c r="U190" s="79"/>
      <c r="V190" s="82" t="s">
        <v>615</v>
      </c>
      <c r="W190" s="81">
        <v>43623.37666666666</v>
      </c>
      <c r="X190" s="82" t="s">
        <v>793</v>
      </c>
      <c r="Y190" s="79"/>
      <c r="Z190" s="79"/>
      <c r="AA190" s="85" t="s">
        <v>974</v>
      </c>
      <c r="AB190" s="79"/>
      <c r="AC190" s="79" t="b">
        <v>0</v>
      </c>
      <c r="AD190" s="79">
        <v>0</v>
      </c>
      <c r="AE190" s="85" t="s">
        <v>999</v>
      </c>
      <c r="AF190" s="79" t="b">
        <v>0</v>
      </c>
      <c r="AG190" s="79" t="s">
        <v>1013</v>
      </c>
      <c r="AH190" s="79"/>
      <c r="AI190" s="85" t="s">
        <v>999</v>
      </c>
      <c r="AJ190" s="79" t="b">
        <v>0</v>
      </c>
      <c r="AK190" s="79">
        <v>8</v>
      </c>
      <c r="AL190" s="85" t="s">
        <v>973</v>
      </c>
      <c r="AM190" s="79" t="s">
        <v>1023</v>
      </c>
      <c r="AN190" s="79" t="b">
        <v>0</v>
      </c>
      <c r="AO190" s="85" t="s">
        <v>973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v>1</v>
      </c>
      <c r="BE190" s="49">
        <v>4.761904761904762</v>
      </c>
      <c r="BF190" s="48">
        <v>0</v>
      </c>
      <c r="BG190" s="49">
        <v>0</v>
      </c>
      <c r="BH190" s="48">
        <v>0</v>
      </c>
      <c r="BI190" s="49">
        <v>0</v>
      </c>
      <c r="BJ190" s="48">
        <v>20</v>
      </c>
      <c r="BK190" s="49">
        <v>95.23809523809524</v>
      </c>
      <c r="BL190" s="48">
        <v>21</v>
      </c>
    </row>
    <row r="191" spans="1:64" ht="15">
      <c r="A191" s="64" t="s">
        <v>344</v>
      </c>
      <c r="B191" s="64" t="s">
        <v>342</v>
      </c>
      <c r="C191" s="65" t="s">
        <v>2730</v>
      </c>
      <c r="D191" s="66">
        <v>3</v>
      </c>
      <c r="E191" s="67" t="s">
        <v>132</v>
      </c>
      <c r="F191" s="68">
        <v>32</v>
      </c>
      <c r="G191" s="65"/>
      <c r="H191" s="69"/>
      <c r="I191" s="70"/>
      <c r="J191" s="70"/>
      <c r="K191" s="34" t="s">
        <v>65</v>
      </c>
      <c r="L191" s="77">
        <v>191</v>
      </c>
      <c r="M191" s="77"/>
      <c r="N191" s="72"/>
      <c r="O191" s="79" t="s">
        <v>365</v>
      </c>
      <c r="P191" s="81">
        <v>43623.76361111111</v>
      </c>
      <c r="Q191" s="79" t="s">
        <v>376</v>
      </c>
      <c r="R191" s="79"/>
      <c r="S191" s="79"/>
      <c r="T191" s="79"/>
      <c r="U191" s="79"/>
      <c r="V191" s="82" t="s">
        <v>616</v>
      </c>
      <c r="W191" s="81">
        <v>43623.76361111111</v>
      </c>
      <c r="X191" s="82" t="s">
        <v>794</v>
      </c>
      <c r="Y191" s="79"/>
      <c r="Z191" s="79"/>
      <c r="AA191" s="85" t="s">
        <v>975</v>
      </c>
      <c r="AB191" s="79"/>
      <c r="AC191" s="79" t="b">
        <v>0</v>
      </c>
      <c r="AD191" s="79">
        <v>0</v>
      </c>
      <c r="AE191" s="85" t="s">
        <v>999</v>
      </c>
      <c r="AF191" s="79" t="b">
        <v>0</v>
      </c>
      <c r="AG191" s="79" t="s">
        <v>1013</v>
      </c>
      <c r="AH191" s="79"/>
      <c r="AI191" s="85" t="s">
        <v>999</v>
      </c>
      <c r="AJ191" s="79" t="b">
        <v>0</v>
      </c>
      <c r="AK191" s="79">
        <v>8</v>
      </c>
      <c r="AL191" s="85" t="s">
        <v>973</v>
      </c>
      <c r="AM191" s="79" t="s">
        <v>1023</v>
      </c>
      <c r="AN191" s="79" t="b">
        <v>0</v>
      </c>
      <c r="AO191" s="85" t="s">
        <v>973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v>1</v>
      </c>
      <c r="BE191" s="49">
        <v>4.761904761904762</v>
      </c>
      <c r="BF191" s="48">
        <v>0</v>
      </c>
      <c r="BG191" s="49">
        <v>0</v>
      </c>
      <c r="BH191" s="48">
        <v>0</v>
      </c>
      <c r="BI191" s="49">
        <v>0</v>
      </c>
      <c r="BJ191" s="48">
        <v>20</v>
      </c>
      <c r="BK191" s="49">
        <v>95.23809523809524</v>
      </c>
      <c r="BL191" s="48">
        <v>21</v>
      </c>
    </row>
    <row r="192" spans="1:64" ht="15">
      <c r="A192" s="64" t="s">
        <v>341</v>
      </c>
      <c r="B192" s="64" t="s">
        <v>342</v>
      </c>
      <c r="C192" s="65" t="s">
        <v>2730</v>
      </c>
      <c r="D192" s="66">
        <v>3</v>
      </c>
      <c r="E192" s="67" t="s">
        <v>132</v>
      </c>
      <c r="F192" s="68">
        <v>32</v>
      </c>
      <c r="G192" s="65"/>
      <c r="H192" s="69"/>
      <c r="I192" s="70"/>
      <c r="J192" s="70"/>
      <c r="K192" s="34" t="s">
        <v>65</v>
      </c>
      <c r="L192" s="77">
        <v>192</v>
      </c>
      <c r="M192" s="77"/>
      <c r="N192" s="72"/>
      <c r="O192" s="79" t="s">
        <v>365</v>
      </c>
      <c r="P192" s="81">
        <v>43625.01940972222</v>
      </c>
      <c r="Q192" s="79" t="s">
        <v>440</v>
      </c>
      <c r="R192" s="79"/>
      <c r="S192" s="79"/>
      <c r="T192" s="79"/>
      <c r="U192" s="79"/>
      <c r="V192" s="82" t="s">
        <v>614</v>
      </c>
      <c r="W192" s="81">
        <v>43625.01940972222</v>
      </c>
      <c r="X192" s="82" t="s">
        <v>791</v>
      </c>
      <c r="Y192" s="79"/>
      <c r="Z192" s="79"/>
      <c r="AA192" s="85" t="s">
        <v>972</v>
      </c>
      <c r="AB192" s="85" t="s">
        <v>996</v>
      </c>
      <c r="AC192" s="79" t="b">
        <v>0</v>
      </c>
      <c r="AD192" s="79">
        <v>2</v>
      </c>
      <c r="AE192" s="85" t="s">
        <v>1011</v>
      </c>
      <c r="AF192" s="79" t="b">
        <v>0</v>
      </c>
      <c r="AG192" s="79" t="s">
        <v>1013</v>
      </c>
      <c r="AH192" s="79"/>
      <c r="AI192" s="85" t="s">
        <v>999</v>
      </c>
      <c r="AJ192" s="79" t="b">
        <v>0</v>
      </c>
      <c r="AK192" s="79">
        <v>0</v>
      </c>
      <c r="AL192" s="85" t="s">
        <v>999</v>
      </c>
      <c r="AM192" s="79" t="s">
        <v>1023</v>
      </c>
      <c r="AN192" s="79" t="b">
        <v>0</v>
      </c>
      <c r="AO192" s="85" t="s">
        <v>996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c r="BE192" s="49"/>
      <c r="BF192" s="48"/>
      <c r="BG192" s="49"/>
      <c r="BH192" s="48"/>
      <c r="BI192" s="49"/>
      <c r="BJ192" s="48"/>
      <c r="BK192" s="49"/>
      <c r="BL192" s="48"/>
    </row>
    <row r="193" spans="1:64" ht="15">
      <c r="A193" s="64" t="s">
        <v>341</v>
      </c>
      <c r="B193" s="64" t="s">
        <v>343</v>
      </c>
      <c r="C193" s="65" t="s">
        <v>2730</v>
      </c>
      <c r="D193" s="66">
        <v>3</v>
      </c>
      <c r="E193" s="67" t="s">
        <v>132</v>
      </c>
      <c r="F193" s="68">
        <v>32</v>
      </c>
      <c r="G193" s="65"/>
      <c r="H193" s="69"/>
      <c r="I193" s="70"/>
      <c r="J193" s="70"/>
      <c r="K193" s="34" t="s">
        <v>65</v>
      </c>
      <c r="L193" s="77">
        <v>193</v>
      </c>
      <c r="M193" s="77"/>
      <c r="N193" s="72"/>
      <c r="O193" s="79" t="s">
        <v>365</v>
      </c>
      <c r="P193" s="81">
        <v>43625.01940972222</v>
      </c>
      <c r="Q193" s="79" t="s">
        <v>440</v>
      </c>
      <c r="R193" s="79"/>
      <c r="S193" s="79"/>
      <c r="T193" s="79"/>
      <c r="U193" s="79"/>
      <c r="V193" s="82" t="s">
        <v>614</v>
      </c>
      <c r="W193" s="81">
        <v>43625.01940972222</v>
      </c>
      <c r="X193" s="82" t="s">
        <v>791</v>
      </c>
      <c r="Y193" s="79"/>
      <c r="Z193" s="79"/>
      <c r="AA193" s="85" t="s">
        <v>972</v>
      </c>
      <c r="AB193" s="85" t="s">
        <v>996</v>
      </c>
      <c r="AC193" s="79" t="b">
        <v>0</v>
      </c>
      <c r="AD193" s="79">
        <v>2</v>
      </c>
      <c r="AE193" s="85" t="s">
        <v>1011</v>
      </c>
      <c r="AF193" s="79" t="b">
        <v>0</v>
      </c>
      <c r="AG193" s="79" t="s">
        <v>1013</v>
      </c>
      <c r="AH193" s="79"/>
      <c r="AI193" s="85" t="s">
        <v>999</v>
      </c>
      <c r="AJ193" s="79" t="b">
        <v>0</v>
      </c>
      <c r="AK193" s="79">
        <v>0</v>
      </c>
      <c r="AL193" s="85" t="s">
        <v>999</v>
      </c>
      <c r="AM193" s="79" t="s">
        <v>1023</v>
      </c>
      <c r="AN193" s="79" t="b">
        <v>0</v>
      </c>
      <c r="AO193" s="85" t="s">
        <v>996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c r="BE193" s="49"/>
      <c r="BF193" s="48"/>
      <c r="BG193" s="49"/>
      <c r="BH193" s="48"/>
      <c r="BI193" s="49"/>
      <c r="BJ193" s="48"/>
      <c r="BK193" s="49"/>
      <c r="BL193" s="48"/>
    </row>
    <row r="194" spans="1:64" ht="15">
      <c r="A194" s="64" t="s">
        <v>341</v>
      </c>
      <c r="B194" s="64" t="s">
        <v>344</v>
      </c>
      <c r="C194" s="65" t="s">
        <v>2730</v>
      </c>
      <c r="D194" s="66">
        <v>3</v>
      </c>
      <c r="E194" s="67" t="s">
        <v>132</v>
      </c>
      <c r="F194" s="68">
        <v>32</v>
      </c>
      <c r="G194" s="65"/>
      <c r="H194" s="69"/>
      <c r="I194" s="70"/>
      <c r="J194" s="70"/>
      <c r="K194" s="34" t="s">
        <v>65</v>
      </c>
      <c r="L194" s="77">
        <v>194</v>
      </c>
      <c r="M194" s="77"/>
      <c r="N194" s="72"/>
      <c r="O194" s="79" t="s">
        <v>365</v>
      </c>
      <c r="P194" s="81">
        <v>43625.01940972222</v>
      </c>
      <c r="Q194" s="79" t="s">
        <v>440</v>
      </c>
      <c r="R194" s="79"/>
      <c r="S194" s="79"/>
      <c r="T194" s="79"/>
      <c r="U194" s="79"/>
      <c r="V194" s="82" t="s">
        <v>614</v>
      </c>
      <c r="W194" s="81">
        <v>43625.01940972222</v>
      </c>
      <c r="X194" s="82" t="s">
        <v>791</v>
      </c>
      <c r="Y194" s="79"/>
      <c r="Z194" s="79"/>
      <c r="AA194" s="85" t="s">
        <v>972</v>
      </c>
      <c r="AB194" s="85" t="s">
        <v>996</v>
      </c>
      <c r="AC194" s="79" t="b">
        <v>0</v>
      </c>
      <c r="AD194" s="79">
        <v>2</v>
      </c>
      <c r="AE194" s="85" t="s">
        <v>1011</v>
      </c>
      <c r="AF194" s="79" t="b">
        <v>0</v>
      </c>
      <c r="AG194" s="79" t="s">
        <v>1013</v>
      </c>
      <c r="AH194" s="79"/>
      <c r="AI194" s="85" t="s">
        <v>999</v>
      </c>
      <c r="AJ194" s="79" t="b">
        <v>0</v>
      </c>
      <c r="AK194" s="79">
        <v>0</v>
      </c>
      <c r="AL194" s="85" t="s">
        <v>999</v>
      </c>
      <c r="AM194" s="79" t="s">
        <v>1023</v>
      </c>
      <c r="AN194" s="79" t="b">
        <v>0</v>
      </c>
      <c r="AO194" s="85" t="s">
        <v>996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341</v>
      </c>
      <c r="B195" s="64" t="s">
        <v>274</v>
      </c>
      <c r="C195" s="65" t="s">
        <v>2730</v>
      </c>
      <c r="D195" s="66">
        <v>3</v>
      </c>
      <c r="E195" s="67" t="s">
        <v>132</v>
      </c>
      <c r="F195" s="68">
        <v>32</v>
      </c>
      <c r="G195" s="65"/>
      <c r="H195" s="69"/>
      <c r="I195" s="70"/>
      <c r="J195" s="70"/>
      <c r="K195" s="34" t="s">
        <v>65</v>
      </c>
      <c r="L195" s="77">
        <v>195</v>
      </c>
      <c r="M195" s="77"/>
      <c r="N195" s="72"/>
      <c r="O195" s="79" t="s">
        <v>365</v>
      </c>
      <c r="P195" s="81">
        <v>43625.01940972222</v>
      </c>
      <c r="Q195" s="79" t="s">
        <v>440</v>
      </c>
      <c r="R195" s="79"/>
      <c r="S195" s="79"/>
      <c r="T195" s="79"/>
      <c r="U195" s="79"/>
      <c r="V195" s="82" t="s">
        <v>614</v>
      </c>
      <c r="W195" s="81">
        <v>43625.01940972222</v>
      </c>
      <c r="X195" s="82" t="s">
        <v>791</v>
      </c>
      <c r="Y195" s="79"/>
      <c r="Z195" s="79"/>
      <c r="AA195" s="85" t="s">
        <v>972</v>
      </c>
      <c r="AB195" s="85" t="s">
        <v>996</v>
      </c>
      <c r="AC195" s="79" t="b">
        <v>0</v>
      </c>
      <c r="AD195" s="79">
        <v>2</v>
      </c>
      <c r="AE195" s="85" t="s">
        <v>1011</v>
      </c>
      <c r="AF195" s="79" t="b">
        <v>0</v>
      </c>
      <c r="AG195" s="79" t="s">
        <v>1013</v>
      </c>
      <c r="AH195" s="79"/>
      <c r="AI195" s="85" t="s">
        <v>999</v>
      </c>
      <c r="AJ195" s="79" t="b">
        <v>0</v>
      </c>
      <c r="AK195" s="79">
        <v>0</v>
      </c>
      <c r="AL195" s="85" t="s">
        <v>999</v>
      </c>
      <c r="AM195" s="79" t="s">
        <v>1023</v>
      </c>
      <c r="AN195" s="79" t="b">
        <v>0</v>
      </c>
      <c r="AO195" s="85" t="s">
        <v>996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c r="BE195" s="49"/>
      <c r="BF195" s="48"/>
      <c r="BG195" s="49"/>
      <c r="BH195" s="48"/>
      <c r="BI195" s="49"/>
      <c r="BJ195" s="48"/>
      <c r="BK195" s="49"/>
      <c r="BL195" s="48"/>
    </row>
    <row r="196" spans="1:64" ht="15">
      <c r="A196" s="64" t="s">
        <v>341</v>
      </c>
      <c r="B196" s="64" t="s">
        <v>362</v>
      </c>
      <c r="C196" s="65" t="s">
        <v>2730</v>
      </c>
      <c r="D196" s="66">
        <v>3</v>
      </c>
      <c r="E196" s="67" t="s">
        <v>132</v>
      </c>
      <c r="F196" s="68">
        <v>32</v>
      </c>
      <c r="G196" s="65"/>
      <c r="H196" s="69"/>
      <c r="I196" s="70"/>
      <c r="J196" s="70"/>
      <c r="K196" s="34" t="s">
        <v>65</v>
      </c>
      <c r="L196" s="77">
        <v>196</v>
      </c>
      <c r="M196" s="77"/>
      <c r="N196" s="72"/>
      <c r="O196" s="79" t="s">
        <v>366</v>
      </c>
      <c r="P196" s="81">
        <v>43625.01940972222</v>
      </c>
      <c r="Q196" s="79" t="s">
        <v>440</v>
      </c>
      <c r="R196" s="79"/>
      <c r="S196" s="79"/>
      <c r="T196" s="79"/>
      <c r="U196" s="79"/>
      <c r="V196" s="82" t="s">
        <v>614</v>
      </c>
      <c r="W196" s="81">
        <v>43625.01940972222</v>
      </c>
      <c r="X196" s="82" t="s">
        <v>791</v>
      </c>
      <c r="Y196" s="79"/>
      <c r="Z196" s="79"/>
      <c r="AA196" s="85" t="s">
        <v>972</v>
      </c>
      <c r="AB196" s="85" t="s">
        <v>996</v>
      </c>
      <c r="AC196" s="79" t="b">
        <v>0</v>
      </c>
      <c r="AD196" s="79">
        <v>2</v>
      </c>
      <c r="AE196" s="85" t="s">
        <v>1011</v>
      </c>
      <c r="AF196" s="79" t="b">
        <v>0</v>
      </c>
      <c r="AG196" s="79" t="s">
        <v>1013</v>
      </c>
      <c r="AH196" s="79"/>
      <c r="AI196" s="85" t="s">
        <v>999</v>
      </c>
      <c r="AJ196" s="79" t="b">
        <v>0</v>
      </c>
      <c r="AK196" s="79">
        <v>0</v>
      </c>
      <c r="AL196" s="85" t="s">
        <v>999</v>
      </c>
      <c r="AM196" s="79" t="s">
        <v>1023</v>
      </c>
      <c r="AN196" s="79" t="b">
        <v>0</v>
      </c>
      <c r="AO196" s="85" t="s">
        <v>996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v>2</v>
      </c>
      <c r="BE196" s="49">
        <v>5.405405405405405</v>
      </c>
      <c r="BF196" s="48">
        <v>1</v>
      </c>
      <c r="BG196" s="49">
        <v>2.7027027027027026</v>
      </c>
      <c r="BH196" s="48">
        <v>0</v>
      </c>
      <c r="BI196" s="49">
        <v>0</v>
      </c>
      <c r="BJ196" s="48">
        <v>34</v>
      </c>
      <c r="BK196" s="49">
        <v>91.89189189189189</v>
      </c>
      <c r="BL196" s="48">
        <v>37</v>
      </c>
    </row>
    <row r="197" spans="1:64" ht="15">
      <c r="A197" s="64" t="s">
        <v>341</v>
      </c>
      <c r="B197" s="64" t="s">
        <v>347</v>
      </c>
      <c r="C197" s="65" t="s">
        <v>2730</v>
      </c>
      <c r="D197" s="66">
        <v>3</v>
      </c>
      <c r="E197" s="67" t="s">
        <v>132</v>
      </c>
      <c r="F197" s="68">
        <v>32</v>
      </c>
      <c r="G197" s="65"/>
      <c r="H197" s="69"/>
      <c r="I197" s="70"/>
      <c r="J197" s="70"/>
      <c r="K197" s="34" t="s">
        <v>65</v>
      </c>
      <c r="L197" s="77">
        <v>197</v>
      </c>
      <c r="M197" s="77"/>
      <c r="N197" s="72"/>
      <c r="O197" s="79" t="s">
        <v>365</v>
      </c>
      <c r="P197" s="81">
        <v>43625.01940972222</v>
      </c>
      <c r="Q197" s="79" t="s">
        <v>440</v>
      </c>
      <c r="R197" s="79"/>
      <c r="S197" s="79"/>
      <c r="T197" s="79"/>
      <c r="U197" s="79"/>
      <c r="V197" s="82" t="s">
        <v>614</v>
      </c>
      <c r="W197" s="81">
        <v>43625.01940972222</v>
      </c>
      <c r="X197" s="82" t="s">
        <v>791</v>
      </c>
      <c r="Y197" s="79"/>
      <c r="Z197" s="79"/>
      <c r="AA197" s="85" t="s">
        <v>972</v>
      </c>
      <c r="AB197" s="85" t="s">
        <v>996</v>
      </c>
      <c r="AC197" s="79" t="b">
        <v>0</v>
      </c>
      <c r="AD197" s="79">
        <v>2</v>
      </c>
      <c r="AE197" s="85" t="s">
        <v>1011</v>
      </c>
      <c r="AF197" s="79" t="b">
        <v>0</v>
      </c>
      <c r="AG197" s="79" t="s">
        <v>1013</v>
      </c>
      <c r="AH197" s="79"/>
      <c r="AI197" s="85" t="s">
        <v>999</v>
      </c>
      <c r="AJ197" s="79" t="b">
        <v>0</v>
      </c>
      <c r="AK197" s="79">
        <v>0</v>
      </c>
      <c r="AL197" s="85" t="s">
        <v>999</v>
      </c>
      <c r="AM197" s="79" t="s">
        <v>1023</v>
      </c>
      <c r="AN197" s="79" t="b">
        <v>0</v>
      </c>
      <c r="AO197" s="85" t="s">
        <v>996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1</v>
      </c>
      <c r="BD197" s="48"/>
      <c r="BE197" s="49"/>
      <c r="BF197" s="48"/>
      <c r="BG197" s="49"/>
      <c r="BH197" s="48"/>
      <c r="BI197" s="49"/>
      <c r="BJ197" s="48"/>
      <c r="BK197" s="49"/>
      <c r="BL197" s="48"/>
    </row>
    <row r="198" spans="1:64" ht="15">
      <c r="A198" s="64" t="s">
        <v>341</v>
      </c>
      <c r="B198" s="64" t="s">
        <v>354</v>
      </c>
      <c r="C198" s="65" t="s">
        <v>2730</v>
      </c>
      <c r="D198" s="66">
        <v>3</v>
      </c>
      <c r="E198" s="67" t="s">
        <v>132</v>
      </c>
      <c r="F198" s="68">
        <v>32</v>
      </c>
      <c r="G198" s="65"/>
      <c r="H198" s="69"/>
      <c r="I198" s="70"/>
      <c r="J198" s="70"/>
      <c r="K198" s="34" t="s">
        <v>65</v>
      </c>
      <c r="L198" s="77">
        <v>198</v>
      </c>
      <c r="M198" s="77"/>
      <c r="N198" s="72"/>
      <c r="O198" s="79" t="s">
        <v>365</v>
      </c>
      <c r="P198" s="81">
        <v>43625.01940972222</v>
      </c>
      <c r="Q198" s="79" t="s">
        <v>440</v>
      </c>
      <c r="R198" s="79"/>
      <c r="S198" s="79"/>
      <c r="T198" s="79"/>
      <c r="U198" s="79"/>
      <c r="V198" s="82" t="s">
        <v>614</v>
      </c>
      <c r="W198" s="81">
        <v>43625.01940972222</v>
      </c>
      <c r="X198" s="82" t="s">
        <v>791</v>
      </c>
      <c r="Y198" s="79"/>
      <c r="Z198" s="79"/>
      <c r="AA198" s="85" t="s">
        <v>972</v>
      </c>
      <c r="AB198" s="85" t="s">
        <v>996</v>
      </c>
      <c r="AC198" s="79" t="b">
        <v>0</v>
      </c>
      <c r="AD198" s="79">
        <v>2</v>
      </c>
      <c r="AE198" s="85" t="s">
        <v>1011</v>
      </c>
      <c r="AF198" s="79" t="b">
        <v>0</v>
      </c>
      <c r="AG198" s="79" t="s">
        <v>1013</v>
      </c>
      <c r="AH198" s="79"/>
      <c r="AI198" s="85" t="s">
        <v>999</v>
      </c>
      <c r="AJ198" s="79" t="b">
        <v>0</v>
      </c>
      <c r="AK198" s="79">
        <v>0</v>
      </c>
      <c r="AL198" s="85" t="s">
        <v>999</v>
      </c>
      <c r="AM198" s="79" t="s">
        <v>1023</v>
      </c>
      <c r="AN198" s="79" t="b">
        <v>0</v>
      </c>
      <c r="AO198" s="85" t="s">
        <v>996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5</v>
      </c>
      <c r="BD198" s="48"/>
      <c r="BE198" s="49"/>
      <c r="BF198" s="48"/>
      <c r="BG198" s="49"/>
      <c r="BH198" s="48"/>
      <c r="BI198" s="49"/>
      <c r="BJ198" s="48"/>
      <c r="BK198" s="49"/>
      <c r="BL198" s="48"/>
    </row>
    <row r="199" spans="1:64" ht="15">
      <c r="A199" s="64" t="s">
        <v>345</v>
      </c>
      <c r="B199" s="64" t="s">
        <v>345</v>
      </c>
      <c r="C199" s="65" t="s">
        <v>2730</v>
      </c>
      <c r="D199" s="66">
        <v>3</v>
      </c>
      <c r="E199" s="67" t="s">
        <v>132</v>
      </c>
      <c r="F199" s="68">
        <v>32</v>
      </c>
      <c r="G199" s="65"/>
      <c r="H199" s="69"/>
      <c r="I199" s="70"/>
      <c r="J199" s="70"/>
      <c r="K199" s="34" t="s">
        <v>65</v>
      </c>
      <c r="L199" s="77">
        <v>199</v>
      </c>
      <c r="M199" s="77"/>
      <c r="N199" s="72"/>
      <c r="O199" s="79" t="s">
        <v>176</v>
      </c>
      <c r="P199" s="81">
        <v>43625.184583333335</v>
      </c>
      <c r="Q199" s="79" t="s">
        <v>442</v>
      </c>
      <c r="R199" s="82" t="s">
        <v>450</v>
      </c>
      <c r="S199" s="79" t="s">
        <v>474</v>
      </c>
      <c r="T199" s="79"/>
      <c r="U199" s="79"/>
      <c r="V199" s="82" t="s">
        <v>617</v>
      </c>
      <c r="W199" s="81">
        <v>43625.184583333335</v>
      </c>
      <c r="X199" s="82" t="s">
        <v>795</v>
      </c>
      <c r="Y199" s="79"/>
      <c r="Z199" s="79"/>
      <c r="AA199" s="85" t="s">
        <v>976</v>
      </c>
      <c r="AB199" s="79"/>
      <c r="AC199" s="79" t="b">
        <v>0</v>
      </c>
      <c r="AD199" s="79">
        <v>0</v>
      </c>
      <c r="AE199" s="85" t="s">
        <v>999</v>
      </c>
      <c r="AF199" s="79" t="b">
        <v>1</v>
      </c>
      <c r="AG199" s="79" t="s">
        <v>1013</v>
      </c>
      <c r="AH199" s="79"/>
      <c r="AI199" s="85" t="s">
        <v>1016</v>
      </c>
      <c r="AJ199" s="79" t="b">
        <v>0</v>
      </c>
      <c r="AK199" s="79">
        <v>0</v>
      </c>
      <c r="AL199" s="85" t="s">
        <v>999</v>
      </c>
      <c r="AM199" s="79" t="s">
        <v>1024</v>
      </c>
      <c r="AN199" s="79" t="b">
        <v>0</v>
      </c>
      <c r="AO199" s="85" t="s">
        <v>976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0</v>
      </c>
      <c r="BE199" s="49">
        <v>0</v>
      </c>
      <c r="BF199" s="48">
        <v>3</v>
      </c>
      <c r="BG199" s="49">
        <v>6.122448979591836</v>
      </c>
      <c r="BH199" s="48">
        <v>0</v>
      </c>
      <c r="BI199" s="49">
        <v>0</v>
      </c>
      <c r="BJ199" s="48">
        <v>46</v>
      </c>
      <c r="BK199" s="49">
        <v>93.87755102040816</v>
      </c>
      <c r="BL199" s="48">
        <v>49</v>
      </c>
    </row>
    <row r="200" spans="1:64" ht="15">
      <c r="A200" s="64" t="s">
        <v>346</v>
      </c>
      <c r="B200" s="64" t="s">
        <v>346</v>
      </c>
      <c r="C200" s="65" t="s">
        <v>2730</v>
      </c>
      <c r="D200" s="66">
        <v>3</v>
      </c>
      <c r="E200" s="67" t="s">
        <v>132</v>
      </c>
      <c r="F200" s="68">
        <v>32</v>
      </c>
      <c r="G200" s="65"/>
      <c r="H200" s="69"/>
      <c r="I200" s="70"/>
      <c r="J200" s="70"/>
      <c r="K200" s="34" t="s">
        <v>65</v>
      </c>
      <c r="L200" s="77">
        <v>200</v>
      </c>
      <c r="M200" s="77"/>
      <c r="N200" s="72"/>
      <c r="O200" s="79" t="s">
        <v>176</v>
      </c>
      <c r="P200" s="81">
        <v>43625.35854166667</v>
      </c>
      <c r="Q200" s="82" t="s">
        <v>443</v>
      </c>
      <c r="R200" s="82" t="s">
        <v>456</v>
      </c>
      <c r="S200" s="79" t="s">
        <v>477</v>
      </c>
      <c r="T200" s="79"/>
      <c r="U200" s="79"/>
      <c r="V200" s="82" t="s">
        <v>618</v>
      </c>
      <c r="W200" s="81">
        <v>43625.35854166667</v>
      </c>
      <c r="X200" s="82" t="s">
        <v>796</v>
      </c>
      <c r="Y200" s="79"/>
      <c r="Z200" s="79"/>
      <c r="AA200" s="85" t="s">
        <v>977</v>
      </c>
      <c r="AB200" s="79"/>
      <c r="AC200" s="79" t="b">
        <v>0</v>
      </c>
      <c r="AD200" s="79">
        <v>0</v>
      </c>
      <c r="AE200" s="85" t="s">
        <v>999</v>
      </c>
      <c r="AF200" s="79" t="b">
        <v>0</v>
      </c>
      <c r="AG200" s="79" t="s">
        <v>1015</v>
      </c>
      <c r="AH200" s="79"/>
      <c r="AI200" s="85" t="s">
        <v>999</v>
      </c>
      <c r="AJ200" s="79" t="b">
        <v>0</v>
      </c>
      <c r="AK200" s="79">
        <v>0</v>
      </c>
      <c r="AL200" s="85" t="s">
        <v>999</v>
      </c>
      <c r="AM200" s="79" t="s">
        <v>1021</v>
      </c>
      <c r="AN200" s="79" t="b">
        <v>0</v>
      </c>
      <c r="AO200" s="85" t="s">
        <v>977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0</v>
      </c>
      <c r="BE200" s="49">
        <v>0</v>
      </c>
      <c r="BF200" s="48">
        <v>0</v>
      </c>
      <c r="BG200" s="49">
        <v>0</v>
      </c>
      <c r="BH200" s="48">
        <v>0</v>
      </c>
      <c r="BI200" s="49">
        <v>0</v>
      </c>
      <c r="BJ200" s="48">
        <v>0</v>
      </c>
      <c r="BK200" s="49">
        <v>0</v>
      </c>
      <c r="BL200" s="48">
        <v>0</v>
      </c>
    </row>
    <row r="201" spans="1:64" ht="15">
      <c r="A201" s="64" t="s">
        <v>347</v>
      </c>
      <c r="B201" s="64" t="s">
        <v>347</v>
      </c>
      <c r="C201" s="65" t="s">
        <v>2730</v>
      </c>
      <c r="D201" s="66">
        <v>3</v>
      </c>
      <c r="E201" s="67" t="s">
        <v>132</v>
      </c>
      <c r="F201" s="68">
        <v>32</v>
      </c>
      <c r="G201" s="65"/>
      <c r="H201" s="69"/>
      <c r="I201" s="70"/>
      <c r="J201" s="70"/>
      <c r="K201" s="34" t="s">
        <v>65</v>
      </c>
      <c r="L201" s="77">
        <v>201</v>
      </c>
      <c r="M201" s="77"/>
      <c r="N201" s="72"/>
      <c r="O201" s="79" t="s">
        <v>176</v>
      </c>
      <c r="P201" s="81">
        <v>43623.33859953703</v>
      </c>
      <c r="Q201" s="79" t="s">
        <v>444</v>
      </c>
      <c r="R201" s="79"/>
      <c r="S201" s="79"/>
      <c r="T201" s="79"/>
      <c r="U201" s="82" t="s">
        <v>494</v>
      </c>
      <c r="V201" s="82" t="s">
        <v>494</v>
      </c>
      <c r="W201" s="81">
        <v>43623.33859953703</v>
      </c>
      <c r="X201" s="82" t="s">
        <v>797</v>
      </c>
      <c r="Y201" s="79"/>
      <c r="Z201" s="79"/>
      <c r="AA201" s="85" t="s">
        <v>978</v>
      </c>
      <c r="AB201" s="79"/>
      <c r="AC201" s="79" t="b">
        <v>0</v>
      </c>
      <c r="AD201" s="79">
        <v>298</v>
      </c>
      <c r="AE201" s="85" t="s">
        <v>999</v>
      </c>
      <c r="AF201" s="79" t="b">
        <v>0</v>
      </c>
      <c r="AG201" s="79" t="s">
        <v>1013</v>
      </c>
      <c r="AH201" s="79"/>
      <c r="AI201" s="85" t="s">
        <v>999</v>
      </c>
      <c r="AJ201" s="79" t="b">
        <v>0</v>
      </c>
      <c r="AK201" s="79">
        <v>64</v>
      </c>
      <c r="AL201" s="85" t="s">
        <v>999</v>
      </c>
      <c r="AM201" s="79" t="s">
        <v>1020</v>
      </c>
      <c r="AN201" s="79" t="b">
        <v>0</v>
      </c>
      <c r="AO201" s="85" t="s">
        <v>978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1</v>
      </c>
      <c r="BG201" s="49">
        <v>3.0303030303030303</v>
      </c>
      <c r="BH201" s="48">
        <v>0</v>
      </c>
      <c r="BI201" s="49">
        <v>0</v>
      </c>
      <c r="BJ201" s="48">
        <v>32</v>
      </c>
      <c r="BK201" s="49">
        <v>96.96969696969697</v>
      </c>
      <c r="BL201" s="48">
        <v>33</v>
      </c>
    </row>
    <row r="202" spans="1:64" ht="15">
      <c r="A202" s="64" t="s">
        <v>348</v>
      </c>
      <c r="B202" s="64" t="s">
        <v>347</v>
      </c>
      <c r="C202" s="65" t="s">
        <v>2730</v>
      </c>
      <c r="D202" s="66">
        <v>3</v>
      </c>
      <c r="E202" s="67" t="s">
        <v>132</v>
      </c>
      <c r="F202" s="68">
        <v>32</v>
      </c>
      <c r="G202" s="65"/>
      <c r="H202" s="69"/>
      <c r="I202" s="70"/>
      <c r="J202" s="70"/>
      <c r="K202" s="34" t="s">
        <v>65</v>
      </c>
      <c r="L202" s="77">
        <v>202</v>
      </c>
      <c r="M202" s="77"/>
      <c r="N202" s="72"/>
      <c r="O202" s="79" t="s">
        <v>365</v>
      </c>
      <c r="P202" s="81">
        <v>43623.375497685185</v>
      </c>
      <c r="Q202" s="79" t="s">
        <v>373</v>
      </c>
      <c r="R202" s="79"/>
      <c r="S202" s="79"/>
      <c r="T202" s="79"/>
      <c r="U202" s="79"/>
      <c r="V202" s="82" t="s">
        <v>619</v>
      </c>
      <c r="W202" s="81">
        <v>43623.375497685185</v>
      </c>
      <c r="X202" s="82" t="s">
        <v>798</v>
      </c>
      <c r="Y202" s="79"/>
      <c r="Z202" s="79"/>
      <c r="AA202" s="85" t="s">
        <v>979</v>
      </c>
      <c r="AB202" s="79"/>
      <c r="AC202" s="79" t="b">
        <v>0</v>
      </c>
      <c r="AD202" s="79">
        <v>0</v>
      </c>
      <c r="AE202" s="85" t="s">
        <v>999</v>
      </c>
      <c r="AF202" s="79" t="b">
        <v>0</v>
      </c>
      <c r="AG202" s="79" t="s">
        <v>1013</v>
      </c>
      <c r="AH202" s="79"/>
      <c r="AI202" s="85" t="s">
        <v>999</v>
      </c>
      <c r="AJ202" s="79" t="b">
        <v>0</v>
      </c>
      <c r="AK202" s="79">
        <v>64</v>
      </c>
      <c r="AL202" s="85" t="s">
        <v>978</v>
      </c>
      <c r="AM202" s="79" t="s">
        <v>1024</v>
      </c>
      <c r="AN202" s="79" t="b">
        <v>0</v>
      </c>
      <c r="AO202" s="85" t="s">
        <v>978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24</v>
      </c>
      <c r="BK202" s="49">
        <v>100</v>
      </c>
      <c r="BL202" s="48">
        <v>24</v>
      </c>
    </row>
    <row r="203" spans="1:64" ht="15">
      <c r="A203" s="64" t="s">
        <v>349</v>
      </c>
      <c r="B203" s="64" t="s">
        <v>349</v>
      </c>
      <c r="C203" s="65" t="s">
        <v>2730</v>
      </c>
      <c r="D203" s="66">
        <v>3</v>
      </c>
      <c r="E203" s="67" t="s">
        <v>132</v>
      </c>
      <c r="F203" s="68">
        <v>32</v>
      </c>
      <c r="G203" s="65"/>
      <c r="H203" s="69"/>
      <c r="I203" s="70"/>
      <c r="J203" s="70"/>
      <c r="K203" s="34" t="s">
        <v>65</v>
      </c>
      <c r="L203" s="77">
        <v>203</v>
      </c>
      <c r="M203" s="77"/>
      <c r="N203" s="72"/>
      <c r="O203" s="79" t="s">
        <v>176</v>
      </c>
      <c r="P203" s="81">
        <v>43623.632523148146</v>
      </c>
      <c r="Q203" s="79" t="s">
        <v>445</v>
      </c>
      <c r="R203" s="82" t="s">
        <v>471</v>
      </c>
      <c r="S203" s="79" t="s">
        <v>476</v>
      </c>
      <c r="T203" s="79"/>
      <c r="U203" s="79"/>
      <c r="V203" s="82" t="s">
        <v>620</v>
      </c>
      <c r="W203" s="81">
        <v>43623.632523148146</v>
      </c>
      <c r="X203" s="82" t="s">
        <v>799</v>
      </c>
      <c r="Y203" s="79"/>
      <c r="Z203" s="79"/>
      <c r="AA203" s="85" t="s">
        <v>980</v>
      </c>
      <c r="AB203" s="79"/>
      <c r="AC203" s="79" t="b">
        <v>0</v>
      </c>
      <c r="AD203" s="79">
        <v>3</v>
      </c>
      <c r="AE203" s="85" t="s">
        <v>999</v>
      </c>
      <c r="AF203" s="79" t="b">
        <v>0</v>
      </c>
      <c r="AG203" s="79" t="s">
        <v>1013</v>
      </c>
      <c r="AH203" s="79"/>
      <c r="AI203" s="85" t="s">
        <v>999</v>
      </c>
      <c r="AJ203" s="79" t="b">
        <v>0</v>
      </c>
      <c r="AK203" s="79">
        <v>1</v>
      </c>
      <c r="AL203" s="85" t="s">
        <v>999</v>
      </c>
      <c r="AM203" s="79" t="s">
        <v>1020</v>
      </c>
      <c r="AN203" s="79" t="b">
        <v>0</v>
      </c>
      <c r="AO203" s="85" t="s">
        <v>980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2</v>
      </c>
      <c r="BG203" s="49">
        <v>4.545454545454546</v>
      </c>
      <c r="BH203" s="48">
        <v>0</v>
      </c>
      <c r="BI203" s="49">
        <v>0</v>
      </c>
      <c r="BJ203" s="48">
        <v>42</v>
      </c>
      <c r="BK203" s="49">
        <v>95.45454545454545</v>
      </c>
      <c r="BL203" s="48">
        <v>44</v>
      </c>
    </row>
    <row r="204" spans="1:64" ht="15">
      <c r="A204" s="64" t="s">
        <v>348</v>
      </c>
      <c r="B204" s="64" t="s">
        <v>349</v>
      </c>
      <c r="C204" s="65" t="s">
        <v>2730</v>
      </c>
      <c r="D204" s="66">
        <v>3</v>
      </c>
      <c r="E204" s="67" t="s">
        <v>132</v>
      </c>
      <c r="F204" s="68">
        <v>32</v>
      </c>
      <c r="G204" s="65"/>
      <c r="H204" s="69"/>
      <c r="I204" s="70"/>
      <c r="J204" s="70"/>
      <c r="K204" s="34" t="s">
        <v>65</v>
      </c>
      <c r="L204" s="77">
        <v>204</v>
      </c>
      <c r="M204" s="77"/>
      <c r="N204" s="72"/>
      <c r="O204" s="79" t="s">
        <v>365</v>
      </c>
      <c r="P204" s="81">
        <v>43626.83755787037</v>
      </c>
      <c r="Q204" s="79" t="s">
        <v>446</v>
      </c>
      <c r="R204" s="79"/>
      <c r="S204" s="79"/>
      <c r="T204" s="79"/>
      <c r="U204" s="79"/>
      <c r="V204" s="82" t="s">
        <v>619</v>
      </c>
      <c r="W204" s="81">
        <v>43626.83755787037</v>
      </c>
      <c r="X204" s="82" t="s">
        <v>800</v>
      </c>
      <c r="Y204" s="79"/>
      <c r="Z204" s="79"/>
      <c r="AA204" s="85" t="s">
        <v>981</v>
      </c>
      <c r="AB204" s="79"/>
      <c r="AC204" s="79" t="b">
        <v>0</v>
      </c>
      <c r="AD204" s="79">
        <v>0</v>
      </c>
      <c r="AE204" s="85" t="s">
        <v>999</v>
      </c>
      <c r="AF204" s="79" t="b">
        <v>0</v>
      </c>
      <c r="AG204" s="79" t="s">
        <v>1013</v>
      </c>
      <c r="AH204" s="79"/>
      <c r="AI204" s="85" t="s">
        <v>999</v>
      </c>
      <c r="AJ204" s="79" t="b">
        <v>0</v>
      </c>
      <c r="AK204" s="79">
        <v>1</v>
      </c>
      <c r="AL204" s="85" t="s">
        <v>980</v>
      </c>
      <c r="AM204" s="79" t="s">
        <v>1024</v>
      </c>
      <c r="AN204" s="79" t="b">
        <v>0</v>
      </c>
      <c r="AO204" s="85" t="s">
        <v>980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0</v>
      </c>
      <c r="BE204" s="49">
        <v>0</v>
      </c>
      <c r="BF204" s="48">
        <v>2</v>
      </c>
      <c r="BG204" s="49">
        <v>8</v>
      </c>
      <c r="BH204" s="48">
        <v>0</v>
      </c>
      <c r="BI204" s="49">
        <v>0</v>
      </c>
      <c r="BJ204" s="48">
        <v>23</v>
      </c>
      <c r="BK204" s="49">
        <v>92</v>
      </c>
      <c r="BL204" s="48">
        <v>25</v>
      </c>
    </row>
    <row r="205" spans="1:64" ht="15">
      <c r="A205" s="64" t="s">
        <v>350</v>
      </c>
      <c r="B205" s="64" t="s">
        <v>354</v>
      </c>
      <c r="C205" s="65" t="s">
        <v>2730</v>
      </c>
      <c r="D205" s="66">
        <v>3</v>
      </c>
      <c r="E205" s="67" t="s">
        <v>132</v>
      </c>
      <c r="F205" s="68">
        <v>32</v>
      </c>
      <c r="G205" s="65"/>
      <c r="H205" s="69"/>
      <c r="I205" s="70"/>
      <c r="J205" s="70"/>
      <c r="K205" s="34" t="s">
        <v>65</v>
      </c>
      <c r="L205" s="77">
        <v>205</v>
      </c>
      <c r="M205" s="77"/>
      <c r="N205" s="72"/>
      <c r="O205" s="79" t="s">
        <v>365</v>
      </c>
      <c r="P205" s="81">
        <v>43626.85903935185</v>
      </c>
      <c r="Q205" s="79" t="s">
        <v>447</v>
      </c>
      <c r="R205" s="79"/>
      <c r="S205" s="79"/>
      <c r="T205" s="79"/>
      <c r="U205" s="79"/>
      <c r="V205" s="82" t="s">
        <v>621</v>
      </c>
      <c r="W205" s="81">
        <v>43626.85903935185</v>
      </c>
      <c r="X205" s="82" t="s">
        <v>801</v>
      </c>
      <c r="Y205" s="79"/>
      <c r="Z205" s="79"/>
      <c r="AA205" s="85" t="s">
        <v>982</v>
      </c>
      <c r="AB205" s="85" t="s">
        <v>997</v>
      </c>
      <c r="AC205" s="79" t="b">
        <v>0</v>
      </c>
      <c r="AD205" s="79">
        <v>0</v>
      </c>
      <c r="AE205" s="85" t="s">
        <v>1012</v>
      </c>
      <c r="AF205" s="79" t="b">
        <v>0</v>
      </c>
      <c r="AG205" s="79" t="s">
        <v>1013</v>
      </c>
      <c r="AH205" s="79"/>
      <c r="AI205" s="85" t="s">
        <v>999</v>
      </c>
      <c r="AJ205" s="79" t="b">
        <v>0</v>
      </c>
      <c r="AK205" s="79">
        <v>0</v>
      </c>
      <c r="AL205" s="85" t="s">
        <v>999</v>
      </c>
      <c r="AM205" s="79" t="s">
        <v>1020</v>
      </c>
      <c r="AN205" s="79" t="b">
        <v>0</v>
      </c>
      <c r="AO205" s="85" t="s">
        <v>997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c r="BE205" s="49"/>
      <c r="BF205" s="48"/>
      <c r="BG205" s="49"/>
      <c r="BH205" s="48"/>
      <c r="BI205" s="49"/>
      <c r="BJ205" s="48"/>
      <c r="BK205" s="49"/>
      <c r="BL205" s="48"/>
    </row>
    <row r="206" spans="1:64" ht="15">
      <c r="A206" s="64" t="s">
        <v>350</v>
      </c>
      <c r="B206" s="64" t="s">
        <v>363</v>
      </c>
      <c r="C206" s="65" t="s">
        <v>2730</v>
      </c>
      <c r="D206" s="66">
        <v>3</v>
      </c>
      <c r="E206" s="67" t="s">
        <v>132</v>
      </c>
      <c r="F206" s="68">
        <v>32</v>
      </c>
      <c r="G206" s="65"/>
      <c r="H206" s="69"/>
      <c r="I206" s="70"/>
      <c r="J206" s="70"/>
      <c r="K206" s="34" t="s">
        <v>65</v>
      </c>
      <c r="L206" s="77">
        <v>206</v>
      </c>
      <c r="M206" s="77"/>
      <c r="N206" s="72"/>
      <c r="O206" s="79" t="s">
        <v>365</v>
      </c>
      <c r="P206" s="81">
        <v>43626.85903935185</v>
      </c>
      <c r="Q206" s="79" t="s">
        <v>447</v>
      </c>
      <c r="R206" s="79"/>
      <c r="S206" s="79"/>
      <c r="T206" s="79"/>
      <c r="U206" s="79"/>
      <c r="V206" s="82" t="s">
        <v>621</v>
      </c>
      <c r="W206" s="81">
        <v>43626.85903935185</v>
      </c>
      <c r="X206" s="82" t="s">
        <v>801</v>
      </c>
      <c r="Y206" s="79"/>
      <c r="Z206" s="79"/>
      <c r="AA206" s="85" t="s">
        <v>982</v>
      </c>
      <c r="AB206" s="85" t="s">
        <v>997</v>
      </c>
      <c r="AC206" s="79" t="b">
        <v>0</v>
      </c>
      <c r="AD206" s="79">
        <v>0</v>
      </c>
      <c r="AE206" s="85" t="s">
        <v>1012</v>
      </c>
      <c r="AF206" s="79" t="b">
        <v>0</v>
      </c>
      <c r="AG206" s="79" t="s">
        <v>1013</v>
      </c>
      <c r="AH206" s="79"/>
      <c r="AI206" s="85" t="s">
        <v>999</v>
      </c>
      <c r="AJ206" s="79" t="b">
        <v>0</v>
      </c>
      <c r="AK206" s="79">
        <v>0</v>
      </c>
      <c r="AL206" s="85" t="s">
        <v>999</v>
      </c>
      <c r="AM206" s="79" t="s">
        <v>1020</v>
      </c>
      <c r="AN206" s="79" t="b">
        <v>0</v>
      </c>
      <c r="AO206" s="85" t="s">
        <v>997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c r="BE206" s="49"/>
      <c r="BF206" s="48"/>
      <c r="BG206" s="49"/>
      <c r="BH206" s="48"/>
      <c r="BI206" s="49"/>
      <c r="BJ206" s="48"/>
      <c r="BK206" s="49"/>
      <c r="BL206" s="48"/>
    </row>
    <row r="207" spans="1:64" ht="15">
      <c r="A207" s="64" t="s">
        <v>350</v>
      </c>
      <c r="B207" s="64" t="s">
        <v>364</v>
      </c>
      <c r="C207" s="65" t="s">
        <v>2730</v>
      </c>
      <c r="D207" s="66">
        <v>3</v>
      </c>
      <c r="E207" s="67" t="s">
        <v>132</v>
      </c>
      <c r="F207" s="68">
        <v>32</v>
      </c>
      <c r="G207" s="65"/>
      <c r="H207" s="69"/>
      <c r="I207" s="70"/>
      <c r="J207" s="70"/>
      <c r="K207" s="34" t="s">
        <v>65</v>
      </c>
      <c r="L207" s="77">
        <v>207</v>
      </c>
      <c r="M207" s="77"/>
      <c r="N207" s="72"/>
      <c r="O207" s="79" t="s">
        <v>366</v>
      </c>
      <c r="P207" s="81">
        <v>43626.85903935185</v>
      </c>
      <c r="Q207" s="79" t="s">
        <v>447</v>
      </c>
      <c r="R207" s="79"/>
      <c r="S207" s="79"/>
      <c r="T207" s="79"/>
      <c r="U207" s="79"/>
      <c r="V207" s="82" t="s">
        <v>621</v>
      </c>
      <c r="W207" s="81">
        <v>43626.85903935185</v>
      </c>
      <c r="X207" s="82" t="s">
        <v>801</v>
      </c>
      <c r="Y207" s="79"/>
      <c r="Z207" s="79"/>
      <c r="AA207" s="85" t="s">
        <v>982</v>
      </c>
      <c r="AB207" s="85" t="s">
        <v>997</v>
      </c>
      <c r="AC207" s="79" t="b">
        <v>0</v>
      </c>
      <c r="AD207" s="79">
        <v>0</v>
      </c>
      <c r="AE207" s="85" t="s">
        <v>1012</v>
      </c>
      <c r="AF207" s="79" t="b">
        <v>0</v>
      </c>
      <c r="AG207" s="79" t="s">
        <v>1013</v>
      </c>
      <c r="AH207" s="79"/>
      <c r="AI207" s="85" t="s">
        <v>999</v>
      </c>
      <c r="AJ207" s="79" t="b">
        <v>0</v>
      </c>
      <c r="AK207" s="79">
        <v>0</v>
      </c>
      <c r="AL207" s="85" t="s">
        <v>999</v>
      </c>
      <c r="AM207" s="79" t="s">
        <v>1020</v>
      </c>
      <c r="AN207" s="79" t="b">
        <v>0</v>
      </c>
      <c r="AO207" s="85" t="s">
        <v>997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v>0</v>
      </c>
      <c r="BE207" s="49">
        <v>0</v>
      </c>
      <c r="BF207" s="48">
        <v>1</v>
      </c>
      <c r="BG207" s="49">
        <v>1.9607843137254901</v>
      </c>
      <c r="BH207" s="48">
        <v>0</v>
      </c>
      <c r="BI207" s="49">
        <v>0</v>
      </c>
      <c r="BJ207" s="48">
        <v>50</v>
      </c>
      <c r="BK207" s="49">
        <v>98.03921568627452</v>
      </c>
      <c r="BL207" s="48">
        <v>51</v>
      </c>
    </row>
    <row r="208" spans="1:64" ht="15">
      <c r="A208" s="64" t="s">
        <v>350</v>
      </c>
      <c r="B208" s="64" t="s">
        <v>350</v>
      </c>
      <c r="C208" s="65" t="s">
        <v>2730</v>
      </c>
      <c r="D208" s="66">
        <v>3</v>
      </c>
      <c r="E208" s="67" t="s">
        <v>132</v>
      </c>
      <c r="F208" s="68">
        <v>32</v>
      </c>
      <c r="G208" s="65"/>
      <c r="H208" s="69"/>
      <c r="I208" s="70"/>
      <c r="J208" s="70"/>
      <c r="K208" s="34" t="s">
        <v>65</v>
      </c>
      <c r="L208" s="77">
        <v>208</v>
      </c>
      <c r="M208" s="77"/>
      <c r="N208" s="72"/>
      <c r="O208" s="79" t="s">
        <v>176</v>
      </c>
      <c r="P208" s="81">
        <v>43623.82320601852</v>
      </c>
      <c r="Q208" s="79" t="s">
        <v>448</v>
      </c>
      <c r="R208" s="82" t="s">
        <v>472</v>
      </c>
      <c r="S208" s="79" t="s">
        <v>474</v>
      </c>
      <c r="T208" s="79"/>
      <c r="U208" s="79"/>
      <c r="V208" s="82" t="s">
        <v>621</v>
      </c>
      <c r="W208" s="81">
        <v>43623.82320601852</v>
      </c>
      <c r="X208" s="82" t="s">
        <v>802</v>
      </c>
      <c r="Y208" s="79"/>
      <c r="Z208" s="79"/>
      <c r="AA208" s="85" t="s">
        <v>983</v>
      </c>
      <c r="AB208" s="79"/>
      <c r="AC208" s="79" t="b">
        <v>0</v>
      </c>
      <c r="AD208" s="79">
        <v>3</v>
      </c>
      <c r="AE208" s="85" t="s">
        <v>999</v>
      </c>
      <c r="AF208" s="79" t="b">
        <v>1</v>
      </c>
      <c r="AG208" s="79" t="s">
        <v>1013</v>
      </c>
      <c r="AH208" s="79"/>
      <c r="AI208" s="85" t="s">
        <v>1018</v>
      </c>
      <c r="AJ208" s="79" t="b">
        <v>0</v>
      </c>
      <c r="AK208" s="79">
        <v>2</v>
      </c>
      <c r="AL208" s="85" t="s">
        <v>999</v>
      </c>
      <c r="AM208" s="79" t="s">
        <v>1021</v>
      </c>
      <c r="AN208" s="79" t="b">
        <v>0</v>
      </c>
      <c r="AO208" s="85" t="s">
        <v>983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v>1</v>
      </c>
      <c r="BE208" s="49">
        <v>4</v>
      </c>
      <c r="BF208" s="48">
        <v>2</v>
      </c>
      <c r="BG208" s="49">
        <v>8</v>
      </c>
      <c r="BH208" s="48">
        <v>0</v>
      </c>
      <c r="BI208" s="49">
        <v>0</v>
      </c>
      <c r="BJ208" s="48">
        <v>22</v>
      </c>
      <c r="BK208" s="49">
        <v>88</v>
      </c>
      <c r="BL208" s="48">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hyperlinks>
    <hyperlink ref="Q200" r:id="rId1" display="https://t.co/5853LIkBg5"/>
    <hyperlink ref="R7" r:id="rId2" display="https://www.reddit.com/r/nrl/comments/bxoce6/swinton_lions_player_jose_kenga_was_racially/?utm_source=ifttt"/>
    <hyperlink ref="R8" r:id="rId3" display="https://twitter.com/JoseKenga/status/1136740838757863424"/>
    <hyperlink ref="R27" r:id="rId4" display="http://www.totalrl.com/rfl-open-investigation-into-allegation-of-racial-abuse-by-david-argyle-as-toronto-owner-apologises/"/>
    <hyperlink ref="R41" r:id="rId5" display="https://www.yorkshireeveningpost.co.uk/sport/rugby-league/leeds-raised-player-receives-apology-from-toronto-wolfpack-owner-after-racial-abuse-allegation-1-9809453"/>
    <hyperlink ref="R44" r:id="rId6" display="https://swintonlionsrlfc.co.uk/news/club-statement-jose-kenga/"/>
    <hyperlink ref="R50" r:id="rId7" display="https://www.theguardian.com/sport/2019/jun/07/rugby-football-league-investigate-toronto-owner-david-argyle-racial-abuse-swinton-jose-kenga?CMP=share_btn_tw"/>
    <hyperlink ref="R53" r:id="rId8" display="https://www.theguardian.com/sport/2019/jun/07/rugby-football-league-investigate-toronto-owner-david-argyle-racial-abuse-swinton-jose-kenga?utm_source=dlvr.it&amp;utm_medium=twitter"/>
    <hyperlink ref="R69" r:id="rId9" display="https://www.theguardian.com/sport/2019/jun/07/rugby-football-league-investigate-toronto-owner-david-argyle-racial-abuse-swinton-jose-kenga"/>
    <hyperlink ref="R73" r:id="rId10" display="http://www.rlnews.co.uk/kenga-facetimes-argyle-provides-further-insight-into-allegations/"/>
    <hyperlink ref="R74" r:id="rId11" display="https://defendtheden.home.blog/2019/06/07/we-need-to-learn-from-david-argyles-remarks-to-jose-kenga/"/>
    <hyperlink ref="R77" r:id="rId12" display="https://www.theguardian.com/sport/2019/jun/07/rugby-football-league-investigate-toronto-owner-david-argyle-racial-abuse-swinton-jose-kenga?utm_term=Autofeed&amp;CMP=twt_b-gdnnews&amp;utm_medium=Social&amp;utm_source=Twitter#Echobox=1559941665"/>
    <hyperlink ref="R78" r:id="rId13" display="https://www.theguardian.com/sport/2019/jun/07/rugby-football-league-investigate-toronto-owner-david-argyle-racial-abuse-swinton-jose-kenga"/>
    <hyperlink ref="R79" r:id="rId14" display="https://www.theguardian.com/sport/2019/jun/07/rugby-football-league-investigate-toronto-owner-david-argyle-racial-abuse-swinton-jose-kenga?utm_term=Autofeed&amp;CMP=twt_b-gdnnews&amp;utm_medium=Social&amp;utm_source=Twitter#Echobox=1559941665"/>
    <hyperlink ref="R85" r:id="rId15" display="https://www.theguardian.com/sport/2019/jun/07/rugby-football-league-investigate-toronto-owner-david-argyle-racial-abuse-swinton-jose-kenga"/>
    <hyperlink ref="R86" r:id="rId16" display="https://www.theguardian.com/sport/2019/jun/07/rugby-football-league-investigate-toronto-owner-david-argyle-racial-abuse-swinton-jose-kenga?CMP=Share_iOSApp_Other"/>
    <hyperlink ref="R98" r:id="rId17" display="https://twitter.com/TOwolfpack/status/1137165835762618369"/>
    <hyperlink ref="R101" r:id="rId18" display="https://www.mirror.co.uk/sport/rugby-league/toronto-wolfpack-owner-david-argyle-16447399"/>
    <hyperlink ref="R102" r:id="rId19" display="https://www.mirror.co.uk/sport/rugby-league/toronto-wolfpack-owner-david-argyle-16479583"/>
    <hyperlink ref="R104" r:id="rId20" display="https://www.rugbypass.com/news/millionaire-league-boss-who-wanted-sonny-bill-williams-fires-himself-over-racist-remark"/>
    <hyperlink ref="R116" r:id="rId21" display="https://twitter.com/garethwalker/status/1137249959466717184"/>
    <hyperlink ref="R127" r:id="rId22" display="https://www.yorkshireeveningpost.co.uk/sport/rugby-league/leeds-raised-player-receives-apology-from-toronto-wolfpack-owner-after-racial-abuse-allegation-1-9809453"/>
    <hyperlink ref="R142" r:id="rId23" display="https://twitter.com/towolfpack/status/1136785129525927937"/>
    <hyperlink ref="R145" r:id="rId24" display="https://www.theguardian.com/sport/2019/jun/07/rugby-football-league-investigate-toronto-owner-david-argyle-racial-abuse-swinton-jose-kenga?CMP=share_btn_tw"/>
    <hyperlink ref="R146" r:id="rId25" display="https://www.theguardian.com/sport/2019/jun/07/rugby-football-league-investigate-toronto-owner-david-argyle-racial-abuse-swinton-jose-kenga"/>
    <hyperlink ref="R147" r:id="rId26" display="https://www.theguardian.com/sport/2019/jun/07/rugby-football-league-investigate-toronto-owner-david-argyle-racial-abuse-swinton-jose-kenga?CMP=share_btn_tw"/>
    <hyperlink ref="R148" r:id="rId27" display="https://www.theguardian.com/sport/2019/jun/07/rugby-football-league-investigate-toronto-owner-david-argyle-racial-abuse-swinton-jose-kenga?CMP=share_btn_tw"/>
    <hyperlink ref="R149" r:id="rId28" display="https://www.theguardian.com/sport/2019/jun/07/rugby-football-league-investigate-toronto-owner-david-argyle-racial-abuse-swinton-jose-kenga?CMP=share_btn_tw"/>
    <hyperlink ref="R150" r:id="rId29" display="http://www.totalrl.com/rfl-open-investigation-into-allegation-of-racial-abuse-by-david-argyle-as-toronto-owner-apologises/"/>
    <hyperlink ref="R151" r:id="rId30" display="https://www.theguardian.com/sport/2019/jun/07/rugby-football-league-investigate-toronto-owner-david-argyle-racial-abuse-swinton-jose-kenga?CMP=share_btn_tw"/>
    <hyperlink ref="R153" r:id="rId31" display="https://www.theguardian.com/sport/2019/jun/07/rugby-football-league-investigate-toronto-owner-david-argyle-racial-abuse-swinton-jose-kenga?CMP=share_btn_tw"/>
    <hyperlink ref="R154" r:id="rId32" display="https://www.theguardian.com/sport/2019/jun/07/rugby-football-league-investigate-toronto-owner-david-argyle-racial-abuse-swinton-jose-kenga?CMP=share_btn_tw"/>
    <hyperlink ref="R155" r:id="rId33" display="https://www.theguardian.com/sport/2019/jun/07/rugby-football-league-investigate-toronto-owner-david-argyle-racial-abuse-swinton-jose-kenga?CMP=share_btn_tw"/>
    <hyperlink ref="R157" r:id="rId34" display="https://globalnews.ca/news/5368606/david-argyle-toronto-wolfpack-ceo-resigns/"/>
    <hyperlink ref="R166" r:id="rId35" display="https://www.theguardian.com/sport/2019/jun/07/rugby-football-league-investigate-toronto-owner-david-argyle-racial-abuse-swinton-jose-kenga?CMP=share_btn_tw"/>
    <hyperlink ref="R167" r:id="rId36" display="https://www.loverugbyleague.com/post/toronto-owner-says-sorry-to-swinton-forward-over-alleged-racial-abuse/"/>
    <hyperlink ref="R168" r:id="rId37" display="https://www.loverugbyleague.com/post/toronto-owner-says-sorry-to-swinton-forward-over-alleged-racial-abuse/"/>
    <hyperlink ref="R174" r:id="rId38" display="https://www.theguardian.com/sport/2019/jun/07/rugby-football-league-investigate-toronto-owner-david-argyle-racial-abuse-swinton-jose-kenga?CMP=share_btn_tw"/>
    <hyperlink ref="R178" r:id="rId39" display="https://www.theguardian.com/sport/2019/jun/07/rugby-football-league-investigate-toronto-owner-david-argyle-racial-abuse-swinton-jose-kenga"/>
    <hyperlink ref="R181" r:id="rId40" display="https://www.theguardian.com/sport/2019/jun/07/rugby-football-league-investigate-toronto-owner-david-argyle-racial-abuse-swinton-jose-kenga?CMP=share_btn_tw"/>
    <hyperlink ref="R182" r:id="rId41" display="https://twitter.com/ILaybourn/status/1136940140033708032"/>
    <hyperlink ref="R187" r:id="rId42" display="http://www.ebru.co.ke/rfl-investigates-toronto-owner-for-racial-abuse-of-swintons-jose-kenga/"/>
    <hyperlink ref="R189" r:id="rId43" display="https://swintonlionsrlfc.co.uk/news/club-statement-jose-kenga/"/>
    <hyperlink ref="R199" r:id="rId44" display="https://twitter.com/JoseKenga/status/1136740838757863424"/>
    <hyperlink ref="R200" r:id="rId45" display="https://www.theguardian.com/sport/2019/jun/07/rugby-football-league-investigate-toronto-owner-david-argyle-racial-abuse-swinton-jose-kenga"/>
    <hyperlink ref="R203" r:id="rId46" display="https://www.bbc.co.uk/sport/rugby-league/48553802"/>
    <hyperlink ref="R208" r:id="rId47" display="https://twitter.com/JoseKenga/status/1137060693713313792"/>
    <hyperlink ref="U53" r:id="rId48" display="https://pbs.twimg.com/media/D8c_bjlVsAApCQc.jpg"/>
    <hyperlink ref="U74" r:id="rId49" display="https://pbs.twimg.com/media/D8ex_HeXkAA_TLv.jpg"/>
    <hyperlink ref="U145" r:id="rId50" display="https://pbs.twimg.com/media/D8it7DOX4AELsJW.jpg"/>
    <hyperlink ref="U147" r:id="rId51" display="https://pbs.twimg.com/media/D8it7DOX4AELsJW.jpg"/>
    <hyperlink ref="U148" r:id="rId52" display="https://pbs.twimg.com/media/D8it7DOX4AELsJW.jpg"/>
    <hyperlink ref="U149" r:id="rId53" display="https://pbs.twimg.com/media/D8it7DOX4AELsJW.jpg"/>
    <hyperlink ref="U151" r:id="rId54" display="https://pbs.twimg.com/media/D8it7DOX4AELsJW.jpg"/>
    <hyperlink ref="U154" r:id="rId55" display="https://pbs.twimg.com/media/D8it7DOX4AELsJW.jpg"/>
    <hyperlink ref="U155" r:id="rId56" display="https://pbs.twimg.com/media/D8it7DOX4AELsJW.jpg"/>
    <hyperlink ref="U157" r:id="rId57" display="https://pbs.twimg.com/media/D8jExQZW4AADD_H.jpg"/>
    <hyperlink ref="U187" r:id="rId58" display="https://pbs.twimg.com/media/D8kqYMwWwAEfkdp.jpg"/>
    <hyperlink ref="U189" r:id="rId59" display="https://pbs.twimg.com/media/D8cmdmRXUAACt8s.png"/>
    <hyperlink ref="U201" r:id="rId60" display="https://pbs.twimg.com/media/D8ca7zSWsAAVHZ-.jpg"/>
    <hyperlink ref="V3" r:id="rId61" display="http://pbs.twimg.com/profile_images/1112802360647139330/xYzvfeQc_normal.png"/>
    <hyperlink ref="V4" r:id="rId62" display="http://pbs.twimg.com/profile_images/1136079827813961728/KNE4aqgh_normal.jpg"/>
    <hyperlink ref="V5" r:id="rId63" display="http://pbs.twimg.com/profile_images/1136689227838758913/JffnsHBI_normal.jpg"/>
    <hyperlink ref="V6" r:id="rId64" display="http://pbs.twimg.com/profile_images/1136689227838758913/JffnsHBI_normal.jpg"/>
    <hyperlink ref="V7" r:id="rId65" display="http://pbs.twimg.com/profile_images/378800000663348494/3470368d18c7959d0a8eee3a029f63fc_normal.png"/>
    <hyperlink ref="V8" r:id="rId66" display="http://pbs.twimg.com/profile_images/1105936776382812169/GbbQxYeG_normal.jpg"/>
    <hyperlink ref="V9" r:id="rId67" display="http://pbs.twimg.com/profile_images/1014747986377797634/b20xKTy7_normal.jpg"/>
    <hyperlink ref="V10" r:id="rId68" display="http://pbs.twimg.com/profile_images/1125158047578578947/Vpn_DUhf_normal.jpg"/>
    <hyperlink ref="V11" r:id="rId69" display="http://pbs.twimg.com/profile_images/1067143505888362497/XDALS5fF_normal.jpg"/>
    <hyperlink ref="V12" r:id="rId70" display="http://pbs.twimg.com/profile_images/1039064136834011137/2D5jVcKN_normal.jpg"/>
    <hyperlink ref="V13" r:id="rId71" display="http://pbs.twimg.com/profile_images/1397334469/mee_normal.jpg"/>
    <hyperlink ref="V14" r:id="rId72" display="http://pbs.twimg.com/profile_images/1117482006114390016/uYuhEj0j_normal.jpg"/>
    <hyperlink ref="V15" r:id="rId73" display="http://pbs.twimg.com/profile_images/1038090416078446592/4z1qhbUq_normal.jpg"/>
    <hyperlink ref="V16" r:id="rId74" display="http://pbs.twimg.com/profile_images/964640950223036416/JatPKYoV_normal.jpg"/>
    <hyperlink ref="V17" r:id="rId75" display="http://pbs.twimg.com/profile_images/146301441/bramley_logo_normal.JPG"/>
    <hyperlink ref="V18" r:id="rId76" display="http://pbs.twimg.com/profile_images/1104365635528781824/XeHyccI4_normal.jpg"/>
    <hyperlink ref="V19" r:id="rId77" display="http://pbs.twimg.com/profile_images/1132688442280824833/Zkhx8SqC_normal.jpg"/>
    <hyperlink ref="V20" r:id="rId78" display="http://pbs.twimg.com/profile_images/1132688442280824833/Zkhx8SqC_normal.jpg"/>
    <hyperlink ref="V21" r:id="rId79" display="http://pbs.twimg.com/profile_images/1130791402475008000/p3mp4-UF_normal.jpg"/>
    <hyperlink ref="V22" r:id="rId80" display="http://pbs.twimg.com/profile_images/1101302256245399552/vr2Qg8in_normal.jpg"/>
    <hyperlink ref="V23" r:id="rId81" display="http://pbs.twimg.com/profile_images/1101302256245399552/vr2Qg8in_normal.jpg"/>
    <hyperlink ref="V24" r:id="rId82" display="http://pbs.twimg.com/profile_images/1116340218158886912/4YSuXJjL_normal.jpg"/>
    <hyperlink ref="V25" r:id="rId83" display="http://pbs.twimg.com/profile_images/1135621808290447360/m3s0jR9i_normal.jpg"/>
    <hyperlink ref="V26" r:id="rId84" display="http://pbs.twimg.com/profile_images/1135621808290447360/m3s0jR9i_normal.jpg"/>
    <hyperlink ref="V27" r:id="rId85" display="http://pbs.twimg.com/profile_images/1069615183021203457/NndTAZ-x_normal.jpg"/>
    <hyperlink ref="V28" r:id="rId86" display="http://pbs.twimg.com/profile_images/1133790708819779584/yqIaYK7b_normal.jpg"/>
    <hyperlink ref="V29" r:id="rId87" display="http://pbs.twimg.com/profile_images/939961320941740032/P3N0q5c4_normal.jpg"/>
    <hyperlink ref="V30" r:id="rId88" display="http://pbs.twimg.com/profile_images/1088574272279322631/SuS-cd5A_normal.jpg"/>
    <hyperlink ref="V31" r:id="rId89" display="http://pbs.twimg.com/profile_images/1094155278382235649/0FoXZ9sD_normal.jpg"/>
    <hyperlink ref="V32" r:id="rId90" display="http://pbs.twimg.com/profile_images/916637471009656832/F42Zd175_normal.jpg"/>
    <hyperlink ref="V33" r:id="rId91" display="http://pbs.twimg.com/profile_images/1099760503533039617/OfNLB__f_normal.jpg"/>
    <hyperlink ref="V34" r:id="rId92" display="http://pbs.twimg.com/profile_images/496356392542797826/bQWyqV3U_normal.jpeg"/>
    <hyperlink ref="V35" r:id="rId93" display="http://pbs.twimg.com/profile_images/1428846276/RichardHeyes1_normal.jpg"/>
    <hyperlink ref="V36" r:id="rId94" display="http://pbs.twimg.com/profile_images/1130164333286187009/UY57at8u_normal.jpg"/>
    <hyperlink ref="V37" r:id="rId95" display="http://pbs.twimg.com/profile_images/1031084534476025856/BQMIaYRU_normal.jpg"/>
    <hyperlink ref="V38" r:id="rId96" display="http://pbs.twimg.com/profile_images/1031084534476025856/BQMIaYRU_normal.jpg"/>
    <hyperlink ref="V39" r:id="rId97" display="http://pbs.twimg.com/profile_images/1118640910101819392/hPDIOplf_normal.jpg"/>
    <hyperlink ref="V40" r:id="rId98" display="http://pbs.twimg.com/profile_images/1118640910101819392/hPDIOplf_normal.jpg"/>
    <hyperlink ref="V41" r:id="rId99" display="http://pbs.twimg.com/profile_images/964675278734700544/8X6Wj2vb_normal.jpg"/>
    <hyperlink ref="V42" r:id="rId100" display="http://pbs.twimg.com/profile_images/658321616481468416/F3JcSAvN_normal.jpg"/>
    <hyperlink ref="V43" r:id="rId101" display="http://pbs.twimg.com/profile_images/1134102873128800258/O8d_imJF_normal.jpg"/>
    <hyperlink ref="V44" r:id="rId102" display="http://pbs.twimg.com/profile_images/1131231731028250624/kMjH4wPj_normal.jpg"/>
    <hyperlink ref="V45" r:id="rId103" display="http://pbs.twimg.com/profile_images/911317870499557377/8C0o8IqA_normal.jpg"/>
    <hyperlink ref="V46" r:id="rId104" display="http://pbs.twimg.com/profile_images/1076912605934043136/xw6eEtct_normal.jpg"/>
    <hyperlink ref="V47" r:id="rId105" display="http://pbs.twimg.com/profile_images/1045069285096329219/GqeCM3TK_normal.jpg"/>
    <hyperlink ref="V48" r:id="rId106" display="http://abs.twimg.com/sticky/default_profile_images/default_profile_normal.png"/>
    <hyperlink ref="V49" r:id="rId107" display="http://pbs.twimg.com/profile_images/1091679794301947905/WbM1dJvy_normal.jpg"/>
    <hyperlink ref="V50" r:id="rId108" display="http://pbs.twimg.com/profile_images/827568259465555968/4MROd4Dr_normal.jpg"/>
    <hyperlink ref="V51" r:id="rId109" display="http://pbs.twimg.com/profile_images/922133822132670464/TT_SbikI_normal.jpg"/>
    <hyperlink ref="V52" r:id="rId110" display="http://pbs.twimg.com/profile_images/922133822132670464/TT_SbikI_normal.jpg"/>
    <hyperlink ref="V53" r:id="rId111" display="https://pbs.twimg.com/media/D8c_bjlVsAApCQc.jpg"/>
    <hyperlink ref="V54" r:id="rId112" display="http://pbs.twimg.com/profile_images/1126360667735429120/TmDEEFtg_normal.jpg"/>
    <hyperlink ref="V55" r:id="rId113" display="http://pbs.twimg.com/profile_images/1107215950946942976/IvBor9Q8_normal.jpg"/>
    <hyperlink ref="V56" r:id="rId114" display="http://pbs.twimg.com/profile_images/1127486347877416960/h0jhbAxf_normal.jpg"/>
    <hyperlink ref="V57" r:id="rId115" display="http://pbs.twimg.com/profile_images/1107925469054283776/W6TOJwlp_normal.jpg"/>
    <hyperlink ref="V58" r:id="rId116" display="http://pbs.twimg.com/profile_images/1135835511828955136/SvN9Zmzl_normal.jpg"/>
    <hyperlink ref="V59" r:id="rId117" display="http://pbs.twimg.com/profile_images/1091726668253839360/7uPwCNLZ_normal.jpg"/>
    <hyperlink ref="V60" r:id="rId118" display="http://pbs.twimg.com/profile_images/1091726668253839360/7uPwCNLZ_normal.jpg"/>
    <hyperlink ref="V61" r:id="rId119" display="http://pbs.twimg.com/profile_images/1126483286849654785/lTIuGcOv_normal.jpg"/>
    <hyperlink ref="V62" r:id="rId120" display="http://pbs.twimg.com/profile_images/1126483286849654785/lTIuGcOv_normal.jpg"/>
    <hyperlink ref="V63" r:id="rId121" display="http://pbs.twimg.com/profile_images/1126483286849654785/lTIuGcOv_normal.jpg"/>
    <hyperlink ref="V64" r:id="rId122" display="http://pbs.twimg.com/profile_images/1128027560502284288/t8OARF0V_normal.jpg"/>
    <hyperlink ref="V65" r:id="rId123" display="http://pbs.twimg.com/profile_images/1092856444079222784/RGGoyQ8J_normal.jpg"/>
    <hyperlink ref="V66" r:id="rId124" display="http://pbs.twimg.com/profile_images/954048182761254912/Fqzog4yF_normal.jpg"/>
    <hyperlink ref="V67" r:id="rId125" display="http://pbs.twimg.com/profile_images/1136855664095924225/FTWobpma_normal.jpg"/>
    <hyperlink ref="V68" r:id="rId126" display="http://pbs.twimg.com/profile_images/422115844/Nick_and_Leeds_Met__normal.JPG"/>
    <hyperlink ref="V69" r:id="rId127" display="http://pbs.twimg.com/profile_images/623533977702371328/uOV5ZJLY_normal.jpg"/>
    <hyperlink ref="V70" r:id="rId128" display="http://pbs.twimg.com/profile_images/1137514206461399040/4mvZoNya_normal.jpg"/>
    <hyperlink ref="V71" r:id="rId129" display="http://pbs.twimg.com/profile_images/1106853568148062210/DKyuuaH6_normal.jpg"/>
    <hyperlink ref="V72" r:id="rId130" display="http://pbs.twimg.com/profile_images/899290611878113280/2thh_YMO_normal.jpg"/>
    <hyperlink ref="V73" r:id="rId131" display="http://pbs.twimg.com/profile_images/1080550325218668549/hwc-Se_U_normal.jpg"/>
    <hyperlink ref="V74" r:id="rId132" display="https://pbs.twimg.com/media/D8ex_HeXkAA_TLv.jpg"/>
    <hyperlink ref="V75" r:id="rId133" display="http://pbs.twimg.com/profile_images/1084136975748268032/OTnhHozm_normal.jpg"/>
    <hyperlink ref="V76" r:id="rId134" display="http://pbs.twimg.com/profile_images/1015580742435442688/M8ycKjKO_normal.jpg"/>
    <hyperlink ref="V77" r:id="rId135" display="http://pbs.twimg.com/profile_images/1061915596328263680/EcBjYl5z_normal.jpg"/>
    <hyperlink ref="V78" r:id="rId136" display="http://pbs.twimg.com/profile_images/689779988602683392/gEGtc9Fc_normal.png"/>
    <hyperlink ref="V79" r:id="rId137" display="http://pbs.twimg.com/profile_images/1054338193477251073/l9DycUxa_normal.jpg"/>
    <hyperlink ref="V80" r:id="rId138" display="http://pbs.twimg.com/profile_images/1063237760197251072/hhIaLRE__normal.jpg"/>
    <hyperlink ref="V81" r:id="rId139" display="http://pbs.twimg.com/profile_images/1063237760197251072/hhIaLRE__normal.jpg"/>
    <hyperlink ref="V82" r:id="rId140" display="http://pbs.twimg.com/profile_images/1063237760197251072/hhIaLRE__normal.jpg"/>
    <hyperlink ref="V83" r:id="rId141" display="http://pbs.twimg.com/profile_images/1134225712997687297/gQHAV01Z_normal.jpg"/>
    <hyperlink ref="V84" r:id="rId142" display="http://pbs.twimg.com/profile_images/1134225712997687297/gQHAV01Z_normal.jpg"/>
    <hyperlink ref="V85" r:id="rId143" display="http://pbs.twimg.com/profile_images/621257964150763520/0D3iNqUn_normal.png"/>
    <hyperlink ref="V86" r:id="rId144" display="http://pbs.twimg.com/profile_images/1132625096345096193/QGcEskv-_normal.jpg"/>
    <hyperlink ref="V87" r:id="rId145" display="http://pbs.twimg.com/profile_images/453620512422649856/DOzajiY8_normal.jpeg"/>
    <hyperlink ref="V88" r:id="rId146" display="http://pbs.twimg.com/profile_images/1042174500152864768/KCZsqU00_normal.jpg"/>
    <hyperlink ref="V89" r:id="rId147" display="http://pbs.twimg.com/profile_images/701177090612314112/zcumqiIA_normal.jpg"/>
    <hyperlink ref="V90" r:id="rId148" display="http://pbs.twimg.com/profile_images/1076436976558059520/EgbuSqMr_normal.jpg"/>
    <hyperlink ref="V91" r:id="rId149" display="http://pbs.twimg.com/profile_images/983648105290764288/vz1fA3Ad_normal.jpg"/>
    <hyperlink ref="V92" r:id="rId150" display="http://pbs.twimg.com/profile_images/876117148292272128/TihBpAq0_normal.jpg"/>
    <hyperlink ref="V93" r:id="rId151" display="http://pbs.twimg.com/profile_images/1119699087425789952/QyAdAfH4_normal.jpg"/>
    <hyperlink ref="V94" r:id="rId152" display="http://pbs.twimg.com/profile_images/1069371004575719424/klE8mdnI_normal.jpg"/>
    <hyperlink ref="V95" r:id="rId153" display="http://pbs.twimg.com/profile_images/1138421232662175745/KfBLKBMB_normal.jpg"/>
    <hyperlink ref="V96" r:id="rId154" display="http://pbs.twimg.com/profile_images/1138421232662175745/KfBLKBMB_normal.jpg"/>
    <hyperlink ref="V97" r:id="rId155" display="http://pbs.twimg.com/profile_images/1101294254998065152/uXH9u1D-_normal.jpg"/>
    <hyperlink ref="V98" r:id="rId156" display="http://pbs.twimg.com/profile_images/1096751266938740736/1S35eCdQ_normal.png"/>
    <hyperlink ref="V99" r:id="rId157" display="http://pbs.twimg.com/profile_images/1702002238/image_normal.jpg"/>
    <hyperlink ref="V100" r:id="rId158" display="http://pbs.twimg.com/profile_images/1003189975846924288/mXw0Kmck_normal.jpg"/>
    <hyperlink ref="V101" r:id="rId159" display="http://pbs.twimg.com/profile_images/843140052037390336/fpLL2RX5_normal.jpg"/>
    <hyperlink ref="V102" r:id="rId160" display="http://pbs.twimg.com/profile_images/843140052037390336/fpLL2RX5_normal.jpg"/>
    <hyperlink ref="V103" r:id="rId161" display="http://pbs.twimg.com/profile_images/1097589764037980160/cs_kjp2h_normal.jpg"/>
    <hyperlink ref="V104" r:id="rId162" display="http://pbs.twimg.com/profile_images/1025164154422751232/BaiecHqN_normal.jpg"/>
    <hyperlink ref="V105" r:id="rId163" display="http://pbs.twimg.com/profile_images/1136557559719051265/W8LVGPwn_normal.jpg"/>
    <hyperlink ref="V106" r:id="rId164" display="http://pbs.twimg.com/profile_images/1136557559719051265/W8LVGPwn_normal.jpg"/>
    <hyperlink ref="V107" r:id="rId165" display="http://pbs.twimg.com/profile_images/1136557559719051265/W8LVGPwn_normal.jpg"/>
    <hyperlink ref="V108" r:id="rId166" display="http://pbs.twimg.com/profile_images/1115514749108854784/PSUkBTqJ_normal.jpg"/>
    <hyperlink ref="V109" r:id="rId167" display="http://pbs.twimg.com/profile_images/1115514749108854784/PSUkBTqJ_normal.jpg"/>
    <hyperlink ref="V110" r:id="rId168" display="http://pbs.twimg.com/profile_images/1115514749108854784/PSUkBTqJ_normal.jpg"/>
    <hyperlink ref="V111" r:id="rId169" display="http://pbs.twimg.com/profile_images/1122762876912058369/Ctw7Umpi_normal.jpg"/>
    <hyperlink ref="V112" r:id="rId170" display="http://pbs.twimg.com/profile_images/1122762876912058369/Ctw7Umpi_normal.jpg"/>
    <hyperlink ref="V113" r:id="rId171" display="http://pbs.twimg.com/profile_images/1122762876912058369/Ctw7Umpi_normal.jpg"/>
    <hyperlink ref="V114" r:id="rId172" display="http://pbs.twimg.com/profile_images/923487707405398017/VhynxBBv_normal.jpg"/>
    <hyperlink ref="V115" r:id="rId173" display="http://pbs.twimg.com/profile_images/923487707405398017/VhynxBBv_normal.jpg"/>
    <hyperlink ref="V116" r:id="rId174" display="http://pbs.twimg.com/profile_images/1107997317188206594/KmucYwMt_normal.jpg"/>
    <hyperlink ref="V117" r:id="rId175" display="http://pbs.twimg.com/profile_images/1110458004271443969/SYrg6ymY_normal.jpg"/>
    <hyperlink ref="V118" r:id="rId176" display="http://pbs.twimg.com/profile_images/1136167324363497474/UyirtpYS_normal.jpg"/>
    <hyperlink ref="V119" r:id="rId177" display="http://pbs.twimg.com/profile_images/1136167324363497474/UyirtpYS_normal.jpg"/>
    <hyperlink ref="V120" r:id="rId178" display="http://pbs.twimg.com/profile_images/1134039801475280896/wcfEeSli_normal.jpg"/>
    <hyperlink ref="V121" r:id="rId179" display="http://pbs.twimg.com/profile_images/1134039801475280896/wcfEeSli_normal.jpg"/>
    <hyperlink ref="V122" r:id="rId180" display="http://pbs.twimg.com/profile_images/1134836538104254465/OB2fwBSt_normal.jpg"/>
    <hyperlink ref="V123" r:id="rId181" display="http://pbs.twimg.com/profile_images/1125365773155885058/za9iRDbh_normal.jpg"/>
    <hyperlink ref="V124" r:id="rId182" display="http://pbs.twimg.com/profile_images/1135659359160197121/DySHJ9A0_normal.jpg"/>
    <hyperlink ref="V125" r:id="rId183" display="http://pbs.twimg.com/profile_images/960560500257054720/I0RG1amY_normal.jpg"/>
    <hyperlink ref="V126" r:id="rId184" display="http://pbs.twimg.com/profile_images/378800000134156659/1e411f510040cb3bb495f18eb0b5c14e_normal.jpeg"/>
    <hyperlink ref="V127" r:id="rId185" display="http://pbs.twimg.com/profile_images/964675278734700544/8X6Wj2vb_normal.jpg"/>
    <hyperlink ref="V128" r:id="rId186" display="http://pbs.twimg.com/profile_images/1124758462444056576/goGAnbQO_normal.png"/>
    <hyperlink ref="V129" r:id="rId187" display="http://pbs.twimg.com/profile_images/1124758462444056576/goGAnbQO_normal.png"/>
    <hyperlink ref="V130" r:id="rId188" display="http://pbs.twimg.com/profile_images/1124758462444056576/goGAnbQO_normal.png"/>
    <hyperlink ref="V131" r:id="rId189" display="http://pbs.twimg.com/profile_images/1124758462444056576/goGAnbQO_normal.png"/>
    <hyperlink ref="V132" r:id="rId190" display="http://pbs.twimg.com/profile_images/1131495065568911360/FCU2fyTM_normal.jpg"/>
    <hyperlink ref="V133" r:id="rId191" display="http://pbs.twimg.com/profile_images/1131495065568911360/FCU2fyTM_normal.jpg"/>
    <hyperlink ref="V134" r:id="rId192" display="http://pbs.twimg.com/profile_images/1131495065568911360/FCU2fyTM_normal.jpg"/>
    <hyperlink ref="V135" r:id="rId193" display="http://pbs.twimg.com/profile_images/1131495065568911360/FCU2fyTM_normal.jpg"/>
    <hyperlink ref="V136" r:id="rId194" display="http://pbs.twimg.com/profile_images/1131495065568911360/FCU2fyTM_normal.jpg"/>
    <hyperlink ref="V137" r:id="rId195" display="http://pbs.twimg.com/profile_images/1131495065568911360/FCU2fyTM_normal.jpg"/>
    <hyperlink ref="V138" r:id="rId196" display="http://pbs.twimg.com/profile_images/1131495065568911360/FCU2fyTM_normal.jpg"/>
    <hyperlink ref="V139" r:id="rId197" display="http://pbs.twimg.com/profile_images/1131495065568911360/FCU2fyTM_normal.jpg"/>
    <hyperlink ref="V140" r:id="rId198" display="http://pbs.twimg.com/profile_images/1131495065568911360/FCU2fyTM_normal.jpg"/>
    <hyperlink ref="V141" r:id="rId199" display="http://pbs.twimg.com/profile_images/1131495065568911360/FCU2fyTM_normal.jpg"/>
    <hyperlink ref="V142" r:id="rId200" display="http://pbs.twimg.com/profile_images/1131495065568911360/FCU2fyTM_normal.jpg"/>
    <hyperlink ref="V143" r:id="rId201" display="http://pbs.twimg.com/profile_images/958620266606809088/SUeftM_R_normal.jpg"/>
    <hyperlink ref="V144" r:id="rId202" display="http://pbs.twimg.com/profile_images/958620266606809088/SUeftM_R_normal.jpg"/>
    <hyperlink ref="V145" r:id="rId203" display="https://pbs.twimg.com/media/D8it7DOX4AELsJW.jpg"/>
    <hyperlink ref="V146" r:id="rId204" display="http://pbs.twimg.com/profile_images/663730127906463744/l017r0-__normal.jpg"/>
    <hyperlink ref="V147" r:id="rId205" display="https://pbs.twimg.com/media/D8it7DOX4AELsJW.jpg"/>
    <hyperlink ref="V148" r:id="rId206" display="https://pbs.twimg.com/media/D8it7DOX4AELsJW.jpg"/>
    <hyperlink ref="V149" r:id="rId207" display="https://pbs.twimg.com/media/D8it7DOX4AELsJW.jpg"/>
    <hyperlink ref="V150" r:id="rId208" display="http://pbs.twimg.com/profile_images/1136006525863043077/sLnuBSp4_normal.png"/>
    <hyperlink ref="V151" r:id="rId209" display="https://pbs.twimg.com/media/D8it7DOX4AELsJW.jpg"/>
    <hyperlink ref="V152" r:id="rId210" display="http://pbs.twimg.com/profile_images/1616006932/b4d169f3-2605-41cb-8df7-675909afd06f_normal.jpg"/>
    <hyperlink ref="V153" r:id="rId211" display="http://pbs.twimg.com/profile_images/1065992924566077441/5iDfDrqi_normal.jpg"/>
    <hyperlink ref="V154" r:id="rId212" display="https://pbs.twimg.com/media/D8it7DOX4AELsJW.jpg"/>
    <hyperlink ref="V155" r:id="rId213" display="https://pbs.twimg.com/media/D8it7DOX4AELsJW.jpg"/>
    <hyperlink ref="V156" r:id="rId214" display="http://pbs.twimg.com/profile_images/1616006932/b4d169f3-2605-41cb-8df7-675909afd06f_normal.jpg"/>
    <hyperlink ref="V157" r:id="rId215" display="https://pbs.twimg.com/media/D8jExQZW4AADD_H.jpg"/>
    <hyperlink ref="V158" r:id="rId216" display="http://pbs.twimg.com/profile_images/999299617941405696/okpIokzm_normal.jpg"/>
    <hyperlink ref="V159" r:id="rId217" display="http://pbs.twimg.com/profile_images/999299617941405696/okpIokzm_normal.jpg"/>
    <hyperlink ref="V160" r:id="rId218" display="http://pbs.twimg.com/profile_images/999299617941405696/okpIokzm_normal.jpg"/>
    <hyperlink ref="V161" r:id="rId219" display="http://pbs.twimg.com/profile_images/999299617941405696/okpIokzm_normal.jpg"/>
    <hyperlink ref="V162" r:id="rId220" display="http://pbs.twimg.com/profile_images/1130470007480172544/04g1Nquk_normal.jpg"/>
    <hyperlink ref="V163" r:id="rId221" display="http://pbs.twimg.com/profile_images/1130470007480172544/04g1Nquk_normal.jpg"/>
    <hyperlink ref="V164" r:id="rId222" display="http://pbs.twimg.com/profile_images/1130470007480172544/04g1Nquk_normal.jpg"/>
    <hyperlink ref="V165" r:id="rId223" display="http://abs.twimg.com/sticky/default_profile_images/default_profile_normal.png"/>
    <hyperlink ref="V166" r:id="rId224" display="http://pbs.twimg.com/profile_images/2811765941/9afeee1a58ed2d435fe04ecb97e9d4a7_normal.jpeg"/>
    <hyperlink ref="V167" r:id="rId225" display="http://pbs.twimg.com/profile_images/1093092452129480704/9OE6Fs26_normal.jpg"/>
    <hyperlink ref="V168" r:id="rId226" display="http://pbs.twimg.com/profile_images/1093092452129480704/9OE6Fs26_normal.jpg"/>
    <hyperlink ref="V169" r:id="rId227" display="http://pbs.twimg.com/profile_images/999043848000057344/C36Oamjf_normal.jpg"/>
    <hyperlink ref="V170" r:id="rId228" display="http://pbs.twimg.com/profile_images/999043848000057344/C36Oamjf_normal.jpg"/>
    <hyperlink ref="V171" r:id="rId229" display="http://pbs.twimg.com/profile_images/3150470163/22365a881fd8c08a2cfe2eaf7d1d801d_normal.jpeg"/>
    <hyperlink ref="V172" r:id="rId230" display="http://pbs.twimg.com/profile_images/3150470163/22365a881fd8c08a2cfe2eaf7d1d801d_normal.jpeg"/>
    <hyperlink ref="V173" r:id="rId231" display="http://pbs.twimg.com/profile_images/1132594989635133441/syGfrJHI_normal.jpg"/>
    <hyperlink ref="V174" r:id="rId232" display="http://pbs.twimg.com/profile_images/615859838128627712/WSAs92aE_normal.jpg"/>
    <hyperlink ref="V175" r:id="rId233" display="http://pbs.twimg.com/profile_images/846829319372656640/R29d0HlQ_normal.jpg"/>
    <hyperlink ref="V176" r:id="rId234" display="http://abs.twimg.com/sticky/default_profile_images/default_profile_normal.png"/>
    <hyperlink ref="V177" r:id="rId235" display="http://pbs.twimg.com/profile_images/686268214406463488/b464jali_normal.jpg"/>
    <hyperlink ref="V178" r:id="rId236" display="http://pbs.twimg.com/profile_images/686268214406463488/b464jali_normal.jpg"/>
    <hyperlink ref="V179" r:id="rId237" display="http://pbs.twimg.com/profile_images/950528971392757760/0NHIVsiC_normal.jpg"/>
    <hyperlink ref="V180" r:id="rId238" display="http://pbs.twimg.com/profile_images/950528971392757760/0NHIVsiC_normal.jpg"/>
    <hyperlink ref="V181" r:id="rId239" display="http://pbs.twimg.com/profile_images/939066858887696384/70LzCw5T_normal.jpg"/>
    <hyperlink ref="V182" r:id="rId240" display="http://pbs.twimg.com/profile_images/939066858887696384/70LzCw5T_normal.jpg"/>
    <hyperlink ref="V183" r:id="rId241" display="http://pbs.twimg.com/profile_images/939066858887696384/70LzCw5T_normal.jpg"/>
    <hyperlink ref="V184" r:id="rId242" display="http://pbs.twimg.com/profile_images/1104708615137624064/DqkN06Ri_normal.jpg"/>
    <hyperlink ref="V185" r:id="rId243" display="http://pbs.twimg.com/profile_images/814250924382257152/iITFTECW_normal.jpg"/>
    <hyperlink ref="V186" r:id="rId244" display="http://pbs.twimg.com/profile_images/814250924382257152/iITFTECW_normal.jpg"/>
    <hyperlink ref="V187" r:id="rId245" display="https://pbs.twimg.com/media/D8kqYMwWwAEfkdp.jpg"/>
    <hyperlink ref="V188" r:id="rId246" display="http://pbs.twimg.com/profile_images/593194957537673216/5-Ptgsth_normal.jpg"/>
    <hyperlink ref="V189" r:id="rId247" display="https://pbs.twimg.com/media/D8cmdmRXUAACt8s.png"/>
    <hyperlink ref="V190" r:id="rId248" display="http://pbs.twimg.com/profile_images/1130029361393012737/uM3BZ4os_normal.jpg"/>
    <hyperlink ref="V191" r:id="rId249" display="http://pbs.twimg.com/profile_images/749356902522421248/eivwlyzZ_normal.jpg"/>
    <hyperlink ref="V192" r:id="rId250" display="http://pbs.twimg.com/profile_images/593194957537673216/5-Ptgsth_normal.jpg"/>
    <hyperlink ref="V193" r:id="rId251" display="http://pbs.twimg.com/profile_images/593194957537673216/5-Ptgsth_normal.jpg"/>
    <hyperlink ref="V194" r:id="rId252" display="http://pbs.twimg.com/profile_images/593194957537673216/5-Ptgsth_normal.jpg"/>
    <hyperlink ref="V195" r:id="rId253" display="http://pbs.twimg.com/profile_images/593194957537673216/5-Ptgsth_normal.jpg"/>
    <hyperlink ref="V196" r:id="rId254" display="http://pbs.twimg.com/profile_images/593194957537673216/5-Ptgsth_normal.jpg"/>
    <hyperlink ref="V197" r:id="rId255" display="http://pbs.twimg.com/profile_images/593194957537673216/5-Ptgsth_normal.jpg"/>
    <hyperlink ref="V198" r:id="rId256" display="http://pbs.twimg.com/profile_images/593194957537673216/5-Ptgsth_normal.jpg"/>
    <hyperlink ref="V199" r:id="rId257" display="http://pbs.twimg.com/profile_images/1117728945162604544/-ekW32tg_normal.jpg"/>
    <hyperlink ref="V200" r:id="rId258" display="http://pbs.twimg.com/profile_images/1132741029822644224/iGMwiQTM_normal.jpg"/>
    <hyperlink ref="V201" r:id="rId259" display="https://pbs.twimg.com/media/D8ca7zSWsAAVHZ-.jpg"/>
    <hyperlink ref="V202" r:id="rId260" display="http://pbs.twimg.com/profile_images/483920986920996864/kGDqeEP6_normal.jpeg"/>
    <hyperlink ref="V203" r:id="rId261" display="http://pbs.twimg.com/profile_images/997747129442447360/ywRnJlbG_normal.jpg"/>
    <hyperlink ref="V204" r:id="rId262" display="http://pbs.twimg.com/profile_images/483920986920996864/kGDqeEP6_normal.jpeg"/>
    <hyperlink ref="V205" r:id="rId263" display="http://pbs.twimg.com/profile_images/1122858826196115456/H6xReWJa_normal.png"/>
    <hyperlink ref="V206" r:id="rId264" display="http://pbs.twimg.com/profile_images/1122858826196115456/H6xReWJa_normal.png"/>
    <hyperlink ref="V207" r:id="rId265" display="http://pbs.twimg.com/profile_images/1122858826196115456/H6xReWJa_normal.png"/>
    <hyperlink ref="V208" r:id="rId266" display="http://pbs.twimg.com/profile_images/1122858826196115456/H6xReWJa_normal.png"/>
    <hyperlink ref="X3" r:id="rId267" display="https://twitter.com/#!/dewsburyrams/status/1135173431199174656"/>
    <hyperlink ref="X4" r:id="rId268" display="https://twitter.com/#!/neaglehigor/status/1135726451557392384"/>
    <hyperlink ref="X5" r:id="rId269" display="https://twitter.com/#!/neilwalmsley3/status/1136760315381784576"/>
    <hyperlink ref="X6" r:id="rId270" display="https://twitter.com/#!/neilwalmsley3/status/1136760315381784576"/>
    <hyperlink ref="X7" r:id="rId271" display="https://twitter.com/#!/r_nrl/status/1136805537985769473"/>
    <hyperlink ref="X8" r:id="rId272" display="https://twitter.com/#!/connorjames1999/status/1136896630534365184"/>
    <hyperlink ref="X9" r:id="rId273" display="https://twitter.com/#!/samtcity/status/1136901258659401729"/>
    <hyperlink ref="X10" r:id="rId274" display="https://twitter.com/#!/workingtontown/status/1136907743862935552"/>
    <hyperlink ref="X11" r:id="rId275" display="https://twitter.com/#!/rljohnny/status/1136907799974334465"/>
    <hyperlink ref="X12" r:id="rId276" display="https://twitter.com/#!/loobylynzra/status/1136907988227244034"/>
    <hyperlink ref="X13" r:id="rId277" display="https://twitter.com/#!/gavinbrannan/status/1136908598540460032"/>
    <hyperlink ref="X14" r:id="rId278" display="https://twitter.com/#!/callumplin/status/1136908815939620869"/>
    <hyperlink ref="X15" r:id="rId279" display="https://twitter.com/#!/trearnshaw/status/1136909016095952897"/>
    <hyperlink ref="X16" r:id="rId280" display="https://twitter.com/#!/j_mcgillvary/status/1136909669782446080"/>
    <hyperlink ref="X17" r:id="rId281" display="https://twitter.com/#!/bramleybuffs/status/1136913916217495552"/>
    <hyperlink ref="X18" r:id="rId282" display="https://twitter.com/#!/knarkybadger/status/1136915600964542465"/>
    <hyperlink ref="X19" r:id="rId283" display="https://twitter.com/#!/barratchris/status/1136915239788789760"/>
    <hyperlink ref="X20" r:id="rId284" display="https://twitter.com/#!/barratchris/status/1136915801322196992"/>
    <hyperlink ref="X21" r:id="rId285" display="https://twitter.com/#!/carneypeterjoe/status/1136916771796111360"/>
    <hyperlink ref="X22" r:id="rId286" display="https://twitter.com/#!/chappelbob/status/1136917411150610434"/>
    <hyperlink ref="X23" r:id="rId287" display="https://twitter.com/#!/chappelbob/status/1136917422273912832"/>
    <hyperlink ref="X24" r:id="rId288" display="https://twitter.com/#!/lewinwilllew22/status/1136919134413959168"/>
    <hyperlink ref="X25" r:id="rId289" display="https://twitter.com/#!/lukeatkins79/status/1136919283924123648"/>
    <hyperlink ref="X26" r:id="rId290" display="https://twitter.com/#!/lukeatkins79/status/1136919297538895872"/>
    <hyperlink ref="X27" r:id="rId291" display="https://twitter.com/#!/leagueexpress/status/1136919433048408065"/>
    <hyperlink ref="X28" r:id="rId292" display="https://twitter.com/#!/m_shaw1/status/1136920840984047617"/>
    <hyperlink ref="X29" r:id="rId293" display="https://twitter.com/#!/craig_backhouse/status/1136920889327570944"/>
    <hyperlink ref="X30" r:id="rId294" display="https://twitter.com/#!/joe16316602/status/1136921715399974912"/>
    <hyperlink ref="X31" r:id="rId295" display="https://twitter.com/#!/tim_hughesali/status/1136921732055519232"/>
    <hyperlink ref="X32" r:id="rId296" display="https://twitter.com/#!/1866swintonrick/status/1136923403070431232"/>
    <hyperlink ref="X33" r:id="rId297" display="https://twitter.com/#!/theantporter/status/1136924284671188992"/>
    <hyperlink ref="X34" r:id="rId298" display="https://twitter.com/#!/rsabulldog/status/1136924589248983040"/>
    <hyperlink ref="X35" r:id="rId299" display="https://twitter.com/#!/richardheyes/status/1136926074460409856"/>
    <hyperlink ref="X36" r:id="rId300" display="https://twitter.com/#!/balfey78/status/1136926522068090880"/>
    <hyperlink ref="X37" r:id="rId301" display="https://twitter.com/#!/fitzpatrickkev/status/1136913308475412480"/>
    <hyperlink ref="X38" r:id="rId302" display="https://twitter.com/#!/fitzpatrickkev/status/1136926588665257984"/>
    <hyperlink ref="X39" r:id="rId303" display="https://twitter.com/#!/mrneilmorrow/status/1136931006538276865"/>
    <hyperlink ref="X40" r:id="rId304" display="https://twitter.com/#!/mrneilmorrow/status/1136931006538276865"/>
    <hyperlink ref="X41" r:id="rId305" display="https://twitter.com/#!/petersmithyep/status/1136927648851140608"/>
    <hyperlink ref="X42" r:id="rId306" display="https://twitter.com/#!/yepsportsdesk/status/1136931853867323392"/>
    <hyperlink ref="X43" r:id="rId307" display="https://twitter.com/#!/discomclennan/status/1136933560831610885"/>
    <hyperlink ref="X44" r:id="rId308" display="https://twitter.com/#!/themagicweekend/status/1136934390695641088"/>
    <hyperlink ref="X45" r:id="rId309" display="https://twitter.com/#!/grosvenor_david/status/1136936660967579650"/>
    <hyperlink ref="X46" r:id="rId310" display="https://twitter.com/#!/phoenixevcoach/status/1136937737930584065"/>
    <hyperlink ref="X47" r:id="rId311" display="https://twitter.com/#!/nicwid/status/1136938141082902529"/>
    <hyperlink ref="X48" r:id="rId312" display="https://twitter.com/#!/claretng/status/1136939071656382464"/>
    <hyperlink ref="X49" r:id="rId313" display="https://twitter.com/#!/lozzzknight/status/1136942980152090624"/>
    <hyperlink ref="X50" r:id="rId314" display="https://twitter.com/#!/jcsura/status/1136946397310332928"/>
    <hyperlink ref="X51" r:id="rId315" display="https://twitter.com/#!/callstock/status/1136947003194261507"/>
    <hyperlink ref="X52" r:id="rId316" display="https://twitter.com/#!/callstock/status/1136947014380531712"/>
    <hyperlink ref="X53" r:id="rId317" display="https://twitter.com/#!/consumodeporte/status/1136947175403839491"/>
    <hyperlink ref="X54" r:id="rId318" display="https://twitter.com/#!/mjeshep/status/1136951974912565248"/>
    <hyperlink ref="X55" r:id="rId319" display="https://twitter.com/#!/aaronsmithbd4/status/1136953664101343238"/>
    <hyperlink ref="X56" r:id="rId320" display="https://twitter.com/#!/phil58147326/status/1136958001846398976"/>
    <hyperlink ref="X57" r:id="rId321" display="https://twitter.com/#!/annestowrd/status/1136961168910815232"/>
    <hyperlink ref="X58" r:id="rId322" display="https://twitter.com/#!/leyland_lucy/status/1136969355714076677"/>
    <hyperlink ref="X59" r:id="rId323" display="https://twitter.com/#!/ginnerwina/status/1136889773279318017"/>
    <hyperlink ref="X60" r:id="rId324" display="https://twitter.com/#!/ginnerwina/status/1136983338835726336"/>
    <hyperlink ref="X61" r:id="rId325" display="https://twitter.com/#!/elizabe23127358/status/1136946366171758595"/>
    <hyperlink ref="X62" r:id="rId326" display="https://twitter.com/#!/elizabe23127358/status/1136946375210557442"/>
    <hyperlink ref="X63" r:id="rId327" display="https://twitter.com/#!/elizabe23127358/status/1136984685265989633"/>
    <hyperlink ref="X64" r:id="rId328" display="https://twitter.com/#!/got2getgo/status/1136995295970168832"/>
    <hyperlink ref="X65" r:id="rId329" display="https://twitter.com/#!/swannymediaman/status/1137021669548183554"/>
    <hyperlink ref="X66" r:id="rId330" display="https://twitter.com/#!/wa12rugbyleague/status/1137024224093245440"/>
    <hyperlink ref="X67" r:id="rId331" display="https://twitter.com/#!/shonam79/status/1137030916981895169"/>
    <hyperlink ref="X68" r:id="rId332" display="https://twitter.com/#!/halafi01/status/1137038746447208448"/>
    <hyperlink ref="X69" r:id="rId333" display="https://twitter.com/#!/urbantoronto/status/1137041842900520962"/>
    <hyperlink ref="X70" r:id="rId334" display="https://twitter.com/#!/craigtflaherty/status/1137043684971687941"/>
    <hyperlink ref="X71" r:id="rId335" display="https://twitter.com/#!/sappermp10/status/1137080402642952192"/>
    <hyperlink ref="X72" r:id="rId336" display="https://twitter.com/#!/davescully/status/1137084478818590721"/>
    <hyperlink ref="X73" r:id="rId337" display="https://twitter.com/#!/rlnewscouk/status/1137085538735988740"/>
    <hyperlink ref="X74" r:id="rId338" display="https://twitter.com/#!/bryanthiel_88/status/1137073130327949313"/>
    <hyperlink ref="X75" r:id="rId339" display="https://twitter.com/#!/robncaz/status/1137088081314680833"/>
    <hyperlink ref="X76" r:id="rId340" display="https://twitter.com/#!/bradbuss/status/1137088097403965441"/>
    <hyperlink ref="X77" r:id="rId341" display="https://twitter.com/#!/guardiannews/status/1137106016661889025"/>
    <hyperlink ref="X78" r:id="rId342" display="https://twitter.com/#!/sportsupdatefbb/status/1137108192733933568"/>
    <hyperlink ref="X79" r:id="rId343" display="https://twitter.com/#!/analyticaglobal/status/1137108407285100544"/>
    <hyperlink ref="X80" r:id="rId344" display="https://twitter.com/#!/jojostro01/status/1137120509479575553"/>
    <hyperlink ref="X81" r:id="rId345" display="https://twitter.com/#!/jojostro01/status/1137120509479575553"/>
    <hyperlink ref="X82" r:id="rId346" display="https://twitter.com/#!/jojostro01/status/1137136391241031680"/>
    <hyperlink ref="X83" r:id="rId347" display="https://twitter.com/#!/karrick/status/1136986734900760576"/>
    <hyperlink ref="X84" r:id="rId348" display="https://twitter.com/#!/karrick/status/1137141400485711874"/>
    <hyperlink ref="X85" r:id="rId349" display="https://twitter.com/#!/sporttlad/status/1137175049348235264"/>
    <hyperlink ref="X86" r:id="rId350" display="https://twitter.com/#!/stocksfield_md/status/1137223604133928960"/>
    <hyperlink ref="X87" r:id="rId351" display="https://twitter.com/#!/john_v_sharpe/status/1137247771549929472"/>
    <hyperlink ref="X88" r:id="rId352" display="https://twitter.com/#!/clarenorth/status/1137248168184336385"/>
    <hyperlink ref="X89" r:id="rId353" display="https://twitter.com/#!/trevthered17/status/1137248249423769600"/>
    <hyperlink ref="X90" r:id="rId354" display="https://twitter.com/#!/yorkiewend/status/1137249045796347904"/>
    <hyperlink ref="X91" r:id="rId355" display="https://twitter.com/#!/michaeltiller3/status/1137254403075858432"/>
    <hyperlink ref="X92" r:id="rId356" display="https://twitter.com/#!/markwilsonradio/status/1137258657475903489"/>
    <hyperlink ref="X93" r:id="rId357" display="https://twitter.com/#!/jamessaintlatic/status/1137260924514029568"/>
    <hyperlink ref="X94" r:id="rId358" display="https://twitter.com/#!/biggdazza/status/1137261575604228097"/>
    <hyperlink ref="X95" r:id="rId359" display="https://twitter.com/#!/jjwhaling/status/1136909795284459525"/>
    <hyperlink ref="X96" r:id="rId360" display="https://twitter.com/#!/jjwhaling/status/1137262224173654016"/>
    <hyperlink ref="X97" r:id="rId361" display="https://twitter.com/#!/staceydenby/status/1137265262657449984"/>
    <hyperlink ref="X98" r:id="rId362" display="https://twitter.com/#!/davesinners/status/1137265739340161024"/>
    <hyperlink ref="X99" r:id="rId363" display="https://twitter.com/#!/jinjasoo/status/1137268489377505285"/>
    <hyperlink ref="X100" r:id="rId364" display="https://twitter.com/#!/aiden_hema/status/1137268574509240320"/>
    <hyperlink ref="X101" r:id="rId365" display="https://twitter.com/#!/garethwalker/status/1136888554834092032"/>
    <hyperlink ref="X102" r:id="rId366" display="https://twitter.com/#!/garethwalker/status/1137249959466717184"/>
    <hyperlink ref="X103" r:id="rId367" display="https://twitter.com/#!/davidh08son/status/1137269981668708353"/>
    <hyperlink ref="X104" r:id="rId368" display="https://twitter.com/#!/rugbypass/status/1137270071397629952"/>
    <hyperlink ref="X105" r:id="rId369" display="https://twitter.com/#!/davidoakworth/status/1136909709859008512"/>
    <hyperlink ref="X106" r:id="rId370" display="https://twitter.com/#!/davidoakworth/status/1136916124287885312"/>
    <hyperlink ref="X107" r:id="rId371" display="https://twitter.com/#!/davidoakworth/status/1137271173719498752"/>
    <hyperlink ref="X108" r:id="rId372" display="https://twitter.com/#!/mickneary4/status/1136917197450821632"/>
    <hyperlink ref="X109" r:id="rId373" display="https://twitter.com/#!/mickneary4/status/1136917207760482304"/>
    <hyperlink ref="X110" r:id="rId374" display="https://twitter.com/#!/mickneary4/status/1137271802722508801"/>
    <hyperlink ref="X111" r:id="rId375" display="https://twitter.com/#!/andrew_smith73/status/1136917278526754817"/>
    <hyperlink ref="X112" r:id="rId376" display="https://twitter.com/#!/andrew_smith73/status/1136917290723762176"/>
    <hyperlink ref="X113" r:id="rId377" display="https://twitter.com/#!/andrew_smith73/status/1137272627138088960"/>
    <hyperlink ref="X114" r:id="rId378" display="https://twitter.com/#!/garethsayer2/status/1137129016983478272"/>
    <hyperlink ref="X115" r:id="rId379" display="https://twitter.com/#!/garethsayer2/status/1137274943622864898"/>
    <hyperlink ref="X116" r:id="rId380" display="https://twitter.com/#!/announcerphil/status/1137277030519791616"/>
    <hyperlink ref="X117" r:id="rId381" display="https://twitter.com/#!/mattfarrell08/status/1137277428248850432"/>
    <hyperlink ref="X118" r:id="rId382" display="https://twitter.com/#!/jackwalker456/status/1137277914330882048"/>
    <hyperlink ref="X119" r:id="rId383" display="https://twitter.com/#!/jackwalker456/status/1137278000607768581"/>
    <hyperlink ref="X120" r:id="rId384" display="https://twitter.com/#!/davieshowie/status/1136961734223245314"/>
    <hyperlink ref="X121" r:id="rId385" display="https://twitter.com/#!/davieshowie/status/1137279691574992896"/>
    <hyperlink ref="X122" r:id="rId386" display="https://twitter.com/#!/derekhudsonpgp/status/1137281808221913088"/>
    <hyperlink ref="X123" r:id="rId387" display="https://twitter.com/#!/katieb_16bulls/status/1137284523845197825"/>
    <hyperlink ref="X124" r:id="rId388" display="https://twitter.com/#!/megharvx/status/1137289260862705664"/>
    <hyperlink ref="X125" r:id="rId389" display="https://twitter.com/#!/cbennett180/status/1137297498622582784"/>
    <hyperlink ref="X126" r:id="rId390" display="https://twitter.com/#!/fozzwafc/status/1137299244182908928"/>
    <hyperlink ref="X127" r:id="rId391" display="https://twitter.com/#!/petersmithyep/status/1136927648851140608"/>
    <hyperlink ref="X128" r:id="rId392" display="https://twitter.com/#!/emma_tr4_rhinos/status/1136946250484506624"/>
    <hyperlink ref="X129" r:id="rId393" display="https://twitter.com/#!/emma_tr4_rhinos/status/1136940109394321408"/>
    <hyperlink ref="X130" r:id="rId394" display="https://twitter.com/#!/emma_tr4_rhinos/status/1136945555333111808"/>
    <hyperlink ref="X131" r:id="rId395" display="https://twitter.com/#!/emma_tr4_rhinos/status/1137319242091716609"/>
    <hyperlink ref="X132" r:id="rId396" display="https://twitter.com/#!/rod_studd/status/1137042616481177600"/>
    <hyperlink ref="X133" r:id="rId397" display="https://twitter.com/#!/rod_studd/status/1137044539942821888"/>
    <hyperlink ref="X134" r:id="rId398" display="https://twitter.com/#!/rod_studd/status/1137312051586588672"/>
    <hyperlink ref="X135" r:id="rId399" display="https://twitter.com/#!/rod_studd/status/1137320127962198016"/>
    <hyperlink ref="X136" r:id="rId400" display="https://twitter.com/#!/rod_studd/status/1137042616481177600"/>
    <hyperlink ref="X137" r:id="rId401" display="https://twitter.com/#!/rod_studd/status/1137044539942821888"/>
    <hyperlink ref="X138" r:id="rId402" display="https://twitter.com/#!/rod_studd/status/1137312051586588672"/>
    <hyperlink ref="X139" r:id="rId403" display="https://twitter.com/#!/rod_studd/status/1137320127962198016"/>
    <hyperlink ref="X140" r:id="rId404" display="https://twitter.com/#!/rod_studd/status/1137312051586588672"/>
    <hyperlink ref="X141" r:id="rId405" display="https://twitter.com/#!/rod_studd/status/1137320127962198016"/>
    <hyperlink ref="X142" r:id="rId406" display="https://twitter.com/#!/rod_studd/status/1136928336192651270"/>
    <hyperlink ref="X143" r:id="rId407" display="https://twitter.com/#!/coaching_review/status/1137326518256963584"/>
    <hyperlink ref="X144" r:id="rId408" display="https://twitter.com/#!/coaching_review/status/1137326518256963584"/>
    <hyperlink ref="X145" r:id="rId409" display="https://twitter.com/#!/mikeulyatt1/status/1137350347272400897"/>
    <hyperlink ref="X146" r:id="rId410" display="https://twitter.com/#!/andrewsduncan1/status/1137352101858807808"/>
    <hyperlink ref="X147" r:id="rId411" display="https://twitter.com/#!/ajmbecks/status/1137355916045627392"/>
    <hyperlink ref="X148" r:id="rId412" display="https://twitter.com/#!/manjaselva/status/1137366541224304640"/>
    <hyperlink ref="X149" r:id="rId413" display="https://twitter.com/#!/jenningslufc/status/1137369216947036161"/>
    <hyperlink ref="X150" r:id="rId414" display="https://twitter.com/#!/aaronbower/status/1136917350798807040"/>
    <hyperlink ref="X151" r:id="rId415" display="https://twitter.com/#!/aaronbower/status/1137355713079128064"/>
    <hyperlink ref="X152" r:id="rId416" display="https://twitter.com/#!/thegoldthorpes/status/1137110744170926082"/>
    <hyperlink ref="X153" r:id="rId417" display="https://twitter.com/#!/guardian_sport/status/1136939785023606785"/>
    <hyperlink ref="X154" r:id="rId418" display="https://twitter.com/#!/guardian_sport/status/1137350191982530561"/>
    <hyperlink ref="X155" r:id="rId419" display="https://twitter.com/#!/thegoldthorpes/status/1137373029334441985"/>
    <hyperlink ref="X156" r:id="rId420" display="https://twitter.com/#!/thegoldthorpes/status/1137115012403736577"/>
    <hyperlink ref="X157" r:id="rId421" display="https://twitter.com/#!/shawnvenasse/status/1137375260989431814"/>
    <hyperlink ref="X158" r:id="rId422" display="https://twitter.com/#!/uvamacerbam/status/1137377008386789376"/>
    <hyperlink ref="X159" r:id="rId423" display="https://twitter.com/#!/uvamacerbam/status/1137368951573364736"/>
    <hyperlink ref="X160" r:id="rId424" display="https://twitter.com/#!/uvamacerbam/status/1137377008386789376"/>
    <hyperlink ref="X161" r:id="rId425" display="https://twitter.com/#!/uvamacerbam/status/1137377008386789376"/>
    <hyperlink ref="X162" r:id="rId426" display="https://twitter.com/#!/thegamecaller/status/1136909220106952704"/>
    <hyperlink ref="X163" r:id="rId427" display="https://twitter.com/#!/thegamecaller/status/1136915185854275584"/>
    <hyperlink ref="X164" r:id="rId428" display="https://twitter.com/#!/thegamecaller/status/1137270937794093056"/>
    <hyperlink ref="X165" r:id="rId429" display="https://twitter.com/#!/gledbarb/status/1137379516412780544"/>
    <hyperlink ref="X166" r:id="rId430" display="https://twitter.com/#!/rogerkline/status/1137395642190503936"/>
    <hyperlink ref="X167" r:id="rId431" display="https://twitter.com/#!/loverugbyleague/status/1137049080461266944"/>
    <hyperlink ref="X168" r:id="rId432" display="https://twitter.com/#!/loverugbyleague/status/1137268020777107456"/>
    <hyperlink ref="X169" r:id="rId433" display="https://twitter.com/#!/bezzer3/status/1137396088607035392"/>
    <hyperlink ref="X170" r:id="rId434" display="https://twitter.com/#!/bezzer3/status/1137396088607035392"/>
    <hyperlink ref="X171" r:id="rId435" display="https://twitter.com/#!/johnnyddavidson/status/1137399422747328512"/>
    <hyperlink ref="X172" r:id="rId436" display="https://twitter.com/#!/johnnyddavidson/status/1137399424441823232"/>
    <hyperlink ref="X173" r:id="rId437" display="https://twitter.com/#!/ladyannad/status/1137400225293852673"/>
    <hyperlink ref="X174" r:id="rId438" display="https://twitter.com/#!/zeb_habs/status/1137403218428932096"/>
    <hyperlink ref="X175" r:id="rId439" display="https://twitter.com/#!/jamie_bate/status/1137130798447058945"/>
    <hyperlink ref="X176" r:id="rId440" display="https://twitter.com/#!/keyclass/status/1137412944361414656"/>
    <hyperlink ref="X177" r:id="rId441" display="https://twitter.com/#!/leigh_dt/status/1136944158441115648"/>
    <hyperlink ref="X178" r:id="rId442" display="https://twitter.com/#!/leigh_dt/status/1137420975140741121"/>
    <hyperlink ref="X179" r:id="rId443" display="https://twitter.com/#!/newtorlfamily/status/1137447225481728002"/>
    <hyperlink ref="X180" r:id="rId444" display="https://twitter.com/#!/newtorlfamily/status/1137447225481728002"/>
    <hyperlink ref="X181" r:id="rId445" display="https://twitter.com/#!/ilaybourn/status/1136940140033708032"/>
    <hyperlink ref="X182" r:id="rId446" display="https://twitter.com/#!/ilaybourn/status/1136964522953105413"/>
    <hyperlink ref="X183" r:id="rId447" display="https://twitter.com/#!/ilaybourn/status/1137245072129437697"/>
    <hyperlink ref="X184" r:id="rId448" display="https://twitter.com/#!/clarkieboy23/status/1137448584616562688"/>
    <hyperlink ref="X185" r:id="rId449" display="https://twitter.com/#!/eva_gbtheatre/status/1137448974661685251"/>
    <hyperlink ref="X186" r:id="rId450" display="https://twitter.com/#!/eva_gbtheatre/status/1137448974661685251"/>
    <hyperlink ref="X187" r:id="rId451" display="https://twitter.com/#!/ebrutvkenya/status/1137486977480237057"/>
    <hyperlink ref="X188" r:id="rId452" display="https://twitter.com/#!/timfen8/status/1137516649496612864"/>
    <hyperlink ref="X189" r:id="rId453" display="https://twitter.com/#!/swinton_lions/status/1136921067950346241"/>
    <hyperlink ref="X190" r:id="rId454" display="https://twitter.com/#!/andy_mazey/status/1136921338789208064"/>
    <hyperlink ref="X191" r:id="rId455" display="https://twitter.com/#!/lezboardman/status/1137061561305112581"/>
    <hyperlink ref="X192" r:id="rId456" display="https://twitter.com/#!/timfen8/status/1137516649496612864"/>
    <hyperlink ref="X193" r:id="rId457" display="https://twitter.com/#!/timfen8/status/1137516649496612864"/>
    <hyperlink ref="X194" r:id="rId458" display="https://twitter.com/#!/timfen8/status/1137516649496612864"/>
    <hyperlink ref="X195" r:id="rId459" display="https://twitter.com/#!/timfen8/status/1137516649496612864"/>
    <hyperlink ref="X196" r:id="rId460" display="https://twitter.com/#!/timfen8/status/1137516649496612864"/>
    <hyperlink ref="X197" r:id="rId461" display="https://twitter.com/#!/timfen8/status/1137516649496612864"/>
    <hyperlink ref="X198" r:id="rId462" display="https://twitter.com/#!/timfen8/status/1137516649496612864"/>
    <hyperlink ref="X199" r:id="rId463" display="https://twitter.com/#!/llama_survivor/status/1137576504697806848"/>
    <hyperlink ref="X200" r:id="rId464" display="https://twitter.com/#!/briaclew/status/1137639542918385664"/>
    <hyperlink ref="X201" r:id="rId465" display="https://twitter.com/#!/therfl/status/1136907541194190850"/>
    <hyperlink ref="X202" r:id="rId466" display="https://twitter.com/#!/cmb210593/status/1136920914392756227"/>
    <hyperlink ref="X203" r:id="rId467" display="https://twitter.com/#!/kevinmort/status/1137014056563462145"/>
    <hyperlink ref="X204" r:id="rId468" display="https://twitter.com/#!/cmb210593/status/1138175521471246336"/>
    <hyperlink ref="X205" r:id="rId469" display="https://twitter.com/#!/bressette4/status/1138183308217655296"/>
    <hyperlink ref="X206" r:id="rId470" display="https://twitter.com/#!/bressette4/status/1138183308217655296"/>
    <hyperlink ref="X207" r:id="rId471" display="https://twitter.com/#!/bressette4/status/1138183308217655296"/>
    <hyperlink ref="X208" r:id="rId472" display="https://twitter.com/#!/bressette4/status/1137083157268828160"/>
    <hyperlink ref="AZ116" r:id="rId473" display="https://api.twitter.com/1.1/geo/id/0c4f58af36a910a6.json"/>
    <hyperlink ref="AZ132" r:id="rId474" display="https://api.twitter.com/1.1/geo/id/5bcd72da50f0ee77.json"/>
    <hyperlink ref="AZ133" r:id="rId475" display="https://api.twitter.com/1.1/geo/id/5bcd72da50f0ee77.json"/>
    <hyperlink ref="AZ134" r:id="rId476" display="https://api.twitter.com/1.1/geo/id/5bcd72da50f0ee77.json"/>
    <hyperlink ref="AZ135" r:id="rId477" display="https://api.twitter.com/1.1/geo/id/5bcd72da50f0ee77.json"/>
    <hyperlink ref="AZ136" r:id="rId478" display="https://api.twitter.com/1.1/geo/id/5bcd72da50f0ee77.json"/>
    <hyperlink ref="AZ137" r:id="rId479" display="https://api.twitter.com/1.1/geo/id/5bcd72da50f0ee77.json"/>
    <hyperlink ref="AZ138" r:id="rId480" display="https://api.twitter.com/1.1/geo/id/5bcd72da50f0ee77.json"/>
    <hyperlink ref="AZ139" r:id="rId481" display="https://api.twitter.com/1.1/geo/id/5bcd72da50f0ee77.json"/>
    <hyperlink ref="AZ140" r:id="rId482" display="https://api.twitter.com/1.1/geo/id/5bcd72da50f0ee77.json"/>
    <hyperlink ref="AZ141" r:id="rId483" display="https://api.twitter.com/1.1/geo/id/5bcd72da50f0ee77.json"/>
    <hyperlink ref="AZ142" r:id="rId484" display="https://api.twitter.com/1.1/geo/id/5bcd72da50f0ee77.json"/>
    <hyperlink ref="AZ163" r:id="rId485" display="https://api.twitter.com/1.1/geo/id/584d81d6e854d368.json"/>
  </hyperlinks>
  <printOptions/>
  <pageMargins left="0.7" right="0.7" top="0.75" bottom="0.75" header="0.3" footer="0.3"/>
  <pageSetup horizontalDpi="600" verticalDpi="600" orientation="portrait" r:id="rId489"/>
  <legacyDrawing r:id="rId487"/>
  <tableParts>
    <tablePart r:id="rId48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2549</v>
      </c>
      <c r="B1" s="13" t="s">
        <v>2702</v>
      </c>
      <c r="C1" s="13" t="s">
        <v>2703</v>
      </c>
      <c r="D1" s="13" t="s">
        <v>144</v>
      </c>
      <c r="E1" s="13" t="s">
        <v>2705</v>
      </c>
      <c r="F1" s="13" t="s">
        <v>2706</v>
      </c>
      <c r="G1" s="13" t="s">
        <v>2707</v>
      </c>
    </row>
    <row r="2" spans="1:7" ht="15">
      <c r="A2" s="78" t="s">
        <v>2129</v>
      </c>
      <c r="B2" s="78">
        <v>56</v>
      </c>
      <c r="C2" s="122">
        <v>0.0121580547112462</v>
      </c>
      <c r="D2" s="78" t="s">
        <v>2704</v>
      </c>
      <c r="E2" s="78"/>
      <c r="F2" s="78"/>
      <c r="G2" s="78"/>
    </row>
    <row r="3" spans="1:7" ht="15">
      <c r="A3" s="78" t="s">
        <v>2130</v>
      </c>
      <c r="B3" s="78">
        <v>186</v>
      </c>
      <c r="C3" s="122">
        <v>0.04038211029092488</v>
      </c>
      <c r="D3" s="78" t="s">
        <v>2704</v>
      </c>
      <c r="E3" s="78"/>
      <c r="F3" s="78"/>
      <c r="G3" s="78"/>
    </row>
    <row r="4" spans="1:7" ht="15">
      <c r="A4" s="78" t="s">
        <v>2131</v>
      </c>
      <c r="B4" s="78">
        <v>0</v>
      </c>
      <c r="C4" s="122">
        <v>0</v>
      </c>
      <c r="D4" s="78" t="s">
        <v>2704</v>
      </c>
      <c r="E4" s="78"/>
      <c r="F4" s="78"/>
      <c r="G4" s="78"/>
    </row>
    <row r="5" spans="1:7" ht="15">
      <c r="A5" s="78" t="s">
        <v>2132</v>
      </c>
      <c r="B5" s="78">
        <v>4364</v>
      </c>
      <c r="C5" s="122">
        <v>0.9474598349978289</v>
      </c>
      <c r="D5" s="78" t="s">
        <v>2704</v>
      </c>
      <c r="E5" s="78"/>
      <c r="F5" s="78"/>
      <c r="G5" s="78"/>
    </row>
    <row r="6" spans="1:7" ht="15">
      <c r="A6" s="78" t="s">
        <v>2133</v>
      </c>
      <c r="B6" s="78">
        <v>4606</v>
      </c>
      <c r="C6" s="122">
        <v>1</v>
      </c>
      <c r="D6" s="78" t="s">
        <v>2704</v>
      </c>
      <c r="E6" s="78"/>
      <c r="F6" s="78"/>
      <c r="G6" s="78"/>
    </row>
    <row r="7" spans="1:7" ht="15">
      <c r="A7" s="84" t="s">
        <v>2134</v>
      </c>
      <c r="B7" s="84">
        <v>139</v>
      </c>
      <c r="C7" s="123">
        <v>0.005862330220389159</v>
      </c>
      <c r="D7" s="84" t="s">
        <v>2704</v>
      </c>
      <c r="E7" s="84" t="b">
        <v>0</v>
      </c>
      <c r="F7" s="84" t="b">
        <v>0</v>
      </c>
      <c r="G7" s="84" t="b">
        <v>0</v>
      </c>
    </row>
    <row r="8" spans="1:7" ht="15">
      <c r="A8" s="84" t="s">
        <v>2135</v>
      </c>
      <c r="B8" s="84">
        <v>135</v>
      </c>
      <c r="C8" s="123">
        <v>0.006299384964010922</v>
      </c>
      <c r="D8" s="84" t="s">
        <v>2704</v>
      </c>
      <c r="E8" s="84" t="b">
        <v>0</v>
      </c>
      <c r="F8" s="84" t="b">
        <v>0</v>
      </c>
      <c r="G8" s="84" t="b">
        <v>0</v>
      </c>
    </row>
    <row r="9" spans="1:7" ht="15">
      <c r="A9" s="84" t="s">
        <v>2136</v>
      </c>
      <c r="B9" s="84">
        <v>94</v>
      </c>
      <c r="C9" s="123">
        <v>0.010265137676285736</v>
      </c>
      <c r="D9" s="84" t="s">
        <v>2704</v>
      </c>
      <c r="E9" s="84" t="b">
        <v>0</v>
      </c>
      <c r="F9" s="84" t="b">
        <v>0</v>
      </c>
      <c r="G9" s="84" t="b">
        <v>0</v>
      </c>
    </row>
    <row r="10" spans="1:7" ht="15">
      <c r="A10" s="84" t="s">
        <v>2112</v>
      </c>
      <c r="B10" s="84">
        <v>88</v>
      </c>
      <c r="C10" s="123">
        <v>0.010389415083470618</v>
      </c>
      <c r="D10" s="84" t="s">
        <v>2704</v>
      </c>
      <c r="E10" s="84" t="b">
        <v>0</v>
      </c>
      <c r="F10" s="84" t="b">
        <v>0</v>
      </c>
      <c r="G10" s="84" t="b">
        <v>0</v>
      </c>
    </row>
    <row r="11" spans="1:7" ht="15">
      <c r="A11" s="84" t="s">
        <v>2137</v>
      </c>
      <c r="B11" s="84">
        <v>75</v>
      </c>
      <c r="C11" s="123">
        <v>0.010789239928214636</v>
      </c>
      <c r="D11" s="84" t="s">
        <v>2704</v>
      </c>
      <c r="E11" s="84" t="b">
        <v>0</v>
      </c>
      <c r="F11" s="84" t="b">
        <v>0</v>
      </c>
      <c r="G11" s="84" t="b">
        <v>0</v>
      </c>
    </row>
    <row r="12" spans="1:7" ht="15">
      <c r="A12" s="84" t="s">
        <v>2157</v>
      </c>
      <c r="B12" s="84">
        <v>66</v>
      </c>
      <c r="C12" s="123">
        <v>0.010082596302511451</v>
      </c>
      <c r="D12" s="84" t="s">
        <v>2704</v>
      </c>
      <c r="E12" s="84" t="b">
        <v>0</v>
      </c>
      <c r="F12" s="84" t="b">
        <v>0</v>
      </c>
      <c r="G12" s="84" t="b">
        <v>0</v>
      </c>
    </row>
    <row r="13" spans="1:7" ht="15">
      <c r="A13" s="84" t="s">
        <v>2146</v>
      </c>
      <c r="B13" s="84">
        <v>62</v>
      </c>
      <c r="C13" s="123">
        <v>0.010684635997554856</v>
      </c>
      <c r="D13" s="84" t="s">
        <v>2704</v>
      </c>
      <c r="E13" s="84" t="b">
        <v>0</v>
      </c>
      <c r="F13" s="84" t="b">
        <v>0</v>
      </c>
      <c r="G13" s="84" t="b">
        <v>0</v>
      </c>
    </row>
    <row r="14" spans="1:7" ht="15">
      <c r="A14" s="84" t="s">
        <v>487</v>
      </c>
      <c r="B14" s="84">
        <v>56</v>
      </c>
      <c r="C14" s="123">
        <v>0.009948211534284207</v>
      </c>
      <c r="D14" s="84" t="s">
        <v>2704</v>
      </c>
      <c r="E14" s="84" t="b">
        <v>0</v>
      </c>
      <c r="F14" s="84" t="b">
        <v>0</v>
      </c>
      <c r="G14" s="84" t="b">
        <v>0</v>
      </c>
    </row>
    <row r="15" spans="1:7" ht="15">
      <c r="A15" s="84" t="s">
        <v>2145</v>
      </c>
      <c r="B15" s="84">
        <v>54</v>
      </c>
      <c r="C15" s="123">
        <v>0.010043147170325438</v>
      </c>
      <c r="D15" s="84" t="s">
        <v>2704</v>
      </c>
      <c r="E15" s="84" t="b">
        <v>0</v>
      </c>
      <c r="F15" s="84" t="b">
        <v>0</v>
      </c>
      <c r="G15" s="84" t="b">
        <v>0</v>
      </c>
    </row>
    <row r="16" spans="1:7" ht="15">
      <c r="A16" s="84" t="s">
        <v>347</v>
      </c>
      <c r="B16" s="84">
        <v>52</v>
      </c>
      <c r="C16" s="123">
        <v>0.00982116876715064</v>
      </c>
      <c r="D16" s="84" t="s">
        <v>2704</v>
      </c>
      <c r="E16" s="84" t="b">
        <v>0</v>
      </c>
      <c r="F16" s="84" t="b">
        <v>0</v>
      </c>
      <c r="G16" s="84" t="b">
        <v>0</v>
      </c>
    </row>
    <row r="17" spans="1:7" ht="15">
      <c r="A17" s="84" t="s">
        <v>2139</v>
      </c>
      <c r="B17" s="84">
        <v>51</v>
      </c>
      <c r="C17" s="123">
        <v>0.009782262321246045</v>
      </c>
      <c r="D17" s="84" t="s">
        <v>2704</v>
      </c>
      <c r="E17" s="84" t="b">
        <v>0</v>
      </c>
      <c r="F17" s="84" t="b">
        <v>0</v>
      </c>
      <c r="G17" s="84" t="b">
        <v>0</v>
      </c>
    </row>
    <row r="18" spans="1:7" ht="15">
      <c r="A18" s="84" t="s">
        <v>2141</v>
      </c>
      <c r="B18" s="84">
        <v>51</v>
      </c>
      <c r="C18" s="123">
        <v>0.009782262321246045</v>
      </c>
      <c r="D18" s="84" t="s">
        <v>2704</v>
      </c>
      <c r="E18" s="84" t="b">
        <v>0</v>
      </c>
      <c r="F18" s="84" t="b">
        <v>0</v>
      </c>
      <c r="G18" s="84" t="b">
        <v>0</v>
      </c>
    </row>
    <row r="19" spans="1:7" ht="15">
      <c r="A19" s="84" t="s">
        <v>2142</v>
      </c>
      <c r="B19" s="84">
        <v>50</v>
      </c>
      <c r="C19" s="123">
        <v>0.00974038651557123</v>
      </c>
      <c r="D19" s="84" t="s">
        <v>2704</v>
      </c>
      <c r="E19" s="84" t="b">
        <v>0</v>
      </c>
      <c r="F19" s="84" t="b">
        <v>0</v>
      </c>
      <c r="G19" s="84" t="b">
        <v>0</v>
      </c>
    </row>
    <row r="20" spans="1:7" ht="15">
      <c r="A20" s="84" t="s">
        <v>2550</v>
      </c>
      <c r="B20" s="84">
        <v>50</v>
      </c>
      <c r="C20" s="123">
        <v>0.00974038651557123</v>
      </c>
      <c r="D20" s="84" t="s">
        <v>2704</v>
      </c>
      <c r="E20" s="84" t="b">
        <v>0</v>
      </c>
      <c r="F20" s="84" t="b">
        <v>0</v>
      </c>
      <c r="G20" s="84" t="b">
        <v>0</v>
      </c>
    </row>
    <row r="21" spans="1:7" ht="15">
      <c r="A21" s="84" t="s">
        <v>2140</v>
      </c>
      <c r="B21" s="84">
        <v>49</v>
      </c>
      <c r="C21" s="123">
        <v>0.009695481955088169</v>
      </c>
      <c r="D21" s="84" t="s">
        <v>2704</v>
      </c>
      <c r="E21" s="84" t="b">
        <v>0</v>
      </c>
      <c r="F21" s="84" t="b">
        <v>0</v>
      </c>
      <c r="G21" s="84" t="b">
        <v>0</v>
      </c>
    </row>
    <row r="22" spans="1:7" ht="15">
      <c r="A22" s="84" t="s">
        <v>2143</v>
      </c>
      <c r="B22" s="84">
        <v>49</v>
      </c>
      <c r="C22" s="123">
        <v>0.009695481955088169</v>
      </c>
      <c r="D22" s="84" t="s">
        <v>2704</v>
      </c>
      <c r="E22" s="84" t="b">
        <v>0</v>
      </c>
      <c r="F22" s="84" t="b">
        <v>0</v>
      </c>
      <c r="G22" s="84" t="b">
        <v>0</v>
      </c>
    </row>
    <row r="23" spans="1:7" ht="15">
      <c r="A23" s="84" t="s">
        <v>2551</v>
      </c>
      <c r="B23" s="84">
        <v>49</v>
      </c>
      <c r="C23" s="123">
        <v>0.009695481955088169</v>
      </c>
      <c r="D23" s="84" t="s">
        <v>2704</v>
      </c>
      <c r="E23" s="84" t="b">
        <v>0</v>
      </c>
      <c r="F23" s="84" t="b">
        <v>0</v>
      </c>
      <c r="G23" s="84" t="b">
        <v>0</v>
      </c>
    </row>
    <row r="24" spans="1:7" ht="15">
      <c r="A24" s="84" t="s">
        <v>2552</v>
      </c>
      <c r="B24" s="84">
        <v>49</v>
      </c>
      <c r="C24" s="123">
        <v>0.009695481955088169</v>
      </c>
      <c r="D24" s="84" t="s">
        <v>2704</v>
      </c>
      <c r="E24" s="84" t="b">
        <v>0</v>
      </c>
      <c r="F24" s="84" t="b">
        <v>0</v>
      </c>
      <c r="G24" s="84" t="b">
        <v>0</v>
      </c>
    </row>
    <row r="25" spans="1:7" ht="15">
      <c r="A25" s="84" t="s">
        <v>2111</v>
      </c>
      <c r="B25" s="84">
        <v>45</v>
      </c>
      <c r="C25" s="123">
        <v>0.00979409182985771</v>
      </c>
      <c r="D25" s="84" t="s">
        <v>2704</v>
      </c>
      <c r="E25" s="84" t="b">
        <v>0</v>
      </c>
      <c r="F25" s="84" t="b">
        <v>0</v>
      </c>
      <c r="G25" s="84" t="b">
        <v>0</v>
      </c>
    </row>
    <row r="26" spans="1:7" ht="15">
      <c r="A26" s="84" t="s">
        <v>2169</v>
      </c>
      <c r="B26" s="84">
        <v>44</v>
      </c>
      <c r="C26" s="123">
        <v>0.009423270407549466</v>
      </c>
      <c r="D26" s="84" t="s">
        <v>2704</v>
      </c>
      <c r="E26" s="84" t="b">
        <v>0</v>
      </c>
      <c r="F26" s="84" t="b">
        <v>0</v>
      </c>
      <c r="G26" s="84" t="b">
        <v>0</v>
      </c>
    </row>
    <row r="27" spans="1:7" ht="15">
      <c r="A27" s="84" t="s">
        <v>2156</v>
      </c>
      <c r="B27" s="84">
        <v>44</v>
      </c>
      <c r="C27" s="123">
        <v>0.011340043214650304</v>
      </c>
      <c r="D27" s="84" t="s">
        <v>2704</v>
      </c>
      <c r="E27" s="84" t="b">
        <v>0</v>
      </c>
      <c r="F27" s="84" t="b">
        <v>1</v>
      </c>
      <c r="G27" s="84" t="b">
        <v>0</v>
      </c>
    </row>
    <row r="28" spans="1:7" ht="15">
      <c r="A28" s="84" t="s">
        <v>2158</v>
      </c>
      <c r="B28" s="84">
        <v>29</v>
      </c>
      <c r="C28" s="123">
        <v>0.008041540004231738</v>
      </c>
      <c r="D28" s="84" t="s">
        <v>2704</v>
      </c>
      <c r="E28" s="84" t="b">
        <v>0</v>
      </c>
      <c r="F28" s="84" t="b">
        <v>1</v>
      </c>
      <c r="G28" s="84" t="b">
        <v>0</v>
      </c>
    </row>
    <row r="29" spans="1:7" ht="15">
      <c r="A29" s="84" t="s">
        <v>2151</v>
      </c>
      <c r="B29" s="84">
        <v>23</v>
      </c>
      <c r="C29" s="123">
        <v>0.007185100067498817</v>
      </c>
      <c r="D29" s="84" t="s">
        <v>2704</v>
      </c>
      <c r="E29" s="84" t="b">
        <v>0</v>
      </c>
      <c r="F29" s="84" t="b">
        <v>0</v>
      </c>
      <c r="G29" s="84" t="b">
        <v>0</v>
      </c>
    </row>
    <row r="30" spans="1:7" ht="15">
      <c r="A30" s="84" t="s">
        <v>2152</v>
      </c>
      <c r="B30" s="84">
        <v>23</v>
      </c>
      <c r="C30" s="123">
        <v>0.007185100067498817</v>
      </c>
      <c r="D30" s="84" t="s">
        <v>2704</v>
      </c>
      <c r="E30" s="84" t="b">
        <v>0</v>
      </c>
      <c r="F30" s="84" t="b">
        <v>0</v>
      </c>
      <c r="G30" s="84" t="b">
        <v>0</v>
      </c>
    </row>
    <row r="31" spans="1:7" ht="15">
      <c r="A31" s="84" t="s">
        <v>2148</v>
      </c>
      <c r="B31" s="84">
        <v>23</v>
      </c>
      <c r="C31" s="123">
        <v>0.0073399182576989195</v>
      </c>
      <c r="D31" s="84" t="s">
        <v>2704</v>
      </c>
      <c r="E31" s="84" t="b">
        <v>0</v>
      </c>
      <c r="F31" s="84" t="b">
        <v>1</v>
      </c>
      <c r="G31" s="84" t="b">
        <v>0</v>
      </c>
    </row>
    <row r="32" spans="1:7" ht="15">
      <c r="A32" s="84" t="s">
        <v>2553</v>
      </c>
      <c r="B32" s="84">
        <v>22</v>
      </c>
      <c r="C32" s="123">
        <v>0.007020791376929401</v>
      </c>
      <c r="D32" s="84" t="s">
        <v>2704</v>
      </c>
      <c r="E32" s="84" t="b">
        <v>0</v>
      </c>
      <c r="F32" s="84" t="b">
        <v>0</v>
      </c>
      <c r="G32" s="84" t="b">
        <v>0</v>
      </c>
    </row>
    <row r="33" spans="1:7" ht="15">
      <c r="A33" s="84" t="s">
        <v>2147</v>
      </c>
      <c r="B33" s="84">
        <v>22</v>
      </c>
      <c r="C33" s="123">
        <v>0.007020791376929401</v>
      </c>
      <c r="D33" s="84" t="s">
        <v>2704</v>
      </c>
      <c r="E33" s="84" t="b">
        <v>0</v>
      </c>
      <c r="F33" s="84" t="b">
        <v>0</v>
      </c>
      <c r="G33" s="84" t="b">
        <v>0</v>
      </c>
    </row>
    <row r="34" spans="1:7" ht="15">
      <c r="A34" s="84" t="s">
        <v>2150</v>
      </c>
      <c r="B34" s="84">
        <v>20</v>
      </c>
      <c r="C34" s="123">
        <v>0.008481770500076426</v>
      </c>
      <c r="D34" s="84" t="s">
        <v>2704</v>
      </c>
      <c r="E34" s="84" t="b">
        <v>0</v>
      </c>
      <c r="F34" s="84" t="b">
        <v>0</v>
      </c>
      <c r="G34" s="84" t="b">
        <v>0</v>
      </c>
    </row>
    <row r="35" spans="1:7" ht="15">
      <c r="A35" s="84" t="s">
        <v>2554</v>
      </c>
      <c r="B35" s="84">
        <v>20</v>
      </c>
      <c r="C35" s="123">
        <v>0.006671189534206439</v>
      </c>
      <c r="D35" s="84" t="s">
        <v>2704</v>
      </c>
      <c r="E35" s="84" t="b">
        <v>0</v>
      </c>
      <c r="F35" s="84" t="b">
        <v>0</v>
      </c>
      <c r="G35" s="84" t="b">
        <v>0</v>
      </c>
    </row>
    <row r="36" spans="1:7" ht="15">
      <c r="A36" s="84" t="s">
        <v>2555</v>
      </c>
      <c r="B36" s="84">
        <v>20</v>
      </c>
      <c r="C36" s="123">
        <v>0.006671189534206439</v>
      </c>
      <c r="D36" s="84" t="s">
        <v>2704</v>
      </c>
      <c r="E36" s="84" t="b">
        <v>0</v>
      </c>
      <c r="F36" s="84" t="b">
        <v>0</v>
      </c>
      <c r="G36" s="84" t="b">
        <v>0</v>
      </c>
    </row>
    <row r="37" spans="1:7" ht="15">
      <c r="A37" s="84" t="s">
        <v>2180</v>
      </c>
      <c r="B37" s="84">
        <v>20</v>
      </c>
      <c r="C37" s="123">
        <v>0.006990279426540296</v>
      </c>
      <c r="D37" s="84" t="s">
        <v>2704</v>
      </c>
      <c r="E37" s="84" t="b">
        <v>0</v>
      </c>
      <c r="F37" s="84" t="b">
        <v>0</v>
      </c>
      <c r="G37" s="84" t="b">
        <v>0</v>
      </c>
    </row>
    <row r="38" spans="1:7" ht="15">
      <c r="A38" s="84" t="s">
        <v>325</v>
      </c>
      <c r="B38" s="84">
        <v>20</v>
      </c>
      <c r="C38" s="123">
        <v>0.006671189534206439</v>
      </c>
      <c r="D38" s="84" t="s">
        <v>2704</v>
      </c>
      <c r="E38" s="84" t="b">
        <v>0</v>
      </c>
      <c r="F38" s="84" t="b">
        <v>0</v>
      </c>
      <c r="G38" s="84" t="b">
        <v>0</v>
      </c>
    </row>
    <row r="39" spans="1:7" ht="15">
      <c r="A39" s="84" t="s">
        <v>2556</v>
      </c>
      <c r="B39" s="84">
        <v>17</v>
      </c>
      <c r="C39" s="123">
        <v>0.006088878699213905</v>
      </c>
      <c r="D39" s="84" t="s">
        <v>2704</v>
      </c>
      <c r="E39" s="84" t="b">
        <v>0</v>
      </c>
      <c r="F39" s="84" t="b">
        <v>0</v>
      </c>
      <c r="G39" s="84" t="b">
        <v>0</v>
      </c>
    </row>
    <row r="40" spans="1:7" ht="15">
      <c r="A40" s="84" t="s">
        <v>2159</v>
      </c>
      <c r="B40" s="84">
        <v>15</v>
      </c>
      <c r="C40" s="123">
        <v>0.005813548845140934</v>
      </c>
      <c r="D40" s="84" t="s">
        <v>2704</v>
      </c>
      <c r="E40" s="84" t="b">
        <v>0</v>
      </c>
      <c r="F40" s="84" t="b">
        <v>0</v>
      </c>
      <c r="G40" s="84" t="b">
        <v>0</v>
      </c>
    </row>
    <row r="41" spans="1:7" ht="15">
      <c r="A41" s="84" t="s">
        <v>2557</v>
      </c>
      <c r="B41" s="84">
        <v>15</v>
      </c>
      <c r="C41" s="123">
        <v>0.0056568374258028405</v>
      </c>
      <c r="D41" s="84" t="s">
        <v>2704</v>
      </c>
      <c r="E41" s="84" t="b">
        <v>0</v>
      </c>
      <c r="F41" s="84" t="b">
        <v>0</v>
      </c>
      <c r="G41" s="84" t="b">
        <v>0</v>
      </c>
    </row>
    <row r="42" spans="1:7" ht="15">
      <c r="A42" s="84" t="s">
        <v>2558</v>
      </c>
      <c r="B42" s="84">
        <v>15</v>
      </c>
      <c r="C42" s="123">
        <v>0.0056568374258028405</v>
      </c>
      <c r="D42" s="84" t="s">
        <v>2704</v>
      </c>
      <c r="E42" s="84" t="b">
        <v>0</v>
      </c>
      <c r="F42" s="84" t="b">
        <v>0</v>
      </c>
      <c r="G42" s="84" t="b">
        <v>0</v>
      </c>
    </row>
    <row r="43" spans="1:7" ht="15">
      <c r="A43" s="84" t="s">
        <v>2559</v>
      </c>
      <c r="B43" s="84">
        <v>14</v>
      </c>
      <c r="C43" s="123">
        <v>0.0055830868604856585</v>
      </c>
      <c r="D43" s="84" t="s">
        <v>2704</v>
      </c>
      <c r="E43" s="84" t="b">
        <v>0</v>
      </c>
      <c r="F43" s="84" t="b">
        <v>0</v>
      </c>
      <c r="G43" s="84" t="b">
        <v>0</v>
      </c>
    </row>
    <row r="44" spans="1:7" ht="15">
      <c r="A44" s="84" t="s">
        <v>2560</v>
      </c>
      <c r="B44" s="84">
        <v>13</v>
      </c>
      <c r="C44" s="123">
        <v>0.00518429494187954</v>
      </c>
      <c r="D44" s="84" t="s">
        <v>2704</v>
      </c>
      <c r="E44" s="84" t="b">
        <v>0</v>
      </c>
      <c r="F44" s="84" t="b">
        <v>0</v>
      </c>
      <c r="G44" s="84" t="b">
        <v>0</v>
      </c>
    </row>
    <row r="45" spans="1:7" ht="15">
      <c r="A45" s="84" t="s">
        <v>2561</v>
      </c>
      <c r="B45" s="84">
        <v>13</v>
      </c>
      <c r="C45" s="123">
        <v>0.00518429494187954</v>
      </c>
      <c r="D45" s="84" t="s">
        <v>2704</v>
      </c>
      <c r="E45" s="84" t="b">
        <v>0</v>
      </c>
      <c r="F45" s="84" t="b">
        <v>0</v>
      </c>
      <c r="G45" s="84" t="b">
        <v>0</v>
      </c>
    </row>
    <row r="46" spans="1:7" ht="15">
      <c r="A46" s="84" t="s">
        <v>2562</v>
      </c>
      <c r="B46" s="84">
        <v>13</v>
      </c>
      <c r="C46" s="123">
        <v>0.00518429494187954</v>
      </c>
      <c r="D46" s="84" t="s">
        <v>2704</v>
      </c>
      <c r="E46" s="84" t="b">
        <v>0</v>
      </c>
      <c r="F46" s="84" t="b">
        <v>0</v>
      </c>
      <c r="G46" s="84" t="b">
        <v>0</v>
      </c>
    </row>
    <row r="47" spans="1:7" ht="15">
      <c r="A47" s="84" t="s">
        <v>2171</v>
      </c>
      <c r="B47" s="84">
        <v>12</v>
      </c>
      <c r="C47" s="123">
        <v>0.004930951166617404</v>
      </c>
      <c r="D47" s="84" t="s">
        <v>2704</v>
      </c>
      <c r="E47" s="84" t="b">
        <v>0</v>
      </c>
      <c r="F47" s="84" t="b">
        <v>0</v>
      </c>
      <c r="G47" s="84" t="b">
        <v>0</v>
      </c>
    </row>
    <row r="48" spans="1:7" ht="15">
      <c r="A48" s="84" t="s">
        <v>2181</v>
      </c>
      <c r="B48" s="84">
        <v>12</v>
      </c>
      <c r="C48" s="123">
        <v>0.004930951166617404</v>
      </c>
      <c r="D48" s="84" t="s">
        <v>2704</v>
      </c>
      <c r="E48" s="84" t="b">
        <v>0</v>
      </c>
      <c r="F48" s="84" t="b">
        <v>0</v>
      </c>
      <c r="G48" s="84" t="b">
        <v>0</v>
      </c>
    </row>
    <row r="49" spans="1:7" ht="15">
      <c r="A49" s="84" t="s">
        <v>2563</v>
      </c>
      <c r="B49" s="84">
        <v>12</v>
      </c>
      <c r="C49" s="123">
        <v>0.004930951166617404</v>
      </c>
      <c r="D49" s="84" t="s">
        <v>2704</v>
      </c>
      <c r="E49" s="84" t="b">
        <v>0</v>
      </c>
      <c r="F49" s="84" t="b">
        <v>0</v>
      </c>
      <c r="G49" s="84" t="b">
        <v>0</v>
      </c>
    </row>
    <row r="50" spans="1:7" ht="15">
      <c r="A50" s="84" t="s">
        <v>2564</v>
      </c>
      <c r="B50" s="84">
        <v>11</v>
      </c>
      <c r="C50" s="123">
        <v>0.004664973775042034</v>
      </c>
      <c r="D50" s="84" t="s">
        <v>2704</v>
      </c>
      <c r="E50" s="84" t="b">
        <v>0</v>
      </c>
      <c r="F50" s="84" t="b">
        <v>0</v>
      </c>
      <c r="G50" s="84" t="b">
        <v>0</v>
      </c>
    </row>
    <row r="51" spans="1:7" ht="15">
      <c r="A51" s="84" t="s">
        <v>2190</v>
      </c>
      <c r="B51" s="84">
        <v>11</v>
      </c>
      <c r="C51" s="123">
        <v>0.004823732330390875</v>
      </c>
      <c r="D51" s="84" t="s">
        <v>2704</v>
      </c>
      <c r="E51" s="84" t="b">
        <v>0</v>
      </c>
      <c r="F51" s="84" t="b">
        <v>0</v>
      </c>
      <c r="G51" s="84" t="b">
        <v>0</v>
      </c>
    </row>
    <row r="52" spans="1:7" ht="15">
      <c r="A52" s="84" t="s">
        <v>2565</v>
      </c>
      <c r="B52" s="84">
        <v>11</v>
      </c>
      <c r="C52" s="123">
        <v>0.004664973775042034</v>
      </c>
      <c r="D52" s="84" t="s">
        <v>2704</v>
      </c>
      <c r="E52" s="84" t="b">
        <v>0</v>
      </c>
      <c r="F52" s="84" t="b">
        <v>0</v>
      </c>
      <c r="G52" s="84" t="b">
        <v>0</v>
      </c>
    </row>
    <row r="53" spans="1:7" ht="15">
      <c r="A53" s="84" t="s">
        <v>2566</v>
      </c>
      <c r="B53" s="84">
        <v>11</v>
      </c>
      <c r="C53" s="123">
        <v>0.004664973775042034</v>
      </c>
      <c r="D53" s="84" t="s">
        <v>2704</v>
      </c>
      <c r="E53" s="84" t="b">
        <v>0</v>
      </c>
      <c r="F53" s="84" t="b">
        <v>1</v>
      </c>
      <c r="G53" s="84" t="b">
        <v>0</v>
      </c>
    </row>
    <row r="54" spans="1:7" ht="15">
      <c r="A54" s="84" t="s">
        <v>342</v>
      </c>
      <c r="B54" s="84">
        <v>10</v>
      </c>
      <c r="C54" s="123">
        <v>0.00438521120944625</v>
      </c>
      <c r="D54" s="84" t="s">
        <v>2704</v>
      </c>
      <c r="E54" s="84" t="b">
        <v>0</v>
      </c>
      <c r="F54" s="84" t="b">
        <v>0</v>
      </c>
      <c r="G54" s="84" t="b">
        <v>0</v>
      </c>
    </row>
    <row r="55" spans="1:7" ht="15">
      <c r="A55" s="84" t="s">
        <v>2567</v>
      </c>
      <c r="B55" s="84">
        <v>10</v>
      </c>
      <c r="C55" s="123">
        <v>0.00438521120944625</v>
      </c>
      <c r="D55" s="84" t="s">
        <v>2704</v>
      </c>
      <c r="E55" s="84" t="b">
        <v>0</v>
      </c>
      <c r="F55" s="84" t="b">
        <v>0</v>
      </c>
      <c r="G55" s="84" t="b">
        <v>0</v>
      </c>
    </row>
    <row r="56" spans="1:7" ht="15">
      <c r="A56" s="84" t="s">
        <v>2568</v>
      </c>
      <c r="B56" s="84">
        <v>10</v>
      </c>
      <c r="C56" s="123">
        <v>0.00438521120944625</v>
      </c>
      <c r="D56" s="84" t="s">
        <v>2704</v>
      </c>
      <c r="E56" s="84" t="b">
        <v>0</v>
      </c>
      <c r="F56" s="84" t="b">
        <v>0</v>
      </c>
      <c r="G56" s="84" t="b">
        <v>0</v>
      </c>
    </row>
    <row r="57" spans="1:7" ht="15">
      <c r="A57" s="84" t="s">
        <v>2170</v>
      </c>
      <c r="B57" s="84">
        <v>10</v>
      </c>
      <c r="C57" s="123">
        <v>0.00438521120944625</v>
      </c>
      <c r="D57" s="84" t="s">
        <v>2704</v>
      </c>
      <c r="E57" s="84" t="b">
        <v>0</v>
      </c>
      <c r="F57" s="84" t="b">
        <v>0</v>
      </c>
      <c r="G57" s="84" t="b">
        <v>0</v>
      </c>
    </row>
    <row r="58" spans="1:7" ht="15">
      <c r="A58" s="84" t="s">
        <v>2172</v>
      </c>
      <c r="B58" s="84">
        <v>10</v>
      </c>
      <c r="C58" s="123">
        <v>0.00438521120944625</v>
      </c>
      <c r="D58" s="84" t="s">
        <v>2704</v>
      </c>
      <c r="E58" s="84" t="b">
        <v>0</v>
      </c>
      <c r="F58" s="84" t="b">
        <v>0</v>
      </c>
      <c r="G58" s="84" t="b">
        <v>0</v>
      </c>
    </row>
    <row r="59" spans="1:7" ht="15">
      <c r="A59" s="84" t="s">
        <v>2173</v>
      </c>
      <c r="B59" s="84">
        <v>10</v>
      </c>
      <c r="C59" s="123">
        <v>0.00438521120944625</v>
      </c>
      <c r="D59" s="84" t="s">
        <v>2704</v>
      </c>
      <c r="E59" s="84" t="b">
        <v>0</v>
      </c>
      <c r="F59" s="84" t="b">
        <v>0</v>
      </c>
      <c r="G59" s="84" t="b">
        <v>0</v>
      </c>
    </row>
    <row r="60" spans="1:7" ht="15">
      <c r="A60" s="84" t="s">
        <v>2174</v>
      </c>
      <c r="B60" s="84">
        <v>10</v>
      </c>
      <c r="C60" s="123">
        <v>0.00438521120944625</v>
      </c>
      <c r="D60" s="84" t="s">
        <v>2704</v>
      </c>
      <c r="E60" s="84" t="b">
        <v>0</v>
      </c>
      <c r="F60" s="84" t="b">
        <v>0</v>
      </c>
      <c r="G60" s="84" t="b">
        <v>0</v>
      </c>
    </row>
    <row r="61" spans="1:7" ht="15">
      <c r="A61" s="84" t="s">
        <v>2569</v>
      </c>
      <c r="B61" s="84">
        <v>10</v>
      </c>
      <c r="C61" s="123">
        <v>0.00438521120944625</v>
      </c>
      <c r="D61" s="84" t="s">
        <v>2704</v>
      </c>
      <c r="E61" s="84" t="b">
        <v>0</v>
      </c>
      <c r="F61" s="84" t="b">
        <v>1</v>
      </c>
      <c r="G61" s="84" t="b">
        <v>0</v>
      </c>
    </row>
    <row r="62" spans="1:7" ht="15">
      <c r="A62" s="84" t="s">
        <v>2179</v>
      </c>
      <c r="B62" s="84">
        <v>10</v>
      </c>
      <c r="C62" s="123">
        <v>0.00438521120944625</v>
      </c>
      <c r="D62" s="84" t="s">
        <v>2704</v>
      </c>
      <c r="E62" s="84" t="b">
        <v>0</v>
      </c>
      <c r="F62" s="84" t="b">
        <v>0</v>
      </c>
      <c r="G62" s="84" t="b">
        <v>0</v>
      </c>
    </row>
    <row r="63" spans="1:7" ht="15">
      <c r="A63" s="84" t="s">
        <v>2182</v>
      </c>
      <c r="B63" s="84">
        <v>10</v>
      </c>
      <c r="C63" s="123">
        <v>0.00438521120944625</v>
      </c>
      <c r="D63" s="84" t="s">
        <v>2704</v>
      </c>
      <c r="E63" s="84" t="b">
        <v>0</v>
      </c>
      <c r="F63" s="84" t="b">
        <v>0</v>
      </c>
      <c r="G63" s="84" t="b">
        <v>0</v>
      </c>
    </row>
    <row r="64" spans="1:7" ht="15">
      <c r="A64" s="84" t="s">
        <v>2570</v>
      </c>
      <c r="B64" s="84">
        <v>10</v>
      </c>
      <c r="C64" s="123">
        <v>0.00438521120944625</v>
      </c>
      <c r="D64" s="84" t="s">
        <v>2704</v>
      </c>
      <c r="E64" s="84" t="b">
        <v>0</v>
      </c>
      <c r="F64" s="84" t="b">
        <v>0</v>
      </c>
      <c r="G64" s="84" t="b">
        <v>0</v>
      </c>
    </row>
    <row r="65" spans="1:7" ht="15">
      <c r="A65" s="84" t="s">
        <v>2162</v>
      </c>
      <c r="B65" s="84">
        <v>10</v>
      </c>
      <c r="C65" s="123">
        <v>0.00438521120944625</v>
      </c>
      <c r="D65" s="84" t="s">
        <v>2704</v>
      </c>
      <c r="E65" s="84" t="b">
        <v>0</v>
      </c>
      <c r="F65" s="84" t="b">
        <v>0</v>
      </c>
      <c r="G65" s="84" t="b">
        <v>0</v>
      </c>
    </row>
    <row r="66" spans="1:7" ht="15">
      <c r="A66" s="84" t="s">
        <v>2176</v>
      </c>
      <c r="B66" s="84">
        <v>10</v>
      </c>
      <c r="C66" s="123">
        <v>0.00438521120944625</v>
      </c>
      <c r="D66" s="84" t="s">
        <v>2704</v>
      </c>
      <c r="E66" s="84" t="b">
        <v>0</v>
      </c>
      <c r="F66" s="84" t="b">
        <v>0</v>
      </c>
      <c r="G66" s="84" t="b">
        <v>0</v>
      </c>
    </row>
    <row r="67" spans="1:7" ht="15">
      <c r="A67" s="84" t="s">
        <v>2571</v>
      </c>
      <c r="B67" s="84">
        <v>10</v>
      </c>
      <c r="C67" s="123">
        <v>0.00438521120944625</v>
      </c>
      <c r="D67" s="84" t="s">
        <v>2704</v>
      </c>
      <c r="E67" s="84" t="b">
        <v>0</v>
      </c>
      <c r="F67" s="84" t="b">
        <v>0</v>
      </c>
      <c r="G67" s="84" t="b">
        <v>0</v>
      </c>
    </row>
    <row r="68" spans="1:7" ht="15">
      <c r="A68" s="84" t="s">
        <v>2572</v>
      </c>
      <c r="B68" s="84">
        <v>10</v>
      </c>
      <c r="C68" s="123">
        <v>0.00438521120944625</v>
      </c>
      <c r="D68" s="84" t="s">
        <v>2704</v>
      </c>
      <c r="E68" s="84" t="b">
        <v>0</v>
      </c>
      <c r="F68" s="84" t="b">
        <v>0</v>
      </c>
      <c r="G68" s="84" t="b">
        <v>0</v>
      </c>
    </row>
    <row r="69" spans="1:7" ht="15">
      <c r="A69" s="84" t="s">
        <v>296</v>
      </c>
      <c r="B69" s="84">
        <v>10</v>
      </c>
      <c r="C69" s="123">
        <v>0.00438521120944625</v>
      </c>
      <c r="D69" s="84" t="s">
        <v>2704</v>
      </c>
      <c r="E69" s="84" t="b">
        <v>0</v>
      </c>
      <c r="F69" s="84" t="b">
        <v>0</v>
      </c>
      <c r="G69" s="84" t="b">
        <v>0</v>
      </c>
    </row>
    <row r="70" spans="1:7" ht="15">
      <c r="A70" s="84" t="s">
        <v>2163</v>
      </c>
      <c r="B70" s="84">
        <v>9</v>
      </c>
      <c r="C70" s="123">
        <v>0.004090280540051861</v>
      </c>
      <c r="D70" s="84" t="s">
        <v>2704</v>
      </c>
      <c r="E70" s="84" t="b">
        <v>0</v>
      </c>
      <c r="F70" s="84" t="b">
        <v>0</v>
      </c>
      <c r="G70" s="84" t="b">
        <v>0</v>
      </c>
    </row>
    <row r="71" spans="1:7" ht="15">
      <c r="A71" s="84" t="s">
        <v>2153</v>
      </c>
      <c r="B71" s="84">
        <v>9</v>
      </c>
      <c r="C71" s="123">
        <v>0.004090280540051861</v>
      </c>
      <c r="D71" s="84" t="s">
        <v>2704</v>
      </c>
      <c r="E71" s="84" t="b">
        <v>0</v>
      </c>
      <c r="F71" s="84" t="b">
        <v>0</v>
      </c>
      <c r="G71" s="84" t="b">
        <v>0</v>
      </c>
    </row>
    <row r="72" spans="1:7" ht="15">
      <c r="A72" s="84" t="s">
        <v>2154</v>
      </c>
      <c r="B72" s="84">
        <v>9</v>
      </c>
      <c r="C72" s="123">
        <v>0.004090280540051861</v>
      </c>
      <c r="D72" s="84" t="s">
        <v>2704</v>
      </c>
      <c r="E72" s="84" t="b">
        <v>0</v>
      </c>
      <c r="F72" s="84" t="b">
        <v>0</v>
      </c>
      <c r="G72" s="84" t="b">
        <v>0</v>
      </c>
    </row>
    <row r="73" spans="1:7" ht="15">
      <c r="A73" s="84" t="s">
        <v>337</v>
      </c>
      <c r="B73" s="84">
        <v>9</v>
      </c>
      <c r="C73" s="123">
        <v>0.004090280540051861</v>
      </c>
      <c r="D73" s="84" t="s">
        <v>2704</v>
      </c>
      <c r="E73" s="84" t="b">
        <v>0</v>
      </c>
      <c r="F73" s="84" t="b">
        <v>0</v>
      </c>
      <c r="G73" s="84" t="b">
        <v>0</v>
      </c>
    </row>
    <row r="74" spans="1:7" ht="15">
      <c r="A74" s="84" t="s">
        <v>2186</v>
      </c>
      <c r="B74" s="84">
        <v>9</v>
      </c>
      <c r="C74" s="123">
        <v>0.004090280540051861</v>
      </c>
      <c r="D74" s="84" t="s">
        <v>2704</v>
      </c>
      <c r="E74" s="84" t="b">
        <v>0</v>
      </c>
      <c r="F74" s="84" t="b">
        <v>0</v>
      </c>
      <c r="G74" s="84" t="b">
        <v>0</v>
      </c>
    </row>
    <row r="75" spans="1:7" ht="15">
      <c r="A75" s="84" t="s">
        <v>2188</v>
      </c>
      <c r="B75" s="84">
        <v>9</v>
      </c>
      <c r="C75" s="123">
        <v>0.004090280540051861</v>
      </c>
      <c r="D75" s="84" t="s">
        <v>2704</v>
      </c>
      <c r="E75" s="84" t="b">
        <v>0</v>
      </c>
      <c r="F75" s="84" t="b">
        <v>0</v>
      </c>
      <c r="G75" s="84" t="b">
        <v>0</v>
      </c>
    </row>
    <row r="76" spans="1:7" ht="15">
      <c r="A76" s="84" t="s">
        <v>2573</v>
      </c>
      <c r="B76" s="84">
        <v>9</v>
      </c>
      <c r="C76" s="123">
        <v>0.004090280540051861</v>
      </c>
      <c r="D76" s="84" t="s">
        <v>2704</v>
      </c>
      <c r="E76" s="84" t="b">
        <v>0</v>
      </c>
      <c r="F76" s="84" t="b">
        <v>0</v>
      </c>
      <c r="G76" s="84" t="b">
        <v>0</v>
      </c>
    </row>
    <row r="77" spans="1:7" ht="15">
      <c r="A77" s="84" t="s">
        <v>2161</v>
      </c>
      <c r="B77" s="84">
        <v>8</v>
      </c>
      <c r="C77" s="123">
        <v>0.004618182938748178</v>
      </c>
      <c r="D77" s="84" t="s">
        <v>2704</v>
      </c>
      <c r="E77" s="84" t="b">
        <v>0</v>
      </c>
      <c r="F77" s="84" t="b">
        <v>0</v>
      </c>
      <c r="G77" s="84" t="b">
        <v>0</v>
      </c>
    </row>
    <row r="78" spans="1:7" ht="15">
      <c r="A78" s="84" t="s">
        <v>2177</v>
      </c>
      <c r="B78" s="84">
        <v>8</v>
      </c>
      <c r="C78" s="123">
        <v>0.0037784897848737544</v>
      </c>
      <c r="D78" s="84" t="s">
        <v>2704</v>
      </c>
      <c r="E78" s="84" t="b">
        <v>0</v>
      </c>
      <c r="F78" s="84" t="b">
        <v>0</v>
      </c>
      <c r="G78" s="84" t="b">
        <v>0</v>
      </c>
    </row>
    <row r="79" spans="1:7" ht="15">
      <c r="A79" s="84" t="s">
        <v>2574</v>
      </c>
      <c r="B79" s="84">
        <v>8</v>
      </c>
      <c r="C79" s="123">
        <v>0.0037784897848737544</v>
      </c>
      <c r="D79" s="84" t="s">
        <v>2704</v>
      </c>
      <c r="E79" s="84" t="b">
        <v>0</v>
      </c>
      <c r="F79" s="84" t="b">
        <v>1</v>
      </c>
      <c r="G79" s="84" t="b">
        <v>0</v>
      </c>
    </row>
    <row r="80" spans="1:7" ht="15">
      <c r="A80" s="84" t="s">
        <v>2575</v>
      </c>
      <c r="B80" s="84">
        <v>7</v>
      </c>
      <c r="C80" s="123">
        <v>0.0034477209707058903</v>
      </c>
      <c r="D80" s="84" t="s">
        <v>2704</v>
      </c>
      <c r="E80" s="84" t="b">
        <v>0</v>
      </c>
      <c r="F80" s="84" t="b">
        <v>0</v>
      </c>
      <c r="G80" s="84" t="b">
        <v>0</v>
      </c>
    </row>
    <row r="81" spans="1:7" ht="15">
      <c r="A81" s="84" t="s">
        <v>2576</v>
      </c>
      <c r="B81" s="84">
        <v>7</v>
      </c>
      <c r="C81" s="123">
        <v>0.0034477209707058903</v>
      </c>
      <c r="D81" s="84" t="s">
        <v>2704</v>
      </c>
      <c r="E81" s="84" t="b">
        <v>0</v>
      </c>
      <c r="F81" s="84" t="b">
        <v>1</v>
      </c>
      <c r="G81" s="84" t="b">
        <v>0</v>
      </c>
    </row>
    <row r="82" spans="1:7" ht="15">
      <c r="A82" s="84" t="s">
        <v>2577</v>
      </c>
      <c r="B82" s="84">
        <v>7</v>
      </c>
      <c r="C82" s="123">
        <v>0.0034477209707058903</v>
      </c>
      <c r="D82" s="84" t="s">
        <v>2704</v>
      </c>
      <c r="E82" s="84" t="b">
        <v>0</v>
      </c>
      <c r="F82" s="84" t="b">
        <v>0</v>
      </c>
      <c r="G82" s="84" t="b">
        <v>0</v>
      </c>
    </row>
    <row r="83" spans="1:7" ht="15">
      <c r="A83" s="84" t="s">
        <v>2578</v>
      </c>
      <c r="B83" s="84">
        <v>7</v>
      </c>
      <c r="C83" s="123">
        <v>0.0034477209707058903</v>
      </c>
      <c r="D83" s="84" t="s">
        <v>2704</v>
      </c>
      <c r="E83" s="84" t="b">
        <v>1</v>
      </c>
      <c r="F83" s="84" t="b">
        <v>0</v>
      </c>
      <c r="G83" s="84" t="b">
        <v>0</v>
      </c>
    </row>
    <row r="84" spans="1:7" ht="15">
      <c r="A84" s="84" t="s">
        <v>322</v>
      </c>
      <c r="B84" s="84">
        <v>7</v>
      </c>
      <c r="C84" s="123">
        <v>0.0034477209707058903</v>
      </c>
      <c r="D84" s="84" t="s">
        <v>2704</v>
      </c>
      <c r="E84" s="84" t="b">
        <v>0</v>
      </c>
      <c r="F84" s="84" t="b">
        <v>0</v>
      </c>
      <c r="G84" s="84" t="b">
        <v>0</v>
      </c>
    </row>
    <row r="85" spans="1:7" ht="15">
      <c r="A85" s="84" t="s">
        <v>2191</v>
      </c>
      <c r="B85" s="84">
        <v>7</v>
      </c>
      <c r="C85" s="123">
        <v>0.0038043793562524963</v>
      </c>
      <c r="D85" s="84" t="s">
        <v>2704</v>
      </c>
      <c r="E85" s="84" t="b">
        <v>0</v>
      </c>
      <c r="F85" s="84" t="b">
        <v>0</v>
      </c>
      <c r="G85" s="84" t="b">
        <v>0</v>
      </c>
    </row>
    <row r="86" spans="1:7" ht="15">
      <c r="A86" s="84" t="s">
        <v>2184</v>
      </c>
      <c r="B86" s="84">
        <v>7</v>
      </c>
      <c r="C86" s="123">
        <v>0.0034477209707058903</v>
      </c>
      <c r="D86" s="84" t="s">
        <v>2704</v>
      </c>
      <c r="E86" s="84" t="b">
        <v>0</v>
      </c>
      <c r="F86" s="84" t="b">
        <v>0</v>
      </c>
      <c r="G86" s="84" t="b">
        <v>0</v>
      </c>
    </row>
    <row r="87" spans="1:7" ht="15">
      <c r="A87" s="84" t="s">
        <v>2185</v>
      </c>
      <c r="B87" s="84">
        <v>7</v>
      </c>
      <c r="C87" s="123">
        <v>0.0034477209707058903</v>
      </c>
      <c r="D87" s="84" t="s">
        <v>2704</v>
      </c>
      <c r="E87" s="84" t="b">
        <v>0</v>
      </c>
      <c r="F87" s="84" t="b">
        <v>0</v>
      </c>
      <c r="G87" s="84" t="b">
        <v>0</v>
      </c>
    </row>
    <row r="88" spans="1:7" ht="15">
      <c r="A88" s="84" t="s">
        <v>2579</v>
      </c>
      <c r="B88" s="84">
        <v>7</v>
      </c>
      <c r="C88" s="123">
        <v>0.0034477209707058903</v>
      </c>
      <c r="D88" s="84" t="s">
        <v>2704</v>
      </c>
      <c r="E88" s="84" t="b">
        <v>0</v>
      </c>
      <c r="F88" s="84" t="b">
        <v>0</v>
      </c>
      <c r="G88" s="84" t="b">
        <v>0</v>
      </c>
    </row>
    <row r="89" spans="1:7" ht="15">
      <c r="A89" s="84" t="s">
        <v>2580</v>
      </c>
      <c r="B89" s="84">
        <v>6</v>
      </c>
      <c r="C89" s="123">
        <v>0.0032608965910735682</v>
      </c>
      <c r="D89" s="84" t="s">
        <v>2704</v>
      </c>
      <c r="E89" s="84" t="b">
        <v>0</v>
      </c>
      <c r="F89" s="84" t="b">
        <v>0</v>
      </c>
      <c r="G89" s="84" t="b">
        <v>0</v>
      </c>
    </row>
    <row r="90" spans="1:7" ht="15">
      <c r="A90" s="84" t="s">
        <v>2581</v>
      </c>
      <c r="B90" s="84">
        <v>6</v>
      </c>
      <c r="C90" s="123">
        <v>0.0032608965910735682</v>
      </c>
      <c r="D90" s="84" t="s">
        <v>2704</v>
      </c>
      <c r="E90" s="84" t="b">
        <v>0</v>
      </c>
      <c r="F90" s="84" t="b">
        <v>0</v>
      </c>
      <c r="G90" s="84" t="b">
        <v>0</v>
      </c>
    </row>
    <row r="91" spans="1:7" ht="15">
      <c r="A91" s="84" t="s">
        <v>2582</v>
      </c>
      <c r="B91" s="84">
        <v>6</v>
      </c>
      <c r="C91" s="123">
        <v>0.0030952454487145203</v>
      </c>
      <c r="D91" s="84" t="s">
        <v>2704</v>
      </c>
      <c r="E91" s="84" t="b">
        <v>0</v>
      </c>
      <c r="F91" s="84" t="b">
        <v>0</v>
      </c>
      <c r="G91" s="84" t="b">
        <v>0</v>
      </c>
    </row>
    <row r="92" spans="1:7" ht="15">
      <c r="A92" s="84" t="s">
        <v>2583</v>
      </c>
      <c r="B92" s="84">
        <v>6</v>
      </c>
      <c r="C92" s="123">
        <v>0.0030952454487145203</v>
      </c>
      <c r="D92" s="84" t="s">
        <v>2704</v>
      </c>
      <c r="E92" s="84" t="b">
        <v>0</v>
      </c>
      <c r="F92" s="84" t="b">
        <v>0</v>
      </c>
      <c r="G92" s="84" t="b">
        <v>0</v>
      </c>
    </row>
    <row r="93" spans="1:7" ht="15">
      <c r="A93" s="84" t="s">
        <v>2187</v>
      </c>
      <c r="B93" s="84">
        <v>6</v>
      </c>
      <c r="C93" s="123">
        <v>0.0030952454487145203</v>
      </c>
      <c r="D93" s="84" t="s">
        <v>2704</v>
      </c>
      <c r="E93" s="84" t="b">
        <v>0</v>
      </c>
      <c r="F93" s="84" t="b">
        <v>0</v>
      </c>
      <c r="G93" s="84" t="b">
        <v>0</v>
      </c>
    </row>
    <row r="94" spans="1:7" ht="15">
      <c r="A94" s="84" t="s">
        <v>328</v>
      </c>
      <c r="B94" s="84">
        <v>5</v>
      </c>
      <c r="C94" s="123">
        <v>0.0027174138258946406</v>
      </c>
      <c r="D94" s="84" t="s">
        <v>2704</v>
      </c>
      <c r="E94" s="84" t="b">
        <v>0</v>
      </c>
      <c r="F94" s="84" t="b">
        <v>0</v>
      </c>
      <c r="G94" s="84" t="b">
        <v>0</v>
      </c>
    </row>
    <row r="95" spans="1:7" ht="15">
      <c r="A95" s="84" t="s">
        <v>2584</v>
      </c>
      <c r="B95" s="84">
        <v>5</v>
      </c>
      <c r="C95" s="123">
        <v>0.0027174138258946406</v>
      </c>
      <c r="D95" s="84" t="s">
        <v>2704</v>
      </c>
      <c r="E95" s="84" t="b">
        <v>0</v>
      </c>
      <c r="F95" s="84" t="b">
        <v>0</v>
      </c>
      <c r="G95" s="84" t="b">
        <v>0</v>
      </c>
    </row>
    <row r="96" spans="1:7" ht="15">
      <c r="A96" s="84" t="s">
        <v>2585</v>
      </c>
      <c r="B96" s="84">
        <v>5</v>
      </c>
      <c r="C96" s="123">
        <v>0.0027174138258946406</v>
      </c>
      <c r="D96" s="84" t="s">
        <v>2704</v>
      </c>
      <c r="E96" s="84" t="b">
        <v>0</v>
      </c>
      <c r="F96" s="84" t="b">
        <v>0</v>
      </c>
      <c r="G96" s="84" t="b">
        <v>0</v>
      </c>
    </row>
    <row r="97" spans="1:7" ht="15">
      <c r="A97" s="84" t="s">
        <v>2586</v>
      </c>
      <c r="B97" s="84">
        <v>5</v>
      </c>
      <c r="C97" s="123">
        <v>0.0027174138258946406</v>
      </c>
      <c r="D97" s="84" t="s">
        <v>2704</v>
      </c>
      <c r="E97" s="84" t="b">
        <v>0</v>
      </c>
      <c r="F97" s="84" t="b">
        <v>0</v>
      </c>
      <c r="G97" s="84" t="b">
        <v>0</v>
      </c>
    </row>
    <row r="98" spans="1:7" ht="15">
      <c r="A98" s="84" t="s">
        <v>352</v>
      </c>
      <c r="B98" s="84">
        <v>5</v>
      </c>
      <c r="C98" s="123">
        <v>0.0027174138258946406</v>
      </c>
      <c r="D98" s="84" t="s">
        <v>2704</v>
      </c>
      <c r="E98" s="84" t="b">
        <v>0</v>
      </c>
      <c r="F98" s="84" t="b">
        <v>0</v>
      </c>
      <c r="G98" s="84" t="b">
        <v>0</v>
      </c>
    </row>
    <row r="99" spans="1:7" ht="15">
      <c r="A99" s="84" t="s">
        <v>2587</v>
      </c>
      <c r="B99" s="84">
        <v>5</v>
      </c>
      <c r="C99" s="123">
        <v>0.0028863643367176115</v>
      </c>
      <c r="D99" s="84" t="s">
        <v>2704</v>
      </c>
      <c r="E99" s="84" t="b">
        <v>0</v>
      </c>
      <c r="F99" s="84" t="b">
        <v>0</v>
      </c>
      <c r="G99" s="84" t="b">
        <v>0</v>
      </c>
    </row>
    <row r="100" spans="1:7" ht="15">
      <c r="A100" s="84" t="s">
        <v>2588</v>
      </c>
      <c r="B100" s="84">
        <v>5</v>
      </c>
      <c r="C100" s="123">
        <v>0.0027174138258946406</v>
      </c>
      <c r="D100" s="84" t="s">
        <v>2704</v>
      </c>
      <c r="E100" s="84" t="b">
        <v>0</v>
      </c>
      <c r="F100" s="84" t="b">
        <v>0</v>
      </c>
      <c r="G100" s="84" t="b">
        <v>0</v>
      </c>
    </row>
    <row r="101" spans="1:7" ht="15">
      <c r="A101" s="84" t="s">
        <v>2589</v>
      </c>
      <c r="B101" s="84">
        <v>5</v>
      </c>
      <c r="C101" s="123">
        <v>0.0027174138258946406</v>
      </c>
      <c r="D101" s="84" t="s">
        <v>2704</v>
      </c>
      <c r="E101" s="84" t="b">
        <v>0</v>
      </c>
      <c r="F101" s="84" t="b">
        <v>0</v>
      </c>
      <c r="G101" s="84" t="b">
        <v>0</v>
      </c>
    </row>
    <row r="102" spans="1:7" ht="15">
      <c r="A102" s="84" t="s">
        <v>2590</v>
      </c>
      <c r="B102" s="84">
        <v>4</v>
      </c>
      <c r="C102" s="123">
        <v>0.002309091469374089</v>
      </c>
      <c r="D102" s="84" t="s">
        <v>2704</v>
      </c>
      <c r="E102" s="84" t="b">
        <v>0</v>
      </c>
      <c r="F102" s="84" t="b">
        <v>0</v>
      </c>
      <c r="G102" s="84" t="b">
        <v>0</v>
      </c>
    </row>
    <row r="103" spans="1:7" ht="15">
      <c r="A103" s="84" t="s">
        <v>2591</v>
      </c>
      <c r="B103" s="84">
        <v>4</v>
      </c>
      <c r="C103" s="123">
        <v>0.002483343542746893</v>
      </c>
      <c r="D103" s="84" t="s">
        <v>2704</v>
      </c>
      <c r="E103" s="84" t="b">
        <v>0</v>
      </c>
      <c r="F103" s="84" t="b">
        <v>0</v>
      </c>
      <c r="G103" s="84" t="b">
        <v>0</v>
      </c>
    </row>
    <row r="104" spans="1:7" ht="15">
      <c r="A104" s="84" t="s">
        <v>2592</v>
      </c>
      <c r="B104" s="84">
        <v>4</v>
      </c>
      <c r="C104" s="123">
        <v>0.002483343542746893</v>
      </c>
      <c r="D104" s="84" t="s">
        <v>2704</v>
      </c>
      <c r="E104" s="84" t="b">
        <v>0</v>
      </c>
      <c r="F104" s="84" t="b">
        <v>0</v>
      </c>
      <c r="G104" s="84" t="b">
        <v>0</v>
      </c>
    </row>
    <row r="105" spans="1:7" ht="15">
      <c r="A105" s="84" t="s">
        <v>2593</v>
      </c>
      <c r="B105" s="84">
        <v>4</v>
      </c>
      <c r="C105" s="123">
        <v>0.002309091469374089</v>
      </c>
      <c r="D105" s="84" t="s">
        <v>2704</v>
      </c>
      <c r="E105" s="84" t="b">
        <v>0</v>
      </c>
      <c r="F105" s="84" t="b">
        <v>0</v>
      </c>
      <c r="G105" s="84" t="b">
        <v>0</v>
      </c>
    </row>
    <row r="106" spans="1:7" ht="15">
      <c r="A106" s="84" t="s">
        <v>2594</v>
      </c>
      <c r="B106" s="84">
        <v>4</v>
      </c>
      <c r="C106" s="123">
        <v>0.002309091469374089</v>
      </c>
      <c r="D106" s="84" t="s">
        <v>2704</v>
      </c>
      <c r="E106" s="84" t="b">
        <v>0</v>
      </c>
      <c r="F106" s="84" t="b">
        <v>0</v>
      </c>
      <c r="G106" s="84" t="b">
        <v>0</v>
      </c>
    </row>
    <row r="107" spans="1:7" ht="15">
      <c r="A107" s="84" t="s">
        <v>354</v>
      </c>
      <c r="B107" s="84">
        <v>4</v>
      </c>
      <c r="C107" s="123">
        <v>0.002309091469374089</v>
      </c>
      <c r="D107" s="84" t="s">
        <v>2704</v>
      </c>
      <c r="E107" s="84" t="b">
        <v>0</v>
      </c>
      <c r="F107" s="84" t="b">
        <v>0</v>
      </c>
      <c r="G107" s="84" t="b">
        <v>0</v>
      </c>
    </row>
    <row r="108" spans="1:7" ht="15">
      <c r="A108" s="84" t="s">
        <v>353</v>
      </c>
      <c r="B108" s="84">
        <v>4</v>
      </c>
      <c r="C108" s="123">
        <v>0.002309091469374089</v>
      </c>
      <c r="D108" s="84" t="s">
        <v>2704</v>
      </c>
      <c r="E108" s="84" t="b">
        <v>0</v>
      </c>
      <c r="F108" s="84" t="b">
        <v>0</v>
      </c>
      <c r="G108" s="84" t="b">
        <v>0</v>
      </c>
    </row>
    <row r="109" spans="1:7" ht="15">
      <c r="A109" s="84" t="s">
        <v>2595</v>
      </c>
      <c r="B109" s="84">
        <v>4</v>
      </c>
      <c r="C109" s="123">
        <v>0.002309091469374089</v>
      </c>
      <c r="D109" s="84" t="s">
        <v>2704</v>
      </c>
      <c r="E109" s="84" t="b">
        <v>0</v>
      </c>
      <c r="F109" s="84" t="b">
        <v>0</v>
      </c>
      <c r="G109" s="84" t="b">
        <v>0</v>
      </c>
    </row>
    <row r="110" spans="1:7" ht="15">
      <c r="A110" s="84" t="s">
        <v>2596</v>
      </c>
      <c r="B110" s="84">
        <v>4</v>
      </c>
      <c r="C110" s="123">
        <v>0.002309091469374089</v>
      </c>
      <c r="D110" s="84" t="s">
        <v>2704</v>
      </c>
      <c r="E110" s="84" t="b">
        <v>0</v>
      </c>
      <c r="F110" s="84" t="b">
        <v>1</v>
      </c>
      <c r="G110" s="84" t="b">
        <v>0</v>
      </c>
    </row>
    <row r="111" spans="1:7" ht="15">
      <c r="A111" s="84" t="s">
        <v>2597</v>
      </c>
      <c r="B111" s="84">
        <v>4</v>
      </c>
      <c r="C111" s="123">
        <v>0.0027289380463113018</v>
      </c>
      <c r="D111" s="84" t="s">
        <v>2704</v>
      </c>
      <c r="E111" s="84" t="b">
        <v>0</v>
      </c>
      <c r="F111" s="84" t="b">
        <v>0</v>
      </c>
      <c r="G111" s="84" t="b">
        <v>0</v>
      </c>
    </row>
    <row r="112" spans="1:7" ht="15">
      <c r="A112" s="84" t="s">
        <v>2598</v>
      </c>
      <c r="B112" s="84">
        <v>4</v>
      </c>
      <c r="C112" s="123">
        <v>0.002309091469374089</v>
      </c>
      <c r="D112" s="84" t="s">
        <v>2704</v>
      </c>
      <c r="E112" s="84" t="b">
        <v>0</v>
      </c>
      <c r="F112" s="84" t="b">
        <v>0</v>
      </c>
      <c r="G112" s="84" t="b">
        <v>0</v>
      </c>
    </row>
    <row r="113" spans="1:7" ht="15">
      <c r="A113" s="84" t="s">
        <v>355</v>
      </c>
      <c r="B113" s="84">
        <v>4</v>
      </c>
      <c r="C113" s="123">
        <v>0.002309091469374089</v>
      </c>
      <c r="D113" s="84" t="s">
        <v>2704</v>
      </c>
      <c r="E113" s="84" t="b">
        <v>0</v>
      </c>
      <c r="F113" s="84" t="b">
        <v>0</v>
      </c>
      <c r="G113" s="84" t="b">
        <v>0</v>
      </c>
    </row>
    <row r="114" spans="1:7" ht="15">
      <c r="A114" s="84" t="s">
        <v>2192</v>
      </c>
      <c r="B114" s="84">
        <v>4</v>
      </c>
      <c r="C114" s="123">
        <v>0.002483343542746893</v>
      </c>
      <c r="D114" s="84" t="s">
        <v>2704</v>
      </c>
      <c r="E114" s="84" t="b">
        <v>0</v>
      </c>
      <c r="F114" s="84" t="b">
        <v>0</v>
      </c>
      <c r="G114" s="84" t="b">
        <v>0</v>
      </c>
    </row>
    <row r="115" spans="1:7" ht="15">
      <c r="A115" s="84" t="s">
        <v>2599</v>
      </c>
      <c r="B115" s="84">
        <v>4</v>
      </c>
      <c r="C115" s="123">
        <v>0.0027289380463113018</v>
      </c>
      <c r="D115" s="84" t="s">
        <v>2704</v>
      </c>
      <c r="E115" s="84" t="b">
        <v>1</v>
      </c>
      <c r="F115" s="84" t="b">
        <v>0</v>
      </c>
      <c r="G115" s="84" t="b">
        <v>0</v>
      </c>
    </row>
    <row r="116" spans="1:7" ht="15">
      <c r="A116" s="84" t="s">
        <v>2164</v>
      </c>
      <c r="B116" s="84">
        <v>4</v>
      </c>
      <c r="C116" s="123">
        <v>0.002309091469374089</v>
      </c>
      <c r="D116" s="84" t="s">
        <v>2704</v>
      </c>
      <c r="E116" s="84" t="b">
        <v>0</v>
      </c>
      <c r="F116" s="84" t="b">
        <v>0</v>
      </c>
      <c r="G116" s="84" t="b">
        <v>0</v>
      </c>
    </row>
    <row r="117" spans="1:7" ht="15">
      <c r="A117" s="84" t="s">
        <v>2165</v>
      </c>
      <c r="B117" s="84">
        <v>4</v>
      </c>
      <c r="C117" s="123">
        <v>0.002309091469374089</v>
      </c>
      <c r="D117" s="84" t="s">
        <v>2704</v>
      </c>
      <c r="E117" s="84" t="b">
        <v>0</v>
      </c>
      <c r="F117" s="84" t="b">
        <v>0</v>
      </c>
      <c r="G117" s="84" t="b">
        <v>0</v>
      </c>
    </row>
    <row r="118" spans="1:7" ht="15">
      <c r="A118" s="84" t="s">
        <v>2166</v>
      </c>
      <c r="B118" s="84">
        <v>4</v>
      </c>
      <c r="C118" s="123">
        <v>0.002309091469374089</v>
      </c>
      <c r="D118" s="84" t="s">
        <v>2704</v>
      </c>
      <c r="E118" s="84" t="b">
        <v>0</v>
      </c>
      <c r="F118" s="84" t="b">
        <v>0</v>
      </c>
      <c r="G118" s="84" t="b">
        <v>0</v>
      </c>
    </row>
    <row r="119" spans="1:7" ht="15">
      <c r="A119" s="84" t="s">
        <v>2167</v>
      </c>
      <c r="B119" s="84">
        <v>4</v>
      </c>
      <c r="C119" s="123">
        <v>0.002309091469374089</v>
      </c>
      <c r="D119" s="84" t="s">
        <v>2704</v>
      </c>
      <c r="E119" s="84" t="b">
        <v>0</v>
      </c>
      <c r="F119" s="84" t="b">
        <v>0</v>
      </c>
      <c r="G119" s="84" t="b">
        <v>0</v>
      </c>
    </row>
    <row r="120" spans="1:7" ht="15">
      <c r="A120" s="84" t="s">
        <v>2600</v>
      </c>
      <c r="B120" s="84">
        <v>4</v>
      </c>
      <c r="C120" s="123">
        <v>0.002309091469374089</v>
      </c>
      <c r="D120" s="84" t="s">
        <v>2704</v>
      </c>
      <c r="E120" s="84" t="b">
        <v>0</v>
      </c>
      <c r="F120" s="84" t="b">
        <v>0</v>
      </c>
      <c r="G120" s="84" t="b">
        <v>0</v>
      </c>
    </row>
    <row r="121" spans="1:7" ht="15">
      <c r="A121" s="84" t="s">
        <v>2601</v>
      </c>
      <c r="B121" s="84">
        <v>4</v>
      </c>
      <c r="C121" s="123">
        <v>0.002309091469374089</v>
      </c>
      <c r="D121" s="84" t="s">
        <v>2704</v>
      </c>
      <c r="E121" s="84" t="b">
        <v>0</v>
      </c>
      <c r="F121" s="84" t="b">
        <v>0</v>
      </c>
      <c r="G121" s="84" t="b">
        <v>0</v>
      </c>
    </row>
    <row r="122" spans="1:7" ht="15">
      <c r="A122" s="84" t="s">
        <v>2602</v>
      </c>
      <c r="B122" s="84">
        <v>4</v>
      </c>
      <c r="C122" s="123">
        <v>0.002309091469374089</v>
      </c>
      <c r="D122" s="84" t="s">
        <v>2704</v>
      </c>
      <c r="E122" s="84" t="b">
        <v>0</v>
      </c>
      <c r="F122" s="84" t="b">
        <v>0</v>
      </c>
      <c r="G122" s="84" t="b">
        <v>0</v>
      </c>
    </row>
    <row r="123" spans="1:7" ht="15">
      <c r="A123" s="84" t="s">
        <v>2603</v>
      </c>
      <c r="B123" s="84">
        <v>3</v>
      </c>
      <c r="C123" s="123">
        <v>0.0018625076570601695</v>
      </c>
      <c r="D123" s="84" t="s">
        <v>2704</v>
      </c>
      <c r="E123" s="84" t="b">
        <v>0</v>
      </c>
      <c r="F123" s="84" t="b">
        <v>0</v>
      </c>
      <c r="G123" s="84" t="b">
        <v>0</v>
      </c>
    </row>
    <row r="124" spans="1:7" ht="15">
      <c r="A124" s="84" t="s">
        <v>2604</v>
      </c>
      <c r="B124" s="84">
        <v>3</v>
      </c>
      <c r="C124" s="123">
        <v>0.0018625076570601695</v>
      </c>
      <c r="D124" s="84" t="s">
        <v>2704</v>
      </c>
      <c r="E124" s="84" t="b">
        <v>0</v>
      </c>
      <c r="F124" s="84" t="b">
        <v>0</v>
      </c>
      <c r="G124" s="84" t="b">
        <v>0</v>
      </c>
    </row>
    <row r="125" spans="1:7" ht="15">
      <c r="A125" s="84" t="s">
        <v>2605</v>
      </c>
      <c r="B125" s="84">
        <v>3</v>
      </c>
      <c r="C125" s="123">
        <v>0.0018625076570601695</v>
      </c>
      <c r="D125" s="84" t="s">
        <v>2704</v>
      </c>
      <c r="E125" s="84" t="b">
        <v>0</v>
      </c>
      <c r="F125" s="84" t="b">
        <v>1</v>
      </c>
      <c r="G125" s="84" t="b">
        <v>0</v>
      </c>
    </row>
    <row r="126" spans="1:7" ht="15">
      <c r="A126" s="84" t="s">
        <v>2606</v>
      </c>
      <c r="B126" s="84">
        <v>3</v>
      </c>
      <c r="C126" s="123">
        <v>0.0018625076570601695</v>
      </c>
      <c r="D126" s="84" t="s">
        <v>2704</v>
      </c>
      <c r="E126" s="84" t="b">
        <v>0</v>
      </c>
      <c r="F126" s="84" t="b">
        <v>0</v>
      </c>
      <c r="G126" s="84" t="b">
        <v>0</v>
      </c>
    </row>
    <row r="127" spans="1:7" ht="15">
      <c r="A127" s="84" t="s">
        <v>2607</v>
      </c>
      <c r="B127" s="84">
        <v>3</v>
      </c>
      <c r="C127" s="123">
        <v>0.0018625076570601695</v>
      </c>
      <c r="D127" s="84" t="s">
        <v>2704</v>
      </c>
      <c r="E127" s="84" t="b">
        <v>0</v>
      </c>
      <c r="F127" s="84" t="b">
        <v>0</v>
      </c>
      <c r="G127" s="84" t="b">
        <v>0</v>
      </c>
    </row>
    <row r="128" spans="1:7" ht="15">
      <c r="A128" s="84" t="s">
        <v>2608</v>
      </c>
      <c r="B128" s="84">
        <v>3</v>
      </c>
      <c r="C128" s="123">
        <v>0.0020467035347334762</v>
      </c>
      <c r="D128" s="84" t="s">
        <v>2704</v>
      </c>
      <c r="E128" s="84" t="b">
        <v>1</v>
      </c>
      <c r="F128" s="84" t="b">
        <v>0</v>
      </c>
      <c r="G128" s="84" t="b">
        <v>0</v>
      </c>
    </row>
    <row r="129" spans="1:7" ht="15">
      <c r="A129" s="84" t="s">
        <v>2609</v>
      </c>
      <c r="B129" s="84">
        <v>3</v>
      </c>
      <c r="C129" s="123">
        <v>0.0018625076570601695</v>
      </c>
      <c r="D129" s="84" t="s">
        <v>2704</v>
      </c>
      <c r="E129" s="84" t="b">
        <v>0</v>
      </c>
      <c r="F129" s="84" t="b">
        <v>1</v>
      </c>
      <c r="G129" s="84" t="b">
        <v>0</v>
      </c>
    </row>
    <row r="130" spans="1:7" ht="15">
      <c r="A130" s="84" t="s">
        <v>2610</v>
      </c>
      <c r="B130" s="84">
        <v>3</v>
      </c>
      <c r="C130" s="123">
        <v>0.0018625076570601695</v>
      </c>
      <c r="D130" s="84" t="s">
        <v>2704</v>
      </c>
      <c r="E130" s="84" t="b">
        <v>0</v>
      </c>
      <c r="F130" s="84" t="b">
        <v>0</v>
      </c>
      <c r="G130" s="84" t="b">
        <v>0</v>
      </c>
    </row>
    <row r="131" spans="1:7" ht="15">
      <c r="A131" s="84" t="s">
        <v>2611</v>
      </c>
      <c r="B131" s="84">
        <v>3</v>
      </c>
      <c r="C131" s="123">
        <v>0.0018625076570601695</v>
      </c>
      <c r="D131" s="84" t="s">
        <v>2704</v>
      </c>
      <c r="E131" s="84" t="b">
        <v>0</v>
      </c>
      <c r="F131" s="84" t="b">
        <v>0</v>
      </c>
      <c r="G131" s="84" t="b">
        <v>0</v>
      </c>
    </row>
    <row r="132" spans="1:7" ht="15">
      <c r="A132" s="84" t="s">
        <v>2612</v>
      </c>
      <c r="B132" s="84">
        <v>3</v>
      </c>
      <c r="C132" s="123">
        <v>0.0018625076570601695</v>
      </c>
      <c r="D132" s="84" t="s">
        <v>2704</v>
      </c>
      <c r="E132" s="84" t="b">
        <v>0</v>
      </c>
      <c r="F132" s="84" t="b">
        <v>0</v>
      </c>
      <c r="G132" s="84" t="b">
        <v>0</v>
      </c>
    </row>
    <row r="133" spans="1:7" ht="15">
      <c r="A133" s="84" t="s">
        <v>2613</v>
      </c>
      <c r="B133" s="84">
        <v>3</v>
      </c>
      <c r="C133" s="123">
        <v>0.0018625076570601695</v>
      </c>
      <c r="D133" s="84" t="s">
        <v>2704</v>
      </c>
      <c r="E133" s="84" t="b">
        <v>0</v>
      </c>
      <c r="F133" s="84" t="b">
        <v>0</v>
      </c>
      <c r="G133" s="84" t="b">
        <v>0</v>
      </c>
    </row>
    <row r="134" spans="1:7" ht="15">
      <c r="A134" s="84" t="s">
        <v>2614</v>
      </c>
      <c r="B134" s="84">
        <v>3</v>
      </c>
      <c r="C134" s="123">
        <v>0.0018625076570601695</v>
      </c>
      <c r="D134" s="84" t="s">
        <v>2704</v>
      </c>
      <c r="E134" s="84" t="b">
        <v>0</v>
      </c>
      <c r="F134" s="84" t="b">
        <v>0</v>
      </c>
      <c r="G134" s="84" t="b">
        <v>0</v>
      </c>
    </row>
    <row r="135" spans="1:7" ht="15">
      <c r="A135" s="84" t="s">
        <v>2615</v>
      </c>
      <c r="B135" s="84">
        <v>3</v>
      </c>
      <c r="C135" s="123">
        <v>0.0018625076570601695</v>
      </c>
      <c r="D135" s="84" t="s">
        <v>2704</v>
      </c>
      <c r="E135" s="84" t="b">
        <v>0</v>
      </c>
      <c r="F135" s="84" t="b">
        <v>0</v>
      </c>
      <c r="G135" s="84" t="b">
        <v>0</v>
      </c>
    </row>
    <row r="136" spans="1:7" ht="15">
      <c r="A136" s="84" t="s">
        <v>2616</v>
      </c>
      <c r="B136" s="84">
        <v>3</v>
      </c>
      <c r="C136" s="123">
        <v>0.0018625076570601695</v>
      </c>
      <c r="D136" s="84" t="s">
        <v>2704</v>
      </c>
      <c r="E136" s="84" t="b">
        <v>0</v>
      </c>
      <c r="F136" s="84" t="b">
        <v>0</v>
      </c>
      <c r="G136" s="84" t="b">
        <v>0</v>
      </c>
    </row>
    <row r="137" spans="1:7" ht="15">
      <c r="A137" s="84" t="s">
        <v>2617</v>
      </c>
      <c r="B137" s="84">
        <v>3</v>
      </c>
      <c r="C137" s="123">
        <v>0.0018625076570601695</v>
      </c>
      <c r="D137" s="84" t="s">
        <v>2704</v>
      </c>
      <c r="E137" s="84" t="b">
        <v>0</v>
      </c>
      <c r="F137" s="84" t="b">
        <v>0</v>
      </c>
      <c r="G137" s="84" t="b">
        <v>0</v>
      </c>
    </row>
    <row r="138" spans="1:7" ht="15">
      <c r="A138" s="84" t="s">
        <v>2618</v>
      </c>
      <c r="B138" s="84">
        <v>3</v>
      </c>
      <c r="C138" s="123">
        <v>0.0018625076570601695</v>
      </c>
      <c r="D138" s="84" t="s">
        <v>2704</v>
      </c>
      <c r="E138" s="84" t="b">
        <v>0</v>
      </c>
      <c r="F138" s="84" t="b">
        <v>0</v>
      </c>
      <c r="G138" s="84" t="b">
        <v>0</v>
      </c>
    </row>
    <row r="139" spans="1:7" ht="15">
      <c r="A139" s="84" t="s">
        <v>2619</v>
      </c>
      <c r="B139" s="84">
        <v>3</v>
      </c>
      <c r="C139" s="123">
        <v>0.0018625076570601695</v>
      </c>
      <c r="D139" s="84" t="s">
        <v>2704</v>
      </c>
      <c r="E139" s="84" t="b">
        <v>0</v>
      </c>
      <c r="F139" s="84" t="b">
        <v>0</v>
      </c>
      <c r="G139" s="84" t="b">
        <v>0</v>
      </c>
    </row>
    <row r="140" spans="1:7" ht="15">
      <c r="A140" s="84" t="s">
        <v>2620</v>
      </c>
      <c r="B140" s="84">
        <v>3</v>
      </c>
      <c r="C140" s="123">
        <v>0.0018625076570601695</v>
      </c>
      <c r="D140" s="84" t="s">
        <v>2704</v>
      </c>
      <c r="E140" s="84" t="b">
        <v>0</v>
      </c>
      <c r="F140" s="84" t="b">
        <v>0</v>
      </c>
      <c r="G140" s="84" t="b">
        <v>0</v>
      </c>
    </row>
    <row r="141" spans="1:7" ht="15">
      <c r="A141" s="84" t="s">
        <v>244</v>
      </c>
      <c r="B141" s="84">
        <v>3</v>
      </c>
      <c r="C141" s="123">
        <v>0.0018625076570601695</v>
      </c>
      <c r="D141" s="84" t="s">
        <v>2704</v>
      </c>
      <c r="E141" s="84" t="b">
        <v>0</v>
      </c>
      <c r="F141" s="84" t="b">
        <v>0</v>
      </c>
      <c r="G141" s="84" t="b">
        <v>0</v>
      </c>
    </row>
    <row r="142" spans="1:7" ht="15">
      <c r="A142" s="84" t="s">
        <v>2621</v>
      </c>
      <c r="B142" s="84">
        <v>3</v>
      </c>
      <c r="C142" s="123">
        <v>0.0018625076570601695</v>
      </c>
      <c r="D142" s="84" t="s">
        <v>2704</v>
      </c>
      <c r="E142" s="84" t="b">
        <v>0</v>
      </c>
      <c r="F142" s="84" t="b">
        <v>0</v>
      </c>
      <c r="G142" s="84" t="b">
        <v>0</v>
      </c>
    </row>
    <row r="143" spans="1:7" ht="15">
      <c r="A143" s="84" t="s">
        <v>2622</v>
      </c>
      <c r="B143" s="84">
        <v>3</v>
      </c>
      <c r="C143" s="123">
        <v>0.0020467035347334762</v>
      </c>
      <c r="D143" s="84" t="s">
        <v>2704</v>
      </c>
      <c r="E143" s="84" t="b">
        <v>0</v>
      </c>
      <c r="F143" s="84" t="b">
        <v>0</v>
      </c>
      <c r="G143" s="84" t="b">
        <v>0</v>
      </c>
    </row>
    <row r="144" spans="1:7" ht="15">
      <c r="A144" s="84" t="s">
        <v>2623</v>
      </c>
      <c r="B144" s="84">
        <v>3</v>
      </c>
      <c r="C144" s="123">
        <v>0.0018625076570601695</v>
      </c>
      <c r="D144" s="84" t="s">
        <v>2704</v>
      </c>
      <c r="E144" s="84" t="b">
        <v>0</v>
      </c>
      <c r="F144" s="84" t="b">
        <v>0</v>
      </c>
      <c r="G144" s="84" t="b">
        <v>0</v>
      </c>
    </row>
    <row r="145" spans="1:7" ht="15">
      <c r="A145" s="84" t="s">
        <v>2624</v>
      </c>
      <c r="B145" s="84">
        <v>3</v>
      </c>
      <c r="C145" s="123">
        <v>0.0018625076570601695</v>
      </c>
      <c r="D145" s="84" t="s">
        <v>2704</v>
      </c>
      <c r="E145" s="84" t="b">
        <v>0</v>
      </c>
      <c r="F145" s="84" t="b">
        <v>0</v>
      </c>
      <c r="G145" s="84" t="b">
        <v>0</v>
      </c>
    </row>
    <row r="146" spans="1:7" ht="15">
      <c r="A146" s="84" t="s">
        <v>2625</v>
      </c>
      <c r="B146" s="84">
        <v>3</v>
      </c>
      <c r="C146" s="123">
        <v>0.0018625076570601695</v>
      </c>
      <c r="D146" s="84" t="s">
        <v>2704</v>
      </c>
      <c r="E146" s="84" t="b">
        <v>0</v>
      </c>
      <c r="F146" s="84" t="b">
        <v>0</v>
      </c>
      <c r="G146" s="84" t="b">
        <v>0</v>
      </c>
    </row>
    <row r="147" spans="1:7" ht="15">
      <c r="A147" s="84" t="s">
        <v>2626</v>
      </c>
      <c r="B147" s="84">
        <v>3</v>
      </c>
      <c r="C147" s="123">
        <v>0.0018625076570601695</v>
      </c>
      <c r="D147" s="84" t="s">
        <v>2704</v>
      </c>
      <c r="E147" s="84" t="b">
        <v>0</v>
      </c>
      <c r="F147" s="84" t="b">
        <v>0</v>
      </c>
      <c r="G147" s="84" t="b">
        <v>0</v>
      </c>
    </row>
    <row r="148" spans="1:7" ht="15">
      <c r="A148" s="84" t="s">
        <v>2627</v>
      </c>
      <c r="B148" s="84">
        <v>3</v>
      </c>
      <c r="C148" s="123">
        <v>0.0018625076570601695</v>
      </c>
      <c r="D148" s="84" t="s">
        <v>2704</v>
      </c>
      <c r="E148" s="84" t="b">
        <v>0</v>
      </c>
      <c r="F148" s="84" t="b">
        <v>0</v>
      </c>
      <c r="G148" s="84" t="b">
        <v>0</v>
      </c>
    </row>
    <row r="149" spans="1:7" ht="15">
      <c r="A149" s="84" t="s">
        <v>2628</v>
      </c>
      <c r="B149" s="84">
        <v>3</v>
      </c>
      <c r="C149" s="123">
        <v>0.0018625076570601695</v>
      </c>
      <c r="D149" s="84" t="s">
        <v>2704</v>
      </c>
      <c r="E149" s="84" t="b">
        <v>0</v>
      </c>
      <c r="F149" s="84" t="b">
        <v>0</v>
      </c>
      <c r="G149" s="84" t="b">
        <v>0</v>
      </c>
    </row>
    <row r="150" spans="1:7" ht="15">
      <c r="A150" s="84" t="s">
        <v>313</v>
      </c>
      <c r="B150" s="84">
        <v>3</v>
      </c>
      <c r="C150" s="123">
        <v>0.0018625076570601695</v>
      </c>
      <c r="D150" s="84" t="s">
        <v>2704</v>
      </c>
      <c r="E150" s="84" t="b">
        <v>0</v>
      </c>
      <c r="F150" s="84" t="b">
        <v>0</v>
      </c>
      <c r="G150" s="84" t="b">
        <v>0</v>
      </c>
    </row>
    <row r="151" spans="1:7" ht="15">
      <c r="A151" s="84" t="s">
        <v>2629</v>
      </c>
      <c r="B151" s="84">
        <v>3</v>
      </c>
      <c r="C151" s="123">
        <v>0.0018625076570601695</v>
      </c>
      <c r="D151" s="84" t="s">
        <v>2704</v>
      </c>
      <c r="E151" s="84" t="b">
        <v>0</v>
      </c>
      <c r="F151" s="84" t="b">
        <v>0</v>
      </c>
      <c r="G151" s="84" t="b">
        <v>0</v>
      </c>
    </row>
    <row r="152" spans="1:7" ht="15">
      <c r="A152" s="84" t="s">
        <v>2630</v>
      </c>
      <c r="B152" s="84">
        <v>3</v>
      </c>
      <c r="C152" s="123">
        <v>0.0018625076570601695</v>
      </c>
      <c r="D152" s="84" t="s">
        <v>2704</v>
      </c>
      <c r="E152" s="84" t="b">
        <v>0</v>
      </c>
      <c r="F152" s="84" t="b">
        <v>0</v>
      </c>
      <c r="G152" s="84" t="b">
        <v>0</v>
      </c>
    </row>
    <row r="153" spans="1:7" ht="15">
      <c r="A153" s="84" t="s">
        <v>2631</v>
      </c>
      <c r="B153" s="84">
        <v>3</v>
      </c>
      <c r="C153" s="123">
        <v>0.0018625076570601695</v>
      </c>
      <c r="D153" s="84" t="s">
        <v>2704</v>
      </c>
      <c r="E153" s="84" t="b">
        <v>0</v>
      </c>
      <c r="F153" s="84" t="b">
        <v>0</v>
      </c>
      <c r="G153" s="84" t="b">
        <v>0</v>
      </c>
    </row>
    <row r="154" spans="1:7" ht="15">
      <c r="A154" s="84" t="s">
        <v>2632</v>
      </c>
      <c r="B154" s="84">
        <v>3</v>
      </c>
      <c r="C154" s="123">
        <v>0.0018625076570601695</v>
      </c>
      <c r="D154" s="84" t="s">
        <v>2704</v>
      </c>
      <c r="E154" s="84" t="b">
        <v>0</v>
      </c>
      <c r="F154" s="84" t="b">
        <v>0</v>
      </c>
      <c r="G154" s="84" t="b">
        <v>0</v>
      </c>
    </row>
    <row r="155" spans="1:7" ht="15">
      <c r="A155" s="84" t="s">
        <v>2633</v>
      </c>
      <c r="B155" s="84">
        <v>3</v>
      </c>
      <c r="C155" s="123">
        <v>0.0018625076570601695</v>
      </c>
      <c r="D155" s="84" t="s">
        <v>2704</v>
      </c>
      <c r="E155" s="84" t="b">
        <v>0</v>
      </c>
      <c r="F155" s="84" t="b">
        <v>0</v>
      </c>
      <c r="G155" s="84" t="b">
        <v>0</v>
      </c>
    </row>
    <row r="156" spans="1:7" ht="15">
      <c r="A156" s="84" t="s">
        <v>2634</v>
      </c>
      <c r="B156" s="84">
        <v>3</v>
      </c>
      <c r="C156" s="123">
        <v>0.0018625076570601695</v>
      </c>
      <c r="D156" s="84" t="s">
        <v>2704</v>
      </c>
      <c r="E156" s="84" t="b">
        <v>0</v>
      </c>
      <c r="F156" s="84" t="b">
        <v>1</v>
      </c>
      <c r="G156" s="84" t="b">
        <v>0</v>
      </c>
    </row>
    <row r="157" spans="1:7" ht="15">
      <c r="A157" s="84" t="s">
        <v>2635</v>
      </c>
      <c r="B157" s="84">
        <v>3</v>
      </c>
      <c r="C157" s="123">
        <v>0.0018625076570601695</v>
      </c>
      <c r="D157" s="84" t="s">
        <v>2704</v>
      </c>
      <c r="E157" s="84" t="b">
        <v>0</v>
      </c>
      <c r="F157" s="84" t="b">
        <v>0</v>
      </c>
      <c r="G157" s="84" t="b">
        <v>0</v>
      </c>
    </row>
    <row r="158" spans="1:7" ht="15">
      <c r="A158" s="84" t="s">
        <v>2636</v>
      </c>
      <c r="B158" s="84">
        <v>3</v>
      </c>
      <c r="C158" s="123">
        <v>0.0018625076570601695</v>
      </c>
      <c r="D158" s="84" t="s">
        <v>2704</v>
      </c>
      <c r="E158" s="84" t="b">
        <v>0</v>
      </c>
      <c r="F158" s="84" t="b">
        <v>0</v>
      </c>
      <c r="G158" s="84" t="b">
        <v>0</v>
      </c>
    </row>
    <row r="159" spans="1:7" ht="15">
      <c r="A159" s="84" t="s">
        <v>2637</v>
      </c>
      <c r="B159" s="84">
        <v>3</v>
      </c>
      <c r="C159" s="123">
        <v>0.002361588467436385</v>
      </c>
      <c r="D159" s="84" t="s">
        <v>2704</v>
      </c>
      <c r="E159" s="84" t="b">
        <v>0</v>
      </c>
      <c r="F159" s="84" t="b">
        <v>0</v>
      </c>
      <c r="G159" s="84" t="b">
        <v>0</v>
      </c>
    </row>
    <row r="160" spans="1:7" ht="15">
      <c r="A160" s="84" t="s">
        <v>2638</v>
      </c>
      <c r="B160" s="84">
        <v>2</v>
      </c>
      <c r="C160" s="123">
        <v>0.0013644690231556509</v>
      </c>
      <c r="D160" s="84" t="s">
        <v>2704</v>
      </c>
      <c r="E160" s="84" t="b">
        <v>0</v>
      </c>
      <c r="F160" s="84" t="b">
        <v>0</v>
      </c>
      <c r="G160" s="84" t="b">
        <v>0</v>
      </c>
    </row>
    <row r="161" spans="1:7" ht="15">
      <c r="A161" s="84" t="s">
        <v>2639</v>
      </c>
      <c r="B161" s="84">
        <v>2</v>
      </c>
      <c r="C161" s="123">
        <v>0.0013644690231556509</v>
      </c>
      <c r="D161" s="84" t="s">
        <v>2704</v>
      </c>
      <c r="E161" s="84" t="b">
        <v>0</v>
      </c>
      <c r="F161" s="84" t="b">
        <v>0</v>
      </c>
      <c r="G161" s="84" t="b">
        <v>0</v>
      </c>
    </row>
    <row r="162" spans="1:7" ht="15">
      <c r="A162" s="84" t="s">
        <v>2640</v>
      </c>
      <c r="B162" s="84">
        <v>2</v>
      </c>
      <c r="C162" s="123">
        <v>0.0013644690231556509</v>
      </c>
      <c r="D162" s="84" t="s">
        <v>2704</v>
      </c>
      <c r="E162" s="84" t="b">
        <v>0</v>
      </c>
      <c r="F162" s="84" t="b">
        <v>0</v>
      </c>
      <c r="G162" s="84" t="b">
        <v>0</v>
      </c>
    </row>
    <row r="163" spans="1:7" ht="15">
      <c r="A163" s="84" t="s">
        <v>2641</v>
      </c>
      <c r="B163" s="84">
        <v>2</v>
      </c>
      <c r="C163" s="123">
        <v>0.0013644690231556509</v>
      </c>
      <c r="D163" s="84" t="s">
        <v>2704</v>
      </c>
      <c r="E163" s="84" t="b">
        <v>0</v>
      </c>
      <c r="F163" s="84" t="b">
        <v>1</v>
      </c>
      <c r="G163" s="84" t="b">
        <v>0</v>
      </c>
    </row>
    <row r="164" spans="1:7" ht="15">
      <c r="A164" s="84" t="s">
        <v>2642</v>
      </c>
      <c r="B164" s="84">
        <v>2</v>
      </c>
      <c r="C164" s="123">
        <v>0.0013644690231556509</v>
      </c>
      <c r="D164" s="84" t="s">
        <v>2704</v>
      </c>
      <c r="E164" s="84" t="b">
        <v>0</v>
      </c>
      <c r="F164" s="84" t="b">
        <v>0</v>
      </c>
      <c r="G164" s="84" t="b">
        <v>0</v>
      </c>
    </row>
    <row r="165" spans="1:7" ht="15">
      <c r="A165" s="84" t="s">
        <v>357</v>
      </c>
      <c r="B165" s="84">
        <v>2</v>
      </c>
      <c r="C165" s="123">
        <v>0.0013644690231556509</v>
      </c>
      <c r="D165" s="84" t="s">
        <v>2704</v>
      </c>
      <c r="E165" s="84" t="b">
        <v>0</v>
      </c>
      <c r="F165" s="84" t="b">
        <v>0</v>
      </c>
      <c r="G165" s="84" t="b">
        <v>0</v>
      </c>
    </row>
    <row r="166" spans="1:7" ht="15">
      <c r="A166" s="84" t="s">
        <v>2643</v>
      </c>
      <c r="B166" s="84">
        <v>2</v>
      </c>
      <c r="C166" s="123">
        <v>0.0013644690231556509</v>
      </c>
      <c r="D166" s="84" t="s">
        <v>2704</v>
      </c>
      <c r="E166" s="84" t="b">
        <v>0</v>
      </c>
      <c r="F166" s="84" t="b">
        <v>1</v>
      </c>
      <c r="G166" s="84" t="b">
        <v>0</v>
      </c>
    </row>
    <row r="167" spans="1:7" ht="15">
      <c r="A167" s="84" t="s">
        <v>2644</v>
      </c>
      <c r="B167" s="84">
        <v>2</v>
      </c>
      <c r="C167" s="123">
        <v>0.0013644690231556509</v>
      </c>
      <c r="D167" s="84" t="s">
        <v>2704</v>
      </c>
      <c r="E167" s="84" t="b">
        <v>0</v>
      </c>
      <c r="F167" s="84" t="b">
        <v>0</v>
      </c>
      <c r="G167" s="84" t="b">
        <v>0</v>
      </c>
    </row>
    <row r="168" spans="1:7" ht="15">
      <c r="A168" s="84" t="s">
        <v>2645</v>
      </c>
      <c r="B168" s="84">
        <v>2</v>
      </c>
      <c r="C168" s="123">
        <v>0.0013644690231556509</v>
      </c>
      <c r="D168" s="84" t="s">
        <v>2704</v>
      </c>
      <c r="E168" s="84" t="b">
        <v>1</v>
      </c>
      <c r="F168" s="84" t="b">
        <v>0</v>
      </c>
      <c r="G168" s="84" t="b">
        <v>0</v>
      </c>
    </row>
    <row r="169" spans="1:7" ht="15">
      <c r="A169" s="84" t="s">
        <v>2646</v>
      </c>
      <c r="B169" s="84">
        <v>2</v>
      </c>
      <c r="C169" s="123">
        <v>0.0013644690231556509</v>
      </c>
      <c r="D169" s="84" t="s">
        <v>2704</v>
      </c>
      <c r="E169" s="84" t="b">
        <v>0</v>
      </c>
      <c r="F169" s="84" t="b">
        <v>0</v>
      </c>
      <c r="G169" s="84" t="b">
        <v>0</v>
      </c>
    </row>
    <row r="170" spans="1:7" ht="15">
      <c r="A170" s="84" t="s">
        <v>2647</v>
      </c>
      <c r="B170" s="84">
        <v>2</v>
      </c>
      <c r="C170" s="123">
        <v>0.0013644690231556509</v>
      </c>
      <c r="D170" s="84" t="s">
        <v>2704</v>
      </c>
      <c r="E170" s="84" t="b">
        <v>0</v>
      </c>
      <c r="F170" s="84" t="b">
        <v>1</v>
      </c>
      <c r="G170" s="84" t="b">
        <v>0</v>
      </c>
    </row>
    <row r="171" spans="1:7" ht="15">
      <c r="A171" s="84" t="s">
        <v>2648</v>
      </c>
      <c r="B171" s="84">
        <v>2</v>
      </c>
      <c r="C171" s="123">
        <v>0.0013644690231556509</v>
      </c>
      <c r="D171" s="84" t="s">
        <v>2704</v>
      </c>
      <c r="E171" s="84" t="b">
        <v>0</v>
      </c>
      <c r="F171" s="84" t="b">
        <v>0</v>
      </c>
      <c r="G171" s="84" t="b">
        <v>0</v>
      </c>
    </row>
    <row r="172" spans="1:7" ht="15">
      <c r="A172" s="84" t="s">
        <v>2649</v>
      </c>
      <c r="B172" s="84">
        <v>2</v>
      </c>
      <c r="C172" s="123">
        <v>0.0013644690231556509</v>
      </c>
      <c r="D172" s="84" t="s">
        <v>2704</v>
      </c>
      <c r="E172" s="84" t="b">
        <v>0</v>
      </c>
      <c r="F172" s="84" t="b">
        <v>0</v>
      </c>
      <c r="G172" s="84" t="b">
        <v>0</v>
      </c>
    </row>
    <row r="173" spans="1:7" ht="15">
      <c r="A173" s="84" t="s">
        <v>2650</v>
      </c>
      <c r="B173" s="84">
        <v>2</v>
      </c>
      <c r="C173" s="123">
        <v>0.0013644690231556509</v>
      </c>
      <c r="D173" s="84" t="s">
        <v>2704</v>
      </c>
      <c r="E173" s="84" t="b">
        <v>0</v>
      </c>
      <c r="F173" s="84" t="b">
        <v>0</v>
      </c>
      <c r="G173" s="84" t="b">
        <v>0</v>
      </c>
    </row>
    <row r="174" spans="1:7" ht="15">
      <c r="A174" s="84" t="s">
        <v>330</v>
      </c>
      <c r="B174" s="84">
        <v>2</v>
      </c>
      <c r="C174" s="123">
        <v>0.0013644690231556509</v>
      </c>
      <c r="D174" s="84" t="s">
        <v>2704</v>
      </c>
      <c r="E174" s="84" t="b">
        <v>0</v>
      </c>
      <c r="F174" s="84" t="b">
        <v>0</v>
      </c>
      <c r="G174" s="84" t="b">
        <v>0</v>
      </c>
    </row>
    <row r="175" spans="1:7" ht="15">
      <c r="A175" s="84" t="s">
        <v>2651</v>
      </c>
      <c r="B175" s="84">
        <v>2</v>
      </c>
      <c r="C175" s="123">
        <v>0.0013644690231556509</v>
      </c>
      <c r="D175" s="84" t="s">
        <v>2704</v>
      </c>
      <c r="E175" s="84" t="b">
        <v>0</v>
      </c>
      <c r="F175" s="84" t="b">
        <v>0</v>
      </c>
      <c r="G175" s="84" t="b">
        <v>0</v>
      </c>
    </row>
    <row r="176" spans="1:7" ht="15">
      <c r="A176" s="84" t="s">
        <v>2652</v>
      </c>
      <c r="B176" s="84">
        <v>2</v>
      </c>
      <c r="C176" s="123">
        <v>0.0013644690231556509</v>
      </c>
      <c r="D176" s="84" t="s">
        <v>2704</v>
      </c>
      <c r="E176" s="84" t="b">
        <v>0</v>
      </c>
      <c r="F176" s="84" t="b">
        <v>0</v>
      </c>
      <c r="G176" s="84" t="b">
        <v>0</v>
      </c>
    </row>
    <row r="177" spans="1:7" ht="15">
      <c r="A177" s="84" t="s">
        <v>2653</v>
      </c>
      <c r="B177" s="84">
        <v>2</v>
      </c>
      <c r="C177" s="123">
        <v>0.0013644690231556509</v>
      </c>
      <c r="D177" s="84" t="s">
        <v>2704</v>
      </c>
      <c r="E177" s="84" t="b">
        <v>0</v>
      </c>
      <c r="F177" s="84" t="b">
        <v>0</v>
      </c>
      <c r="G177" s="84" t="b">
        <v>0</v>
      </c>
    </row>
    <row r="178" spans="1:7" ht="15">
      <c r="A178" s="84" t="s">
        <v>2654</v>
      </c>
      <c r="B178" s="84">
        <v>2</v>
      </c>
      <c r="C178" s="123">
        <v>0.0013644690231556509</v>
      </c>
      <c r="D178" s="84" t="s">
        <v>2704</v>
      </c>
      <c r="E178" s="84" t="b">
        <v>0</v>
      </c>
      <c r="F178" s="84" t="b">
        <v>0</v>
      </c>
      <c r="G178" s="84" t="b">
        <v>0</v>
      </c>
    </row>
    <row r="179" spans="1:7" ht="15">
      <c r="A179" s="84" t="s">
        <v>2655</v>
      </c>
      <c r="B179" s="84">
        <v>2</v>
      </c>
      <c r="C179" s="123">
        <v>0.0013644690231556509</v>
      </c>
      <c r="D179" s="84" t="s">
        <v>2704</v>
      </c>
      <c r="E179" s="84" t="b">
        <v>0</v>
      </c>
      <c r="F179" s="84" t="b">
        <v>0</v>
      </c>
      <c r="G179" s="84" t="b">
        <v>0</v>
      </c>
    </row>
    <row r="180" spans="1:7" ht="15">
      <c r="A180" s="84" t="s">
        <v>2656</v>
      </c>
      <c r="B180" s="84">
        <v>2</v>
      </c>
      <c r="C180" s="123">
        <v>0.0013644690231556509</v>
      </c>
      <c r="D180" s="84" t="s">
        <v>2704</v>
      </c>
      <c r="E180" s="84" t="b">
        <v>0</v>
      </c>
      <c r="F180" s="84" t="b">
        <v>0</v>
      </c>
      <c r="G180" s="84" t="b">
        <v>0</v>
      </c>
    </row>
    <row r="181" spans="1:7" ht="15">
      <c r="A181" s="84" t="s">
        <v>2657</v>
      </c>
      <c r="B181" s="84">
        <v>2</v>
      </c>
      <c r="C181" s="123">
        <v>0.0013644690231556509</v>
      </c>
      <c r="D181" s="84" t="s">
        <v>2704</v>
      </c>
      <c r="E181" s="84" t="b">
        <v>0</v>
      </c>
      <c r="F181" s="84" t="b">
        <v>0</v>
      </c>
      <c r="G181" s="84" t="b">
        <v>0</v>
      </c>
    </row>
    <row r="182" spans="1:7" ht="15">
      <c r="A182" s="84" t="s">
        <v>2658</v>
      </c>
      <c r="B182" s="84">
        <v>2</v>
      </c>
      <c r="C182" s="123">
        <v>0.0013644690231556509</v>
      </c>
      <c r="D182" s="84" t="s">
        <v>2704</v>
      </c>
      <c r="E182" s="84" t="b">
        <v>0</v>
      </c>
      <c r="F182" s="84" t="b">
        <v>0</v>
      </c>
      <c r="G182" s="84" t="b">
        <v>0</v>
      </c>
    </row>
    <row r="183" spans="1:7" ht="15">
      <c r="A183" s="84" t="s">
        <v>2659</v>
      </c>
      <c r="B183" s="84">
        <v>2</v>
      </c>
      <c r="C183" s="123">
        <v>0.0013644690231556509</v>
      </c>
      <c r="D183" s="84" t="s">
        <v>2704</v>
      </c>
      <c r="E183" s="84" t="b">
        <v>0</v>
      </c>
      <c r="F183" s="84" t="b">
        <v>0</v>
      </c>
      <c r="G183" s="84" t="b">
        <v>0</v>
      </c>
    </row>
    <row r="184" spans="1:7" ht="15">
      <c r="A184" s="84" t="s">
        <v>2660</v>
      </c>
      <c r="B184" s="84">
        <v>2</v>
      </c>
      <c r="C184" s="123">
        <v>0.0013644690231556509</v>
      </c>
      <c r="D184" s="84" t="s">
        <v>2704</v>
      </c>
      <c r="E184" s="84" t="b">
        <v>0</v>
      </c>
      <c r="F184" s="84" t="b">
        <v>0</v>
      </c>
      <c r="G184" s="84" t="b">
        <v>0</v>
      </c>
    </row>
    <row r="185" spans="1:7" ht="15">
      <c r="A185" s="84" t="s">
        <v>2661</v>
      </c>
      <c r="B185" s="84">
        <v>2</v>
      </c>
      <c r="C185" s="123">
        <v>0.0013644690231556509</v>
      </c>
      <c r="D185" s="84" t="s">
        <v>2704</v>
      </c>
      <c r="E185" s="84" t="b">
        <v>0</v>
      </c>
      <c r="F185" s="84" t="b">
        <v>0</v>
      </c>
      <c r="G185" s="84" t="b">
        <v>0</v>
      </c>
    </row>
    <row r="186" spans="1:7" ht="15">
      <c r="A186" s="84" t="s">
        <v>2662</v>
      </c>
      <c r="B186" s="84">
        <v>2</v>
      </c>
      <c r="C186" s="123">
        <v>0.0013644690231556509</v>
      </c>
      <c r="D186" s="84" t="s">
        <v>2704</v>
      </c>
      <c r="E186" s="84" t="b">
        <v>0</v>
      </c>
      <c r="F186" s="84" t="b">
        <v>0</v>
      </c>
      <c r="G186" s="84" t="b">
        <v>0</v>
      </c>
    </row>
    <row r="187" spans="1:7" ht="15">
      <c r="A187" s="84" t="s">
        <v>2663</v>
      </c>
      <c r="B187" s="84">
        <v>2</v>
      </c>
      <c r="C187" s="123">
        <v>0.0013644690231556509</v>
      </c>
      <c r="D187" s="84" t="s">
        <v>2704</v>
      </c>
      <c r="E187" s="84" t="b">
        <v>0</v>
      </c>
      <c r="F187" s="84" t="b">
        <v>0</v>
      </c>
      <c r="G187" s="84" t="b">
        <v>0</v>
      </c>
    </row>
    <row r="188" spans="1:7" ht="15">
      <c r="A188" s="84" t="s">
        <v>2664</v>
      </c>
      <c r="B188" s="84">
        <v>2</v>
      </c>
      <c r="C188" s="123">
        <v>0.0013644690231556509</v>
      </c>
      <c r="D188" s="84" t="s">
        <v>2704</v>
      </c>
      <c r="E188" s="84" t="b">
        <v>1</v>
      </c>
      <c r="F188" s="84" t="b">
        <v>0</v>
      </c>
      <c r="G188" s="84" t="b">
        <v>0</v>
      </c>
    </row>
    <row r="189" spans="1:7" ht="15">
      <c r="A189" s="84" t="s">
        <v>356</v>
      </c>
      <c r="B189" s="84">
        <v>2</v>
      </c>
      <c r="C189" s="123">
        <v>0.0013644690231556509</v>
      </c>
      <c r="D189" s="84" t="s">
        <v>2704</v>
      </c>
      <c r="E189" s="84" t="b">
        <v>0</v>
      </c>
      <c r="F189" s="84" t="b">
        <v>0</v>
      </c>
      <c r="G189" s="84" t="b">
        <v>0</v>
      </c>
    </row>
    <row r="190" spans="1:7" ht="15">
      <c r="A190" s="84" t="s">
        <v>2665</v>
      </c>
      <c r="B190" s="84">
        <v>2</v>
      </c>
      <c r="C190" s="123">
        <v>0.0013644690231556509</v>
      </c>
      <c r="D190" s="84" t="s">
        <v>2704</v>
      </c>
      <c r="E190" s="84" t="b">
        <v>0</v>
      </c>
      <c r="F190" s="84" t="b">
        <v>0</v>
      </c>
      <c r="G190" s="84" t="b">
        <v>0</v>
      </c>
    </row>
    <row r="191" spans="1:7" ht="15">
      <c r="A191" s="84" t="s">
        <v>2666</v>
      </c>
      <c r="B191" s="84">
        <v>2</v>
      </c>
      <c r="C191" s="123">
        <v>0.0013644690231556509</v>
      </c>
      <c r="D191" s="84" t="s">
        <v>2704</v>
      </c>
      <c r="E191" s="84" t="b">
        <v>0</v>
      </c>
      <c r="F191" s="84" t="b">
        <v>0</v>
      </c>
      <c r="G191" s="84" t="b">
        <v>0</v>
      </c>
    </row>
    <row r="192" spans="1:7" ht="15">
      <c r="A192" s="84" t="s">
        <v>2667</v>
      </c>
      <c r="B192" s="84">
        <v>2</v>
      </c>
      <c r="C192" s="123">
        <v>0.0013644690231556509</v>
      </c>
      <c r="D192" s="84" t="s">
        <v>2704</v>
      </c>
      <c r="E192" s="84" t="b">
        <v>0</v>
      </c>
      <c r="F192" s="84" t="b">
        <v>0</v>
      </c>
      <c r="G192" s="84" t="b">
        <v>0</v>
      </c>
    </row>
    <row r="193" spans="1:7" ht="15">
      <c r="A193" s="84" t="s">
        <v>2668</v>
      </c>
      <c r="B193" s="84">
        <v>2</v>
      </c>
      <c r="C193" s="123">
        <v>0.0013644690231556509</v>
      </c>
      <c r="D193" s="84" t="s">
        <v>2704</v>
      </c>
      <c r="E193" s="84" t="b">
        <v>0</v>
      </c>
      <c r="F193" s="84" t="b">
        <v>0</v>
      </c>
      <c r="G193" s="84" t="b">
        <v>0</v>
      </c>
    </row>
    <row r="194" spans="1:7" ht="15">
      <c r="A194" s="84" t="s">
        <v>2669</v>
      </c>
      <c r="B194" s="84">
        <v>2</v>
      </c>
      <c r="C194" s="123">
        <v>0.0013644690231556509</v>
      </c>
      <c r="D194" s="84" t="s">
        <v>2704</v>
      </c>
      <c r="E194" s="84" t="b">
        <v>0</v>
      </c>
      <c r="F194" s="84" t="b">
        <v>1</v>
      </c>
      <c r="G194" s="84" t="b">
        <v>0</v>
      </c>
    </row>
    <row r="195" spans="1:7" ht="15">
      <c r="A195" s="84" t="s">
        <v>2670</v>
      </c>
      <c r="B195" s="84">
        <v>2</v>
      </c>
      <c r="C195" s="123">
        <v>0.0013644690231556509</v>
      </c>
      <c r="D195" s="84" t="s">
        <v>2704</v>
      </c>
      <c r="E195" s="84" t="b">
        <v>0</v>
      </c>
      <c r="F195" s="84" t="b">
        <v>0</v>
      </c>
      <c r="G195" s="84" t="b">
        <v>0</v>
      </c>
    </row>
    <row r="196" spans="1:7" ht="15">
      <c r="A196" s="84" t="s">
        <v>2671</v>
      </c>
      <c r="B196" s="84">
        <v>2</v>
      </c>
      <c r="C196" s="123">
        <v>0.0013644690231556509</v>
      </c>
      <c r="D196" s="84" t="s">
        <v>2704</v>
      </c>
      <c r="E196" s="84" t="b">
        <v>0</v>
      </c>
      <c r="F196" s="84" t="b">
        <v>0</v>
      </c>
      <c r="G196" s="84" t="b">
        <v>0</v>
      </c>
    </row>
    <row r="197" spans="1:7" ht="15">
      <c r="A197" s="84" t="s">
        <v>2672</v>
      </c>
      <c r="B197" s="84">
        <v>2</v>
      </c>
      <c r="C197" s="123">
        <v>0.0013644690231556509</v>
      </c>
      <c r="D197" s="84" t="s">
        <v>2704</v>
      </c>
      <c r="E197" s="84" t="b">
        <v>0</v>
      </c>
      <c r="F197" s="84" t="b">
        <v>0</v>
      </c>
      <c r="G197" s="84" t="b">
        <v>0</v>
      </c>
    </row>
    <row r="198" spans="1:7" ht="15">
      <c r="A198" s="84" t="s">
        <v>2673</v>
      </c>
      <c r="B198" s="84">
        <v>2</v>
      </c>
      <c r="C198" s="123">
        <v>0.0013644690231556509</v>
      </c>
      <c r="D198" s="84" t="s">
        <v>2704</v>
      </c>
      <c r="E198" s="84" t="b">
        <v>0</v>
      </c>
      <c r="F198" s="84" t="b">
        <v>0</v>
      </c>
      <c r="G198" s="84" t="b">
        <v>0</v>
      </c>
    </row>
    <row r="199" spans="1:7" ht="15">
      <c r="A199" s="84" t="s">
        <v>2674</v>
      </c>
      <c r="B199" s="84">
        <v>2</v>
      </c>
      <c r="C199" s="123">
        <v>0.0013644690231556509</v>
      </c>
      <c r="D199" s="84" t="s">
        <v>2704</v>
      </c>
      <c r="E199" s="84" t="b">
        <v>0</v>
      </c>
      <c r="F199" s="84" t="b">
        <v>0</v>
      </c>
      <c r="G199" s="84" t="b">
        <v>0</v>
      </c>
    </row>
    <row r="200" spans="1:7" ht="15">
      <c r="A200" s="84" t="s">
        <v>2675</v>
      </c>
      <c r="B200" s="84">
        <v>2</v>
      </c>
      <c r="C200" s="123">
        <v>0.001574392311624257</v>
      </c>
      <c r="D200" s="84" t="s">
        <v>2704</v>
      </c>
      <c r="E200" s="84" t="b">
        <v>0</v>
      </c>
      <c r="F200" s="84" t="b">
        <v>0</v>
      </c>
      <c r="G200" s="84" t="b">
        <v>0</v>
      </c>
    </row>
    <row r="201" spans="1:7" ht="15">
      <c r="A201" s="84" t="s">
        <v>2676</v>
      </c>
      <c r="B201" s="84">
        <v>2</v>
      </c>
      <c r="C201" s="123">
        <v>0.0013644690231556509</v>
      </c>
      <c r="D201" s="84" t="s">
        <v>2704</v>
      </c>
      <c r="E201" s="84" t="b">
        <v>0</v>
      </c>
      <c r="F201" s="84" t="b">
        <v>0</v>
      </c>
      <c r="G201" s="84" t="b">
        <v>0</v>
      </c>
    </row>
    <row r="202" spans="1:7" ht="15">
      <c r="A202" s="84" t="s">
        <v>2677</v>
      </c>
      <c r="B202" s="84">
        <v>2</v>
      </c>
      <c r="C202" s="123">
        <v>0.0013644690231556509</v>
      </c>
      <c r="D202" s="84" t="s">
        <v>2704</v>
      </c>
      <c r="E202" s="84" t="b">
        <v>0</v>
      </c>
      <c r="F202" s="84" t="b">
        <v>0</v>
      </c>
      <c r="G202" s="84" t="b">
        <v>0</v>
      </c>
    </row>
    <row r="203" spans="1:7" ht="15">
      <c r="A203" s="84" t="s">
        <v>2678</v>
      </c>
      <c r="B203" s="84">
        <v>2</v>
      </c>
      <c r="C203" s="123">
        <v>0.0013644690231556509</v>
      </c>
      <c r="D203" s="84" t="s">
        <v>2704</v>
      </c>
      <c r="E203" s="84" t="b">
        <v>0</v>
      </c>
      <c r="F203" s="84" t="b">
        <v>0</v>
      </c>
      <c r="G203" s="84" t="b">
        <v>0</v>
      </c>
    </row>
    <row r="204" spans="1:7" ht="15">
      <c r="A204" s="84" t="s">
        <v>2679</v>
      </c>
      <c r="B204" s="84">
        <v>2</v>
      </c>
      <c r="C204" s="123">
        <v>0.0013644690231556509</v>
      </c>
      <c r="D204" s="84" t="s">
        <v>2704</v>
      </c>
      <c r="E204" s="84" t="b">
        <v>0</v>
      </c>
      <c r="F204" s="84" t="b">
        <v>0</v>
      </c>
      <c r="G204" s="84" t="b">
        <v>0</v>
      </c>
    </row>
    <row r="205" spans="1:7" ht="15">
      <c r="A205" s="84" t="s">
        <v>2680</v>
      </c>
      <c r="B205" s="84">
        <v>2</v>
      </c>
      <c r="C205" s="123">
        <v>0.0013644690231556509</v>
      </c>
      <c r="D205" s="84" t="s">
        <v>2704</v>
      </c>
      <c r="E205" s="84" t="b">
        <v>0</v>
      </c>
      <c r="F205" s="84" t="b">
        <v>0</v>
      </c>
      <c r="G205" s="84" t="b">
        <v>0</v>
      </c>
    </row>
    <row r="206" spans="1:7" ht="15">
      <c r="A206" s="84" t="s">
        <v>2681</v>
      </c>
      <c r="B206" s="84">
        <v>2</v>
      </c>
      <c r="C206" s="123">
        <v>0.0013644690231556509</v>
      </c>
      <c r="D206" s="84" t="s">
        <v>2704</v>
      </c>
      <c r="E206" s="84" t="b">
        <v>0</v>
      </c>
      <c r="F206" s="84" t="b">
        <v>1</v>
      </c>
      <c r="G206" s="84" t="b">
        <v>0</v>
      </c>
    </row>
    <row r="207" spans="1:7" ht="15">
      <c r="A207" s="84" t="s">
        <v>2682</v>
      </c>
      <c r="B207" s="84">
        <v>2</v>
      </c>
      <c r="C207" s="123">
        <v>0.0013644690231556509</v>
      </c>
      <c r="D207" s="84" t="s">
        <v>2704</v>
      </c>
      <c r="E207" s="84" t="b">
        <v>0</v>
      </c>
      <c r="F207" s="84" t="b">
        <v>0</v>
      </c>
      <c r="G207" s="84" t="b">
        <v>0</v>
      </c>
    </row>
    <row r="208" spans="1:7" ht="15">
      <c r="A208" s="84" t="s">
        <v>350</v>
      </c>
      <c r="B208" s="84">
        <v>2</v>
      </c>
      <c r="C208" s="123">
        <v>0.0013644690231556509</v>
      </c>
      <c r="D208" s="84" t="s">
        <v>2704</v>
      </c>
      <c r="E208" s="84" t="b">
        <v>0</v>
      </c>
      <c r="F208" s="84" t="b">
        <v>0</v>
      </c>
      <c r="G208" s="84" t="b">
        <v>0</v>
      </c>
    </row>
    <row r="209" spans="1:7" ht="15">
      <c r="A209" s="84" t="s">
        <v>2683</v>
      </c>
      <c r="B209" s="84">
        <v>2</v>
      </c>
      <c r="C209" s="123">
        <v>0.0013644690231556509</v>
      </c>
      <c r="D209" s="84" t="s">
        <v>2704</v>
      </c>
      <c r="E209" s="84" t="b">
        <v>0</v>
      </c>
      <c r="F209" s="84" t="b">
        <v>0</v>
      </c>
      <c r="G209" s="84" t="b">
        <v>0</v>
      </c>
    </row>
    <row r="210" spans="1:7" ht="15">
      <c r="A210" s="84" t="s">
        <v>2684</v>
      </c>
      <c r="B210" s="84">
        <v>2</v>
      </c>
      <c r="C210" s="123">
        <v>0.0013644690231556509</v>
      </c>
      <c r="D210" s="84" t="s">
        <v>2704</v>
      </c>
      <c r="E210" s="84" t="b">
        <v>0</v>
      </c>
      <c r="F210" s="84" t="b">
        <v>0</v>
      </c>
      <c r="G210" s="84" t="b">
        <v>0</v>
      </c>
    </row>
    <row r="211" spans="1:7" ht="15">
      <c r="A211" s="84" t="s">
        <v>2685</v>
      </c>
      <c r="B211" s="84">
        <v>2</v>
      </c>
      <c r="C211" s="123">
        <v>0.0013644690231556509</v>
      </c>
      <c r="D211" s="84" t="s">
        <v>2704</v>
      </c>
      <c r="E211" s="84" t="b">
        <v>0</v>
      </c>
      <c r="F211" s="84" t="b">
        <v>0</v>
      </c>
      <c r="G211" s="84" t="b">
        <v>0</v>
      </c>
    </row>
    <row r="212" spans="1:7" ht="15">
      <c r="A212" s="84" t="s">
        <v>2686</v>
      </c>
      <c r="B212" s="84">
        <v>2</v>
      </c>
      <c r="C212" s="123">
        <v>0.0013644690231556509</v>
      </c>
      <c r="D212" s="84" t="s">
        <v>2704</v>
      </c>
      <c r="E212" s="84" t="b">
        <v>0</v>
      </c>
      <c r="F212" s="84" t="b">
        <v>0</v>
      </c>
      <c r="G212" s="84" t="b">
        <v>0</v>
      </c>
    </row>
    <row r="213" spans="1:7" ht="15">
      <c r="A213" s="84" t="s">
        <v>2687</v>
      </c>
      <c r="B213" s="84">
        <v>2</v>
      </c>
      <c r="C213" s="123">
        <v>0.0013644690231556509</v>
      </c>
      <c r="D213" s="84" t="s">
        <v>2704</v>
      </c>
      <c r="E213" s="84" t="b">
        <v>0</v>
      </c>
      <c r="F213" s="84" t="b">
        <v>0</v>
      </c>
      <c r="G213" s="84" t="b">
        <v>0</v>
      </c>
    </row>
    <row r="214" spans="1:7" ht="15">
      <c r="A214" s="84" t="s">
        <v>2688</v>
      </c>
      <c r="B214" s="84">
        <v>2</v>
      </c>
      <c r="C214" s="123">
        <v>0.0013644690231556509</v>
      </c>
      <c r="D214" s="84" t="s">
        <v>2704</v>
      </c>
      <c r="E214" s="84" t="b">
        <v>0</v>
      </c>
      <c r="F214" s="84" t="b">
        <v>0</v>
      </c>
      <c r="G214" s="84" t="b">
        <v>0</v>
      </c>
    </row>
    <row r="215" spans="1:7" ht="15">
      <c r="A215" s="84" t="s">
        <v>2689</v>
      </c>
      <c r="B215" s="84">
        <v>2</v>
      </c>
      <c r="C215" s="123">
        <v>0.0013644690231556509</v>
      </c>
      <c r="D215" s="84" t="s">
        <v>2704</v>
      </c>
      <c r="E215" s="84" t="b">
        <v>0</v>
      </c>
      <c r="F215" s="84" t="b">
        <v>0</v>
      </c>
      <c r="G215" s="84" t="b">
        <v>0</v>
      </c>
    </row>
    <row r="216" spans="1:7" ht="15">
      <c r="A216" s="84" t="s">
        <v>2690</v>
      </c>
      <c r="B216" s="84">
        <v>2</v>
      </c>
      <c r="C216" s="123">
        <v>0.0013644690231556509</v>
      </c>
      <c r="D216" s="84" t="s">
        <v>2704</v>
      </c>
      <c r="E216" s="84" t="b">
        <v>0</v>
      </c>
      <c r="F216" s="84" t="b">
        <v>0</v>
      </c>
      <c r="G216" s="84" t="b">
        <v>0</v>
      </c>
    </row>
    <row r="217" spans="1:7" ht="15">
      <c r="A217" s="84" t="s">
        <v>2691</v>
      </c>
      <c r="B217" s="84">
        <v>2</v>
      </c>
      <c r="C217" s="123">
        <v>0.0013644690231556509</v>
      </c>
      <c r="D217" s="84" t="s">
        <v>2704</v>
      </c>
      <c r="E217" s="84" t="b">
        <v>0</v>
      </c>
      <c r="F217" s="84" t="b">
        <v>1</v>
      </c>
      <c r="G217" s="84" t="b">
        <v>0</v>
      </c>
    </row>
    <row r="218" spans="1:7" ht="15">
      <c r="A218" s="84" t="s">
        <v>2692</v>
      </c>
      <c r="B218" s="84">
        <v>2</v>
      </c>
      <c r="C218" s="123">
        <v>0.0013644690231556509</v>
      </c>
      <c r="D218" s="84" t="s">
        <v>2704</v>
      </c>
      <c r="E218" s="84" t="b">
        <v>0</v>
      </c>
      <c r="F218" s="84" t="b">
        <v>0</v>
      </c>
      <c r="G218" s="84" t="b">
        <v>0</v>
      </c>
    </row>
    <row r="219" spans="1:7" ht="15">
      <c r="A219" s="84" t="s">
        <v>2693</v>
      </c>
      <c r="B219" s="84">
        <v>2</v>
      </c>
      <c r="C219" s="123">
        <v>0.0013644690231556509</v>
      </c>
      <c r="D219" s="84" t="s">
        <v>2704</v>
      </c>
      <c r="E219" s="84" t="b">
        <v>0</v>
      </c>
      <c r="F219" s="84" t="b">
        <v>0</v>
      </c>
      <c r="G219" s="84" t="b">
        <v>0</v>
      </c>
    </row>
    <row r="220" spans="1:7" ht="15">
      <c r="A220" s="84" t="s">
        <v>2694</v>
      </c>
      <c r="B220" s="84">
        <v>2</v>
      </c>
      <c r="C220" s="123">
        <v>0.0013644690231556509</v>
      </c>
      <c r="D220" s="84" t="s">
        <v>2704</v>
      </c>
      <c r="E220" s="84" t="b">
        <v>0</v>
      </c>
      <c r="F220" s="84" t="b">
        <v>0</v>
      </c>
      <c r="G220" s="84" t="b">
        <v>0</v>
      </c>
    </row>
    <row r="221" spans="1:7" ht="15">
      <c r="A221" s="84" t="s">
        <v>2695</v>
      </c>
      <c r="B221" s="84">
        <v>2</v>
      </c>
      <c r="C221" s="123">
        <v>0.0013644690231556509</v>
      </c>
      <c r="D221" s="84" t="s">
        <v>2704</v>
      </c>
      <c r="E221" s="84" t="b">
        <v>0</v>
      </c>
      <c r="F221" s="84" t="b">
        <v>0</v>
      </c>
      <c r="G221" s="84" t="b">
        <v>0</v>
      </c>
    </row>
    <row r="222" spans="1:7" ht="15">
      <c r="A222" s="84" t="s">
        <v>2696</v>
      </c>
      <c r="B222" s="84">
        <v>2</v>
      </c>
      <c r="C222" s="123">
        <v>0.0013644690231556509</v>
      </c>
      <c r="D222" s="84" t="s">
        <v>2704</v>
      </c>
      <c r="E222" s="84" t="b">
        <v>0</v>
      </c>
      <c r="F222" s="84" t="b">
        <v>0</v>
      </c>
      <c r="G222" s="84" t="b">
        <v>0</v>
      </c>
    </row>
    <row r="223" spans="1:7" ht="15">
      <c r="A223" s="84" t="s">
        <v>2697</v>
      </c>
      <c r="B223" s="84">
        <v>2</v>
      </c>
      <c r="C223" s="123">
        <v>0.0013644690231556509</v>
      </c>
      <c r="D223" s="84" t="s">
        <v>2704</v>
      </c>
      <c r="E223" s="84" t="b">
        <v>0</v>
      </c>
      <c r="F223" s="84" t="b">
        <v>0</v>
      </c>
      <c r="G223" s="84" t="b">
        <v>0</v>
      </c>
    </row>
    <row r="224" spans="1:7" ht="15">
      <c r="A224" s="84" t="s">
        <v>2698</v>
      </c>
      <c r="B224" s="84">
        <v>2</v>
      </c>
      <c r="C224" s="123">
        <v>0.001574392311624257</v>
      </c>
      <c r="D224" s="84" t="s">
        <v>2704</v>
      </c>
      <c r="E224" s="84" t="b">
        <v>0</v>
      </c>
      <c r="F224" s="84" t="b">
        <v>0</v>
      </c>
      <c r="G224" s="84" t="b">
        <v>0</v>
      </c>
    </row>
    <row r="225" spans="1:7" ht="15">
      <c r="A225" s="84" t="s">
        <v>2699</v>
      </c>
      <c r="B225" s="84">
        <v>2</v>
      </c>
      <c r="C225" s="123">
        <v>0.001574392311624257</v>
      </c>
      <c r="D225" s="84" t="s">
        <v>2704</v>
      </c>
      <c r="E225" s="84" t="b">
        <v>0</v>
      </c>
      <c r="F225" s="84" t="b">
        <v>0</v>
      </c>
      <c r="G225" s="84" t="b">
        <v>0</v>
      </c>
    </row>
    <row r="226" spans="1:7" ht="15">
      <c r="A226" s="84" t="s">
        <v>2700</v>
      </c>
      <c r="B226" s="84">
        <v>2</v>
      </c>
      <c r="C226" s="123">
        <v>0.001574392311624257</v>
      </c>
      <c r="D226" s="84" t="s">
        <v>2704</v>
      </c>
      <c r="E226" s="84" t="b">
        <v>0</v>
      </c>
      <c r="F226" s="84" t="b">
        <v>0</v>
      </c>
      <c r="G226" s="84" t="b">
        <v>0</v>
      </c>
    </row>
    <row r="227" spans="1:7" ht="15">
      <c r="A227" s="84" t="s">
        <v>2701</v>
      </c>
      <c r="B227" s="84">
        <v>2</v>
      </c>
      <c r="C227" s="123">
        <v>0.001574392311624257</v>
      </c>
      <c r="D227" s="84" t="s">
        <v>2704</v>
      </c>
      <c r="E227" s="84" t="b">
        <v>0</v>
      </c>
      <c r="F227" s="84" t="b">
        <v>0</v>
      </c>
      <c r="G227" s="84" t="b">
        <v>0</v>
      </c>
    </row>
    <row r="228" spans="1:7" ht="15">
      <c r="A228" s="84" t="s">
        <v>2135</v>
      </c>
      <c r="B228" s="84">
        <v>38</v>
      </c>
      <c r="C228" s="123">
        <v>0.0007132752006126209</v>
      </c>
      <c r="D228" s="84" t="s">
        <v>2025</v>
      </c>
      <c r="E228" s="84" t="b">
        <v>0</v>
      </c>
      <c r="F228" s="84" t="b">
        <v>0</v>
      </c>
      <c r="G228" s="84" t="b">
        <v>0</v>
      </c>
    </row>
    <row r="229" spans="1:7" ht="15">
      <c r="A229" s="84" t="s">
        <v>2134</v>
      </c>
      <c r="B229" s="84">
        <v>37</v>
      </c>
      <c r="C229" s="123">
        <v>0.0014075318960094078</v>
      </c>
      <c r="D229" s="84" t="s">
        <v>2025</v>
      </c>
      <c r="E229" s="84" t="b">
        <v>0</v>
      </c>
      <c r="F229" s="84" t="b">
        <v>0</v>
      </c>
      <c r="G229" s="84" t="b">
        <v>0</v>
      </c>
    </row>
    <row r="230" spans="1:7" ht="15">
      <c r="A230" s="84" t="s">
        <v>2139</v>
      </c>
      <c r="B230" s="84">
        <v>35</v>
      </c>
      <c r="C230" s="123">
        <v>0.002736904648365766</v>
      </c>
      <c r="D230" s="84" t="s">
        <v>2025</v>
      </c>
      <c r="E230" s="84" t="b">
        <v>0</v>
      </c>
      <c r="F230" s="84" t="b">
        <v>0</v>
      </c>
      <c r="G230" s="84" t="b">
        <v>0</v>
      </c>
    </row>
    <row r="231" spans="1:7" ht="15">
      <c r="A231" s="84" t="s">
        <v>347</v>
      </c>
      <c r="B231" s="84">
        <v>34</v>
      </c>
      <c r="C231" s="123">
        <v>0.003370904258676036</v>
      </c>
      <c r="D231" s="84" t="s">
        <v>2025</v>
      </c>
      <c r="E231" s="84" t="b">
        <v>0</v>
      </c>
      <c r="F231" s="84" t="b">
        <v>0</v>
      </c>
      <c r="G231" s="84" t="b">
        <v>0</v>
      </c>
    </row>
    <row r="232" spans="1:7" ht="15">
      <c r="A232" s="84" t="s">
        <v>2137</v>
      </c>
      <c r="B232" s="84">
        <v>34</v>
      </c>
      <c r="C232" s="123">
        <v>0.003370904258676036</v>
      </c>
      <c r="D232" s="84" t="s">
        <v>2025</v>
      </c>
      <c r="E232" s="84" t="b">
        <v>0</v>
      </c>
      <c r="F232" s="84" t="b">
        <v>0</v>
      </c>
      <c r="G232" s="84" t="b">
        <v>0</v>
      </c>
    </row>
    <row r="233" spans="1:7" ht="15">
      <c r="A233" s="84" t="s">
        <v>2140</v>
      </c>
      <c r="B233" s="84">
        <v>34</v>
      </c>
      <c r="C233" s="123">
        <v>0.003370904258676036</v>
      </c>
      <c r="D233" s="84" t="s">
        <v>2025</v>
      </c>
      <c r="E233" s="84" t="b">
        <v>0</v>
      </c>
      <c r="F233" s="84" t="b">
        <v>0</v>
      </c>
      <c r="G233" s="84" t="b">
        <v>0</v>
      </c>
    </row>
    <row r="234" spans="1:7" ht="15">
      <c r="A234" s="84" t="s">
        <v>2141</v>
      </c>
      <c r="B234" s="84">
        <v>34</v>
      </c>
      <c r="C234" s="123">
        <v>0.003370904258676036</v>
      </c>
      <c r="D234" s="84" t="s">
        <v>2025</v>
      </c>
      <c r="E234" s="84" t="b">
        <v>0</v>
      </c>
      <c r="F234" s="84" t="b">
        <v>0</v>
      </c>
      <c r="G234" s="84" t="b">
        <v>0</v>
      </c>
    </row>
    <row r="235" spans="1:7" ht="15">
      <c r="A235" s="84" t="s">
        <v>2142</v>
      </c>
      <c r="B235" s="84">
        <v>34</v>
      </c>
      <c r="C235" s="123">
        <v>0.003370904258676036</v>
      </c>
      <c r="D235" s="84" t="s">
        <v>2025</v>
      </c>
      <c r="E235" s="84" t="b">
        <v>0</v>
      </c>
      <c r="F235" s="84" t="b">
        <v>0</v>
      </c>
      <c r="G235" s="84" t="b">
        <v>0</v>
      </c>
    </row>
    <row r="236" spans="1:7" ht="15">
      <c r="A236" s="84" t="s">
        <v>2143</v>
      </c>
      <c r="B236" s="84">
        <v>34</v>
      </c>
      <c r="C236" s="123">
        <v>0.003370904258676036</v>
      </c>
      <c r="D236" s="84" t="s">
        <v>2025</v>
      </c>
      <c r="E236" s="84" t="b">
        <v>0</v>
      </c>
      <c r="F236" s="84" t="b">
        <v>0</v>
      </c>
      <c r="G236" s="84" t="b">
        <v>0</v>
      </c>
    </row>
    <row r="237" spans="1:7" ht="15">
      <c r="A237" s="84" t="s">
        <v>2112</v>
      </c>
      <c r="B237" s="84">
        <v>34</v>
      </c>
      <c r="C237" s="123">
        <v>0.003370904258676036</v>
      </c>
      <c r="D237" s="84" t="s">
        <v>2025</v>
      </c>
      <c r="E237" s="84" t="b">
        <v>0</v>
      </c>
      <c r="F237" s="84" t="b">
        <v>0</v>
      </c>
      <c r="G237" s="84" t="b">
        <v>0</v>
      </c>
    </row>
    <row r="238" spans="1:7" ht="15">
      <c r="A238" s="84" t="s">
        <v>2136</v>
      </c>
      <c r="B238" s="84">
        <v>34</v>
      </c>
      <c r="C238" s="123">
        <v>0.003370904258676036</v>
      </c>
      <c r="D238" s="84" t="s">
        <v>2025</v>
      </c>
      <c r="E238" s="84" t="b">
        <v>0</v>
      </c>
      <c r="F238" s="84" t="b">
        <v>0</v>
      </c>
      <c r="G238" s="84" t="b">
        <v>0</v>
      </c>
    </row>
    <row r="239" spans="1:7" ht="15">
      <c r="A239" s="84" t="s">
        <v>2551</v>
      </c>
      <c r="B239" s="84">
        <v>34</v>
      </c>
      <c r="C239" s="123">
        <v>0.003370904258676036</v>
      </c>
      <c r="D239" s="84" t="s">
        <v>2025</v>
      </c>
      <c r="E239" s="84" t="b">
        <v>0</v>
      </c>
      <c r="F239" s="84" t="b">
        <v>0</v>
      </c>
      <c r="G239" s="84" t="b">
        <v>0</v>
      </c>
    </row>
    <row r="240" spans="1:7" ht="15">
      <c r="A240" s="84" t="s">
        <v>2552</v>
      </c>
      <c r="B240" s="84">
        <v>34</v>
      </c>
      <c r="C240" s="123">
        <v>0.003370904258676036</v>
      </c>
      <c r="D240" s="84" t="s">
        <v>2025</v>
      </c>
      <c r="E240" s="84" t="b">
        <v>0</v>
      </c>
      <c r="F240" s="84" t="b">
        <v>0</v>
      </c>
      <c r="G240" s="84" t="b">
        <v>0</v>
      </c>
    </row>
    <row r="241" spans="1:7" ht="15">
      <c r="A241" s="84" t="s">
        <v>2550</v>
      </c>
      <c r="B241" s="84">
        <v>34</v>
      </c>
      <c r="C241" s="123">
        <v>0.003370904258676036</v>
      </c>
      <c r="D241" s="84" t="s">
        <v>2025</v>
      </c>
      <c r="E241" s="84" t="b">
        <v>0</v>
      </c>
      <c r="F241" s="84" t="b">
        <v>0</v>
      </c>
      <c r="G241" s="84" t="b">
        <v>0</v>
      </c>
    </row>
    <row r="242" spans="1:7" ht="15">
      <c r="A242" s="84" t="s">
        <v>2157</v>
      </c>
      <c r="B242" s="84">
        <v>34</v>
      </c>
      <c r="C242" s="123">
        <v>0.003370904258676036</v>
      </c>
      <c r="D242" s="84" t="s">
        <v>2025</v>
      </c>
      <c r="E242" s="84" t="b">
        <v>0</v>
      </c>
      <c r="F242" s="84" t="b">
        <v>0</v>
      </c>
      <c r="G242" s="84" t="b">
        <v>0</v>
      </c>
    </row>
    <row r="243" spans="1:7" ht="15">
      <c r="A243" s="84" t="s">
        <v>2146</v>
      </c>
      <c r="B243" s="84">
        <v>4</v>
      </c>
      <c r="C243" s="123">
        <v>0.007413932461276784</v>
      </c>
      <c r="D243" s="84" t="s">
        <v>2025</v>
      </c>
      <c r="E243" s="84" t="b">
        <v>0</v>
      </c>
      <c r="F243" s="84" t="b">
        <v>0</v>
      </c>
      <c r="G243" s="84" t="b">
        <v>0</v>
      </c>
    </row>
    <row r="244" spans="1:7" ht="15">
      <c r="A244" s="84" t="s">
        <v>2591</v>
      </c>
      <c r="B244" s="84">
        <v>3</v>
      </c>
      <c r="C244" s="123">
        <v>0.0064394406557197244</v>
      </c>
      <c r="D244" s="84" t="s">
        <v>2025</v>
      </c>
      <c r="E244" s="84" t="b">
        <v>0</v>
      </c>
      <c r="F244" s="84" t="b">
        <v>0</v>
      </c>
      <c r="G244" s="84" t="b">
        <v>0</v>
      </c>
    </row>
    <row r="245" spans="1:7" ht="15">
      <c r="A245" s="84" t="s">
        <v>2156</v>
      </c>
      <c r="B245" s="84">
        <v>3</v>
      </c>
      <c r="C245" s="123">
        <v>0.0055604493459575875</v>
      </c>
      <c r="D245" s="84" t="s">
        <v>2025</v>
      </c>
      <c r="E245" s="84" t="b">
        <v>0</v>
      </c>
      <c r="F245" s="84" t="b">
        <v>1</v>
      </c>
      <c r="G245" s="84" t="b">
        <v>0</v>
      </c>
    </row>
    <row r="246" spans="1:7" ht="15">
      <c r="A246" s="84" t="s">
        <v>2580</v>
      </c>
      <c r="B246" s="84">
        <v>2</v>
      </c>
      <c r="C246" s="123">
        <v>0.004292960437146483</v>
      </c>
      <c r="D246" s="84" t="s">
        <v>2025</v>
      </c>
      <c r="E246" s="84" t="b">
        <v>0</v>
      </c>
      <c r="F246" s="84" t="b">
        <v>0</v>
      </c>
      <c r="G246" s="84" t="b">
        <v>0</v>
      </c>
    </row>
    <row r="247" spans="1:7" ht="15">
      <c r="A247" s="84" t="s">
        <v>2604</v>
      </c>
      <c r="B247" s="84">
        <v>2</v>
      </c>
      <c r="C247" s="123">
        <v>0.004292960437146483</v>
      </c>
      <c r="D247" s="84" t="s">
        <v>2025</v>
      </c>
      <c r="E247" s="84" t="b">
        <v>0</v>
      </c>
      <c r="F247" s="84" t="b">
        <v>0</v>
      </c>
      <c r="G247" s="84" t="b">
        <v>0</v>
      </c>
    </row>
    <row r="248" spans="1:7" ht="15">
      <c r="A248" s="84" t="s">
        <v>2190</v>
      </c>
      <c r="B248" s="84">
        <v>2</v>
      </c>
      <c r="C248" s="123">
        <v>0.004292960437146483</v>
      </c>
      <c r="D248" s="84" t="s">
        <v>2025</v>
      </c>
      <c r="E248" s="84" t="b">
        <v>0</v>
      </c>
      <c r="F248" s="84" t="b">
        <v>0</v>
      </c>
      <c r="G248" s="84" t="b">
        <v>0</v>
      </c>
    </row>
    <row r="249" spans="1:7" ht="15">
      <c r="A249" s="84" t="s">
        <v>2639</v>
      </c>
      <c r="B249" s="84">
        <v>2</v>
      </c>
      <c r="C249" s="123">
        <v>0.004292960437146483</v>
      </c>
      <c r="D249" s="84" t="s">
        <v>2025</v>
      </c>
      <c r="E249" s="84" t="b">
        <v>0</v>
      </c>
      <c r="F249" s="84" t="b">
        <v>0</v>
      </c>
      <c r="G249" s="84" t="b">
        <v>0</v>
      </c>
    </row>
    <row r="250" spans="1:7" ht="15">
      <c r="A250" s="84" t="s">
        <v>2640</v>
      </c>
      <c r="B250" s="84">
        <v>2</v>
      </c>
      <c r="C250" s="123">
        <v>0.004292960437146483</v>
      </c>
      <c r="D250" s="84" t="s">
        <v>2025</v>
      </c>
      <c r="E250" s="84" t="b">
        <v>0</v>
      </c>
      <c r="F250" s="84" t="b">
        <v>0</v>
      </c>
      <c r="G250" s="84" t="b">
        <v>0</v>
      </c>
    </row>
    <row r="251" spans="1:7" ht="15">
      <c r="A251" s="84" t="s">
        <v>2605</v>
      </c>
      <c r="B251" s="84">
        <v>2</v>
      </c>
      <c r="C251" s="123">
        <v>0.004292960437146483</v>
      </c>
      <c r="D251" s="84" t="s">
        <v>2025</v>
      </c>
      <c r="E251" s="84" t="b">
        <v>0</v>
      </c>
      <c r="F251" s="84" t="b">
        <v>1</v>
      </c>
      <c r="G251" s="84" t="b">
        <v>0</v>
      </c>
    </row>
    <row r="252" spans="1:7" ht="15">
      <c r="A252" s="84" t="s">
        <v>2641</v>
      </c>
      <c r="B252" s="84">
        <v>2</v>
      </c>
      <c r="C252" s="123">
        <v>0.004292960437146483</v>
      </c>
      <c r="D252" s="84" t="s">
        <v>2025</v>
      </c>
      <c r="E252" s="84" t="b">
        <v>0</v>
      </c>
      <c r="F252" s="84" t="b">
        <v>1</v>
      </c>
      <c r="G252" s="84" t="b">
        <v>0</v>
      </c>
    </row>
    <row r="253" spans="1:7" ht="15">
      <c r="A253" s="84" t="s">
        <v>2592</v>
      </c>
      <c r="B253" s="84">
        <v>2</v>
      </c>
      <c r="C253" s="123">
        <v>0.0052947241498386</v>
      </c>
      <c r="D253" s="84" t="s">
        <v>2025</v>
      </c>
      <c r="E253" s="84" t="b">
        <v>0</v>
      </c>
      <c r="F253" s="84" t="b">
        <v>0</v>
      </c>
      <c r="G253" s="84" t="b">
        <v>0</v>
      </c>
    </row>
    <row r="254" spans="1:7" ht="15">
      <c r="A254" s="84" t="s">
        <v>2556</v>
      </c>
      <c r="B254" s="84">
        <v>2</v>
      </c>
      <c r="C254" s="123">
        <v>0.004292960437146483</v>
      </c>
      <c r="D254" s="84" t="s">
        <v>2025</v>
      </c>
      <c r="E254" s="84" t="b">
        <v>0</v>
      </c>
      <c r="F254" s="84" t="b">
        <v>0</v>
      </c>
      <c r="G254" s="84" t="b">
        <v>0</v>
      </c>
    </row>
    <row r="255" spans="1:7" ht="15">
      <c r="A255" s="84" t="s">
        <v>487</v>
      </c>
      <c r="B255" s="84">
        <v>2</v>
      </c>
      <c r="C255" s="123">
        <v>0.004292960437146483</v>
      </c>
      <c r="D255" s="84" t="s">
        <v>2025</v>
      </c>
      <c r="E255" s="84" t="b">
        <v>0</v>
      </c>
      <c r="F255" s="84" t="b">
        <v>0</v>
      </c>
      <c r="G255" s="84" t="b">
        <v>0</v>
      </c>
    </row>
    <row r="256" spans="1:7" ht="15">
      <c r="A256" s="84" t="s">
        <v>2564</v>
      </c>
      <c r="B256" s="84">
        <v>2</v>
      </c>
      <c r="C256" s="123">
        <v>0.004292960437146483</v>
      </c>
      <c r="D256" s="84" t="s">
        <v>2025</v>
      </c>
      <c r="E256" s="84" t="b">
        <v>0</v>
      </c>
      <c r="F256" s="84" t="b">
        <v>0</v>
      </c>
      <c r="G256" s="84" t="b">
        <v>0</v>
      </c>
    </row>
    <row r="257" spans="1:7" ht="15">
      <c r="A257" s="84" t="s">
        <v>2145</v>
      </c>
      <c r="B257" s="84">
        <v>2</v>
      </c>
      <c r="C257" s="123">
        <v>0.004292960437146483</v>
      </c>
      <c r="D257" s="84" t="s">
        <v>2025</v>
      </c>
      <c r="E257" s="84" t="b">
        <v>0</v>
      </c>
      <c r="F257" s="84" t="b">
        <v>0</v>
      </c>
      <c r="G257" s="84" t="b">
        <v>0</v>
      </c>
    </row>
    <row r="258" spans="1:7" ht="15">
      <c r="A258" s="84" t="s">
        <v>2148</v>
      </c>
      <c r="B258" s="84">
        <v>2</v>
      </c>
      <c r="C258" s="123">
        <v>0.0052947241498386</v>
      </c>
      <c r="D258" s="84" t="s">
        <v>2025</v>
      </c>
      <c r="E258" s="84" t="b">
        <v>0</v>
      </c>
      <c r="F258" s="84" t="b">
        <v>1</v>
      </c>
      <c r="G258" s="84" t="b">
        <v>0</v>
      </c>
    </row>
    <row r="259" spans="1:7" ht="15">
      <c r="A259" s="84" t="s">
        <v>2191</v>
      </c>
      <c r="B259" s="84">
        <v>2</v>
      </c>
      <c r="C259" s="123">
        <v>0.0052947241498386</v>
      </c>
      <c r="D259" s="84" t="s">
        <v>2025</v>
      </c>
      <c r="E259" s="84" t="b">
        <v>0</v>
      </c>
      <c r="F259" s="84" t="b">
        <v>0</v>
      </c>
      <c r="G259" s="84" t="b">
        <v>0</v>
      </c>
    </row>
    <row r="260" spans="1:7" ht="15">
      <c r="A260" s="84" t="s">
        <v>2135</v>
      </c>
      <c r="B260" s="84">
        <v>19</v>
      </c>
      <c r="C260" s="123">
        <v>0.004638244646103932</v>
      </c>
      <c r="D260" s="84" t="s">
        <v>2026</v>
      </c>
      <c r="E260" s="84" t="b">
        <v>0</v>
      </c>
      <c r="F260" s="84" t="b">
        <v>0</v>
      </c>
      <c r="G260" s="84" t="b">
        <v>0</v>
      </c>
    </row>
    <row r="261" spans="1:7" ht="15">
      <c r="A261" s="84" t="s">
        <v>2134</v>
      </c>
      <c r="B261" s="84">
        <v>17</v>
      </c>
      <c r="C261" s="123">
        <v>0.005332083783044396</v>
      </c>
      <c r="D261" s="84" t="s">
        <v>2026</v>
      </c>
      <c r="E261" s="84" t="b">
        <v>0</v>
      </c>
      <c r="F261" s="84" t="b">
        <v>0</v>
      </c>
      <c r="G261" s="84" t="b">
        <v>0</v>
      </c>
    </row>
    <row r="262" spans="1:7" ht="15">
      <c r="A262" s="84" t="s">
        <v>2145</v>
      </c>
      <c r="B262" s="84">
        <v>15</v>
      </c>
      <c r="C262" s="123">
        <v>0.00824767416571295</v>
      </c>
      <c r="D262" s="84" t="s">
        <v>2026</v>
      </c>
      <c r="E262" s="84" t="b">
        <v>0</v>
      </c>
      <c r="F262" s="84" t="b">
        <v>0</v>
      </c>
      <c r="G262" s="84" t="b">
        <v>0</v>
      </c>
    </row>
    <row r="263" spans="1:7" ht="15">
      <c r="A263" s="84" t="s">
        <v>2111</v>
      </c>
      <c r="B263" s="84">
        <v>14</v>
      </c>
      <c r="C263" s="123">
        <v>0.007697829221332086</v>
      </c>
      <c r="D263" s="84" t="s">
        <v>2026</v>
      </c>
      <c r="E263" s="84" t="b">
        <v>0</v>
      </c>
      <c r="F263" s="84" t="b">
        <v>0</v>
      </c>
      <c r="G263" s="84" t="b">
        <v>0</v>
      </c>
    </row>
    <row r="264" spans="1:7" ht="15">
      <c r="A264" s="84" t="s">
        <v>487</v>
      </c>
      <c r="B264" s="84">
        <v>12</v>
      </c>
      <c r="C264" s="123">
        <v>0.008848451589061558</v>
      </c>
      <c r="D264" s="84" t="s">
        <v>2026</v>
      </c>
      <c r="E264" s="84" t="b">
        <v>0</v>
      </c>
      <c r="F264" s="84" t="b">
        <v>0</v>
      </c>
      <c r="G264" s="84" t="b">
        <v>0</v>
      </c>
    </row>
    <row r="265" spans="1:7" ht="15">
      <c r="A265" s="84" t="s">
        <v>2146</v>
      </c>
      <c r="B265" s="84">
        <v>10</v>
      </c>
      <c r="C265" s="123">
        <v>0.010873394156383233</v>
      </c>
      <c r="D265" s="84" t="s">
        <v>2026</v>
      </c>
      <c r="E265" s="84" t="b">
        <v>0</v>
      </c>
      <c r="F265" s="84" t="b">
        <v>0</v>
      </c>
      <c r="G265" s="84" t="b">
        <v>0</v>
      </c>
    </row>
    <row r="266" spans="1:7" ht="15">
      <c r="A266" s="84" t="s">
        <v>2136</v>
      </c>
      <c r="B266" s="84">
        <v>10</v>
      </c>
      <c r="C266" s="123">
        <v>0.012306237922416322</v>
      </c>
      <c r="D266" s="84" t="s">
        <v>2026</v>
      </c>
      <c r="E266" s="84" t="b">
        <v>0</v>
      </c>
      <c r="F266" s="84" t="b">
        <v>0</v>
      </c>
      <c r="G266" s="84" t="b">
        <v>0</v>
      </c>
    </row>
    <row r="267" spans="1:7" ht="15">
      <c r="A267" s="84" t="s">
        <v>2112</v>
      </c>
      <c r="B267" s="84">
        <v>9</v>
      </c>
      <c r="C267" s="123">
        <v>0.00978605474074491</v>
      </c>
      <c r="D267" s="84" t="s">
        <v>2026</v>
      </c>
      <c r="E267" s="84" t="b">
        <v>0</v>
      </c>
      <c r="F267" s="84" t="b">
        <v>0</v>
      </c>
      <c r="G267" s="84" t="b">
        <v>0</v>
      </c>
    </row>
    <row r="268" spans="1:7" ht="15">
      <c r="A268" s="84" t="s">
        <v>2147</v>
      </c>
      <c r="B268" s="84">
        <v>7</v>
      </c>
      <c r="C268" s="123">
        <v>0.00975146354525391</v>
      </c>
      <c r="D268" s="84" t="s">
        <v>2026</v>
      </c>
      <c r="E268" s="84" t="b">
        <v>0</v>
      </c>
      <c r="F268" s="84" t="b">
        <v>0</v>
      </c>
      <c r="G268" s="84" t="b">
        <v>0</v>
      </c>
    </row>
    <row r="269" spans="1:7" ht="15">
      <c r="A269" s="84" t="s">
        <v>2148</v>
      </c>
      <c r="B269" s="84">
        <v>7</v>
      </c>
      <c r="C269" s="123">
        <v>0.00975146354525391</v>
      </c>
      <c r="D269" s="84" t="s">
        <v>2026</v>
      </c>
      <c r="E269" s="84" t="b">
        <v>0</v>
      </c>
      <c r="F269" s="84" t="b">
        <v>1</v>
      </c>
      <c r="G269" s="84" t="b">
        <v>0</v>
      </c>
    </row>
    <row r="270" spans="1:7" ht="15">
      <c r="A270" s="84" t="s">
        <v>2169</v>
      </c>
      <c r="B270" s="84">
        <v>7</v>
      </c>
      <c r="C270" s="123">
        <v>0.00975146354525391</v>
      </c>
      <c r="D270" s="84" t="s">
        <v>2026</v>
      </c>
      <c r="E270" s="84" t="b">
        <v>0</v>
      </c>
      <c r="F270" s="84" t="b">
        <v>0</v>
      </c>
      <c r="G270" s="84" t="b">
        <v>0</v>
      </c>
    </row>
    <row r="271" spans="1:7" ht="15">
      <c r="A271" s="84" t="s">
        <v>2568</v>
      </c>
      <c r="B271" s="84">
        <v>7</v>
      </c>
      <c r="C271" s="123">
        <v>0.00975146354525391</v>
      </c>
      <c r="D271" s="84" t="s">
        <v>2026</v>
      </c>
      <c r="E271" s="84" t="b">
        <v>0</v>
      </c>
      <c r="F271" s="84" t="b">
        <v>0</v>
      </c>
      <c r="G271" s="84" t="b">
        <v>0</v>
      </c>
    </row>
    <row r="272" spans="1:7" ht="15">
      <c r="A272" s="84" t="s">
        <v>2156</v>
      </c>
      <c r="B272" s="84">
        <v>5</v>
      </c>
      <c r="C272" s="123">
        <v>0.009011942247705707</v>
      </c>
      <c r="D272" s="84" t="s">
        <v>2026</v>
      </c>
      <c r="E272" s="84" t="b">
        <v>0</v>
      </c>
      <c r="F272" s="84" t="b">
        <v>1</v>
      </c>
      <c r="G272" s="84" t="b">
        <v>0</v>
      </c>
    </row>
    <row r="273" spans="1:7" ht="15">
      <c r="A273" s="84" t="s">
        <v>2180</v>
      </c>
      <c r="B273" s="84">
        <v>4</v>
      </c>
      <c r="C273" s="123">
        <v>0.00829538027444531</v>
      </c>
      <c r="D273" s="84" t="s">
        <v>2026</v>
      </c>
      <c r="E273" s="84" t="b">
        <v>0</v>
      </c>
      <c r="F273" s="84" t="b">
        <v>0</v>
      </c>
      <c r="G273" s="84" t="b">
        <v>0</v>
      </c>
    </row>
    <row r="274" spans="1:7" ht="15">
      <c r="A274" s="84" t="s">
        <v>2637</v>
      </c>
      <c r="B274" s="84">
        <v>3</v>
      </c>
      <c r="C274" s="123">
        <v>0.011280862864052152</v>
      </c>
      <c r="D274" s="84" t="s">
        <v>2026</v>
      </c>
      <c r="E274" s="84" t="b">
        <v>0</v>
      </c>
      <c r="F274" s="84" t="b">
        <v>0</v>
      </c>
      <c r="G274" s="84" t="b">
        <v>0</v>
      </c>
    </row>
    <row r="275" spans="1:7" ht="15">
      <c r="A275" s="84" t="s">
        <v>2593</v>
      </c>
      <c r="B275" s="84">
        <v>3</v>
      </c>
      <c r="C275" s="123">
        <v>0.007271440555483561</v>
      </c>
      <c r="D275" s="84" t="s">
        <v>2026</v>
      </c>
      <c r="E275" s="84" t="b">
        <v>0</v>
      </c>
      <c r="F275" s="84" t="b">
        <v>0</v>
      </c>
      <c r="G275" s="84" t="b">
        <v>0</v>
      </c>
    </row>
    <row r="276" spans="1:7" ht="15">
      <c r="A276" s="84" t="s">
        <v>2163</v>
      </c>
      <c r="B276" s="84">
        <v>3</v>
      </c>
      <c r="C276" s="123">
        <v>0.007271440555483561</v>
      </c>
      <c r="D276" s="84" t="s">
        <v>2026</v>
      </c>
      <c r="E276" s="84" t="b">
        <v>0</v>
      </c>
      <c r="F276" s="84" t="b">
        <v>0</v>
      </c>
      <c r="G276" s="84" t="b">
        <v>0</v>
      </c>
    </row>
    <row r="277" spans="1:7" ht="15">
      <c r="A277" s="84" t="s">
        <v>2564</v>
      </c>
      <c r="B277" s="84">
        <v>3</v>
      </c>
      <c r="C277" s="123">
        <v>0.007271440555483561</v>
      </c>
      <c r="D277" s="84" t="s">
        <v>2026</v>
      </c>
      <c r="E277" s="84" t="b">
        <v>0</v>
      </c>
      <c r="F277" s="84" t="b">
        <v>0</v>
      </c>
      <c r="G277" s="84" t="b">
        <v>0</v>
      </c>
    </row>
    <row r="278" spans="1:7" ht="15">
      <c r="A278" s="84" t="s">
        <v>2137</v>
      </c>
      <c r="B278" s="84">
        <v>3</v>
      </c>
      <c r="C278" s="123">
        <v>0.008751199034943069</v>
      </c>
      <c r="D278" s="84" t="s">
        <v>2026</v>
      </c>
      <c r="E278" s="84" t="b">
        <v>0</v>
      </c>
      <c r="F278" s="84" t="b">
        <v>0</v>
      </c>
      <c r="G278" s="84" t="b">
        <v>0</v>
      </c>
    </row>
    <row r="279" spans="1:7" ht="15">
      <c r="A279" s="84" t="s">
        <v>2179</v>
      </c>
      <c r="B279" s="84">
        <v>3</v>
      </c>
      <c r="C279" s="123">
        <v>0.007271440555483561</v>
      </c>
      <c r="D279" s="84" t="s">
        <v>2026</v>
      </c>
      <c r="E279" s="84" t="b">
        <v>0</v>
      </c>
      <c r="F279" s="84" t="b">
        <v>0</v>
      </c>
      <c r="G279" s="84" t="b">
        <v>0</v>
      </c>
    </row>
    <row r="280" spans="1:7" ht="15">
      <c r="A280" s="84" t="s">
        <v>2181</v>
      </c>
      <c r="B280" s="84">
        <v>3</v>
      </c>
      <c r="C280" s="123">
        <v>0.007271440555483561</v>
      </c>
      <c r="D280" s="84" t="s">
        <v>2026</v>
      </c>
      <c r="E280" s="84" t="b">
        <v>0</v>
      </c>
      <c r="F280" s="84" t="b">
        <v>0</v>
      </c>
      <c r="G280" s="84" t="b">
        <v>0</v>
      </c>
    </row>
    <row r="281" spans="1:7" ht="15">
      <c r="A281" s="84" t="s">
        <v>2182</v>
      </c>
      <c r="B281" s="84">
        <v>3</v>
      </c>
      <c r="C281" s="123">
        <v>0.007271440555483561</v>
      </c>
      <c r="D281" s="84" t="s">
        <v>2026</v>
      </c>
      <c r="E281" s="84" t="b">
        <v>0</v>
      </c>
      <c r="F281" s="84" t="b">
        <v>0</v>
      </c>
      <c r="G281" s="84" t="b">
        <v>0</v>
      </c>
    </row>
    <row r="282" spans="1:7" ht="15">
      <c r="A282" s="84" t="s">
        <v>2699</v>
      </c>
      <c r="B282" s="84">
        <v>2</v>
      </c>
      <c r="C282" s="123">
        <v>0.007520575242701435</v>
      </c>
      <c r="D282" s="84" t="s">
        <v>2026</v>
      </c>
      <c r="E282" s="84" t="b">
        <v>0</v>
      </c>
      <c r="F282" s="84" t="b">
        <v>0</v>
      </c>
      <c r="G282" s="84" t="b">
        <v>0</v>
      </c>
    </row>
    <row r="283" spans="1:7" ht="15">
      <c r="A283" s="84" t="s">
        <v>2700</v>
      </c>
      <c r="B283" s="84">
        <v>2</v>
      </c>
      <c r="C283" s="123">
        <v>0.007520575242701435</v>
      </c>
      <c r="D283" s="84" t="s">
        <v>2026</v>
      </c>
      <c r="E283" s="84" t="b">
        <v>0</v>
      </c>
      <c r="F283" s="84" t="b">
        <v>0</v>
      </c>
      <c r="G283" s="84" t="b">
        <v>0</v>
      </c>
    </row>
    <row r="284" spans="1:7" ht="15">
      <c r="A284" s="84" t="s">
        <v>2701</v>
      </c>
      <c r="B284" s="84">
        <v>2</v>
      </c>
      <c r="C284" s="123">
        <v>0.007520575242701435</v>
      </c>
      <c r="D284" s="84" t="s">
        <v>2026</v>
      </c>
      <c r="E284" s="84" t="b">
        <v>0</v>
      </c>
      <c r="F284" s="84" t="b">
        <v>0</v>
      </c>
      <c r="G284" s="84" t="b">
        <v>0</v>
      </c>
    </row>
    <row r="285" spans="1:7" ht="15">
      <c r="A285" s="84" t="s">
        <v>2698</v>
      </c>
      <c r="B285" s="84">
        <v>2</v>
      </c>
      <c r="C285" s="123">
        <v>0.007520575242701435</v>
      </c>
      <c r="D285" s="84" t="s">
        <v>2026</v>
      </c>
      <c r="E285" s="84" t="b">
        <v>0</v>
      </c>
      <c r="F285" s="84" t="b">
        <v>0</v>
      </c>
      <c r="G285" s="84" t="b">
        <v>0</v>
      </c>
    </row>
    <row r="286" spans="1:7" ht="15">
      <c r="A286" s="84" t="s">
        <v>2561</v>
      </c>
      <c r="B286" s="84">
        <v>2</v>
      </c>
      <c r="C286" s="123">
        <v>0.0058341326899620455</v>
      </c>
      <c r="D286" s="84" t="s">
        <v>2026</v>
      </c>
      <c r="E286" s="84" t="b">
        <v>0</v>
      </c>
      <c r="F286" s="84" t="b">
        <v>0</v>
      </c>
      <c r="G286" s="84" t="b">
        <v>0</v>
      </c>
    </row>
    <row r="287" spans="1:7" ht="15">
      <c r="A287" s="84" t="s">
        <v>2590</v>
      </c>
      <c r="B287" s="84">
        <v>2</v>
      </c>
      <c r="C287" s="123">
        <v>0.0058341326899620455</v>
      </c>
      <c r="D287" s="84" t="s">
        <v>2026</v>
      </c>
      <c r="E287" s="84" t="b">
        <v>0</v>
      </c>
      <c r="F287" s="84" t="b">
        <v>0</v>
      </c>
      <c r="G287" s="84" t="b">
        <v>0</v>
      </c>
    </row>
    <row r="288" spans="1:7" ht="15">
      <c r="A288" s="84" t="s">
        <v>2598</v>
      </c>
      <c r="B288" s="84">
        <v>2</v>
      </c>
      <c r="C288" s="123">
        <v>0.0058341326899620455</v>
      </c>
      <c r="D288" s="84" t="s">
        <v>2026</v>
      </c>
      <c r="E288" s="84" t="b">
        <v>0</v>
      </c>
      <c r="F288" s="84" t="b">
        <v>0</v>
      </c>
      <c r="G288" s="84" t="b">
        <v>0</v>
      </c>
    </row>
    <row r="289" spans="1:7" ht="15">
      <c r="A289" s="84" t="s">
        <v>2584</v>
      </c>
      <c r="B289" s="84">
        <v>2</v>
      </c>
      <c r="C289" s="123">
        <v>0.0058341326899620455</v>
      </c>
      <c r="D289" s="84" t="s">
        <v>2026</v>
      </c>
      <c r="E289" s="84" t="b">
        <v>0</v>
      </c>
      <c r="F289" s="84" t="b">
        <v>0</v>
      </c>
      <c r="G289" s="84" t="b">
        <v>0</v>
      </c>
    </row>
    <row r="290" spans="1:7" ht="15">
      <c r="A290" s="84" t="s">
        <v>2158</v>
      </c>
      <c r="B290" s="84">
        <v>2</v>
      </c>
      <c r="C290" s="123">
        <v>0.0058341326899620455</v>
      </c>
      <c r="D290" s="84" t="s">
        <v>2026</v>
      </c>
      <c r="E290" s="84" t="b">
        <v>0</v>
      </c>
      <c r="F290" s="84" t="b">
        <v>1</v>
      </c>
      <c r="G290" s="84" t="b">
        <v>0</v>
      </c>
    </row>
    <row r="291" spans="1:7" ht="15">
      <c r="A291" s="84" t="s">
        <v>2583</v>
      </c>
      <c r="B291" s="84">
        <v>2</v>
      </c>
      <c r="C291" s="123">
        <v>0.0058341326899620455</v>
      </c>
      <c r="D291" s="84" t="s">
        <v>2026</v>
      </c>
      <c r="E291" s="84" t="b">
        <v>0</v>
      </c>
      <c r="F291" s="84" t="b">
        <v>0</v>
      </c>
      <c r="G291" s="84" t="b">
        <v>0</v>
      </c>
    </row>
    <row r="292" spans="1:7" ht="15">
      <c r="A292" s="84" t="s">
        <v>2618</v>
      </c>
      <c r="B292" s="84">
        <v>2</v>
      </c>
      <c r="C292" s="123">
        <v>0.0058341326899620455</v>
      </c>
      <c r="D292" s="84" t="s">
        <v>2026</v>
      </c>
      <c r="E292" s="84" t="b">
        <v>0</v>
      </c>
      <c r="F292" s="84" t="b">
        <v>0</v>
      </c>
      <c r="G292" s="84" t="b">
        <v>0</v>
      </c>
    </row>
    <row r="293" spans="1:7" ht="15">
      <c r="A293" s="84" t="s">
        <v>2606</v>
      </c>
      <c r="B293" s="84">
        <v>2</v>
      </c>
      <c r="C293" s="123">
        <v>0.0058341326899620455</v>
      </c>
      <c r="D293" s="84" t="s">
        <v>2026</v>
      </c>
      <c r="E293" s="84" t="b">
        <v>0</v>
      </c>
      <c r="F293" s="84" t="b">
        <v>0</v>
      </c>
      <c r="G293" s="84" t="b">
        <v>0</v>
      </c>
    </row>
    <row r="294" spans="1:7" ht="15">
      <c r="A294" s="84" t="s">
        <v>2658</v>
      </c>
      <c r="B294" s="84">
        <v>2</v>
      </c>
      <c r="C294" s="123">
        <v>0.0058341326899620455</v>
      </c>
      <c r="D294" s="84" t="s">
        <v>2026</v>
      </c>
      <c r="E294" s="84" t="b">
        <v>0</v>
      </c>
      <c r="F294" s="84" t="b">
        <v>0</v>
      </c>
      <c r="G294" s="84" t="b">
        <v>0</v>
      </c>
    </row>
    <row r="295" spans="1:7" ht="15">
      <c r="A295" s="84" t="s">
        <v>2556</v>
      </c>
      <c r="B295" s="84">
        <v>2</v>
      </c>
      <c r="C295" s="123">
        <v>0.0058341326899620455</v>
      </c>
      <c r="D295" s="84" t="s">
        <v>2026</v>
      </c>
      <c r="E295" s="84" t="b">
        <v>0</v>
      </c>
      <c r="F295" s="84" t="b">
        <v>0</v>
      </c>
      <c r="G295" s="84" t="b">
        <v>0</v>
      </c>
    </row>
    <row r="296" spans="1:7" ht="15">
      <c r="A296" s="84" t="s">
        <v>2557</v>
      </c>
      <c r="B296" s="84">
        <v>2</v>
      </c>
      <c r="C296" s="123">
        <v>0.0058341326899620455</v>
      </c>
      <c r="D296" s="84" t="s">
        <v>2026</v>
      </c>
      <c r="E296" s="84" t="b">
        <v>0</v>
      </c>
      <c r="F296" s="84" t="b">
        <v>0</v>
      </c>
      <c r="G296" s="84" t="b">
        <v>0</v>
      </c>
    </row>
    <row r="297" spans="1:7" ht="15">
      <c r="A297" s="84" t="s">
        <v>2581</v>
      </c>
      <c r="B297" s="84">
        <v>2</v>
      </c>
      <c r="C297" s="123">
        <v>0.007520575242701435</v>
      </c>
      <c r="D297" s="84" t="s">
        <v>2026</v>
      </c>
      <c r="E297" s="84" t="b">
        <v>0</v>
      </c>
      <c r="F297" s="84" t="b">
        <v>0</v>
      </c>
      <c r="G297" s="84" t="b">
        <v>0</v>
      </c>
    </row>
    <row r="298" spans="1:7" ht="15">
      <c r="A298" s="84" t="s">
        <v>2150</v>
      </c>
      <c r="B298" s="84">
        <v>14</v>
      </c>
      <c r="C298" s="123">
        <v>0.01699362878748281</v>
      </c>
      <c r="D298" s="84" t="s">
        <v>2027</v>
      </c>
      <c r="E298" s="84" t="b">
        <v>0</v>
      </c>
      <c r="F298" s="84" t="b">
        <v>0</v>
      </c>
      <c r="G298" s="84" t="b">
        <v>0</v>
      </c>
    </row>
    <row r="299" spans="1:7" ht="15">
      <c r="A299" s="84" t="s">
        <v>2134</v>
      </c>
      <c r="B299" s="84">
        <v>12</v>
      </c>
      <c r="C299" s="123">
        <v>0.003239360788578059</v>
      </c>
      <c r="D299" s="84" t="s">
        <v>2027</v>
      </c>
      <c r="E299" s="84" t="b">
        <v>0</v>
      </c>
      <c r="F299" s="84" t="b">
        <v>0</v>
      </c>
      <c r="G299" s="84" t="b">
        <v>0</v>
      </c>
    </row>
    <row r="300" spans="1:7" ht="15">
      <c r="A300" s="84" t="s">
        <v>2135</v>
      </c>
      <c r="B300" s="84">
        <v>11</v>
      </c>
      <c r="C300" s="123">
        <v>0.004645519579516705</v>
      </c>
      <c r="D300" s="84" t="s">
        <v>2027</v>
      </c>
      <c r="E300" s="84" t="b">
        <v>0</v>
      </c>
      <c r="F300" s="84" t="b">
        <v>0</v>
      </c>
      <c r="G300" s="84" t="b">
        <v>0</v>
      </c>
    </row>
    <row r="301" spans="1:7" ht="15">
      <c r="A301" s="84" t="s">
        <v>2136</v>
      </c>
      <c r="B301" s="84">
        <v>9</v>
      </c>
      <c r="C301" s="123">
        <v>0.00881992918619617</v>
      </c>
      <c r="D301" s="84" t="s">
        <v>2027</v>
      </c>
      <c r="E301" s="84" t="b">
        <v>0</v>
      </c>
      <c r="F301" s="84" t="b">
        <v>0</v>
      </c>
      <c r="G301" s="84" t="b">
        <v>0</v>
      </c>
    </row>
    <row r="302" spans="1:7" ht="15">
      <c r="A302" s="84" t="s">
        <v>342</v>
      </c>
      <c r="B302" s="84">
        <v>8</v>
      </c>
      <c r="C302" s="123">
        <v>0.007839937054396595</v>
      </c>
      <c r="D302" s="84" t="s">
        <v>2027</v>
      </c>
      <c r="E302" s="84" t="b">
        <v>0</v>
      </c>
      <c r="F302" s="84" t="b">
        <v>0</v>
      </c>
      <c r="G302" s="84" t="b">
        <v>0</v>
      </c>
    </row>
    <row r="303" spans="1:7" ht="15">
      <c r="A303" s="84" t="s">
        <v>2151</v>
      </c>
      <c r="B303" s="84">
        <v>8</v>
      </c>
      <c r="C303" s="123">
        <v>0.007839937054396595</v>
      </c>
      <c r="D303" s="84" t="s">
        <v>2027</v>
      </c>
      <c r="E303" s="84" t="b">
        <v>0</v>
      </c>
      <c r="F303" s="84" t="b">
        <v>0</v>
      </c>
      <c r="G303" s="84" t="b">
        <v>0</v>
      </c>
    </row>
    <row r="304" spans="1:7" ht="15">
      <c r="A304" s="84" t="s">
        <v>2152</v>
      </c>
      <c r="B304" s="84">
        <v>8</v>
      </c>
      <c r="C304" s="123">
        <v>0.007839937054396595</v>
      </c>
      <c r="D304" s="84" t="s">
        <v>2027</v>
      </c>
      <c r="E304" s="84" t="b">
        <v>0</v>
      </c>
      <c r="F304" s="84" t="b">
        <v>0</v>
      </c>
      <c r="G304" s="84" t="b">
        <v>0</v>
      </c>
    </row>
    <row r="305" spans="1:7" ht="15">
      <c r="A305" s="84" t="s">
        <v>2111</v>
      </c>
      <c r="B305" s="84">
        <v>7</v>
      </c>
      <c r="C305" s="123">
        <v>0.008496814393741404</v>
      </c>
      <c r="D305" s="84" t="s">
        <v>2027</v>
      </c>
      <c r="E305" s="84" t="b">
        <v>0</v>
      </c>
      <c r="F305" s="84" t="b">
        <v>0</v>
      </c>
      <c r="G305" s="84" t="b">
        <v>0</v>
      </c>
    </row>
    <row r="306" spans="1:7" ht="15">
      <c r="A306" s="84" t="s">
        <v>2153</v>
      </c>
      <c r="B306" s="84">
        <v>7</v>
      </c>
      <c r="C306" s="123">
        <v>0.008496814393741404</v>
      </c>
      <c r="D306" s="84" t="s">
        <v>2027</v>
      </c>
      <c r="E306" s="84" t="b">
        <v>0</v>
      </c>
      <c r="F306" s="84" t="b">
        <v>0</v>
      </c>
      <c r="G306" s="84" t="b">
        <v>0</v>
      </c>
    </row>
    <row r="307" spans="1:7" ht="15">
      <c r="A307" s="84" t="s">
        <v>2154</v>
      </c>
      <c r="B307" s="84">
        <v>7</v>
      </c>
      <c r="C307" s="123">
        <v>0.008496814393741404</v>
      </c>
      <c r="D307" s="84" t="s">
        <v>2027</v>
      </c>
      <c r="E307" s="84" t="b">
        <v>0</v>
      </c>
      <c r="F307" s="84" t="b">
        <v>0</v>
      </c>
      <c r="G307" s="84" t="b">
        <v>0</v>
      </c>
    </row>
    <row r="308" spans="1:7" ht="15">
      <c r="A308" s="84" t="s">
        <v>2554</v>
      </c>
      <c r="B308" s="84">
        <v>7</v>
      </c>
      <c r="C308" s="123">
        <v>0.008496814393741404</v>
      </c>
      <c r="D308" s="84" t="s">
        <v>2027</v>
      </c>
      <c r="E308" s="84" t="b">
        <v>0</v>
      </c>
      <c r="F308" s="84" t="b">
        <v>0</v>
      </c>
      <c r="G308" s="84" t="b">
        <v>0</v>
      </c>
    </row>
    <row r="309" spans="1:7" ht="15">
      <c r="A309" s="84" t="s">
        <v>2561</v>
      </c>
      <c r="B309" s="84">
        <v>7</v>
      </c>
      <c r="C309" s="123">
        <v>0.008496814393741404</v>
      </c>
      <c r="D309" s="84" t="s">
        <v>2027</v>
      </c>
      <c r="E309" s="84" t="b">
        <v>0</v>
      </c>
      <c r="F309" s="84" t="b">
        <v>0</v>
      </c>
      <c r="G309" s="84" t="b">
        <v>0</v>
      </c>
    </row>
    <row r="310" spans="1:7" ht="15">
      <c r="A310" s="84" t="s">
        <v>2567</v>
      </c>
      <c r="B310" s="84">
        <v>7</v>
      </c>
      <c r="C310" s="123">
        <v>0.008496814393741404</v>
      </c>
      <c r="D310" s="84" t="s">
        <v>2027</v>
      </c>
      <c r="E310" s="84" t="b">
        <v>0</v>
      </c>
      <c r="F310" s="84" t="b">
        <v>0</v>
      </c>
      <c r="G310" s="84" t="b">
        <v>0</v>
      </c>
    </row>
    <row r="311" spans="1:7" ht="15">
      <c r="A311" s="84" t="s">
        <v>353</v>
      </c>
      <c r="B311" s="84">
        <v>4</v>
      </c>
      <c r="C311" s="123">
        <v>0.008775291037907671</v>
      </c>
      <c r="D311" s="84" t="s">
        <v>2027</v>
      </c>
      <c r="E311" s="84" t="b">
        <v>0</v>
      </c>
      <c r="F311" s="84" t="b">
        <v>0</v>
      </c>
      <c r="G311" s="84" t="b">
        <v>0</v>
      </c>
    </row>
    <row r="312" spans="1:7" ht="15">
      <c r="A312" s="84" t="s">
        <v>2180</v>
      </c>
      <c r="B312" s="84">
        <v>4</v>
      </c>
      <c r="C312" s="123">
        <v>0.013630613548617046</v>
      </c>
      <c r="D312" s="84" t="s">
        <v>2027</v>
      </c>
      <c r="E312" s="84" t="b">
        <v>0</v>
      </c>
      <c r="F312" s="84" t="b">
        <v>0</v>
      </c>
      <c r="G312" s="84" t="b">
        <v>0</v>
      </c>
    </row>
    <row r="313" spans="1:7" ht="15">
      <c r="A313" s="84" t="s">
        <v>2608</v>
      </c>
      <c r="B313" s="84">
        <v>3</v>
      </c>
      <c r="C313" s="123">
        <v>0.010222960161462784</v>
      </c>
      <c r="D313" s="84" t="s">
        <v>2027</v>
      </c>
      <c r="E313" s="84" t="b">
        <v>1</v>
      </c>
      <c r="F313" s="84" t="b">
        <v>0</v>
      </c>
      <c r="G313" s="84" t="b">
        <v>0</v>
      </c>
    </row>
    <row r="314" spans="1:7" ht="15">
      <c r="A314" s="84" t="s">
        <v>2597</v>
      </c>
      <c r="B314" s="84">
        <v>3</v>
      </c>
      <c r="C314" s="123">
        <v>0.013864452044494813</v>
      </c>
      <c r="D314" s="84" t="s">
        <v>2027</v>
      </c>
      <c r="E314" s="84" t="b">
        <v>0</v>
      </c>
      <c r="F314" s="84" t="b">
        <v>0</v>
      </c>
      <c r="G314" s="84" t="b">
        <v>0</v>
      </c>
    </row>
    <row r="315" spans="1:7" ht="15">
      <c r="A315" s="84" t="s">
        <v>347</v>
      </c>
      <c r="B315" s="84">
        <v>2</v>
      </c>
      <c r="C315" s="123">
        <v>0.006815306774308523</v>
      </c>
      <c r="D315" s="84" t="s">
        <v>2027</v>
      </c>
      <c r="E315" s="84" t="b">
        <v>0</v>
      </c>
      <c r="F315" s="84" t="b">
        <v>0</v>
      </c>
      <c r="G315" s="84" t="b">
        <v>0</v>
      </c>
    </row>
    <row r="316" spans="1:7" ht="15">
      <c r="A316" s="84" t="s">
        <v>487</v>
      </c>
      <c r="B316" s="84">
        <v>2</v>
      </c>
      <c r="C316" s="123">
        <v>0.006815306774308523</v>
      </c>
      <c r="D316" s="84" t="s">
        <v>2027</v>
      </c>
      <c r="E316" s="84" t="b">
        <v>0</v>
      </c>
      <c r="F316" s="84" t="b">
        <v>0</v>
      </c>
      <c r="G316" s="84" t="b">
        <v>0</v>
      </c>
    </row>
    <row r="317" spans="1:7" ht="15">
      <c r="A317" s="84" t="s">
        <v>2146</v>
      </c>
      <c r="B317" s="84">
        <v>2</v>
      </c>
      <c r="C317" s="123">
        <v>0.006815306774308523</v>
      </c>
      <c r="D317" s="84" t="s">
        <v>2027</v>
      </c>
      <c r="E317" s="84" t="b">
        <v>0</v>
      </c>
      <c r="F317" s="84" t="b">
        <v>0</v>
      </c>
      <c r="G317" s="84" t="b">
        <v>0</v>
      </c>
    </row>
    <row r="318" spans="1:7" ht="15">
      <c r="A318" s="84" t="s">
        <v>2632</v>
      </c>
      <c r="B318" s="84">
        <v>2</v>
      </c>
      <c r="C318" s="123">
        <v>0.006815306774308523</v>
      </c>
      <c r="D318" s="84" t="s">
        <v>2027</v>
      </c>
      <c r="E318" s="84" t="b">
        <v>0</v>
      </c>
      <c r="F318" s="84" t="b">
        <v>0</v>
      </c>
      <c r="G318" s="84" t="b">
        <v>0</v>
      </c>
    </row>
    <row r="319" spans="1:7" ht="15">
      <c r="A319" s="84" t="s">
        <v>2159</v>
      </c>
      <c r="B319" s="84">
        <v>2</v>
      </c>
      <c r="C319" s="123">
        <v>0.006815306774308523</v>
      </c>
      <c r="D319" s="84" t="s">
        <v>2027</v>
      </c>
      <c r="E319" s="84" t="b">
        <v>0</v>
      </c>
      <c r="F319" s="84" t="b">
        <v>0</v>
      </c>
      <c r="G319" s="84" t="b">
        <v>0</v>
      </c>
    </row>
    <row r="320" spans="1:7" ht="15">
      <c r="A320" s="84" t="s">
        <v>2592</v>
      </c>
      <c r="B320" s="84">
        <v>2</v>
      </c>
      <c r="C320" s="123">
        <v>0.006815306774308523</v>
      </c>
      <c r="D320" s="84" t="s">
        <v>2027</v>
      </c>
      <c r="E320" s="84" t="b">
        <v>0</v>
      </c>
      <c r="F320" s="84" t="b">
        <v>0</v>
      </c>
      <c r="G320" s="84" t="b">
        <v>0</v>
      </c>
    </row>
    <row r="321" spans="1:7" ht="15">
      <c r="A321" s="84" t="s">
        <v>2683</v>
      </c>
      <c r="B321" s="84">
        <v>2</v>
      </c>
      <c r="C321" s="123">
        <v>0.006815306774308523</v>
      </c>
      <c r="D321" s="84" t="s">
        <v>2027</v>
      </c>
      <c r="E321" s="84" t="b">
        <v>0</v>
      </c>
      <c r="F321" s="84" t="b">
        <v>0</v>
      </c>
      <c r="G321" s="84" t="b">
        <v>0</v>
      </c>
    </row>
    <row r="322" spans="1:7" ht="15">
      <c r="A322" s="84" t="s">
        <v>2684</v>
      </c>
      <c r="B322" s="84">
        <v>2</v>
      </c>
      <c r="C322" s="123">
        <v>0.006815306774308523</v>
      </c>
      <c r="D322" s="84" t="s">
        <v>2027</v>
      </c>
      <c r="E322" s="84" t="b">
        <v>0</v>
      </c>
      <c r="F322" s="84" t="b">
        <v>0</v>
      </c>
      <c r="G322" s="84" t="b">
        <v>0</v>
      </c>
    </row>
    <row r="323" spans="1:7" ht="15">
      <c r="A323" s="84" t="s">
        <v>2685</v>
      </c>
      <c r="B323" s="84">
        <v>2</v>
      </c>
      <c r="C323" s="123">
        <v>0.006815306774308523</v>
      </c>
      <c r="D323" s="84" t="s">
        <v>2027</v>
      </c>
      <c r="E323" s="84" t="b">
        <v>0</v>
      </c>
      <c r="F323" s="84" t="b">
        <v>0</v>
      </c>
      <c r="G323" s="84" t="b">
        <v>0</v>
      </c>
    </row>
    <row r="324" spans="1:7" ht="15">
      <c r="A324" s="84" t="s">
        <v>2623</v>
      </c>
      <c r="B324" s="84">
        <v>2</v>
      </c>
      <c r="C324" s="123">
        <v>0.006815306774308523</v>
      </c>
      <c r="D324" s="84" t="s">
        <v>2027</v>
      </c>
      <c r="E324" s="84" t="b">
        <v>0</v>
      </c>
      <c r="F324" s="84" t="b">
        <v>0</v>
      </c>
      <c r="G324" s="84" t="b">
        <v>0</v>
      </c>
    </row>
    <row r="325" spans="1:7" ht="15">
      <c r="A325" s="84" t="s">
        <v>2585</v>
      </c>
      <c r="B325" s="84">
        <v>2</v>
      </c>
      <c r="C325" s="123">
        <v>0.006815306774308523</v>
      </c>
      <c r="D325" s="84" t="s">
        <v>2027</v>
      </c>
      <c r="E325" s="84" t="b">
        <v>0</v>
      </c>
      <c r="F325" s="84" t="b">
        <v>0</v>
      </c>
      <c r="G325" s="84" t="b">
        <v>0</v>
      </c>
    </row>
    <row r="326" spans="1:7" ht="15">
      <c r="A326" s="84" t="s">
        <v>2686</v>
      </c>
      <c r="B326" s="84">
        <v>2</v>
      </c>
      <c r="C326" s="123">
        <v>0.006815306774308523</v>
      </c>
      <c r="D326" s="84" t="s">
        <v>2027</v>
      </c>
      <c r="E326" s="84" t="b">
        <v>0</v>
      </c>
      <c r="F326" s="84" t="b">
        <v>0</v>
      </c>
      <c r="G326" s="84" t="b">
        <v>0</v>
      </c>
    </row>
    <row r="327" spans="1:7" ht="15">
      <c r="A327" s="84" t="s">
        <v>2687</v>
      </c>
      <c r="B327" s="84">
        <v>2</v>
      </c>
      <c r="C327" s="123">
        <v>0.006815306774308523</v>
      </c>
      <c r="D327" s="84" t="s">
        <v>2027</v>
      </c>
      <c r="E327" s="84" t="b">
        <v>0</v>
      </c>
      <c r="F327" s="84" t="b">
        <v>0</v>
      </c>
      <c r="G327" s="84" t="b">
        <v>0</v>
      </c>
    </row>
    <row r="328" spans="1:7" ht="15">
      <c r="A328" s="84" t="s">
        <v>2162</v>
      </c>
      <c r="B328" s="84">
        <v>2</v>
      </c>
      <c r="C328" s="123">
        <v>0.006815306774308523</v>
      </c>
      <c r="D328" s="84" t="s">
        <v>2027</v>
      </c>
      <c r="E328" s="84" t="b">
        <v>0</v>
      </c>
      <c r="F328" s="84" t="b">
        <v>0</v>
      </c>
      <c r="G328" s="84" t="b">
        <v>0</v>
      </c>
    </row>
    <row r="329" spans="1:7" ht="15">
      <c r="A329" s="84" t="s">
        <v>2559</v>
      </c>
      <c r="B329" s="84">
        <v>2</v>
      </c>
      <c r="C329" s="123">
        <v>0.009242968029663208</v>
      </c>
      <c r="D329" s="84" t="s">
        <v>2027</v>
      </c>
      <c r="E329" s="84" t="b">
        <v>0</v>
      </c>
      <c r="F329" s="84" t="b">
        <v>0</v>
      </c>
      <c r="G329" s="84" t="b">
        <v>0</v>
      </c>
    </row>
    <row r="330" spans="1:7" ht="15">
      <c r="A330" s="84" t="s">
        <v>2188</v>
      </c>
      <c r="B330" s="84">
        <v>2</v>
      </c>
      <c r="C330" s="123">
        <v>0.006815306774308523</v>
      </c>
      <c r="D330" s="84" t="s">
        <v>2027</v>
      </c>
      <c r="E330" s="84" t="b">
        <v>0</v>
      </c>
      <c r="F330" s="84" t="b">
        <v>0</v>
      </c>
      <c r="G330" s="84" t="b">
        <v>0</v>
      </c>
    </row>
    <row r="331" spans="1:7" ht="15">
      <c r="A331" s="84" t="s">
        <v>2578</v>
      </c>
      <c r="B331" s="84">
        <v>2</v>
      </c>
      <c r="C331" s="123">
        <v>0.006815306774308523</v>
      </c>
      <c r="D331" s="84" t="s">
        <v>2027</v>
      </c>
      <c r="E331" s="84" t="b">
        <v>1</v>
      </c>
      <c r="F331" s="84" t="b">
        <v>0</v>
      </c>
      <c r="G331" s="84" t="b">
        <v>0</v>
      </c>
    </row>
    <row r="332" spans="1:7" ht="15">
      <c r="A332" s="84" t="s">
        <v>2558</v>
      </c>
      <c r="B332" s="84">
        <v>2</v>
      </c>
      <c r="C332" s="123">
        <v>0.006815306774308523</v>
      </c>
      <c r="D332" s="84" t="s">
        <v>2027</v>
      </c>
      <c r="E332" s="84" t="b">
        <v>0</v>
      </c>
      <c r="F332" s="84" t="b">
        <v>0</v>
      </c>
      <c r="G332" s="84" t="b">
        <v>0</v>
      </c>
    </row>
    <row r="333" spans="1:7" ht="15">
      <c r="A333" s="84" t="s">
        <v>2688</v>
      </c>
      <c r="B333" s="84">
        <v>2</v>
      </c>
      <c r="C333" s="123">
        <v>0.006815306774308523</v>
      </c>
      <c r="D333" s="84" t="s">
        <v>2027</v>
      </c>
      <c r="E333" s="84" t="b">
        <v>0</v>
      </c>
      <c r="F333" s="84" t="b">
        <v>0</v>
      </c>
      <c r="G333" s="84" t="b">
        <v>0</v>
      </c>
    </row>
    <row r="334" spans="1:7" ht="15">
      <c r="A334" s="84" t="s">
        <v>2136</v>
      </c>
      <c r="B334" s="84">
        <v>21</v>
      </c>
      <c r="C334" s="123">
        <v>0.0073099801341586675</v>
      </c>
      <c r="D334" s="84" t="s">
        <v>2028</v>
      </c>
      <c r="E334" s="84" t="b">
        <v>0</v>
      </c>
      <c r="F334" s="84" t="b">
        <v>0</v>
      </c>
      <c r="G334" s="84" t="b">
        <v>0</v>
      </c>
    </row>
    <row r="335" spans="1:7" ht="15">
      <c r="A335" s="84" t="s">
        <v>2134</v>
      </c>
      <c r="B335" s="84">
        <v>21</v>
      </c>
      <c r="C335" s="123">
        <v>0.0073099801341586675</v>
      </c>
      <c r="D335" s="84" t="s">
        <v>2028</v>
      </c>
      <c r="E335" s="84" t="b">
        <v>0</v>
      </c>
      <c r="F335" s="84" t="b">
        <v>0</v>
      </c>
      <c r="G335" s="84" t="b">
        <v>0</v>
      </c>
    </row>
    <row r="336" spans="1:7" ht="15">
      <c r="A336" s="84" t="s">
        <v>2135</v>
      </c>
      <c r="B336" s="84">
        <v>21</v>
      </c>
      <c r="C336" s="123">
        <v>0.0073099801341586675</v>
      </c>
      <c r="D336" s="84" t="s">
        <v>2028</v>
      </c>
      <c r="E336" s="84" t="b">
        <v>0</v>
      </c>
      <c r="F336" s="84" t="b">
        <v>0</v>
      </c>
      <c r="G336" s="84" t="b">
        <v>0</v>
      </c>
    </row>
    <row r="337" spans="1:7" ht="15">
      <c r="A337" s="84" t="s">
        <v>2156</v>
      </c>
      <c r="B337" s="84">
        <v>20</v>
      </c>
      <c r="C337" s="123">
        <v>0.02144365189751292</v>
      </c>
      <c r="D337" s="84" t="s">
        <v>2028</v>
      </c>
      <c r="E337" s="84" t="b">
        <v>0</v>
      </c>
      <c r="F337" s="84" t="b">
        <v>1</v>
      </c>
      <c r="G337" s="84" t="b">
        <v>0</v>
      </c>
    </row>
    <row r="338" spans="1:7" ht="15">
      <c r="A338" s="84" t="s">
        <v>2137</v>
      </c>
      <c r="B338" s="84">
        <v>20</v>
      </c>
      <c r="C338" s="123">
        <v>0.007914213890142976</v>
      </c>
      <c r="D338" s="84" t="s">
        <v>2028</v>
      </c>
      <c r="E338" s="84" t="b">
        <v>0</v>
      </c>
      <c r="F338" s="84" t="b">
        <v>0</v>
      </c>
      <c r="G338" s="84" t="b">
        <v>0</v>
      </c>
    </row>
    <row r="339" spans="1:7" ht="15">
      <c r="A339" s="84" t="s">
        <v>2112</v>
      </c>
      <c r="B339" s="84">
        <v>20</v>
      </c>
      <c r="C339" s="123">
        <v>0.007914213890142976</v>
      </c>
      <c r="D339" s="84" t="s">
        <v>2028</v>
      </c>
      <c r="E339" s="84" t="b">
        <v>0</v>
      </c>
      <c r="F339" s="84" t="b">
        <v>0</v>
      </c>
      <c r="G339" s="84" t="b">
        <v>0</v>
      </c>
    </row>
    <row r="340" spans="1:7" ht="15">
      <c r="A340" s="84" t="s">
        <v>2157</v>
      </c>
      <c r="B340" s="84">
        <v>20</v>
      </c>
      <c r="C340" s="123">
        <v>0.007914213890142976</v>
      </c>
      <c r="D340" s="84" t="s">
        <v>2028</v>
      </c>
      <c r="E340" s="84" t="b">
        <v>0</v>
      </c>
      <c r="F340" s="84" t="b">
        <v>0</v>
      </c>
      <c r="G340" s="84" t="b">
        <v>0</v>
      </c>
    </row>
    <row r="341" spans="1:7" ht="15">
      <c r="A341" s="84" t="s">
        <v>2158</v>
      </c>
      <c r="B341" s="84">
        <v>19</v>
      </c>
      <c r="C341" s="123">
        <v>0.008469630160831094</v>
      </c>
      <c r="D341" s="84" t="s">
        <v>2028</v>
      </c>
      <c r="E341" s="84" t="b">
        <v>0</v>
      </c>
      <c r="F341" s="84" t="b">
        <v>1</v>
      </c>
      <c r="G341" s="84" t="b">
        <v>0</v>
      </c>
    </row>
    <row r="342" spans="1:7" ht="15">
      <c r="A342" s="84" t="s">
        <v>325</v>
      </c>
      <c r="B342" s="84">
        <v>17</v>
      </c>
      <c r="C342" s="123">
        <v>0.009423437453491246</v>
      </c>
      <c r="D342" s="84" t="s">
        <v>2028</v>
      </c>
      <c r="E342" s="84" t="b">
        <v>0</v>
      </c>
      <c r="F342" s="84" t="b">
        <v>0</v>
      </c>
      <c r="G342" s="84" t="b">
        <v>0</v>
      </c>
    </row>
    <row r="343" spans="1:7" ht="15">
      <c r="A343" s="84" t="s">
        <v>2159</v>
      </c>
      <c r="B343" s="84">
        <v>11</v>
      </c>
      <c r="C343" s="123">
        <v>0.011794008543632105</v>
      </c>
      <c r="D343" s="84" t="s">
        <v>2028</v>
      </c>
      <c r="E343" s="84" t="b">
        <v>0</v>
      </c>
      <c r="F343" s="84" t="b">
        <v>0</v>
      </c>
      <c r="G343" s="84" t="b">
        <v>0</v>
      </c>
    </row>
    <row r="344" spans="1:7" ht="15">
      <c r="A344" s="84" t="s">
        <v>347</v>
      </c>
      <c r="B344" s="84">
        <v>11</v>
      </c>
      <c r="C344" s="123">
        <v>0.010770818573428789</v>
      </c>
      <c r="D344" s="84" t="s">
        <v>2028</v>
      </c>
      <c r="E344" s="84" t="b">
        <v>0</v>
      </c>
      <c r="F344" s="84" t="b">
        <v>0</v>
      </c>
      <c r="G344" s="84" t="b">
        <v>0</v>
      </c>
    </row>
    <row r="345" spans="1:7" ht="15">
      <c r="A345" s="84" t="s">
        <v>2139</v>
      </c>
      <c r="B345" s="84">
        <v>11</v>
      </c>
      <c r="C345" s="123">
        <v>0.010770818573428789</v>
      </c>
      <c r="D345" s="84" t="s">
        <v>2028</v>
      </c>
      <c r="E345" s="84" t="b">
        <v>0</v>
      </c>
      <c r="F345" s="84" t="b">
        <v>0</v>
      </c>
      <c r="G345" s="84" t="b">
        <v>0</v>
      </c>
    </row>
    <row r="346" spans="1:7" ht="15">
      <c r="A346" s="84" t="s">
        <v>2140</v>
      </c>
      <c r="B346" s="84">
        <v>11</v>
      </c>
      <c r="C346" s="123">
        <v>0.010770818573428789</v>
      </c>
      <c r="D346" s="84" t="s">
        <v>2028</v>
      </c>
      <c r="E346" s="84" t="b">
        <v>0</v>
      </c>
      <c r="F346" s="84" t="b">
        <v>0</v>
      </c>
      <c r="G346" s="84" t="b">
        <v>0</v>
      </c>
    </row>
    <row r="347" spans="1:7" ht="15">
      <c r="A347" s="84" t="s">
        <v>2141</v>
      </c>
      <c r="B347" s="84">
        <v>11</v>
      </c>
      <c r="C347" s="123">
        <v>0.010770818573428789</v>
      </c>
      <c r="D347" s="84" t="s">
        <v>2028</v>
      </c>
      <c r="E347" s="84" t="b">
        <v>0</v>
      </c>
      <c r="F347" s="84" t="b">
        <v>0</v>
      </c>
      <c r="G347" s="84" t="b">
        <v>0</v>
      </c>
    </row>
    <row r="348" spans="1:7" ht="15">
      <c r="A348" s="84" t="s">
        <v>2142</v>
      </c>
      <c r="B348" s="84">
        <v>11</v>
      </c>
      <c r="C348" s="123">
        <v>0.010770818573428789</v>
      </c>
      <c r="D348" s="84" t="s">
        <v>2028</v>
      </c>
      <c r="E348" s="84" t="b">
        <v>0</v>
      </c>
      <c r="F348" s="84" t="b">
        <v>0</v>
      </c>
      <c r="G348" s="84" t="b">
        <v>0</v>
      </c>
    </row>
    <row r="349" spans="1:7" ht="15">
      <c r="A349" s="84" t="s">
        <v>2143</v>
      </c>
      <c r="B349" s="84">
        <v>11</v>
      </c>
      <c r="C349" s="123">
        <v>0.010770818573428789</v>
      </c>
      <c r="D349" s="84" t="s">
        <v>2028</v>
      </c>
      <c r="E349" s="84" t="b">
        <v>0</v>
      </c>
      <c r="F349" s="84" t="b">
        <v>0</v>
      </c>
      <c r="G349" s="84" t="b">
        <v>0</v>
      </c>
    </row>
    <row r="350" spans="1:7" ht="15">
      <c r="A350" s="84" t="s">
        <v>2551</v>
      </c>
      <c r="B350" s="84">
        <v>11</v>
      </c>
      <c r="C350" s="123">
        <v>0.010770818573428789</v>
      </c>
      <c r="D350" s="84" t="s">
        <v>2028</v>
      </c>
      <c r="E350" s="84" t="b">
        <v>0</v>
      </c>
      <c r="F350" s="84" t="b">
        <v>0</v>
      </c>
      <c r="G350" s="84" t="b">
        <v>0</v>
      </c>
    </row>
    <row r="351" spans="1:7" ht="15">
      <c r="A351" s="84" t="s">
        <v>2552</v>
      </c>
      <c r="B351" s="84">
        <v>11</v>
      </c>
      <c r="C351" s="123">
        <v>0.010770818573428789</v>
      </c>
      <c r="D351" s="84" t="s">
        <v>2028</v>
      </c>
      <c r="E351" s="84" t="b">
        <v>0</v>
      </c>
      <c r="F351" s="84" t="b">
        <v>0</v>
      </c>
      <c r="G351" s="84" t="b">
        <v>0</v>
      </c>
    </row>
    <row r="352" spans="1:7" ht="15">
      <c r="A352" s="84" t="s">
        <v>2550</v>
      </c>
      <c r="B352" s="84">
        <v>11</v>
      </c>
      <c r="C352" s="123">
        <v>0.010770818573428789</v>
      </c>
      <c r="D352" s="84" t="s">
        <v>2028</v>
      </c>
      <c r="E352" s="84" t="b">
        <v>0</v>
      </c>
      <c r="F352" s="84" t="b">
        <v>0</v>
      </c>
      <c r="G352" s="84" t="b">
        <v>0</v>
      </c>
    </row>
    <row r="353" spans="1:7" ht="15">
      <c r="A353" s="84" t="s">
        <v>2565</v>
      </c>
      <c r="B353" s="84">
        <v>10</v>
      </c>
      <c r="C353" s="123">
        <v>0.01072182594875646</v>
      </c>
      <c r="D353" s="84" t="s">
        <v>2028</v>
      </c>
      <c r="E353" s="84" t="b">
        <v>0</v>
      </c>
      <c r="F353" s="84" t="b">
        <v>0</v>
      </c>
      <c r="G353" s="84" t="b">
        <v>0</v>
      </c>
    </row>
    <row r="354" spans="1:7" ht="15">
      <c r="A354" s="84" t="s">
        <v>2556</v>
      </c>
      <c r="B354" s="84">
        <v>10</v>
      </c>
      <c r="C354" s="123">
        <v>0.01072182594875646</v>
      </c>
      <c r="D354" s="84" t="s">
        <v>2028</v>
      </c>
      <c r="E354" s="84" t="b">
        <v>0</v>
      </c>
      <c r="F354" s="84" t="b">
        <v>0</v>
      </c>
      <c r="G354" s="84" t="b">
        <v>0</v>
      </c>
    </row>
    <row r="355" spans="1:7" ht="15">
      <c r="A355" s="84" t="s">
        <v>2557</v>
      </c>
      <c r="B355" s="84">
        <v>10</v>
      </c>
      <c r="C355" s="123">
        <v>0.01072182594875646</v>
      </c>
      <c r="D355" s="84" t="s">
        <v>2028</v>
      </c>
      <c r="E355" s="84" t="b">
        <v>0</v>
      </c>
      <c r="F355" s="84" t="b">
        <v>0</v>
      </c>
      <c r="G355" s="84" t="b">
        <v>0</v>
      </c>
    </row>
    <row r="356" spans="1:7" ht="15">
      <c r="A356" s="84" t="s">
        <v>2562</v>
      </c>
      <c r="B356" s="84">
        <v>10</v>
      </c>
      <c r="C356" s="123">
        <v>0.01072182594875646</v>
      </c>
      <c r="D356" s="84" t="s">
        <v>2028</v>
      </c>
      <c r="E356" s="84" t="b">
        <v>0</v>
      </c>
      <c r="F356" s="84" t="b">
        <v>0</v>
      </c>
      <c r="G356" s="84" t="b">
        <v>0</v>
      </c>
    </row>
    <row r="357" spans="1:7" ht="15">
      <c r="A357" s="84" t="s">
        <v>2563</v>
      </c>
      <c r="B357" s="84">
        <v>10</v>
      </c>
      <c r="C357" s="123">
        <v>0.01072182594875646</v>
      </c>
      <c r="D357" s="84" t="s">
        <v>2028</v>
      </c>
      <c r="E357" s="84" t="b">
        <v>0</v>
      </c>
      <c r="F357" s="84" t="b">
        <v>0</v>
      </c>
      <c r="G357" s="84" t="b">
        <v>0</v>
      </c>
    </row>
    <row r="358" spans="1:7" ht="15">
      <c r="A358" s="84" t="s">
        <v>2566</v>
      </c>
      <c r="B358" s="84">
        <v>10</v>
      </c>
      <c r="C358" s="123">
        <v>0.01072182594875646</v>
      </c>
      <c r="D358" s="84" t="s">
        <v>2028</v>
      </c>
      <c r="E358" s="84" t="b">
        <v>0</v>
      </c>
      <c r="F358" s="84" t="b">
        <v>1</v>
      </c>
      <c r="G358" s="84" t="b">
        <v>0</v>
      </c>
    </row>
    <row r="359" spans="1:7" ht="15">
      <c r="A359" s="84" t="s">
        <v>2570</v>
      </c>
      <c r="B359" s="84">
        <v>9</v>
      </c>
      <c r="C359" s="123">
        <v>0.010575075747242783</v>
      </c>
      <c r="D359" s="84" t="s">
        <v>2028</v>
      </c>
      <c r="E359" s="84" t="b">
        <v>0</v>
      </c>
      <c r="F359" s="84" t="b">
        <v>0</v>
      </c>
      <c r="G359" s="84" t="b">
        <v>0</v>
      </c>
    </row>
    <row r="360" spans="1:7" ht="15">
      <c r="A360" s="84" t="s">
        <v>2558</v>
      </c>
      <c r="B360" s="84">
        <v>9</v>
      </c>
      <c r="C360" s="123">
        <v>0.010575075747242783</v>
      </c>
      <c r="D360" s="84" t="s">
        <v>2028</v>
      </c>
      <c r="E360" s="84" t="b">
        <v>0</v>
      </c>
      <c r="F360" s="84" t="b">
        <v>0</v>
      </c>
      <c r="G360" s="84" t="b">
        <v>0</v>
      </c>
    </row>
    <row r="361" spans="1:7" ht="15">
      <c r="A361" s="84" t="s">
        <v>2553</v>
      </c>
      <c r="B361" s="84">
        <v>9</v>
      </c>
      <c r="C361" s="123">
        <v>0.010575075747242783</v>
      </c>
      <c r="D361" s="84" t="s">
        <v>2028</v>
      </c>
      <c r="E361" s="84" t="b">
        <v>0</v>
      </c>
      <c r="F361" s="84" t="b">
        <v>0</v>
      </c>
      <c r="G361" s="84" t="b">
        <v>0</v>
      </c>
    </row>
    <row r="362" spans="1:7" ht="15">
      <c r="A362" s="84" t="s">
        <v>2560</v>
      </c>
      <c r="B362" s="84">
        <v>9</v>
      </c>
      <c r="C362" s="123">
        <v>0.010575075747242783</v>
      </c>
      <c r="D362" s="84" t="s">
        <v>2028</v>
      </c>
      <c r="E362" s="84" t="b">
        <v>0</v>
      </c>
      <c r="F362" s="84" t="b">
        <v>0</v>
      </c>
      <c r="G362" s="84" t="b">
        <v>0</v>
      </c>
    </row>
    <row r="363" spans="1:7" ht="15">
      <c r="A363" s="84" t="s">
        <v>2571</v>
      </c>
      <c r="B363" s="84">
        <v>9</v>
      </c>
      <c r="C363" s="123">
        <v>0.010575075747242783</v>
      </c>
      <c r="D363" s="84" t="s">
        <v>2028</v>
      </c>
      <c r="E363" s="84" t="b">
        <v>0</v>
      </c>
      <c r="F363" s="84" t="b">
        <v>0</v>
      </c>
      <c r="G363" s="84" t="b">
        <v>0</v>
      </c>
    </row>
    <row r="364" spans="1:7" ht="15">
      <c r="A364" s="84" t="s">
        <v>2572</v>
      </c>
      <c r="B364" s="84">
        <v>9</v>
      </c>
      <c r="C364" s="123">
        <v>0.010575075747242783</v>
      </c>
      <c r="D364" s="84" t="s">
        <v>2028</v>
      </c>
      <c r="E364" s="84" t="b">
        <v>0</v>
      </c>
      <c r="F364" s="84" t="b">
        <v>0</v>
      </c>
      <c r="G364" s="84" t="b">
        <v>0</v>
      </c>
    </row>
    <row r="365" spans="1:7" ht="15">
      <c r="A365" s="84" t="s">
        <v>2554</v>
      </c>
      <c r="B365" s="84">
        <v>9</v>
      </c>
      <c r="C365" s="123">
        <v>0.010575075747242783</v>
      </c>
      <c r="D365" s="84" t="s">
        <v>2028</v>
      </c>
      <c r="E365" s="84" t="b">
        <v>0</v>
      </c>
      <c r="F365" s="84" t="b">
        <v>0</v>
      </c>
      <c r="G365" s="84" t="b">
        <v>0</v>
      </c>
    </row>
    <row r="366" spans="1:7" ht="15">
      <c r="A366" s="84" t="s">
        <v>2573</v>
      </c>
      <c r="B366" s="84">
        <v>8</v>
      </c>
      <c r="C366" s="123">
        <v>0.010319663240048878</v>
      </c>
      <c r="D366" s="84" t="s">
        <v>2028</v>
      </c>
      <c r="E366" s="84" t="b">
        <v>0</v>
      </c>
      <c r="F366" s="84" t="b">
        <v>0</v>
      </c>
      <c r="G366" s="84" t="b">
        <v>0</v>
      </c>
    </row>
    <row r="367" spans="1:7" ht="15">
      <c r="A367" s="84" t="s">
        <v>2134</v>
      </c>
      <c r="B367" s="84">
        <v>10</v>
      </c>
      <c r="C367" s="123">
        <v>0.003978957087820343</v>
      </c>
      <c r="D367" s="84" t="s">
        <v>2029</v>
      </c>
      <c r="E367" s="84" t="b">
        <v>0</v>
      </c>
      <c r="F367" s="84" t="b">
        <v>0</v>
      </c>
      <c r="G367" s="84" t="b">
        <v>0</v>
      </c>
    </row>
    <row r="368" spans="1:7" ht="15">
      <c r="A368" s="84" t="s">
        <v>2135</v>
      </c>
      <c r="B368" s="84">
        <v>8</v>
      </c>
      <c r="C368" s="123">
        <v>0.007079045590178141</v>
      </c>
      <c r="D368" s="84" t="s">
        <v>2029</v>
      </c>
      <c r="E368" s="84" t="b">
        <v>0</v>
      </c>
      <c r="F368" s="84" t="b">
        <v>0</v>
      </c>
      <c r="G368" s="84" t="b">
        <v>0</v>
      </c>
    </row>
    <row r="369" spans="1:7" ht="15">
      <c r="A369" s="84" t="s">
        <v>2161</v>
      </c>
      <c r="B369" s="84">
        <v>8</v>
      </c>
      <c r="C369" s="123">
        <v>0.019180753958579395</v>
      </c>
      <c r="D369" s="84" t="s">
        <v>2029</v>
      </c>
      <c r="E369" s="84" t="b">
        <v>0</v>
      </c>
      <c r="F369" s="84" t="b">
        <v>0</v>
      </c>
      <c r="G369" s="84" t="b">
        <v>0</v>
      </c>
    </row>
    <row r="370" spans="1:7" ht="15">
      <c r="A370" s="84" t="s">
        <v>2162</v>
      </c>
      <c r="B370" s="84">
        <v>6</v>
      </c>
      <c r="C370" s="123">
        <v>0.00907628127630094</v>
      </c>
      <c r="D370" s="84" t="s">
        <v>2029</v>
      </c>
      <c r="E370" s="84" t="b">
        <v>0</v>
      </c>
      <c r="F370" s="84" t="b">
        <v>0</v>
      </c>
      <c r="G370" s="84" t="b">
        <v>0</v>
      </c>
    </row>
    <row r="371" spans="1:7" ht="15">
      <c r="A371" s="84" t="s">
        <v>2163</v>
      </c>
      <c r="B371" s="84">
        <v>5</v>
      </c>
      <c r="C371" s="123">
        <v>0.009553046274160955</v>
      </c>
      <c r="D371" s="84" t="s">
        <v>2029</v>
      </c>
      <c r="E371" s="84" t="b">
        <v>0</v>
      </c>
      <c r="F371" s="84" t="b">
        <v>0</v>
      </c>
      <c r="G371" s="84" t="b">
        <v>0</v>
      </c>
    </row>
    <row r="372" spans="1:7" ht="15">
      <c r="A372" s="84" t="s">
        <v>2156</v>
      </c>
      <c r="B372" s="84">
        <v>4</v>
      </c>
      <c r="C372" s="123">
        <v>0.012101708368401255</v>
      </c>
      <c r="D372" s="84" t="s">
        <v>2029</v>
      </c>
      <c r="E372" s="84" t="b">
        <v>0</v>
      </c>
      <c r="F372" s="84" t="b">
        <v>1</v>
      </c>
      <c r="G372" s="84" t="b">
        <v>0</v>
      </c>
    </row>
    <row r="373" spans="1:7" ht="15">
      <c r="A373" s="84" t="s">
        <v>2164</v>
      </c>
      <c r="B373" s="84">
        <v>4</v>
      </c>
      <c r="C373" s="123">
        <v>0.009590376979289697</v>
      </c>
      <c r="D373" s="84" t="s">
        <v>2029</v>
      </c>
      <c r="E373" s="84" t="b">
        <v>0</v>
      </c>
      <c r="F373" s="84" t="b">
        <v>0</v>
      </c>
      <c r="G373" s="84" t="b">
        <v>0</v>
      </c>
    </row>
    <row r="374" spans="1:7" ht="15">
      <c r="A374" s="84" t="s">
        <v>2165</v>
      </c>
      <c r="B374" s="84">
        <v>4</v>
      </c>
      <c r="C374" s="123">
        <v>0.009590376979289697</v>
      </c>
      <c r="D374" s="84" t="s">
        <v>2029</v>
      </c>
      <c r="E374" s="84" t="b">
        <v>0</v>
      </c>
      <c r="F374" s="84" t="b">
        <v>0</v>
      </c>
      <c r="G374" s="84" t="b">
        <v>0</v>
      </c>
    </row>
    <row r="375" spans="1:7" ht="15">
      <c r="A375" s="84" t="s">
        <v>2166</v>
      </c>
      <c r="B375" s="84">
        <v>4</v>
      </c>
      <c r="C375" s="123">
        <v>0.009590376979289697</v>
      </c>
      <c r="D375" s="84" t="s">
        <v>2029</v>
      </c>
      <c r="E375" s="84" t="b">
        <v>0</v>
      </c>
      <c r="F375" s="84" t="b">
        <v>0</v>
      </c>
      <c r="G375" s="84" t="b">
        <v>0</v>
      </c>
    </row>
    <row r="376" spans="1:7" ht="15">
      <c r="A376" s="84" t="s">
        <v>2167</v>
      </c>
      <c r="B376" s="84">
        <v>4</v>
      </c>
      <c r="C376" s="123">
        <v>0.009590376979289697</v>
      </c>
      <c r="D376" s="84" t="s">
        <v>2029</v>
      </c>
      <c r="E376" s="84" t="b">
        <v>0</v>
      </c>
      <c r="F376" s="84" t="b">
        <v>0</v>
      </c>
      <c r="G376" s="84" t="b">
        <v>0</v>
      </c>
    </row>
    <row r="377" spans="1:7" ht="15">
      <c r="A377" s="84" t="s">
        <v>2588</v>
      </c>
      <c r="B377" s="84">
        <v>4</v>
      </c>
      <c r="C377" s="123">
        <v>0.009590376979289697</v>
      </c>
      <c r="D377" s="84" t="s">
        <v>2029</v>
      </c>
      <c r="E377" s="84" t="b">
        <v>0</v>
      </c>
      <c r="F377" s="84" t="b">
        <v>0</v>
      </c>
      <c r="G377" s="84" t="b">
        <v>0</v>
      </c>
    </row>
    <row r="378" spans="1:7" ht="15">
      <c r="A378" s="84" t="s">
        <v>487</v>
      </c>
      <c r="B378" s="84">
        <v>4</v>
      </c>
      <c r="C378" s="123">
        <v>0.009590376979289697</v>
      </c>
      <c r="D378" s="84" t="s">
        <v>2029</v>
      </c>
      <c r="E378" s="84" t="b">
        <v>0</v>
      </c>
      <c r="F378" s="84" t="b">
        <v>0</v>
      </c>
      <c r="G378" s="84" t="b">
        <v>0</v>
      </c>
    </row>
    <row r="379" spans="1:7" ht="15">
      <c r="A379" s="84" t="s">
        <v>2600</v>
      </c>
      <c r="B379" s="84">
        <v>4</v>
      </c>
      <c r="C379" s="123">
        <v>0.009590376979289697</v>
      </c>
      <c r="D379" s="84" t="s">
        <v>2029</v>
      </c>
      <c r="E379" s="84" t="b">
        <v>0</v>
      </c>
      <c r="F379" s="84" t="b">
        <v>0</v>
      </c>
      <c r="G379" s="84" t="b">
        <v>0</v>
      </c>
    </row>
    <row r="380" spans="1:7" ht="15">
      <c r="A380" s="84" t="s">
        <v>2577</v>
      </c>
      <c r="B380" s="84">
        <v>3</v>
      </c>
      <c r="C380" s="123">
        <v>0.00907628127630094</v>
      </c>
      <c r="D380" s="84" t="s">
        <v>2029</v>
      </c>
      <c r="E380" s="84" t="b">
        <v>0</v>
      </c>
      <c r="F380" s="84" t="b">
        <v>0</v>
      </c>
      <c r="G380" s="84" t="b">
        <v>0</v>
      </c>
    </row>
    <row r="381" spans="1:7" ht="15">
      <c r="A381" s="84" t="s">
        <v>354</v>
      </c>
      <c r="B381" s="84">
        <v>3</v>
      </c>
      <c r="C381" s="123">
        <v>0.00907628127630094</v>
      </c>
      <c r="D381" s="84" t="s">
        <v>2029</v>
      </c>
      <c r="E381" s="84" t="b">
        <v>0</v>
      </c>
      <c r="F381" s="84" t="b">
        <v>0</v>
      </c>
      <c r="G381" s="84" t="b">
        <v>0</v>
      </c>
    </row>
    <row r="382" spans="1:7" ht="15">
      <c r="A382" s="84" t="s">
        <v>2136</v>
      </c>
      <c r="B382" s="84">
        <v>3</v>
      </c>
      <c r="C382" s="123">
        <v>0.00907628127630094</v>
      </c>
      <c r="D382" s="84" t="s">
        <v>2029</v>
      </c>
      <c r="E382" s="84" t="b">
        <v>0</v>
      </c>
      <c r="F382" s="84" t="b">
        <v>0</v>
      </c>
      <c r="G382" s="84" t="b">
        <v>0</v>
      </c>
    </row>
    <row r="383" spans="1:7" ht="15">
      <c r="A383" s="84" t="s">
        <v>244</v>
      </c>
      <c r="B383" s="84">
        <v>3</v>
      </c>
      <c r="C383" s="123">
        <v>0.00907628127630094</v>
      </c>
      <c r="D383" s="84" t="s">
        <v>2029</v>
      </c>
      <c r="E383" s="84" t="b">
        <v>0</v>
      </c>
      <c r="F383" s="84" t="b">
        <v>0</v>
      </c>
      <c r="G383" s="84" t="b">
        <v>0</v>
      </c>
    </row>
    <row r="384" spans="1:7" ht="15">
      <c r="A384" s="84" t="s">
        <v>2621</v>
      </c>
      <c r="B384" s="84">
        <v>3</v>
      </c>
      <c r="C384" s="123">
        <v>0.00907628127630094</v>
      </c>
      <c r="D384" s="84" t="s">
        <v>2029</v>
      </c>
      <c r="E384" s="84" t="b">
        <v>0</v>
      </c>
      <c r="F384" s="84" t="b">
        <v>0</v>
      </c>
      <c r="G384" s="84" t="b">
        <v>0</v>
      </c>
    </row>
    <row r="385" spans="1:7" ht="15">
      <c r="A385" s="84" t="s">
        <v>2111</v>
      </c>
      <c r="B385" s="84">
        <v>2</v>
      </c>
      <c r="C385" s="123">
        <v>0.007820615581745162</v>
      </c>
      <c r="D385" s="84" t="s">
        <v>2029</v>
      </c>
      <c r="E385" s="84" t="b">
        <v>0</v>
      </c>
      <c r="F385" s="84" t="b">
        <v>0</v>
      </c>
      <c r="G385" s="84" t="b">
        <v>0</v>
      </c>
    </row>
    <row r="386" spans="1:7" ht="15">
      <c r="A386" s="84" t="s">
        <v>2146</v>
      </c>
      <c r="B386" s="84">
        <v>2</v>
      </c>
      <c r="C386" s="123">
        <v>0.010846042673845476</v>
      </c>
      <c r="D386" s="84" t="s">
        <v>2029</v>
      </c>
      <c r="E386" s="84" t="b">
        <v>0</v>
      </c>
      <c r="F386" s="84" t="b">
        <v>0</v>
      </c>
      <c r="G386" s="84" t="b">
        <v>0</v>
      </c>
    </row>
    <row r="387" spans="1:7" ht="15">
      <c r="A387" s="84" t="s">
        <v>2158</v>
      </c>
      <c r="B387" s="84">
        <v>2</v>
      </c>
      <c r="C387" s="123">
        <v>0.007820615581745162</v>
      </c>
      <c r="D387" s="84" t="s">
        <v>2029</v>
      </c>
      <c r="E387" s="84" t="b">
        <v>0</v>
      </c>
      <c r="F387" s="84" t="b">
        <v>1</v>
      </c>
      <c r="G387" s="84" t="b">
        <v>0</v>
      </c>
    </row>
    <row r="388" spans="1:7" ht="15">
      <c r="A388" s="84" t="s">
        <v>2145</v>
      </c>
      <c r="B388" s="84">
        <v>2</v>
      </c>
      <c r="C388" s="123">
        <v>0.007820615581745162</v>
      </c>
      <c r="D388" s="84" t="s">
        <v>2029</v>
      </c>
      <c r="E388" s="84" t="b">
        <v>0</v>
      </c>
      <c r="F388" s="84" t="b">
        <v>0</v>
      </c>
      <c r="G388" s="84" t="b">
        <v>0</v>
      </c>
    </row>
    <row r="389" spans="1:7" ht="15">
      <c r="A389" s="84" t="s">
        <v>2638</v>
      </c>
      <c r="B389" s="84">
        <v>2</v>
      </c>
      <c r="C389" s="123">
        <v>0.007820615581745162</v>
      </c>
      <c r="D389" s="84" t="s">
        <v>2029</v>
      </c>
      <c r="E389" s="84" t="b">
        <v>0</v>
      </c>
      <c r="F389" s="84" t="b">
        <v>0</v>
      </c>
      <c r="G389" s="84" t="b">
        <v>0</v>
      </c>
    </row>
    <row r="390" spans="1:7" ht="15">
      <c r="A390" s="84" t="s">
        <v>2629</v>
      </c>
      <c r="B390" s="84">
        <v>2</v>
      </c>
      <c r="C390" s="123">
        <v>0.007820615581745162</v>
      </c>
      <c r="D390" s="84" t="s">
        <v>2029</v>
      </c>
      <c r="E390" s="84" t="b">
        <v>0</v>
      </c>
      <c r="F390" s="84" t="b">
        <v>0</v>
      </c>
      <c r="G390" s="84" t="b">
        <v>0</v>
      </c>
    </row>
    <row r="391" spans="1:7" ht="15">
      <c r="A391" s="84" t="s">
        <v>2180</v>
      </c>
      <c r="B391" s="84">
        <v>2</v>
      </c>
      <c r="C391" s="123">
        <v>0.007820615581745162</v>
      </c>
      <c r="D391" s="84" t="s">
        <v>2029</v>
      </c>
      <c r="E391" s="84" t="b">
        <v>0</v>
      </c>
      <c r="F391" s="84" t="b">
        <v>0</v>
      </c>
      <c r="G391" s="84" t="b">
        <v>0</v>
      </c>
    </row>
    <row r="392" spans="1:7" ht="15">
      <c r="A392" s="84" t="s">
        <v>2576</v>
      </c>
      <c r="B392" s="84">
        <v>2</v>
      </c>
      <c r="C392" s="123">
        <v>0.007820615581745162</v>
      </c>
      <c r="D392" s="84" t="s">
        <v>2029</v>
      </c>
      <c r="E392" s="84" t="b">
        <v>0</v>
      </c>
      <c r="F392" s="84" t="b">
        <v>1</v>
      </c>
      <c r="G392" s="84" t="b">
        <v>0</v>
      </c>
    </row>
    <row r="393" spans="1:7" ht="15">
      <c r="A393" s="84" t="s">
        <v>2630</v>
      </c>
      <c r="B393" s="84">
        <v>2</v>
      </c>
      <c r="C393" s="123">
        <v>0.007820615581745162</v>
      </c>
      <c r="D393" s="84" t="s">
        <v>2029</v>
      </c>
      <c r="E393" s="84" t="b">
        <v>0</v>
      </c>
      <c r="F393" s="84" t="b">
        <v>0</v>
      </c>
      <c r="G393" s="84" t="b">
        <v>0</v>
      </c>
    </row>
    <row r="394" spans="1:7" ht="15">
      <c r="A394" s="84" t="s">
        <v>2578</v>
      </c>
      <c r="B394" s="84">
        <v>2</v>
      </c>
      <c r="C394" s="123">
        <v>0.007820615581745162</v>
      </c>
      <c r="D394" s="84" t="s">
        <v>2029</v>
      </c>
      <c r="E394" s="84" t="b">
        <v>1</v>
      </c>
      <c r="F394" s="84" t="b">
        <v>0</v>
      </c>
      <c r="G394" s="84" t="b">
        <v>0</v>
      </c>
    </row>
    <row r="395" spans="1:7" ht="15">
      <c r="A395" s="84" t="s">
        <v>2631</v>
      </c>
      <c r="B395" s="84">
        <v>2</v>
      </c>
      <c r="C395" s="123">
        <v>0.007820615581745162</v>
      </c>
      <c r="D395" s="84" t="s">
        <v>2029</v>
      </c>
      <c r="E395" s="84" t="b">
        <v>0</v>
      </c>
      <c r="F395" s="84" t="b">
        <v>0</v>
      </c>
      <c r="G395" s="84" t="b">
        <v>0</v>
      </c>
    </row>
    <row r="396" spans="1:7" ht="15">
      <c r="A396" s="84" t="s">
        <v>357</v>
      </c>
      <c r="B396" s="84">
        <v>2</v>
      </c>
      <c r="C396" s="123">
        <v>0.007820615581745162</v>
      </c>
      <c r="D396" s="84" t="s">
        <v>2029</v>
      </c>
      <c r="E396" s="84" t="b">
        <v>0</v>
      </c>
      <c r="F396" s="84" t="b">
        <v>0</v>
      </c>
      <c r="G396" s="84" t="b">
        <v>0</v>
      </c>
    </row>
    <row r="397" spans="1:7" ht="15">
      <c r="A397" s="84" t="s">
        <v>2643</v>
      </c>
      <c r="B397" s="84">
        <v>2</v>
      </c>
      <c r="C397" s="123">
        <v>0.007820615581745162</v>
      </c>
      <c r="D397" s="84" t="s">
        <v>2029</v>
      </c>
      <c r="E397" s="84" t="b">
        <v>0</v>
      </c>
      <c r="F397" s="84" t="b">
        <v>1</v>
      </c>
      <c r="G397" s="84" t="b">
        <v>0</v>
      </c>
    </row>
    <row r="398" spans="1:7" ht="15">
      <c r="A398" s="84" t="s">
        <v>2151</v>
      </c>
      <c r="B398" s="84">
        <v>2</v>
      </c>
      <c r="C398" s="123">
        <v>0.007820615581745162</v>
      </c>
      <c r="D398" s="84" t="s">
        <v>2029</v>
      </c>
      <c r="E398" s="84" t="b">
        <v>0</v>
      </c>
      <c r="F398" s="84" t="b">
        <v>0</v>
      </c>
      <c r="G398" s="84" t="b">
        <v>0</v>
      </c>
    </row>
    <row r="399" spans="1:7" ht="15">
      <c r="A399" s="84" t="s">
        <v>2150</v>
      </c>
      <c r="B399" s="84">
        <v>2</v>
      </c>
      <c r="C399" s="123">
        <v>0.010846042673845476</v>
      </c>
      <c r="D399" s="84" t="s">
        <v>2029</v>
      </c>
      <c r="E399" s="84" t="b">
        <v>0</v>
      </c>
      <c r="F399" s="84" t="b">
        <v>0</v>
      </c>
      <c r="G399" s="84" t="b">
        <v>0</v>
      </c>
    </row>
    <row r="400" spans="1:7" ht="15">
      <c r="A400" s="84" t="s">
        <v>487</v>
      </c>
      <c r="B400" s="84">
        <v>12</v>
      </c>
      <c r="C400" s="123">
        <v>0</v>
      </c>
      <c r="D400" s="84" t="s">
        <v>2030</v>
      </c>
      <c r="E400" s="84" t="b">
        <v>0</v>
      </c>
      <c r="F400" s="84" t="b">
        <v>0</v>
      </c>
      <c r="G400" s="84" t="b">
        <v>0</v>
      </c>
    </row>
    <row r="401" spans="1:7" ht="15">
      <c r="A401" s="84" t="s">
        <v>2145</v>
      </c>
      <c r="B401" s="84">
        <v>11</v>
      </c>
      <c r="C401" s="123">
        <v>0.002348441637194335</v>
      </c>
      <c r="D401" s="84" t="s">
        <v>2030</v>
      </c>
      <c r="E401" s="84" t="b">
        <v>0</v>
      </c>
      <c r="F401" s="84" t="b">
        <v>0</v>
      </c>
      <c r="G401" s="84" t="b">
        <v>0</v>
      </c>
    </row>
    <row r="402" spans="1:7" ht="15">
      <c r="A402" s="84" t="s">
        <v>2169</v>
      </c>
      <c r="B402" s="84">
        <v>10</v>
      </c>
      <c r="C402" s="123">
        <v>0.00447351672585451</v>
      </c>
      <c r="D402" s="84" t="s">
        <v>2030</v>
      </c>
      <c r="E402" s="84" t="b">
        <v>0</v>
      </c>
      <c r="F402" s="84" t="b">
        <v>0</v>
      </c>
      <c r="G402" s="84" t="b">
        <v>0</v>
      </c>
    </row>
    <row r="403" spans="1:7" ht="15">
      <c r="A403" s="84" t="s">
        <v>2146</v>
      </c>
      <c r="B403" s="84">
        <v>10</v>
      </c>
      <c r="C403" s="123">
        <v>0.00447351672585451</v>
      </c>
      <c r="D403" s="84" t="s">
        <v>2030</v>
      </c>
      <c r="E403" s="84" t="b">
        <v>0</v>
      </c>
      <c r="F403" s="84" t="b">
        <v>0</v>
      </c>
      <c r="G403" s="84" t="b">
        <v>0</v>
      </c>
    </row>
    <row r="404" spans="1:7" ht="15">
      <c r="A404" s="84" t="s">
        <v>2170</v>
      </c>
      <c r="B404" s="84">
        <v>10</v>
      </c>
      <c r="C404" s="123">
        <v>0.00447351672585451</v>
      </c>
      <c r="D404" s="84" t="s">
        <v>2030</v>
      </c>
      <c r="E404" s="84" t="b">
        <v>0</v>
      </c>
      <c r="F404" s="84" t="b">
        <v>0</v>
      </c>
      <c r="G404" s="84" t="b">
        <v>0</v>
      </c>
    </row>
    <row r="405" spans="1:7" ht="15">
      <c r="A405" s="84" t="s">
        <v>2171</v>
      </c>
      <c r="B405" s="84">
        <v>10</v>
      </c>
      <c r="C405" s="123">
        <v>0.00447351672585451</v>
      </c>
      <c r="D405" s="84" t="s">
        <v>2030</v>
      </c>
      <c r="E405" s="84" t="b">
        <v>0</v>
      </c>
      <c r="F405" s="84" t="b">
        <v>0</v>
      </c>
      <c r="G405" s="84" t="b">
        <v>0</v>
      </c>
    </row>
    <row r="406" spans="1:7" ht="15">
      <c r="A406" s="84" t="s">
        <v>2152</v>
      </c>
      <c r="B406" s="84">
        <v>10</v>
      </c>
      <c r="C406" s="123">
        <v>0.00447351672585451</v>
      </c>
      <c r="D406" s="84" t="s">
        <v>2030</v>
      </c>
      <c r="E406" s="84" t="b">
        <v>0</v>
      </c>
      <c r="F406" s="84" t="b">
        <v>0</v>
      </c>
      <c r="G406" s="84" t="b">
        <v>0</v>
      </c>
    </row>
    <row r="407" spans="1:7" ht="15">
      <c r="A407" s="84" t="s">
        <v>2172</v>
      </c>
      <c r="B407" s="84">
        <v>10</v>
      </c>
      <c r="C407" s="123">
        <v>0.00447351672585451</v>
      </c>
      <c r="D407" s="84" t="s">
        <v>2030</v>
      </c>
      <c r="E407" s="84" t="b">
        <v>0</v>
      </c>
      <c r="F407" s="84" t="b">
        <v>0</v>
      </c>
      <c r="G407" s="84" t="b">
        <v>0</v>
      </c>
    </row>
    <row r="408" spans="1:7" ht="15">
      <c r="A408" s="84" t="s">
        <v>2173</v>
      </c>
      <c r="B408" s="84">
        <v>10</v>
      </c>
      <c r="C408" s="123">
        <v>0.00447351672585451</v>
      </c>
      <c r="D408" s="84" t="s">
        <v>2030</v>
      </c>
      <c r="E408" s="84" t="b">
        <v>0</v>
      </c>
      <c r="F408" s="84" t="b">
        <v>0</v>
      </c>
      <c r="G408" s="84" t="b">
        <v>0</v>
      </c>
    </row>
    <row r="409" spans="1:7" ht="15">
      <c r="A409" s="84" t="s">
        <v>2174</v>
      </c>
      <c r="B409" s="84">
        <v>10</v>
      </c>
      <c r="C409" s="123">
        <v>0.00447351672585451</v>
      </c>
      <c r="D409" s="84" t="s">
        <v>2030</v>
      </c>
      <c r="E409" s="84" t="b">
        <v>0</v>
      </c>
      <c r="F409" s="84" t="b">
        <v>0</v>
      </c>
      <c r="G409" s="84" t="b">
        <v>0</v>
      </c>
    </row>
    <row r="410" spans="1:7" ht="15">
      <c r="A410" s="84" t="s">
        <v>2151</v>
      </c>
      <c r="B410" s="84">
        <v>10</v>
      </c>
      <c r="C410" s="123">
        <v>0.00447351672585451</v>
      </c>
      <c r="D410" s="84" t="s">
        <v>2030</v>
      </c>
      <c r="E410" s="84" t="b">
        <v>0</v>
      </c>
      <c r="F410" s="84" t="b">
        <v>0</v>
      </c>
      <c r="G410" s="84" t="b">
        <v>0</v>
      </c>
    </row>
    <row r="411" spans="1:7" ht="15">
      <c r="A411" s="84" t="s">
        <v>2555</v>
      </c>
      <c r="B411" s="84">
        <v>10</v>
      </c>
      <c r="C411" s="123">
        <v>0.00447351672585451</v>
      </c>
      <c r="D411" s="84" t="s">
        <v>2030</v>
      </c>
      <c r="E411" s="84" t="b">
        <v>0</v>
      </c>
      <c r="F411" s="84" t="b">
        <v>0</v>
      </c>
      <c r="G411" s="84" t="b">
        <v>0</v>
      </c>
    </row>
    <row r="412" spans="1:7" ht="15">
      <c r="A412" s="84" t="s">
        <v>2569</v>
      </c>
      <c r="B412" s="84">
        <v>10</v>
      </c>
      <c r="C412" s="123">
        <v>0.00447351672585451</v>
      </c>
      <c r="D412" s="84" t="s">
        <v>2030</v>
      </c>
      <c r="E412" s="84" t="b">
        <v>0</v>
      </c>
      <c r="F412" s="84" t="b">
        <v>1</v>
      </c>
      <c r="G412" s="84" t="b">
        <v>0</v>
      </c>
    </row>
    <row r="413" spans="1:7" ht="15">
      <c r="A413" s="84" t="s">
        <v>2553</v>
      </c>
      <c r="B413" s="84">
        <v>10</v>
      </c>
      <c r="C413" s="123">
        <v>0.00447351672585451</v>
      </c>
      <c r="D413" s="84" t="s">
        <v>2030</v>
      </c>
      <c r="E413" s="84" t="b">
        <v>0</v>
      </c>
      <c r="F413" s="84" t="b">
        <v>0</v>
      </c>
      <c r="G413" s="84" t="b">
        <v>0</v>
      </c>
    </row>
    <row r="414" spans="1:7" ht="15">
      <c r="A414" s="84" t="s">
        <v>337</v>
      </c>
      <c r="B414" s="84">
        <v>9</v>
      </c>
      <c r="C414" s="123">
        <v>0.006352817115676268</v>
      </c>
      <c r="D414" s="84" t="s">
        <v>2030</v>
      </c>
      <c r="E414" s="84" t="b">
        <v>0</v>
      </c>
      <c r="F414" s="84" t="b">
        <v>0</v>
      </c>
      <c r="G414" s="84" t="b">
        <v>0</v>
      </c>
    </row>
    <row r="415" spans="1:7" ht="15">
      <c r="A415" s="84" t="s">
        <v>2111</v>
      </c>
      <c r="B415" s="84">
        <v>3</v>
      </c>
      <c r="C415" s="123">
        <v>0.010204406632677328</v>
      </c>
      <c r="D415" s="84" t="s">
        <v>2030</v>
      </c>
      <c r="E415" s="84" t="b">
        <v>0</v>
      </c>
      <c r="F415" s="84" t="b">
        <v>0</v>
      </c>
      <c r="G415" s="84" t="b">
        <v>0</v>
      </c>
    </row>
    <row r="416" spans="1:7" ht="15">
      <c r="A416" s="84" t="s">
        <v>2134</v>
      </c>
      <c r="B416" s="84">
        <v>3</v>
      </c>
      <c r="C416" s="123">
        <v>0.010204406632677328</v>
      </c>
      <c r="D416" s="84" t="s">
        <v>2030</v>
      </c>
      <c r="E416" s="84" t="b">
        <v>0</v>
      </c>
      <c r="F416" s="84" t="b">
        <v>0</v>
      </c>
      <c r="G416" s="84" t="b">
        <v>0</v>
      </c>
    </row>
    <row r="417" spans="1:7" ht="15">
      <c r="A417" s="84" t="s">
        <v>2135</v>
      </c>
      <c r="B417" s="84">
        <v>3</v>
      </c>
      <c r="C417" s="123">
        <v>0.010204406632677328</v>
      </c>
      <c r="D417" s="84" t="s">
        <v>2030</v>
      </c>
      <c r="E417" s="84" t="b">
        <v>0</v>
      </c>
      <c r="F417" s="84" t="b">
        <v>0</v>
      </c>
      <c r="G417" s="84" t="b">
        <v>0</v>
      </c>
    </row>
    <row r="418" spans="1:7" ht="15">
      <c r="A418" s="84" t="s">
        <v>2134</v>
      </c>
      <c r="B418" s="84">
        <v>13</v>
      </c>
      <c r="C418" s="123">
        <v>0.005009812797171557</v>
      </c>
      <c r="D418" s="84" t="s">
        <v>2031</v>
      </c>
      <c r="E418" s="84" t="b">
        <v>0</v>
      </c>
      <c r="F418" s="84" t="b">
        <v>0</v>
      </c>
      <c r="G418" s="84" t="b">
        <v>0</v>
      </c>
    </row>
    <row r="419" spans="1:7" ht="15">
      <c r="A419" s="84" t="s">
        <v>2135</v>
      </c>
      <c r="B419" s="84">
        <v>13</v>
      </c>
      <c r="C419" s="123">
        <v>0.005009812797171557</v>
      </c>
      <c r="D419" s="84" t="s">
        <v>2031</v>
      </c>
      <c r="E419" s="84" t="b">
        <v>0</v>
      </c>
      <c r="F419" s="84" t="b">
        <v>0</v>
      </c>
      <c r="G419" s="84" t="b">
        <v>0</v>
      </c>
    </row>
    <row r="420" spans="1:7" ht="15">
      <c r="A420" s="84" t="s">
        <v>2137</v>
      </c>
      <c r="B420" s="84">
        <v>12</v>
      </c>
      <c r="C420" s="123">
        <v>0.015437435675075958</v>
      </c>
      <c r="D420" s="84" t="s">
        <v>2031</v>
      </c>
      <c r="E420" s="84" t="b">
        <v>0</v>
      </c>
      <c r="F420" s="84" t="b">
        <v>0</v>
      </c>
      <c r="G420" s="84" t="b">
        <v>0</v>
      </c>
    </row>
    <row r="421" spans="1:7" ht="15">
      <c r="A421" s="84" t="s">
        <v>296</v>
      </c>
      <c r="B421" s="84">
        <v>10</v>
      </c>
      <c r="C421" s="123">
        <v>0.008723076181877128</v>
      </c>
      <c r="D421" s="84" t="s">
        <v>2031</v>
      </c>
      <c r="E421" s="84" t="b">
        <v>0</v>
      </c>
      <c r="F421" s="84" t="b">
        <v>0</v>
      </c>
      <c r="G421" s="84" t="b">
        <v>0</v>
      </c>
    </row>
    <row r="422" spans="1:7" ht="15">
      <c r="A422" s="84" t="s">
        <v>2169</v>
      </c>
      <c r="B422" s="84">
        <v>9</v>
      </c>
      <c r="C422" s="123">
        <v>0.009610672046792303</v>
      </c>
      <c r="D422" s="84" t="s">
        <v>2031</v>
      </c>
      <c r="E422" s="84" t="b">
        <v>0</v>
      </c>
      <c r="F422" s="84" t="b">
        <v>0</v>
      </c>
      <c r="G422" s="84" t="b">
        <v>0</v>
      </c>
    </row>
    <row r="423" spans="1:7" ht="15">
      <c r="A423" s="84" t="s">
        <v>2146</v>
      </c>
      <c r="B423" s="84">
        <v>9</v>
      </c>
      <c r="C423" s="123">
        <v>0.009610672046792303</v>
      </c>
      <c r="D423" s="84" t="s">
        <v>2031</v>
      </c>
      <c r="E423" s="84" t="b">
        <v>0</v>
      </c>
      <c r="F423" s="84" t="b">
        <v>0</v>
      </c>
      <c r="G423" s="84" t="b">
        <v>0</v>
      </c>
    </row>
    <row r="424" spans="1:7" ht="15">
      <c r="A424" s="84" t="s">
        <v>487</v>
      </c>
      <c r="B424" s="84">
        <v>9</v>
      </c>
      <c r="C424" s="123">
        <v>0.009610672046792303</v>
      </c>
      <c r="D424" s="84" t="s">
        <v>2031</v>
      </c>
      <c r="E424" s="84" t="b">
        <v>0</v>
      </c>
      <c r="F424" s="84" t="b">
        <v>0</v>
      </c>
      <c r="G424" s="84" t="b">
        <v>0</v>
      </c>
    </row>
    <row r="425" spans="1:7" ht="15">
      <c r="A425" s="84" t="s">
        <v>2145</v>
      </c>
      <c r="B425" s="84">
        <v>8</v>
      </c>
      <c r="C425" s="123">
        <v>0.010291623783383974</v>
      </c>
      <c r="D425" s="84" t="s">
        <v>2031</v>
      </c>
      <c r="E425" s="84" t="b">
        <v>0</v>
      </c>
      <c r="F425" s="84" t="b">
        <v>0</v>
      </c>
      <c r="G425" s="84" t="b">
        <v>0</v>
      </c>
    </row>
    <row r="426" spans="1:7" ht="15">
      <c r="A426" s="84" t="s">
        <v>2176</v>
      </c>
      <c r="B426" s="84">
        <v>8</v>
      </c>
      <c r="C426" s="123">
        <v>0.010291623783383974</v>
      </c>
      <c r="D426" s="84" t="s">
        <v>2031</v>
      </c>
      <c r="E426" s="84" t="b">
        <v>0</v>
      </c>
      <c r="F426" s="84" t="b">
        <v>0</v>
      </c>
      <c r="G426" s="84" t="b">
        <v>0</v>
      </c>
    </row>
    <row r="427" spans="1:7" ht="15">
      <c r="A427" s="84" t="s">
        <v>2177</v>
      </c>
      <c r="B427" s="84">
        <v>8</v>
      </c>
      <c r="C427" s="123">
        <v>0.010291623783383974</v>
      </c>
      <c r="D427" s="84" t="s">
        <v>2031</v>
      </c>
      <c r="E427" s="84" t="b">
        <v>0</v>
      </c>
      <c r="F427" s="84" t="b">
        <v>0</v>
      </c>
      <c r="G427" s="84" t="b">
        <v>0</v>
      </c>
    </row>
    <row r="428" spans="1:7" ht="15">
      <c r="A428" s="84" t="s">
        <v>2555</v>
      </c>
      <c r="B428" s="84">
        <v>8</v>
      </c>
      <c r="C428" s="123">
        <v>0.010291623783383974</v>
      </c>
      <c r="D428" s="84" t="s">
        <v>2031</v>
      </c>
      <c r="E428" s="84" t="b">
        <v>0</v>
      </c>
      <c r="F428" s="84" t="b">
        <v>0</v>
      </c>
      <c r="G428" s="84" t="b">
        <v>0</v>
      </c>
    </row>
    <row r="429" spans="1:7" ht="15">
      <c r="A429" s="84" t="s">
        <v>2574</v>
      </c>
      <c r="B429" s="84">
        <v>8</v>
      </c>
      <c r="C429" s="123">
        <v>0.010291623783383974</v>
      </c>
      <c r="D429" s="84" t="s">
        <v>2031</v>
      </c>
      <c r="E429" s="84" t="b">
        <v>0</v>
      </c>
      <c r="F429" s="84" t="b">
        <v>1</v>
      </c>
      <c r="G429" s="84" t="b">
        <v>0</v>
      </c>
    </row>
    <row r="430" spans="1:7" ht="15">
      <c r="A430" s="84" t="s">
        <v>2147</v>
      </c>
      <c r="B430" s="84">
        <v>8</v>
      </c>
      <c r="C430" s="123">
        <v>0.010291623783383974</v>
      </c>
      <c r="D430" s="84" t="s">
        <v>2031</v>
      </c>
      <c r="E430" s="84" t="b">
        <v>0</v>
      </c>
      <c r="F430" s="84" t="b">
        <v>0</v>
      </c>
      <c r="G430" s="84" t="b">
        <v>0</v>
      </c>
    </row>
    <row r="431" spans="1:7" ht="15">
      <c r="A431" s="84" t="s">
        <v>2148</v>
      </c>
      <c r="B431" s="84">
        <v>8</v>
      </c>
      <c r="C431" s="123">
        <v>0.010291623783383974</v>
      </c>
      <c r="D431" s="84" t="s">
        <v>2031</v>
      </c>
      <c r="E431" s="84" t="b">
        <v>0</v>
      </c>
      <c r="F431" s="84" t="b">
        <v>1</v>
      </c>
      <c r="G431" s="84" t="b">
        <v>0</v>
      </c>
    </row>
    <row r="432" spans="1:7" ht="15">
      <c r="A432" s="84" t="s">
        <v>2111</v>
      </c>
      <c r="B432" s="84">
        <v>8</v>
      </c>
      <c r="C432" s="123">
        <v>0.010291623783383974</v>
      </c>
      <c r="D432" s="84" t="s">
        <v>2031</v>
      </c>
      <c r="E432" s="84" t="b">
        <v>0</v>
      </c>
      <c r="F432" s="84" t="b">
        <v>0</v>
      </c>
      <c r="G432" s="84" t="b">
        <v>0</v>
      </c>
    </row>
    <row r="433" spans="1:7" ht="15">
      <c r="A433" s="84" t="s">
        <v>2559</v>
      </c>
      <c r="B433" s="84">
        <v>8</v>
      </c>
      <c r="C433" s="123">
        <v>0.010291623783383974</v>
      </c>
      <c r="D433" s="84" t="s">
        <v>2031</v>
      </c>
      <c r="E433" s="84" t="b">
        <v>0</v>
      </c>
      <c r="F433" s="84" t="b">
        <v>0</v>
      </c>
      <c r="G433" s="84" t="b">
        <v>0</v>
      </c>
    </row>
    <row r="434" spans="1:7" ht="15">
      <c r="A434" s="84" t="s">
        <v>2579</v>
      </c>
      <c r="B434" s="84">
        <v>7</v>
      </c>
      <c r="C434" s="123">
        <v>0.010739972643126818</v>
      </c>
      <c r="D434" s="84" t="s">
        <v>2031</v>
      </c>
      <c r="E434" s="84" t="b">
        <v>0</v>
      </c>
      <c r="F434" s="84" t="b">
        <v>0</v>
      </c>
      <c r="G434" s="84" t="b">
        <v>0</v>
      </c>
    </row>
    <row r="435" spans="1:7" ht="15">
      <c r="A435" s="84" t="s">
        <v>2601</v>
      </c>
      <c r="B435" s="84">
        <v>4</v>
      </c>
      <c r="C435" s="123">
        <v>0.010291623783383974</v>
      </c>
      <c r="D435" s="84" t="s">
        <v>2031</v>
      </c>
      <c r="E435" s="84" t="b">
        <v>0</v>
      </c>
      <c r="F435" s="84" t="b">
        <v>0</v>
      </c>
      <c r="G435" s="84" t="b">
        <v>0</v>
      </c>
    </row>
    <row r="436" spans="1:7" ht="15">
      <c r="A436" s="84" t="s">
        <v>2564</v>
      </c>
      <c r="B436" s="84">
        <v>4</v>
      </c>
      <c r="C436" s="123">
        <v>0.010291623783383974</v>
      </c>
      <c r="D436" s="84" t="s">
        <v>2031</v>
      </c>
      <c r="E436" s="84" t="b">
        <v>0</v>
      </c>
      <c r="F436" s="84" t="b">
        <v>0</v>
      </c>
      <c r="G436" s="84" t="b">
        <v>0</v>
      </c>
    </row>
    <row r="437" spans="1:7" ht="15">
      <c r="A437" s="84" t="s">
        <v>2575</v>
      </c>
      <c r="B437" s="84">
        <v>4</v>
      </c>
      <c r="C437" s="123">
        <v>0.010291623783383974</v>
      </c>
      <c r="D437" s="84" t="s">
        <v>2031</v>
      </c>
      <c r="E437" s="84" t="b">
        <v>0</v>
      </c>
      <c r="F437" s="84" t="b">
        <v>0</v>
      </c>
      <c r="G437" s="84" t="b">
        <v>0</v>
      </c>
    </row>
    <row r="438" spans="1:7" ht="15">
      <c r="A438" s="84" t="s">
        <v>2581</v>
      </c>
      <c r="B438" s="84">
        <v>4</v>
      </c>
      <c r="C438" s="123">
        <v>0.010291623783383974</v>
      </c>
      <c r="D438" s="84" t="s">
        <v>2031</v>
      </c>
      <c r="E438" s="84" t="b">
        <v>0</v>
      </c>
      <c r="F438" s="84" t="b">
        <v>0</v>
      </c>
      <c r="G438" s="84" t="b">
        <v>0</v>
      </c>
    </row>
    <row r="439" spans="1:7" ht="15">
      <c r="A439" s="84" t="s">
        <v>2589</v>
      </c>
      <c r="B439" s="84">
        <v>4</v>
      </c>
      <c r="C439" s="123">
        <v>0.010291623783383974</v>
      </c>
      <c r="D439" s="84" t="s">
        <v>2031</v>
      </c>
      <c r="E439" s="84" t="b">
        <v>0</v>
      </c>
      <c r="F439" s="84" t="b">
        <v>0</v>
      </c>
      <c r="G439" s="84" t="b">
        <v>0</v>
      </c>
    </row>
    <row r="440" spans="1:7" ht="15">
      <c r="A440" s="84" t="s">
        <v>2602</v>
      </c>
      <c r="B440" s="84">
        <v>4</v>
      </c>
      <c r="C440" s="123">
        <v>0.010291623783383974</v>
      </c>
      <c r="D440" s="84" t="s">
        <v>2031</v>
      </c>
      <c r="E440" s="84" t="b">
        <v>0</v>
      </c>
      <c r="F440" s="84" t="b">
        <v>0</v>
      </c>
      <c r="G440" s="84" t="b">
        <v>0</v>
      </c>
    </row>
    <row r="441" spans="1:7" ht="15">
      <c r="A441" s="84" t="s">
        <v>2112</v>
      </c>
      <c r="B441" s="84">
        <v>4</v>
      </c>
      <c r="C441" s="123">
        <v>0.010291623783383974</v>
      </c>
      <c r="D441" s="84" t="s">
        <v>2031</v>
      </c>
      <c r="E441" s="84" t="b">
        <v>0</v>
      </c>
      <c r="F441" s="84" t="b">
        <v>0</v>
      </c>
      <c r="G441" s="84" t="b">
        <v>0</v>
      </c>
    </row>
    <row r="442" spans="1:7" ht="15">
      <c r="A442" s="84" t="s">
        <v>2157</v>
      </c>
      <c r="B442" s="84">
        <v>4</v>
      </c>
      <c r="C442" s="123">
        <v>0.010291623783383974</v>
      </c>
      <c r="D442" s="84" t="s">
        <v>2031</v>
      </c>
      <c r="E442" s="84" t="b">
        <v>0</v>
      </c>
      <c r="F442" s="84" t="b">
        <v>0</v>
      </c>
      <c r="G442" s="84" t="b">
        <v>0</v>
      </c>
    </row>
    <row r="443" spans="1:7" ht="15">
      <c r="A443" s="84" t="s">
        <v>347</v>
      </c>
      <c r="B443" s="84">
        <v>3</v>
      </c>
      <c r="C443" s="123">
        <v>0.009320496512003363</v>
      </c>
      <c r="D443" s="84" t="s">
        <v>2031</v>
      </c>
      <c r="E443" s="84" t="b">
        <v>0</v>
      </c>
      <c r="F443" s="84" t="b">
        <v>0</v>
      </c>
      <c r="G443" s="84" t="b">
        <v>0</v>
      </c>
    </row>
    <row r="444" spans="1:7" ht="15">
      <c r="A444" s="84" t="s">
        <v>2139</v>
      </c>
      <c r="B444" s="84">
        <v>3</v>
      </c>
      <c r="C444" s="123">
        <v>0.009320496512003363</v>
      </c>
      <c r="D444" s="84" t="s">
        <v>2031</v>
      </c>
      <c r="E444" s="84" t="b">
        <v>0</v>
      </c>
      <c r="F444" s="84" t="b">
        <v>0</v>
      </c>
      <c r="G444" s="84" t="b">
        <v>0</v>
      </c>
    </row>
    <row r="445" spans="1:7" ht="15">
      <c r="A445" s="84" t="s">
        <v>2140</v>
      </c>
      <c r="B445" s="84">
        <v>3</v>
      </c>
      <c r="C445" s="123">
        <v>0.009320496512003363</v>
      </c>
      <c r="D445" s="84" t="s">
        <v>2031</v>
      </c>
      <c r="E445" s="84" t="b">
        <v>0</v>
      </c>
      <c r="F445" s="84" t="b">
        <v>0</v>
      </c>
      <c r="G445" s="84" t="b">
        <v>0</v>
      </c>
    </row>
    <row r="446" spans="1:7" ht="15">
      <c r="A446" s="84" t="s">
        <v>2141</v>
      </c>
      <c r="B446" s="84">
        <v>3</v>
      </c>
      <c r="C446" s="123">
        <v>0.009320496512003363</v>
      </c>
      <c r="D446" s="84" t="s">
        <v>2031</v>
      </c>
      <c r="E446" s="84" t="b">
        <v>0</v>
      </c>
      <c r="F446" s="84" t="b">
        <v>0</v>
      </c>
      <c r="G446" s="84" t="b">
        <v>0</v>
      </c>
    </row>
    <row r="447" spans="1:7" ht="15">
      <c r="A447" s="84" t="s">
        <v>2142</v>
      </c>
      <c r="B447" s="84">
        <v>3</v>
      </c>
      <c r="C447" s="123">
        <v>0.009320496512003363</v>
      </c>
      <c r="D447" s="84" t="s">
        <v>2031</v>
      </c>
      <c r="E447" s="84" t="b">
        <v>0</v>
      </c>
      <c r="F447" s="84" t="b">
        <v>0</v>
      </c>
      <c r="G447" s="84" t="b">
        <v>0</v>
      </c>
    </row>
    <row r="448" spans="1:7" ht="15">
      <c r="A448" s="84" t="s">
        <v>2143</v>
      </c>
      <c r="B448" s="84">
        <v>3</v>
      </c>
      <c r="C448" s="123">
        <v>0.009320496512003363</v>
      </c>
      <c r="D448" s="84" t="s">
        <v>2031</v>
      </c>
      <c r="E448" s="84" t="b">
        <v>0</v>
      </c>
      <c r="F448" s="84" t="b">
        <v>0</v>
      </c>
      <c r="G448" s="84" t="b">
        <v>0</v>
      </c>
    </row>
    <row r="449" spans="1:7" ht="15">
      <c r="A449" s="84" t="s">
        <v>2136</v>
      </c>
      <c r="B449" s="84">
        <v>3</v>
      </c>
      <c r="C449" s="123">
        <v>0.009320496512003363</v>
      </c>
      <c r="D449" s="84" t="s">
        <v>2031</v>
      </c>
      <c r="E449" s="84" t="b">
        <v>0</v>
      </c>
      <c r="F449" s="84" t="b">
        <v>0</v>
      </c>
      <c r="G449" s="84" t="b">
        <v>0</v>
      </c>
    </row>
    <row r="450" spans="1:7" ht="15">
      <c r="A450" s="84" t="s">
        <v>2551</v>
      </c>
      <c r="B450" s="84">
        <v>3</v>
      </c>
      <c r="C450" s="123">
        <v>0.009320496512003363</v>
      </c>
      <c r="D450" s="84" t="s">
        <v>2031</v>
      </c>
      <c r="E450" s="84" t="b">
        <v>0</v>
      </c>
      <c r="F450" s="84" t="b">
        <v>0</v>
      </c>
      <c r="G450" s="84" t="b">
        <v>0</v>
      </c>
    </row>
    <row r="451" spans="1:7" ht="15">
      <c r="A451" s="84" t="s">
        <v>2552</v>
      </c>
      <c r="B451" s="84">
        <v>3</v>
      </c>
      <c r="C451" s="123">
        <v>0.009320496512003363</v>
      </c>
      <c r="D451" s="84" t="s">
        <v>2031</v>
      </c>
      <c r="E451" s="84" t="b">
        <v>0</v>
      </c>
      <c r="F451" s="84" t="b">
        <v>0</v>
      </c>
      <c r="G451" s="84" t="b">
        <v>0</v>
      </c>
    </row>
    <row r="452" spans="1:7" ht="15">
      <c r="A452" s="84" t="s">
        <v>2550</v>
      </c>
      <c r="B452" s="84">
        <v>3</v>
      </c>
      <c r="C452" s="123">
        <v>0.009320496512003363</v>
      </c>
      <c r="D452" s="84" t="s">
        <v>2031</v>
      </c>
      <c r="E452" s="84" t="b">
        <v>0</v>
      </c>
      <c r="F452" s="84" t="b">
        <v>0</v>
      </c>
      <c r="G452" s="84" t="b">
        <v>0</v>
      </c>
    </row>
    <row r="453" spans="1:7" ht="15">
      <c r="A453" s="84" t="s">
        <v>2145</v>
      </c>
      <c r="B453" s="84">
        <v>10</v>
      </c>
      <c r="C453" s="123">
        <v>0.005537150073260477</v>
      </c>
      <c r="D453" s="84" t="s">
        <v>2032</v>
      </c>
      <c r="E453" s="84" t="b">
        <v>0</v>
      </c>
      <c r="F453" s="84" t="b">
        <v>0</v>
      </c>
      <c r="G453" s="84" t="b">
        <v>0</v>
      </c>
    </row>
    <row r="454" spans="1:7" ht="15">
      <c r="A454" s="84" t="s">
        <v>2169</v>
      </c>
      <c r="B454" s="84">
        <v>9</v>
      </c>
      <c r="C454" s="123">
        <v>0.007863277129193703</v>
      </c>
      <c r="D454" s="84" t="s">
        <v>2032</v>
      </c>
      <c r="E454" s="84" t="b">
        <v>0</v>
      </c>
      <c r="F454" s="84" t="b">
        <v>0</v>
      </c>
      <c r="G454" s="84" t="b">
        <v>0</v>
      </c>
    </row>
    <row r="455" spans="1:7" ht="15">
      <c r="A455" s="84" t="s">
        <v>2146</v>
      </c>
      <c r="B455" s="84">
        <v>9</v>
      </c>
      <c r="C455" s="123">
        <v>0.007863277129193703</v>
      </c>
      <c r="D455" s="84" t="s">
        <v>2032</v>
      </c>
      <c r="E455" s="84" t="b">
        <v>0</v>
      </c>
      <c r="F455" s="84" t="b">
        <v>0</v>
      </c>
      <c r="G455" s="84" t="b">
        <v>0</v>
      </c>
    </row>
    <row r="456" spans="1:7" ht="15">
      <c r="A456" s="84" t="s">
        <v>487</v>
      </c>
      <c r="B456" s="84">
        <v>9</v>
      </c>
      <c r="C456" s="123">
        <v>0.007863277129193703</v>
      </c>
      <c r="D456" s="84" t="s">
        <v>2032</v>
      </c>
      <c r="E456" s="84" t="b">
        <v>0</v>
      </c>
      <c r="F456" s="84" t="b">
        <v>0</v>
      </c>
      <c r="G456" s="84" t="b">
        <v>0</v>
      </c>
    </row>
    <row r="457" spans="1:7" ht="15">
      <c r="A457" s="84" t="s">
        <v>322</v>
      </c>
      <c r="B457" s="84">
        <v>7</v>
      </c>
      <c r="C457" s="123">
        <v>0.011458618477157873</v>
      </c>
      <c r="D457" s="84" t="s">
        <v>2032</v>
      </c>
      <c r="E457" s="84" t="b">
        <v>0</v>
      </c>
      <c r="F457" s="84" t="b">
        <v>0</v>
      </c>
      <c r="G457" s="84" t="b">
        <v>0</v>
      </c>
    </row>
    <row r="458" spans="1:7" ht="15">
      <c r="A458" s="84" t="s">
        <v>2179</v>
      </c>
      <c r="B458" s="84">
        <v>7</v>
      </c>
      <c r="C458" s="123">
        <v>0.011458618477157873</v>
      </c>
      <c r="D458" s="84" t="s">
        <v>2032</v>
      </c>
      <c r="E458" s="84" t="b">
        <v>0</v>
      </c>
      <c r="F458" s="84" t="b">
        <v>0</v>
      </c>
      <c r="G458" s="84" t="b">
        <v>0</v>
      </c>
    </row>
    <row r="459" spans="1:7" ht="15">
      <c r="A459" s="84" t="s">
        <v>2180</v>
      </c>
      <c r="B459" s="84">
        <v>7</v>
      </c>
      <c r="C459" s="123">
        <v>0.011458618477157873</v>
      </c>
      <c r="D459" s="84" t="s">
        <v>2032</v>
      </c>
      <c r="E459" s="84" t="b">
        <v>0</v>
      </c>
      <c r="F459" s="84" t="b">
        <v>0</v>
      </c>
      <c r="G459" s="84" t="b">
        <v>0</v>
      </c>
    </row>
    <row r="460" spans="1:7" ht="15">
      <c r="A460" s="84" t="s">
        <v>2181</v>
      </c>
      <c r="B460" s="84">
        <v>7</v>
      </c>
      <c r="C460" s="123">
        <v>0.011458618477157873</v>
      </c>
      <c r="D460" s="84" t="s">
        <v>2032</v>
      </c>
      <c r="E460" s="84" t="b">
        <v>0</v>
      </c>
      <c r="F460" s="84" t="b">
        <v>0</v>
      </c>
      <c r="G460" s="84" t="b">
        <v>0</v>
      </c>
    </row>
    <row r="461" spans="1:7" ht="15">
      <c r="A461" s="84" t="s">
        <v>2156</v>
      </c>
      <c r="B461" s="84">
        <v>7</v>
      </c>
      <c r="C461" s="123">
        <v>0.011458618477157873</v>
      </c>
      <c r="D461" s="84" t="s">
        <v>2032</v>
      </c>
      <c r="E461" s="84" t="b">
        <v>0</v>
      </c>
      <c r="F461" s="84" t="b">
        <v>1</v>
      </c>
      <c r="G461" s="84" t="b">
        <v>0</v>
      </c>
    </row>
    <row r="462" spans="1:7" ht="15">
      <c r="A462" s="84" t="s">
        <v>2182</v>
      </c>
      <c r="B462" s="84">
        <v>7</v>
      </c>
      <c r="C462" s="123">
        <v>0.011458618477157873</v>
      </c>
      <c r="D462" s="84" t="s">
        <v>2032</v>
      </c>
      <c r="E462" s="84" t="b">
        <v>0</v>
      </c>
      <c r="F462" s="84" t="b">
        <v>0</v>
      </c>
      <c r="G462" s="84" t="b">
        <v>0</v>
      </c>
    </row>
    <row r="463" spans="1:7" ht="15">
      <c r="A463" s="84" t="s">
        <v>2134</v>
      </c>
      <c r="B463" s="84">
        <v>4</v>
      </c>
      <c r="C463" s="123">
        <v>0.01334604908306748</v>
      </c>
      <c r="D463" s="84" t="s">
        <v>2032</v>
      </c>
      <c r="E463" s="84" t="b">
        <v>0</v>
      </c>
      <c r="F463" s="84" t="b">
        <v>0</v>
      </c>
      <c r="G463" s="84" t="b">
        <v>0</v>
      </c>
    </row>
    <row r="464" spans="1:7" ht="15">
      <c r="A464" s="84" t="s">
        <v>2135</v>
      </c>
      <c r="B464" s="84">
        <v>4</v>
      </c>
      <c r="C464" s="123">
        <v>0.01334604908306748</v>
      </c>
      <c r="D464" s="84" t="s">
        <v>2032</v>
      </c>
      <c r="E464" s="84" t="b">
        <v>0</v>
      </c>
      <c r="F464" s="84" t="b">
        <v>0</v>
      </c>
      <c r="G464" s="84" t="b">
        <v>0</v>
      </c>
    </row>
    <row r="465" spans="1:7" ht="15">
      <c r="A465" s="84" t="s">
        <v>2112</v>
      </c>
      <c r="B465" s="84">
        <v>4</v>
      </c>
      <c r="C465" s="123">
        <v>0.01334604908306748</v>
      </c>
      <c r="D465" s="84" t="s">
        <v>2032</v>
      </c>
      <c r="E465" s="84" t="b">
        <v>0</v>
      </c>
      <c r="F465" s="84" t="b">
        <v>0</v>
      </c>
      <c r="G465" s="84" t="b">
        <v>0</v>
      </c>
    </row>
    <row r="466" spans="1:7" ht="15">
      <c r="A466" s="84" t="s">
        <v>2147</v>
      </c>
      <c r="B466" s="84">
        <v>4</v>
      </c>
      <c r="C466" s="123">
        <v>0.01334604908306748</v>
      </c>
      <c r="D466" s="84" t="s">
        <v>2032</v>
      </c>
      <c r="E466" s="84" t="b">
        <v>0</v>
      </c>
      <c r="F466" s="84" t="b">
        <v>0</v>
      </c>
      <c r="G466" s="84" t="b">
        <v>0</v>
      </c>
    </row>
    <row r="467" spans="1:7" ht="15">
      <c r="A467" s="84" t="s">
        <v>2148</v>
      </c>
      <c r="B467" s="84">
        <v>4</v>
      </c>
      <c r="C467" s="123">
        <v>0.01334604908306748</v>
      </c>
      <c r="D467" s="84" t="s">
        <v>2032</v>
      </c>
      <c r="E467" s="84" t="b">
        <v>0</v>
      </c>
      <c r="F467" s="84" t="b">
        <v>1</v>
      </c>
      <c r="G467" s="84" t="b">
        <v>0</v>
      </c>
    </row>
    <row r="468" spans="1:7" ht="15">
      <c r="A468" s="84" t="s">
        <v>2111</v>
      </c>
      <c r="B468" s="84">
        <v>3</v>
      </c>
      <c r="C468" s="123">
        <v>0.012630629188698513</v>
      </c>
      <c r="D468" s="84" t="s">
        <v>2032</v>
      </c>
      <c r="E468" s="84" t="b">
        <v>0</v>
      </c>
      <c r="F468" s="84" t="b">
        <v>0</v>
      </c>
      <c r="G468" s="84" t="b">
        <v>0</v>
      </c>
    </row>
    <row r="469" spans="1:7" ht="15">
      <c r="A469" s="84" t="s">
        <v>2136</v>
      </c>
      <c r="B469" s="84">
        <v>3</v>
      </c>
      <c r="C469" s="123">
        <v>0.012630629188698513</v>
      </c>
      <c r="D469" s="84" t="s">
        <v>2032</v>
      </c>
      <c r="E469" s="84" t="b">
        <v>0</v>
      </c>
      <c r="F469" s="84" t="b">
        <v>0</v>
      </c>
      <c r="G469" s="84" t="b">
        <v>0</v>
      </c>
    </row>
    <row r="470" spans="1:7" ht="15">
      <c r="A470" s="84" t="s">
        <v>2150</v>
      </c>
      <c r="B470" s="84">
        <v>2</v>
      </c>
      <c r="C470" s="123">
        <v>0.015093444000666083</v>
      </c>
      <c r="D470" s="84" t="s">
        <v>2032</v>
      </c>
      <c r="E470" s="84" t="b">
        <v>0</v>
      </c>
      <c r="F470" s="84" t="b">
        <v>0</v>
      </c>
      <c r="G470" s="84" t="b">
        <v>0</v>
      </c>
    </row>
    <row r="471" spans="1:7" ht="15">
      <c r="A471" s="84" t="s">
        <v>2613</v>
      </c>
      <c r="B471" s="84">
        <v>2</v>
      </c>
      <c r="C471" s="123">
        <v>0.01088323427109991</v>
      </c>
      <c r="D471" s="84" t="s">
        <v>2032</v>
      </c>
      <c r="E471" s="84" t="b">
        <v>0</v>
      </c>
      <c r="F471" s="84" t="b">
        <v>0</v>
      </c>
      <c r="G471" s="84" t="b">
        <v>0</v>
      </c>
    </row>
    <row r="472" spans="1:7" ht="15">
      <c r="A472" s="84" t="s">
        <v>2598</v>
      </c>
      <c r="B472" s="84">
        <v>2</v>
      </c>
      <c r="C472" s="123">
        <v>0.01088323427109991</v>
      </c>
      <c r="D472" s="84" t="s">
        <v>2032</v>
      </c>
      <c r="E472" s="84" t="b">
        <v>0</v>
      </c>
      <c r="F472" s="84" t="b">
        <v>0</v>
      </c>
      <c r="G472" s="84" t="b">
        <v>0</v>
      </c>
    </row>
    <row r="473" spans="1:7" ht="15">
      <c r="A473" s="84" t="s">
        <v>2596</v>
      </c>
      <c r="B473" s="84">
        <v>2</v>
      </c>
      <c r="C473" s="123">
        <v>0.01088323427109991</v>
      </c>
      <c r="D473" s="84" t="s">
        <v>2032</v>
      </c>
      <c r="E473" s="84" t="b">
        <v>0</v>
      </c>
      <c r="F473" s="84" t="b">
        <v>1</v>
      </c>
      <c r="G473" s="84" t="b">
        <v>0</v>
      </c>
    </row>
    <row r="474" spans="1:7" ht="15">
      <c r="A474" s="84" t="s">
        <v>2137</v>
      </c>
      <c r="B474" s="84">
        <v>2</v>
      </c>
      <c r="C474" s="123">
        <v>0.01088323427109991</v>
      </c>
      <c r="D474" s="84" t="s">
        <v>2032</v>
      </c>
      <c r="E474" s="84" t="b">
        <v>0</v>
      </c>
      <c r="F474" s="84" t="b">
        <v>0</v>
      </c>
      <c r="G474" s="84" t="b">
        <v>0</v>
      </c>
    </row>
    <row r="475" spans="1:7" ht="15">
      <c r="A475" s="84" t="s">
        <v>2584</v>
      </c>
      <c r="B475" s="84">
        <v>2</v>
      </c>
      <c r="C475" s="123">
        <v>0.01088323427109991</v>
      </c>
      <c r="D475" s="84" t="s">
        <v>2032</v>
      </c>
      <c r="E475" s="84" t="b">
        <v>0</v>
      </c>
      <c r="F475" s="84" t="b">
        <v>0</v>
      </c>
      <c r="G475" s="84" t="b">
        <v>0</v>
      </c>
    </row>
    <row r="476" spans="1:7" ht="15">
      <c r="A476" s="84" t="s">
        <v>2614</v>
      </c>
      <c r="B476" s="84">
        <v>2</v>
      </c>
      <c r="C476" s="123">
        <v>0.01088323427109991</v>
      </c>
      <c r="D476" s="84" t="s">
        <v>2032</v>
      </c>
      <c r="E476" s="84" t="b">
        <v>0</v>
      </c>
      <c r="F476" s="84" t="b">
        <v>0</v>
      </c>
      <c r="G476" s="84" t="b">
        <v>0</v>
      </c>
    </row>
    <row r="477" spans="1:7" ht="15">
      <c r="A477" s="84" t="s">
        <v>2615</v>
      </c>
      <c r="B477" s="84">
        <v>2</v>
      </c>
      <c r="C477" s="123">
        <v>0.01088323427109991</v>
      </c>
      <c r="D477" s="84" t="s">
        <v>2032</v>
      </c>
      <c r="E477" s="84" t="b">
        <v>0</v>
      </c>
      <c r="F477" s="84" t="b">
        <v>0</v>
      </c>
      <c r="G477" s="84" t="b">
        <v>0</v>
      </c>
    </row>
    <row r="478" spans="1:7" ht="15">
      <c r="A478" s="84" t="s">
        <v>2568</v>
      </c>
      <c r="B478" s="84">
        <v>2</v>
      </c>
      <c r="C478" s="123">
        <v>0.01088323427109991</v>
      </c>
      <c r="D478" s="84" t="s">
        <v>2032</v>
      </c>
      <c r="E478" s="84" t="b">
        <v>0</v>
      </c>
      <c r="F478" s="84" t="b">
        <v>0</v>
      </c>
      <c r="G478" s="84" t="b">
        <v>0</v>
      </c>
    </row>
    <row r="479" spans="1:7" ht="15">
      <c r="A479" s="84" t="s">
        <v>2111</v>
      </c>
      <c r="B479" s="84">
        <v>8</v>
      </c>
      <c r="C479" s="123">
        <v>0.005199750650921414</v>
      </c>
      <c r="D479" s="84" t="s">
        <v>2033</v>
      </c>
      <c r="E479" s="84" t="b">
        <v>0</v>
      </c>
      <c r="F479" s="84" t="b">
        <v>0</v>
      </c>
      <c r="G479" s="84" t="b">
        <v>0</v>
      </c>
    </row>
    <row r="480" spans="1:7" ht="15">
      <c r="A480" s="84" t="s">
        <v>2184</v>
      </c>
      <c r="B480" s="84">
        <v>6</v>
      </c>
      <c r="C480" s="123">
        <v>0.0038998129881910614</v>
      </c>
      <c r="D480" s="84" t="s">
        <v>2033</v>
      </c>
      <c r="E480" s="84" t="b">
        <v>0</v>
      </c>
      <c r="F480" s="84" t="b">
        <v>0</v>
      </c>
      <c r="G480" s="84" t="b">
        <v>0</v>
      </c>
    </row>
    <row r="481" spans="1:7" ht="15">
      <c r="A481" s="84" t="s">
        <v>2185</v>
      </c>
      <c r="B481" s="84">
        <v>6</v>
      </c>
      <c r="C481" s="123">
        <v>0.0038998129881910614</v>
      </c>
      <c r="D481" s="84" t="s">
        <v>2033</v>
      </c>
      <c r="E481" s="84" t="b">
        <v>0</v>
      </c>
      <c r="F481" s="84" t="b">
        <v>0</v>
      </c>
      <c r="G481" s="84" t="b">
        <v>0</v>
      </c>
    </row>
    <row r="482" spans="1:7" ht="15">
      <c r="A482" s="84" t="s">
        <v>2186</v>
      </c>
      <c r="B482" s="84">
        <v>6</v>
      </c>
      <c r="C482" s="123">
        <v>0.0038998129881910614</v>
      </c>
      <c r="D482" s="84" t="s">
        <v>2033</v>
      </c>
      <c r="E482" s="84" t="b">
        <v>0</v>
      </c>
      <c r="F482" s="84" t="b">
        <v>0</v>
      </c>
      <c r="G482" s="84" t="b">
        <v>0</v>
      </c>
    </row>
    <row r="483" spans="1:7" ht="15">
      <c r="A483" s="84" t="s">
        <v>2112</v>
      </c>
      <c r="B483" s="84">
        <v>6</v>
      </c>
      <c r="C483" s="123">
        <v>0.0038998129881910614</v>
      </c>
      <c r="D483" s="84" t="s">
        <v>2033</v>
      </c>
      <c r="E483" s="84" t="b">
        <v>0</v>
      </c>
      <c r="F483" s="84" t="b">
        <v>0</v>
      </c>
      <c r="G483" s="84" t="b">
        <v>0</v>
      </c>
    </row>
    <row r="484" spans="1:7" ht="15">
      <c r="A484" s="84" t="s">
        <v>2187</v>
      </c>
      <c r="B484" s="84">
        <v>6</v>
      </c>
      <c r="C484" s="123">
        <v>0.0038998129881910614</v>
      </c>
      <c r="D484" s="84" t="s">
        <v>2033</v>
      </c>
      <c r="E484" s="84" t="b">
        <v>0</v>
      </c>
      <c r="F484" s="84" t="b">
        <v>0</v>
      </c>
      <c r="G484" s="84" t="b">
        <v>0</v>
      </c>
    </row>
    <row r="485" spans="1:7" ht="15">
      <c r="A485" s="84" t="s">
        <v>2188</v>
      </c>
      <c r="B485" s="84">
        <v>6</v>
      </c>
      <c r="C485" s="123">
        <v>0.0038998129881910614</v>
      </c>
      <c r="D485" s="84" t="s">
        <v>2033</v>
      </c>
      <c r="E485" s="84" t="b">
        <v>0</v>
      </c>
      <c r="F485" s="84" t="b">
        <v>0</v>
      </c>
      <c r="G485" s="84" t="b">
        <v>0</v>
      </c>
    </row>
    <row r="486" spans="1:7" ht="15">
      <c r="A486" s="84" t="s">
        <v>2157</v>
      </c>
      <c r="B486" s="84">
        <v>6</v>
      </c>
      <c r="C486" s="123">
        <v>0.0038998129881910614</v>
      </c>
      <c r="D486" s="84" t="s">
        <v>2033</v>
      </c>
      <c r="E486" s="84" t="b">
        <v>0</v>
      </c>
      <c r="F486" s="84" t="b">
        <v>0</v>
      </c>
      <c r="G486" s="84" t="b">
        <v>0</v>
      </c>
    </row>
    <row r="487" spans="1:7" ht="15">
      <c r="A487" s="84" t="s">
        <v>487</v>
      </c>
      <c r="B487" s="84">
        <v>6</v>
      </c>
      <c r="C487" s="123">
        <v>0.0038998129881910614</v>
      </c>
      <c r="D487" s="84" t="s">
        <v>2033</v>
      </c>
      <c r="E487" s="84" t="b">
        <v>0</v>
      </c>
      <c r="F487" s="84" t="b">
        <v>0</v>
      </c>
      <c r="G487" s="84" t="b">
        <v>0</v>
      </c>
    </row>
    <row r="488" spans="1:7" ht="15">
      <c r="A488" s="84" t="s">
        <v>2145</v>
      </c>
      <c r="B488" s="84">
        <v>6</v>
      </c>
      <c r="C488" s="123">
        <v>0.0038998129881910614</v>
      </c>
      <c r="D488" s="84" t="s">
        <v>2033</v>
      </c>
      <c r="E488" s="84" t="b">
        <v>0</v>
      </c>
      <c r="F488" s="84" t="b">
        <v>0</v>
      </c>
      <c r="G488" s="84" t="b">
        <v>0</v>
      </c>
    </row>
    <row r="489" spans="1:7" ht="15">
      <c r="A489" s="84" t="s">
        <v>2169</v>
      </c>
      <c r="B489" s="84">
        <v>6</v>
      </c>
      <c r="C489" s="123">
        <v>0.0038998129881910614</v>
      </c>
      <c r="D489" s="84" t="s">
        <v>2033</v>
      </c>
      <c r="E489" s="84" t="b">
        <v>0</v>
      </c>
      <c r="F489" s="84" t="b">
        <v>0</v>
      </c>
      <c r="G489" s="84" t="b">
        <v>0</v>
      </c>
    </row>
    <row r="490" spans="1:7" ht="15">
      <c r="A490" s="84" t="s">
        <v>2146</v>
      </c>
      <c r="B490" s="84">
        <v>6</v>
      </c>
      <c r="C490" s="123">
        <v>0.0038998129881910614</v>
      </c>
      <c r="D490" s="84" t="s">
        <v>2033</v>
      </c>
      <c r="E490" s="84" t="b">
        <v>0</v>
      </c>
      <c r="F490" s="84" t="b">
        <v>0</v>
      </c>
      <c r="G490" s="84" t="b">
        <v>0</v>
      </c>
    </row>
    <row r="491" spans="1:7" ht="15">
      <c r="A491" s="84" t="s">
        <v>328</v>
      </c>
      <c r="B491" s="84">
        <v>5</v>
      </c>
      <c r="C491" s="123">
        <v>0.00709359396496301</v>
      </c>
      <c r="D491" s="84" t="s">
        <v>2033</v>
      </c>
      <c r="E491" s="84" t="b">
        <v>0</v>
      </c>
      <c r="F491" s="84" t="b">
        <v>0</v>
      </c>
      <c r="G491" s="84" t="b">
        <v>0</v>
      </c>
    </row>
    <row r="492" spans="1:7" ht="15">
      <c r="A492" s="84" t="s">
        <v>2134</v>
      </c>
      <c r="B492" s="84">
        <v>3</v>
      </c>
      <c r="C492" s="123">
        <v>0.010717770445473625</v>
      </c>
      <c r="D492" s="84" t="s">
        <v>2033</v>
      </c>
      <c r="E492" s="84" t="b">
        <v>0</v>
      </c>
      <c r="F492" s="84" t="b">
        <v>0</v>
      </c>
      <c r="G492" s="84" t="b">
        <v>0</v>
      </c>
    </row>
    <row r="493" spans="1:7" ht="15">
      <c r="A493" s="84" t="s">
        <v>2582</v>
      </c>
      <c r="B493" s="84">
        <v>2</v>
      </c>
      <c r="C493" s="123">
        <v>0.01056442804563642</v>
      </c>
      <c r="D493" s="84" t="s">
        <v>2033</v>
      </c>
      <c r="E493" s="84" t="b">
        <v>0</v>
      </c>
      <c r="F493" s="84" t="b">
        <v>0</v>
      </c>
      <c r="G493" s="84" t="b">
        <v>0</v>
      </c>
    </row>
    <row r="494" spans="1:7" ht="15">
      <c r="A494" s="84" t="s">
        <v>2633</v>
      </c>
      <c r="B494" s="84">
        <v>2</v>
      </c>
      <c r="C494" s="123">
        <v>0.01056442804563642</v>
      </c>
      <c r="D494" s="84" t="s">
        <v>2033</v>
      </c>
      <c r="E494" s="84" t="b">
        <v>0</v>
      </c>
      <c r="F494" s="84" t="b">
        <v>0</v>
      </c>
      <c r="G494" s="84" t="b">
        <v>0</v>
      </c>
    </row>
    <row r="495" spans="1:7" ht="15">
      <c r="A495" s="84" t="s">
        <v>2634</v>
      </c>
      <c r="B495" s="84">
        <v>2</v>
      </c>
      <c r="C495" s="123">
        <v>0.01056442804563642</v>
      </c>
      <c r="D495" s="84" t="s">
        <v>2033</v>
      </c>
      <c r="E495" s="84" t="b">
        <v>0</v>
      </c>
      <c r="F495" s="84" t="b">
        <v>1</v>
      </c>
      <c r="G495" s="84" t="b">
        <v>0</v>
      </c>
    </row>
    <row r="496" spans="1:7" ht="15">
      <c r="A496" s="84" t="s">
        <v>2559</v>
      </c>
      <c r="B496" s="84">
        <v>2</v>
      </c>
      <c r="C496" s="123">
        <v>0.01056442804563642</v>
      </c>
      <c r="D496" s="84" t="s">
        <v>2033</v>
      </c>
      <c r="E496" s="84" t="b">
        <v>0</v>
      </c>
      <c r="F496" s="84" t="b">
        <v>0</v>
      </c>
      <c r="G496" s="84" t="b">
        <v>0</v>
      </c>
    </row>
    <row r="497" spans="1:7" ht="15">
      <c r="A497" s="84" t="s">
        <v>2135</v>
      </c>
      <c r="B497" s="84">
        <v>2</v>
      </c>
      <c r="C497" s="123">
        <v>0.01056442804563642</v>
      </c>
      <c r="D497" s="84" t="s">
        <v>2033</v>
      </c>
      <c r="E497" s="84" t="b">
        <v>0</v>
      </c>
      <c r="F497" s="84" t="b">
        <v>0</v>
      </c>
      <c r="G497" s="84" t="b">
        <v>0</v>
      </c>
    </row>
    <row r="498" spans="1:7" ht="15">
      <c r="A498" s="84" t="s">
        <v>2586</v>
      </c>
      <c r="B498" s="84">
        <v>2</v>
      </c>
      <c r="C498" s="123">
        <v>0.01056442804563642</v>
      </c>
      <c r="D498" s="84" t="s">
        <v>2033</v>
      </c>
      <c r="E498" s="84" t="b">
        <v>0</v>
      </c>
      <c r="F498" s="84" t="b">
        <v>0</v>
      </c>
      <c r="G498" s="84" t="b">
        <v>0</v>
      </c>
    </row>
    <row r="499" spans="1:7" ht="15">
      <c r="A499" s="84" t="s">
        <v>2134</v>
      </c>
      <c r="B499" s="84">
        <v>11</v>
      </c>
      <c r="C499" s="123">
        <v>0</v>
      </c>
      <c r="D499" s="84" t="s">
        <v>2034</v>
      </c>
      <c r="E499" s="84" t="b">
        <v>0</v>
      </c>
      <c r="F499" s="84" t="b">
        <v>0</v>
      </c>
      <c r="G499" s="84" t="b">
        <v>0</v>
      </c>
    </row>
    <row r="500" spans="1:7" ht="15">
      <c r="A500" s="84" t="s">
        <v>2135</v>
      </c>
      <c r="B500" s="84">
        <v>8</v>
      </c>
      <c r="C500" s="123">
        <v>0.004157884549526403</v>
      </c>
      <c r="D500" s="84" t="s">
        <v>2034</v>
      </c>
      <c r="E500" s="84" t="b">
        <v>0</v>
      </c>
      <c r="F500" s="84" t="b">
        <v>0</v>
      </c>
      <c r="G500" s="84" t="b">
        <v>0</v>
      </c>
    </row>
    <row r="501" spans="1:7" ht="15">
      <c r="A501" s="84" t="s">
        <v>2136</v>
      </c>
      <c r="B501" s="84">
        <v>6</v>
      </c>
      <c r="C501" s="123">
        <v>0.007293500145808745</v>
      </c>
      <c r="D501" s="84" t="s">
        <v>2034</v>
      </c>
      <c r="E501" s="84" t="b">
        <v>0</v>
      </c>
      <c r="F501" s="84" t="b">
        <v>0</v>
      </c>
      <c r="G501" s="84" t="b">
        <v>0</v>
      </c>
    </row>
    <row r="502" spans="1:7" ht="15">
      <c r="A502" s="84" t="s">
        <v>352</v>
      </c>
      <c r="B502" s="84">
        <v>5</v>
      </c>
      <c r="C502" s="123">
        <v>0.006077916788173954</v>
      </c>
      <c r="D502" s="84" t="s">
        <v>2034</v>
      </c>
      <c r="E502" s="84" t="b">
        <v>0</v>
      </c>
      <c r="F502" s="84" t="b">
        <v>0</v>
      </c>
      <c r="G502" s="84" t="b">
        <v>0</v>
      </c>
    </row>
    <row r="503" spans="1:7" ht="15">
      <c r="A503" s="84" t="s">
        <v>2190</v>
      </c>
      <c r="B503" s="84">
        <v>5</v>
      </c>
      <c r="C503" s="123">
        <v>0.008385298050270535</v>
      </c>
      <c r="D503" s="84" t="s">
        <v>2034</v>
      </c>
      <c r="E503" s="84" t="b">
        <v>0</v>
      </c>
      <c r="F503" s="84" t="b">
        <v>0</v>
      </c>
      <c r="G503" s="84" t="b">
        <v>0</v>
      </c>
    </row>
    <row r="504" spans="1:7" ht="15">
      <c r="A504" s="84" t="s">
        <v>2146</v>
      </c>
      <c r="B504" s="84">
        <v>5</v>
      </c>
      <c r="C504" s="123">
        <v>0.008385298050270535</v>
      </c>
      <c r="D504" s="84" t="s">
        <v>2034</v>
      </c>
      <c r="E504" s="84" t="b">
        <v>0</v>
      </c>
      <c r="F504" s="84" t="b">
        <v>0</v>
      </c>
      <c r="G504" s="84" t="b">
        <v>0</v>
      </c>
    </row>
    <row r="505" spans="1:7" ht="15">
      <c r="A505" s="84" t="s">
        <v>355</v>
      </c>
      <c r="B505" s="84">
        <v>4</v>
      </c>
      <c r="C505" s="123">
        <v>0.0067082384402164285</v>
      </c>
      <c r="D505" s="84" t="s">
        <v>2034</v>
      </c>
      <c r="E505" s="84" t="b">
        <v>0</v>
      </c>
      <c r="F505" s="84" t="b">
        <v>0</v>
      </c>
      <c r="G505" s="84" t="b">
        <v>0</v>
      </c>
    </row>
    <row r="506" spans="1:7" ht="15">
      <c r="A506" s="84" t="s">
        <v>2191</v>
      </c>
      <c r="B506" s="84">
        <v>4</v>
      </c>
      <c r="C506" s="123">
        <v>0.009088023899422143</v>
      </c>
      <c r="D506" s="84" t="s">
        <v>2034</v>
      </c>
      <c r="E506" s="84" t="b">
        <v>0</v>
      </c>
      <c r="F506" s="84" t="b">
        <v>0</v>
      </c>
      <c r="G506" s="84" t="b">
        <v>0</v>
      </c>
    </row>
    <row r="507" spans="1:7" ht="15">
      <c r="A507" s="84" t="s">
        <v>2156</v>
      </c>
      <c r="B507" s="84">
        <v>4</v>
      </c>
      <c r="C507" s="123">
        <v>0.0067082384402164285</v>
      </c>
      <c r="D507" s="84" t="s">
        <v>2034</v>
      </c>
      <c r="E507" s="84" t="b">
        <v>0</v>
      </c>
      <c r="F507" s="84" t="b">
        <v>1</v>
      </c>
      <c r="G507" s="84" t="b">
        <v>0</v>
      </c>
    </row>
    <row r="508" spans="1:7" ht="15">
      <c r="A508" s="84" t="s">
        <v>2192</v>
      </c>
      <c r="B508" s="84">
        <v>4</v>
      </c>
      <c r="C508" s="123">
        <v>0.009088023899422143</v>
      </c>
      <c r="D508" s="84" t="s">
        <v>2034</v>
      </c>
      <c r="E508" s="84" t="b">
        <v>0</v>
      </c>
      <c r="F508" s="84" t="b">
        <v>0</v>
      </c>
      <c r="G508" s="84" t="b">
        <v>0</v>
      </c>
    </row>
    <row r="509" spans="1:7" ht="15">
      <c r="A509" s="84" t="s">
        <v>2599</v>
      </c>
      <c r="B509" s="84">
        <v>4</v>
      </c>
      <c r="C509" s="123">
        <v>0.012442143119530357</v>
      </c>
      <c r="D509" s="84" t="s">
        <v>2034</v>
      </c>
      <c r="E509" s="84" t="b">
        <v>1</v>
      </c>
      <c r="F509" s="84" t="b">
        <v>0</v>
      </c>
      <c r="G509" s="84" t="b">
        <v>0</v>
      </c>
    </row>
    <row r="510" spans="1:7" ht="15">
      <c r="A510" s="84" t="s">
        <v>2635</v>
      </c>
      <c r="B510" s="84">
        <v>3</v>
      </c>
      <c r="C510" s="123">
        <v>0.006816017924566606</v>
      </c>
      <c r="D510" s="84" t="s">
        <v>2034</v>
      </c>
      <c r="E510" s="84" t="b">
        <v>0</v>
      </c>
      <c r="F510" s="84" t="b">
        <v>0</v>
      </c>
      <c r="G510" s="84" t="b">
        <v>0</v>
      </c>
    </row>
    <row r="511" spans="1:7" ht="15">
      <c r="A511" s="84" t="s">
        <v>2587</v>
      </c>
      <c r="B511" s="84">
        <v>3</v>
      </c>
      <c r="C511" s="123">
        <v>0.009331607339647767</v>
      </c>
      <c r="D511" s="84" t="s">
        <v>2034</v>
      </c>
      <c r="E511" s="84" t="b">
        <v>0</v>
      </c>
      <c r="F511" s="84" t="b">
        <v>0</v>
      </c>
      <c r="G511" s="84" t="b">
        <v>0</v>
      </c>
    </row>
    <row r="512" spans="1:7" ht="15">
      <c r="A512" s="84" t="s">
        <v>2578</v>
      </c>
      <c r="B512" s="84">
        <v>3</v>
      </c>
      <c r="C512" s="123">
        <v>0.006816017924566606</v>
      </c>
      <c r="D512" s="84" t="s">
        <v>2034</v>
      </c>
      <c r="E512" s="84" t="b">
        <v>1</v>
      </c>
      <c r="F512" s="84" t="b">
        <v>0</v>
      </c>
      <c r="G512" s="84" t="b">
        <v>0</v>
      </c>
    </row>
    <row r="513" spans="1:7" ht="15">
      <c r="A513" s="84" t="s">
        <v>313</v>
      </c>
      <c r="B513" s="84">
        <v>3</v>
      </c>
      <c r="C513" s="123">
        <v>0.006816017924566606</v>
      </c>
      <c r="D513" s="84" t="s">
        <v>2034</v>
      </c>
      <c r="E513" s="84" t="b">
        <v>0</v>
      </c>
      <c r="F513" s="84" t="b">
        <v>0</v>
      </c>
      <c r="G513" s="84" t="b">
        <v>0</v>
      </c>
    </row>
    <row r="514" spans="1:7" ht="15">
      <c r="A514" s="84" t="s">
        <v>356</v>
      </c>
      <c r="B514" s="84">
        <v>2</v>
      </c>
      <c r="C514" s="123">
        <v>0.0062210715597651785</v>
      </c>
      <c r="D514" s="84" t="s">
        <v>2034</v>
      </c>
      <c r="E514" s="84" t="b">
        <v>0</v>
      </c>
      <c r="F514" s="84" t="b">
        <v>0</v>
      </c>
      <c r="G514" s="84" t="b">
        <v>0</v>
      </c>
    </row>
    <row r="515" spans="1:7" ht="15">
      <c r="A515" s="84" t="s">
        <v>2180</v>
      </c>
      <c r="B515" s="84">
        <v>2</v>
      </c>
      <c r="C515" s="123">
        <v>0.0062210715597651785</v>
      </c>
      <c r="D515" s="84" t="s">
        <v>2034</v>
      </c>
      <c r="E515" s="84" t="b">
        <v>0</v>
      </c>
      <c r="F515" s="84" t="b">
        <v>0</v>
      </c>
      <c r="G515" s="84" t="b">
        <v>0</v>
      </c>
    </row>
    <row r="516" spans="1:7" ht="15">
      <c r="A516" s="84" t="s">
        <v>2666</v>
      </c>
      <c r="B516" s="84">
        <v>2</v>
      </c>
      <c r="C516" s="123">
        <v>0.0062210715597651785</v>
      </c>
      <c r="D516" s="84" t="s">
        <v>2034</v>
      </c>
      <c r="E516" s="84" t="b">
        <v>0</v>
      </c>
      <c r="F516" s="84" t="b">
        <v>0</v>
      </c>
      <c r="G516" s="84" t="b">
        <v>0</v>
      </c>
    </row>
    <row r="517" spans="1:7" ht="15">
      <c r="A517" s="84" t="s">
        <v>2619</v>
      </c>
      <c r="B517" s="84">
        <v>2</v>
      </c>
      <c r="C517" s="123">
        <v>0.0062210715597651785</v>
      </c>
      <c r="D517" s="84" t="s">
        <v>2034</v>
      </c>
      <c r="E517" s="84" t="b">
        <v>0</v>
      </c>
      <c r="F517" s="84" t="b">
        <v>0</v>
      </c>
      <c r="G517" s="84" t="b">
        <v>0</v>
      </c>
    </row>
    <row r="518" spans="1:7" ht="15">
      <c r="A518" s="84" t="s">
        <v>2667</v>
      </c>
      <c r="B518" s="84">
        <v>2</v>
      </c>
      <c r="C518" s="123">
        <v>0.0062210715597651785</v>
      </c>
      <c r="D518" s="84" t="s">
        <v>2034</v>
      </c>
      <c r="E518" s="84" t="b">
        <v>0</v>
      </c>
      <c r="F518" s="84" t="b">
        <v>0</v>
      </c>
      <c r="G518" s="84" t="b">
        <v>0</v>
      </c>
    </row>
    <row r="519" spans="1:7" ht="15">
      <c r="A519" s="84" t="s">
        <v>2668</v>
      </c>
      <c r="B519" s="84">
        <v>2</v>
      </c>
      <c r="C519" s="123">
        <v>0.0062210715597651785</v>
      </c>
      <c r="D519" s="84" t="s">
        <v>2034</v>
      </c>
      <c r="E519" s="84" t="b">
        <v>0</v>
      </c>
      <c r="F519" s="84" t="b">
        <v>0</v>
      </c>
      <c r="G519" s="84" t="b">
        <v>0</v>
      </c>
    </row>
    <row r="520" spans="1:7" ht="15">
      <c r="A520" s="84" t="s">
        <v>2690</v>
      </c>
      <c r="B520" s="84">
        <v>2</v>
      </c>
      <c r="C520" s="123">
        <v>0.0062210715597651785</v>
      </c>
      <c r="D520" s="84" t="s">
        <v>2034</v>
      </c>
      <c r="E520" s="84" t="b">
        <v>0</v>
      </c>
      <c r="F520" s="84" t="b">
        <v>0</v>
      </c>
      <c r="G520" s="84" t="b">
        <v>0</v>
      </c>
    </row>
    <row r="521" spans="1:7" ht="15">
      <c r="A521" s="84" t="s">
        <v>2691</v>
      </c>
      <c r="B521" s="84">
        <v>2</v>
      </c>
      <c r="C521" s="123">
        <v>0.0062210715597651785</v>
      </c>
      <c r="D521" s="84" t="s">
        <v>2034</v>
      </c>
      <c r="E521" s="84" t="b">
        <v>0</v>
      </c>
      <c r="F521" s="84" t="b">
        <v>1</v>
      </c>
      <c r="G521" s="84" t="b">
        <v>0</v>
      </c>
    </row>
    <row r="522" spans="1:7" ht="15">
      <c r="A522" s="84" t="s">
        <v>2692</v>
      </c>
      <c r="B522" s="84">
        <v>2</v>
      </c>
      <c r="C522" s="123">
        <v>0.0062210715597651785</v>
      </c>
      <c r="D522" s="84" t="s">
        <v>2034</v>
      </c>
      <c r="E522" s="84" t="b">
        <v>0</v>
      </c>
      <c r="F522" s="84" t="b">
        <v>0</v>
      </c>
      <c r="G522" s="84" t="b">
        <v>0</v>
      </c>
    </row>
    <row r="523" spans="1:7" ht="15">
      <c r="A523" s="84" t="s">
        <v>2628</v>
      </c>
      <c r="B523" s="84">
        <v>2</v>
      </c>
      <c r="C523" s="123">
        <v>0.0062210715597651785</v>
      </c>
      <c r="D523" s="84" t="s">
        <v>2034</v>
      </c>
      <c r="E523" s="84" t="b">
        <v>0</v>
      </c>
      <c r="F523" s="84" t="b">
        <v>0</v>
      </c>
      <c r="G523" s="84" t="b">
        <v>0</v>
      </c>
    </row>
    <row r="524" spans="1:7" ht="15">
      <c r="A524" s="84" t="s">
        <v>2625</v>
      </c>
      <c r="B524" s="84">
        <v>2</v>
      </c>
      <c r="C524" s="123">
        <v>0.0062210715597651785</v>
      </c>
      <c r="D524" s="84" t="s">
        <v>2034</v>
      </c>
      <c r="E524" s="84" t="b">
        <v>0</v>
      </c>
      <c r="F524" s="84" t="b">
        <v>0</v>
      </c>
      <c r="G524" s="84" t="b">
        <v>0</v>
      </c>
    </row>
    <row r="525" spans="1:7" ht="15">
      <c r="A525" s="84" t="s">
        <v>2693</v>
      </c>
      <c r="B525" s="84">
        <v>2</v>
      </c>
      <c r="C525" s="123">
        <v>0.0062210715597651785</v>
      </c>
      <c r="D525" s="84" t="s">
        <v>2034</v>
      </c>
      <c r="E525" s="84" t="b">
        <v>0</v>
      </c>
      <c r="F525" s="84" t="b">
        <v>0</v>
      </c>
      <c r="G525" s="84" t="b">
        <v>0</v>
      </c>
    </row>
    <row r="526" spans="1:7" ht="15">
      <c r="A526" s="84" t="s">
        <v>2158</v>
      </c>
      <c r="B526" s="84">
        <v>2</v>
      </c>
      <c r="C526" s="123">
        <v>0.0062210715597651785</v>
      </c>
      <c r="D526" s="84" t="s">
        <v>2034</v>
      </c>
      <c r="E526" s="84" t="b">
        <v>0</v>
      </c>
      <c r="F526" s="84" t="b">
        <v>1</v>
      </c>
      <c r="G526" s="84" t="b">
        <v>0</v>
      </c>
    </row>
    <row r="527" spans="1:7" ht="15">
      <c r="A527" s="84" t="s">
        <v>2562</v>
      </c>
      <c r="B527" s="84">
        <v>2</v>
      </c>
      <c r="C527" s="123">
        <v>0.0062210715597651785</v>
      </c>
      <c r="D527" s="84" t="s">
        <v>2034</v>
      </c>
      <c r="E527" s="84" t="b">
        <v>0</v>
      </c>
      <c r="F527" s="84" t="b">
        <v>0</v>
      </c>
      <c r="G527" s="84" t="b">
        <v>0</v>
      </c>
    </row>
    <row r="528" spans="1:7" ht="15">
      <c r="A528" s="84" t="s">
        <v>2580</v>
      </c>
      <c r="B528" s="84">
        <v>2</v>
      </c>
      <c r="C528" s="123">
        <v>0.0062210715597651785</v>
      </c>
      <c r="D528" s="84" t="s">
        <v>2034</v>
      </c>
      <c r="E528" s="84" t="b">
        <v>0</v>
      </c>
      <c r="F528" s="84" t="b">
        <v>0</v>
      </c>
      <c r="G528" s="84" t="b">
        <v>0</v>
      </c>
    </row>
    <row r="529" spans="1:7" ht="15">
      <c r="A529" s="84" t="s">
        <v>2695</v>
      </c>
      <c r="B529" s="84">
        <v>2</v>
      </c>
      <c r="C529" s="123">
        <v>0.0062210715597651785</v>
      </c>
      <c r="D529" s="84" t="s">
        <v>2034</v>
      </c>
      <c r="E529" s="84" t="b">
        <v>0</v>
      </c>
      <c r="F529" s="84" t="b">
        <v>0</v>
      </c>
      <c r="G529" s="84" t="b">
        <v>0</v>
      </c>
    </row>
    <row r="530" spans="1:7" ht="15">
      <c r="A530" s="84" t="s">
        <v>2669</v>
      </c>
      <c r="B530" s="84">
        <v>2</v>
      </c>
      <c r="C530" s="123">
        <v>0.0062210715597651785</v>
      </c>
      <c r="D530" s="84" t="s">
        <v>2034</v>
      </c>
      <c r="E530" s="84" t="b">
        <v>0</v>
      </c>
      <c r="F530" s="84" t="b">
        <v>1</v>
      </c>
      <c r="G530" s="84" t="b">
        <v>0</v>
      </c>
    </row>
    <row r="531" spans="1:7" ht="15">
      <c r="A531" s="84" t="s">
        <v>2673</v>
      </c>
      <c r="B531" s="84">
        <v>2</v>
      </c>
      <c r="C531" s="123">
        <v>0.0062210715597651785</v>
      </c>
      <c r="D531" s="84" t="s">
        <v>2034</v>
      </c>
      <c r="E531" s="84" t="b">
        <v>0</v>
      </c>
      <c r="F531" s="84" t="b">
        <v>0</v>
      </c>
      <c r="G531" s="84" t="b">
        <v>0</v>
      </c>
    </row>
    <row r="532" spans="1:7" ht="15">
      <c r="A532" s="84" t="s">
        <v>2576</v>
      </c>
      <c r="B532" s="84">
        <v>2</v>
      </c>
      <c r="C532" s="123">
        <v>0.0062210715597651785</v>
      </c>
      <c r="D532" s="84" t="s">
        <v>2034</v>
      </c>
      <c r="E532" s="84" t="b">
        <v>0</v>
      </c>
      <c r="F532" s="84" t="b">
        <v>1</v>
      </c>
      <c r="G532" s="84" t="b">
        <v>0</v>
      </c>
    </row>
    <row r="533" spans="1:7" ht="15">
      <c r="A533" s="84" t="s">
        <v>2577</v>
      </c>
      <c r="B533" s="84">
        <v>2</v>
      </c>
      <c r="C533" s="123">
        <v>0.0062210715597651785</v>
      </c>
      <c r="D533" s="84" t="s">
        <v>2034</v>
      </c>
      <c r="E533" s="84" t="b">
        <v>0</v>
      </c>
      <c r="F533" s="84" t="b">
        <v>0</v>
      </c>
      <c r="G533" s="84" t="b">
        <v>0</v>
      </c>
    </row>
    <row r="534" spans="1:7" ht="15">
      <c r="A534" s="84" t="s">
        <v>2112</v>
      </c>
      <c r="B534" s="84">
        <v>7</v>
      </c>
      <c r="C534" s="123">
        <v>0.025085832971998432</v>
      </c>
      <c r="D534" s="84" t="s">
        <v>2036</v>
      </c>
      <c r="E534" s="84" t="b">
        <v>0</v>
      </c>
      <c r="F534" s="84" t="b">
        <v>0</v>
      </c>
      <c r="G534" s="84" t="b">
        <v>0</v>
      </c>
    </row>
    <row r="535" spans="1:7" ht="15">
      <c r="A535" s="84" t="s">
        <v>2134</v>
      </c>
      <c r="B535" s="84">
        <v>4</v>
      </c>
      <c r="C535" s="123">
        <v>0</v>
      </c>
      <c r="D535" s="84" t="s">
        <v>2036</v>
      </c>
      <c r="E535" s="84" t="b">
        <v>0</v>
      </c>
      <c r="F535" s="84" t="b">
        <v>0</v>
      </c>
      <c r="G535" s="84" t="b">
        <v>0</v>
      </c>
    </row>
    <row r="536" spans="1:7" ht="15">
      <c r="A536" s="84" t="s">
        <v>2135</v>
      </c>
      <c r="B536" s="84">
        <v>4</v>
      </c>
      <c r="C536" s="123">
        <v>0</v>
      </c>
      <c r="D536" s="84" t="s">
        <v>2036</v>
      </c>
      <c r="E536" s="84" t="b">
        <v>0</v>
      </c>
      <c r="F536" s="84" t="b">
        <v>0</v>
      </c>
      <c r="G536" s="84" t="b">
        <v>0</v>
      </c>
    </row>
    <row r="537" spans="1:7" ht="15">
      <c r="A537" s="84" t="s">
        <v>2136</v>
      </c>
      <c r="B537" s="84">
        <v>4</v>
      </c>
      <c r="C537" s="123">
        <v>0.014334761698284819</v>
      </c>
      <c r="D537" s="84" t="s">
        <v>2036</v>
      </c>
      <c r="E537" s="84" t="b">
        <v>0</v>
      </c>
      <c r="F537" s="84" t="b">
        <v>0</v>
      </c>
      <c r="G537" s="84" t="b">
        <v>0</v>
      </c>
    </row>
    <row r="538" spans="1:7" ht="15">
      <c r="A538" s="84" t="s">
        <v>330</v>
      </c>
      <c r="B538" s="84">
        <v>2</v>
      </c>
      <c r="C538" s="123">
        <v>0.007167380849142409</v>
      </c>
      <c r="D538" s="84" t="s">
        <v>2036</v>
      </c>
      <c r="E538" s="84" t="b">
        <v>0</v>
      </c>
      <c r="F538" s="84" t="b">
        <v>0</v>
      </c>
      <c r="G538" s="84" t="b">
        <v>0</v>
      </c>
    </row>
    <row r="539" spans="1:7" ht="15">
      <c r="A539" s="84" t="s">
        <v>2576</v>
      </c>
      <c r="B539" s="84">
        <v>2</v>
      </c>
      <c r="C539" s="123">
        <v>0.007167380849142409</v>
      </c>
      <c r="D539" s="84" t="s">
        <v>2036</v>
      </c>
      <c r="E539" s="84" t="b">
        <v>0</v>
      </c>
      <c r="F539" s="84" t="b">
        <v>1</v>
      </c>
      <c r="G539" s="84" t="b">
        <v>0</v>
      </c>
    </row>
    <row r="540" spans="1:7" ht="15">
      <c r="A540" s="84" t="s">
        <v>2651</v>
      </c>
      <c r="B540" s="84">
        <v>2</v>
      </c>
      <c r="C540" s="123">
        <v>0.007167380849142409</v>
      </c>
      <c r="D540" s="84" t="s">
        <v>2036</v>
      </c>
      <c r="E540" s="84" t="b">
        <v>0</v>
      </c>
      <c r="F540" s="84" t="b">
        <v>0</v>
      </c>
      <c r="G540" s="84" t="b">
        <v>0</v>
      </c>
    </row>
    <row r="541" spans="1:7" ht="15">
      <c r="A541" s="84" t="s">
        <v>2652</v>
      </c>
      <c r="B541" s="84">
        <v>2</v>
      </c>
      <c r="C541" s="123">
        <v>0.007167380849142409</v>
      </c>
      <c r="D541" s="84" t="s">
        <v>2036</v>
      </c>
      <c r="E541" s="84" t="b">
        <v>0</v>
      </c>
      <c r="F541" s="84" t="b">
        <v>0</v>
      </c>
      <c r="G541" s="84" t="b">
        <v>0</v>
      </c>
    </row>
    <row r="542" spans="1:7" ht="15">
      <c r="A542" s="84" t="s">
        <v>2653</v>
      </c>
      <c r="B542" s="84">
        <v>2</v>
      </c>
      <c r="C542" s="123">
        <v>0.007167380849142409</v>
      </c>
      <c r="D542" s="84" t="s">
        <v>2036</v>
      </c>
      <c r="E542" s="84" t="b">
        <v>0</v>
      </c>
      <c r="F542" s="84" t="b">
        <v>0</v>
      </c>
      <c r="G542" s="84" t="b">
        <v>0</v>
      </c>
    </row>
    <row r="543" spans="1:7" ht="15">
      <c r="A543" s="84" t="s">
        <v>2582</v>
      </c>
      <c r="B543" s="84">
        <v>2</v>
      </c>
      <c r="C543" s="123">
        <v>0.007167380849142409</v>
      </c>
      <c r="D543" s="84" t="s">
        <v>2036</v>
      </c>
      <c r="E543" s="84" t="b">
        <v>0</v>
      </c>
      <c r="F543" s="84" t="b">
        <v>0</v>
      </c>
      <c r="G543" s="84" t="b">
        <v>0</v>
      </c>
    </row>
    <row r="544" spans="1:7" ht="15">
      <c r="A544" s="84" t="s">
        <v>2583</v>
      </c>
      <c r="B544" s="84">
        <v>2</v>
      </c>
      <c r="C544" s="123">
        <v>0.007167380849142409</v>
      </c>
      <c r="D544" s="84" t="s">
        <v>2036</v>
      </c>
      <c r="E544" s="84" t="b">
        <v>0</v>
      </c>
      <c r="F544" s="84" t="b">
        <v>0</v>
      </c>
      <c r="G544" s="84" t="b">
        <v>0</v>
      </c>
    </row>
    <row r="545" spans="1:7" ht="15">
      <c r="A545" s="84" t="s">
        <v>2654</v>
      </c>
      <c r="B545" s="84">
        <v>2</v>
      </c>
      <c r="C545" s="123">
        <v>0.007167380849142409</v>
      </c>
      <c r="D545" s="84" t="s">
        <v>2036</v>
      </c>
      <c r="E545" s="84" t="b">
        <v>0</v>
      </c>
      <c r="F545" s="84" t="b">
        <v>0</v>
      </c>
      <c r="G545" s="84" t="b">
        <v>0</v>
      </c>
    </row>
    <row r="546" spans="1:7" ht="15">
      <c r="A546" s="84" t="s">
        <v>2622</v>
      </c>
      <c r="B546" s="84">
        <v>2</v>
      </c>
      <c r="C546" s="123">
        <v>0.014334761698284819</v>
      </c>
      <c r="D546" s="84" t="s">
        <v>2036</v>
      </c>
      <c r="E546" s="84" t="b">
        <v>0</v>
      </c>
      <c r="F546" s="84" t="b">
        <v>0</v>
      </c>
      <c r="G546" s="84" t="b">
        <v>0</v>
      </c>
    </row>
    <row r="547" spans="1:7" ht="15">
      <c r="A547" s="84" t="s">
        <v>2675</v>
      </c>
      <c r="B547" s="84">
        <v>2</v>
      </c>
      <c r="C547" s="123">
        <v>0.014334761698284819</v>
      </c>
      <c r="D547" s="84" t="s">
        <v>2036</v>
      </c>
      <c r="E547" s="84" t="b">
        <v>0</v>
      </c>
      <c r="F547" s="84" t="b">
        <v>0</v>
      </c>
      <c r="G547" s="84" t="b">
        <v>0</v>
      </c>
    </row>
    <row r="548" spans="1:7" ht="15">
      <c r="A548" s="84" t="s">
        <v>2580</v>
      </c>
      <c r="B548" s="84">
        <v>2</v>
      </c>
      <c r="C548" s="123">
        <v>0.014334761698284819</v>
      </c>
      <c r="D548" s="84" t="s">
        <v>2036</v>
      </c>
      <c r="E548" s="84" t="b">
        <v>0</v>
      </c>
      <c r="F548" s="84" t="b">
        <v>0</v>
      </c>
      <c r="G548" s="84" t="b">
        <v>0</v>
      </c>
    </row>
    <row r="549" spans="1:7" ht="15">
      <c r="A549" s="84" t="s">
        <v>2134</v>
      </c>
      <c r="B549" s="84">
        <v>2</v>
      </c>
      <c r="C549" s="123">
        <v>0</v>
      </c>
      <c r="D549" s="84" t="s">
        <v>2037</v>
      </c>
      <c r="E549" s="84" t="b">
        <v>0</v>
      </c>
      <c r="F549" s="84" t="b">
        <v>0</v>
      </c>
      <c r="G549" s="84" t="b">
        <v>0</v>
      </c>
    </row>
    <row r="550" spans="1:7" ht="15">
      <c r="A550" s="84" t="s">
        <v>2135</v>
      </c>
      <c r="B550" s="84">
        <v>2</v>
      </c>
      <c r="C550" s="123">
        <v>0</v>
      </c>
      <c r="D550" s="84" t="s">
        <v>2037</v>
      </c>
      <c r="E550" s="84" t="b">
        <v>0</v>
      </c>
      <c r="F550" s="84" t="b">
        <v>0</v>
      </c>
      <c r="G550" s="84" t="b">
        <v>0</v>
      </c>
    </row>
    <row r="551" spans="1:7" ht="15">
      <c r="A551" s="84" t="s">
        <v>2650</v>
      </c>
      <c r="B551" s="84">
        <v>2</v>
      </c>
      <c r="C551" s="123">
        <v>0</v>
      </c>
      <c r="D551" s="84" t="s">
        <v>2037</v>
      </c>
      <c r="E551" s="84" t="b">
        <v>0</v>
      </c>
      <c r="F551" s="84" t="b">
        <v>0</v>
      </c>
      <c r="G551" s="84" t="b">
        <v>0</v>
      </c>
    </row>
    <row r="552" spans="1:7" ht="15">
      <c r="A552" s="84" t="s">
        <v>2146</v>
      </c>
      <c r="B552" s="84">
        <v>2</v>
      </c>
      <c r="C552" s="123">
        <v>0</v>
      </c>
      <c r="D552" s="84" t="s">
        <v>2037</v>
      </c>
      <c r="E552" s="84" t="b">
        <v>0</v>
      </c>
      <c r="F552" s="84" t="b">
        <v>0</v>
      </c>
      <c r="G55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2708</v>
      </c>
      <c r="B1" s="13" t="s">
        <v>2709</v>
      </c>
      <c r="C1" s="13" t="s">
        <v>2702</v>
      </c>
      <c r="D1" s="13" t="s">
        <v>2703</v>
      </c>
      <c r="E1" s="13" t="s">
        <v>2710</v>
      </c>
      <c r="F1" s="13" t="s">
        <v>144</v>
      </c>
      <c r="G1" s="13" t="s">
        <v>2711</v>
      </c>
      <c r="H1" s="13" t="s">
        <v>2712</v>
      </c>
      <c r="I1" s="13" t="s">
        <v>2713</v>
      </c>
      <c r="J1" s="13" t="s">
        <v>2714</v>
      </c>
      <c r="K1" s="13" t="s">
        <v>2715</v>
      </c>
      <c r="L1" s="13" t="s">
        <v>2716</v>
      </c>
    </row>
    <row r="2" spans="1:12" ht="15">
      <c r="A2" s="84" t="s">
        <v>2134</v>
      </c>
      <c r="B2" s="84" t="s">
        <v>2135</v>
      </c>
      <c r="C2" s="84">
        <v>131</v>
      </c>
      <c r="D2" s="123">
        <v>0.006565311769758561</v>
      </c>
      <c r="E2" s="123">
        <v>1.2733519912884508</v>
      </c>
      <c r="F2" s="84" t="s">
        <v>2704</v>
      </c>
      <c r="G2" s="84" t="b">
        <v>0</v>
      </c>
      <c r="H2" s="84" t="b">
        <v>0</v>
      </c>
      <c r="I2" s="84" t="b">
        <v>0</v>
      </c>
      <c r="J2" s="84" t="b">
        <v>0</v>
      </c>
      <c r="K2" s="84" t="b">
        <v>0</v>
      </c>
      <c r="L2" s="84" t="b">
        <v>0</v>
      </c>
    </row>
    <row r="3" spans="1:12" ht="15">
      <c r="A3" s="84" t="s">
        <v>2135</v>
      </c>
      <c r="B3" s="84" t="s">
        <v>2142</v>
      </c>
      <c r="C3" s="84">
        <v>50</v>
      </c>
      <c r="D3" s="123">
        <v>0.00974038651557123</v>
      </c>
      <c r="E3" s="123">
        <v>1.3466438940653376</v>
      </c>
      <c r="F3" s="84" t="s">
        <v>2704</v>
      </c>
      <c r="G3" s="84" t="b">
        <v>0</v>
      </c>
      <c r="H3" s="84" t="b">
        <v>0</v>
      </c>
      <c r="I3" s="84" t="b">
        <v>0</v>
      </c>
      <c r="J3" s="84" t="b">
        <v>0</v>
      </c>
      <c r="K3" s="84" t="b">
        <v>0</v>
      </c>
      <c r="L3" s="84" t="b">
        <v>0</v>
      </c>
    </row>
    <row r="4" spans="1:12" ht="15">
      <c r="A4" s="84" t="s">
        <v>2139</v>
      </c>
      <c r="B4" s="84" t="s">
        <v>2137</v>
      </c>
      <c r="C4" s="84">
        <v>49</v>
      </c>
      <c r="D4" s="123">
        <v>0.009695481955088169</v>
      </c>
      <c r="E4" s="123">
        <v>1.536993904920665</v>
      </c>
      <c r="F4" s="84" t="s">
        <v>2704</v>
      </c>
      <c r="G4" s="84" t="b">
        <v>0</v>
      </c>
      <c r="H4" s="84" t="b">
        <v>0</v>
      </c>
      <c r="I4" s="84" t="b">
        <v>0</v>
      </c>
      <c r="J4" s="84" t="b">
        <v>0</v>
      </c>
      <c r="K4" s="84" t="b">
        <v>0</v>
      </c>
      <c r="L4" s="84" t="b">
        <v>0</v>
      </c>
    </row>
    <row r="5" spans="1:12" ht="15">
      <c r="A5" s="84" t="s">
        <v>2137</v>
      </c>
      <c r="B5" s="84" t="s">
        <v>2140</v>
      </c>
      <c r="C5" s="84">
        <v>49</v>
      </c>
      <c r="D5" s="123">
        <v>0.009695481955088169</v>
      </c>
      <c r="E5" s="123">
        <v>1.5543680009900875</v>
      </c>
      <c r="F5" s="84" t="s">
        <v>2704</v>
      </c>
      <c r="G5" s="84" t="b">
        <v>0</v>
      </c>
      <c r="H5" s="84" t="b">
        <v>0</v>
      </c>
      <c r="I5" s="84" t="b">
        <v>0</v>
      </c>
      <c r="J5" s="84" t="b">
        <v>0</v>
      </c>
      <c r="K5" s="84" t="b">
        <v>0</v>
      </c>
      <c r="L5" s="84" t="b">
        <v>0</v>
      </c>
    </row>
    <row r="6" spans="1:12" ht="15">
      <c r="A6" s="84" t="s">
        <v>2140</v>
      </c>
      <c r="B6" s="84" t="s">
        <v>2141</v>
      </c>
      <c r="C6" s="84">
        <v>49</v>
      </c>
      <c r="D6" s="123">
        <v>0.009695481955088169</v>
      </c>
      <c r="E6" s="123">
        <v>1.7218590882838511</v>
      </c>
      <c r="F6" s="84" t="s">
        <v>2704</v>
      </c>
      <c r="G6" s="84" t="b">
        <v>0</v>
      </c>
      <c r="H6" s="84" t="b">
        <v>0</v>
      </c>
      <c r="I6" s="84" t="b">
        <v>0</v>
      </c>
      <c r="J6" s="84" t="b">
        <v>0</v>
      </c>
      <c r="K6" s="84" t="b">
        <v>0</v>
      </c>
      <c r="L6" s="84" t="b">
        <v>0</v>
      </c>
    </row>
    <row r="7" spans="1:12" ht="15">
      <c r="A7" s="84" t="s">
        <v>2141</v>
      </c>
      <c r="B7" s="84" t="s">
        <v>2134</v>
      </c>
      <c r="C7" s="84">
        <v>49</v>
      </c>
      <c r="D7" s="123">
        <v>0.009695481955088169</v>
      </c>
      <c r="E7" s="123">
        <v>1.2849503699475573</v>
      </c>
      <c r="F7" s="84" t="s">
        <v>2704</v>
      </c>
      <c r="G7" s="84" t="b">
        <v>0</v>
      </c>
      <c r="H7" s="84" t="b">
        <v>0</v>
      </c>
      <c r="I7" s="84" t="b">
        <v>0</v>
      </c>
      <c r="J7" s="84" t="b">
        <v>0</v>
      </c>
      <c r="K7" s="84" t="b">
        <v>0</v>
      </c>
      <c r="L7" s="84" t="b">
        <v>0</v>
      </c>
    </row>
    <row r="8" spans="1:12" ht="15">
      <c r="A8" s="84" t="s">
        <v>2142</v>
      </c>
      <c r="B8" s="84" t="s">
        <v>2143</v>
      </c>
      <c r="C8" s="84">
        <v>49</v>
      </c>
      <c r="D8" s="123">
        <v>0.009695481955088169</v>
      </c>
      <c r="E8" s="123">
        <v>1.7304592600457689</v>
      </c>
      <c r="F8" s="84" t="s">
        <v>2704</v>
      </c>
      <c r="G8" s="84" t="b">
        <v>0</v>
      </c>
      <c r="H8" s="84" t="b">
        <v>0</v>
      </c>
      <c r="I8" s="84" t="b">
        <v>0</v>
      </c>
      <c r="J8" s="84" t="b">
        <v>0</v>
      </c>
      <c r="K8" s="84" t="b">
        <v>0</v>
      </c>
      <c r="L8" s="84" t="b">
        <v>0</v>
      </c>
    </row>
    <row r="9" spans="1:12" ht="15">
      <c r="A9" s="84" t="s">
        <v>2143</v>
      </c>
      <c r="B9" s="84" t="s">
        <v>2112</v>
      </c>
      <c r="C9" s="84">
        <v>49</v>
      </c>
      <c r="D9" s="123">
        <v>0.009695481955088169</v>
      </c>
      <c r="E9" s="123">
        <v>1.5486156721009963</v>
      </c>
      <c r="F9" s="84" t="s">
        <v>2704</v>
      </c>
      <c r="G9" s="84" t="b">
        <v>0</v>
      </c>
      <c r="H9" s="84" t="b">
        <v>0</v>
      </c>
      <c r="I9" s="84" t="b">
        <v>0</v>
      </c>
      <c r="J9" s="84" t="b">
        <v>0</v>
      </c>
      <c r="K9" s="84" t="b">
        <v>0</v>
      </c>
      <c r="L9" s="84" t="b">
        <v>0</v>
      </c>
    </row>
    <row r="10" spans="1:12" ht="15">
      <c r="A10" s="84" t="s">
        <v>2112</v>
      </c>
      <c r="B10" s="84" t="s">
        <v>2136</v>
      </c>
      <c r="C10" s="84">
        <v>49</v>
      </c>
      <c r="D10" s="123">
        <v>0.009695481955088169</v>
      </c>
      <c r="E10" s="123">
        <v>1.2066597237061976</v>
      </c>
      <c r="F10" s="84" t="s">
        <v>2704</v>
      </c>
      <c r="G10" s="84" t="b">
        <v>0</v>
      </c>
      <c r="H10" s="84" t="b">
        <v>0</v>
      </c>
      <c r="I10" s="84" t="b">
        <v>0</v>
      </c>
      <c r="J10" s="84" t="b">
        <v>0</v>
      </c>
      <c r="K10" s="84" t="b">
        <v>0</v>
      </c>
      <c r="L10" s="84" t="b">
        <v>0</v>
      </c>
    </row>
    <row r="11" spans="1:12" ht="15">
      <c r="A11" s="84" t="s">
        <v>2136</v>
      </c>
      <c r="B11" s="84" t="s">
        <v>2551</v>
      </c>
      <c r="C11" s="84">
        <v>49</v>
      </c>
      <c r="D11" s="123">
        <v>0.009695481955088169</v>
      </c>
      <c r="E11" s="123">
        <v>1.456301410782089</v>
      </c>
      <c r="F11" s="84" t="s">
        <v>2704</v>
      </c>
      <c r="G11" s="84" t="b">
        <v>0</v>
      </c>
      <c r="H11" s="84" t="b">
        <v>0</v>
      </c>
      <c r="I11" s="84" t="b">
        <v>0</v>
      </c>
      <c r="J11" s="84" t="b">
        <v>0</v>
      </c>
      <c r="K11" s="84" t="b">
        <v>0</v>
      </c>
      <c r="L11" s="84" t="b">
        <v>0</v>
      </c>
    </row>
    <row r="12" spans="1:12" ht="15">
      <c r="A12" s="84" t="s">
        <v>2551</v>
      </c>
      <c r="B12" s="84" t="s">
        <v>2552</v>
      </c>
      <c r="C12" s="84">
        <v>49</v>
      </c>
      <c r="D12" s="123">
        <v>0.009695481955088169</v>
      </c>
      <c r="E12" s="123">
        <v>1.7392331843532738</v>
      </c>
      <c r="F12" s="84" t="s">
        <v>2704</v>
      </c>
      <c r="G12" s="84" t="b">
        <v>0</v>
      </c>
      <c r="H12" s="84" t="b">
        <v>0</v>
      </c>
      <c r="I12" s="84" t="b">
        <v>0</v>
      </c>
      <c r="J12" s="84" t="b">
        <v>0</v>
      </c>
      <c r="K12" s="84" t="b">
        <v>0</v>
      </c>
      <c r="L12" s="84" t="b">
        <v>0</v>
      </c>
    </row>
    <row r="13" spans="1:12" ht="15">
      <c r="A13" s="84" t="s">
        <v>2552</v>
      </c>
      <c r="B13" s="84" t="s">
        <v>2550</v>
      </c>
      <c r="C13" s="84">
        <v>49</v>
      </c>
      <c r="D13" s="123">
        <v>0.009695481955088169</v>
      </c>
      <c r="E13" s="123">
        <v>1.7304592600457689</v>
      </c>
      <c r="F13" s="84" t="s">
        <v>2704</v>
      </c>
      <c r="G13" s="84" t="b">
        <v>0</v>
      </c>
      <c r="H13" s="84" t="b">
        <v>0</v>
      </c>
      <c r="I13" s="84" t="b">
        <v>0</v>
      </c>
      <c r="J13" s="84" t="b">
        <v>0</v>
      </c>
      <c r="K13" s="84" t="b">
        <v>0</v>
      </c>
      <c r="L13" s="84" t="b">
        <v>0</v>
      </c>
    </row>
    <row r="14" spans="1:12" ht="15">
      <c r="A14" s="84" t="s">
        <v>2550</v>
      </c>
      <c r="B14" s="84" t="s">
        <v>2157</v>
      </c>
      <c r="C14" s="84">
        <v>49</v>
      </c>
      <c r="D14" s="123">
        <v>0.009695481955088169</v>
      </c>
      <c r="E14" s="123">
        <v>1.601111404532414</v>
      </c>
      <c r="F14" s="84" t="s">
        <v>2704</v>
      </c>
      <c r="G14" s="84" t="b">
        <v>0</v>
      </c>
      <c r="H14" s="84" t="b">
        <v>0</v>
      </c>
      <c r="I14" s="84" t="b">
        <v>0</v>
      </c>
      <c r="J14" s="84" t="b">
        <v>0</v>
      </c>
      <c r="K14" s="84" t="b">
        <v>0</v>
      </c>
      <c r="L14" s="84" t="b">
        <v>0</v>
      </c>
    </row>
    <row r="15" spans="1:12" ht="15">
      <c r="A15" s="84" t="s">
        <v>347</v>
      </c>
      <c r="B15" s="84" t="s">
        <v>2139</v>
      </c>
      <c r="C15" s="84">
        <v>48</v>
      </c>
      <c r="D15" s="123">
        <v>0.009647486819976523</v>
      </c>
      <c r="E15" s="123">
        <v>1.6956971537865568</v>
      </c>
      <c r="F15" s="84" t="s">
        <v>2704</v>
      </c>
      <c r="G15" s="84" t="b">
        <v>0</v>
      </c>
      <c r="H15" s="84" t="b">
        <v>0</v>
      </c>
      <c r="I15" s="84" t="b">
        <v>0</v>
      </c>
      <c r="J15" s="84" t="b">
        <v>0</v>
      </c>
      <c r="K15" s="84" t="b">
        <v>0</v>
      </c>
      <c r="L15" s="84" t="b">
        <v>0</v>
      </c>
    </row>
    <row r="16" spans="1:12" ht="15">
      <c r="A16" s="84" t="s">
        <v>2169</v>
      </c>
      <c r="B16" s="84" t="s">
        <v>2146</v>
      </c>
      <c r="C16" s="84">
        <v>44</v>
      </c>
      <c r="D16" s="123">
        <v>0.009423270407549466</v>
      </c>
      <c r="E16" s="123">
        <v>1.6370375748835337</v>
      </c>
      <c r="F16" s="84" t="s">
        <v>2704</v>
      </c>
      <c r="G16" s="84" t="b">
        <v>0</v>
      </c>
      <c r="H16" s="84" t="b">
        <v>0</v>
      </c>
      <c r="I16" s="84" t="b">
        <v>0</v>
      </c>
      <c r="J16" s="84" t="b">
        <v>0</v>
      </c>
      <c r="K16" s="84" t="b">
        <v>0</v>
      </c>
      <c r="L16" s="84" t="b">
        <v>0</v>
      </c>
    </row>
    <row r="17" spans="1:12" ht="15">
      <c r="A17" s="84" t="s">
        <v>487</v>
      </c>
      <c r="B17" s="84" t="s">
        <v>2145</v>
      </c>
      <c r="C17" s="84">
        <v>44</v>
      </c>
      <c r="D17" s="123">
        <v>0.009423270407549466</v>
      </c>
      <c r="E17" s="123">
        <v>1.5923001540388062</v>
      </c>
      <c r="F17" s="84" t="s">
        <v>2704</v>
      </c>
      <c r="G17" s="84" t="b">
        <v>0</v>
      </c>
      <c r="H17" s="84" t="b">
        <v>0</v>
      </c>
      <c r="I17" s="84" t="b">
        <v>0</v>
      </c>
      <c r="J17" s="84" t="b">
        <v>0</v>
      </c>
      <c r="K17" s="84" t="b">
        <v>0</v>
      </c>
      <c r="L17" s="84" t="b">
        <v>0</v>
      </c>
    </row>
    <row r="18" spans="1:12" ht="15">
      <c r="A18" s="84" t="s">
        <v>2145</v>
      </c>
      <c r="B18" s="84" t="s">
        <v>2169</v>
      </c>
      <c r="C18" s="84">
        <v>36</v>
      </c>
      <c r="D18" s="123">
        <v>0.008803883775337622</v>
      </c>
      <c r="E18" s="123">
        <v>1.6198695497465199</v>
      </c>
      <c r="F18" s="84" t="s">
        <v>2704</v>
      </c>
      <c r="G18" s="84" t="b">
        <v>0</v>
      </c>
      <c r="H18" s="84" t="b">
        <v>0</v>
      </c>
      <c r="I18" s="84" t="b">
        <v>0</v>
      </c>
      <c r="J18" s="84" t="b">
        <v>0</v>
      </c>
      <c r="K18" s="84" t="b">
        <v>0</v>
      </c>
      <c r="L18" s="84" t="b">
        <v>0</v>
      </c>
    </row>
    <row r="19" spans="1:12" ht="15">
      <c r="A19" s="84" t="s">
        <v>2147</v>
      </c>
      <c r="B19" s="84" t="s">
        <v>2148</v>
      </c>
      <c r="C19" s="84">
        <v>22</v>
      </c>
      <c r="D19" s="123">
        <v>0.007020791376929401</v>
      </c>
      <c r="E19" s="123">
        <v>2.067701428364195</v>
      </c>
      <c r="F19" s="84" t="s">
        <v>2704</v>
      </c>
      <c r="G19" s="84" t="b">
        <v>0</v>
      </c>
      <c r="H19" s="84" t="b">
        <v>0</v>
      </c>
      <c r="I19" s="84" t="b">
        <v>0</v>
      </c>
      <c r="J19" s="84" t="b">
        <v>0</v>
      </c>
      <c r="K19" s="84" t="b">
        <v>1</v>
      </c>
      <c r="L19" s="84" t="b">
        <v>0</v>
      </c>
    </row>
    <row r="20" spans="1:12" ht="15">
      <c r="A20" s="84" t="s">
        <v>2148</v>
      </c>
      <c r="B20" s="84" t="s">
        <v>2111</v>
      </c>
      <c r="C20" s="84">
        <v>17</v>
      </c>
      <c r="D20" s="123">
        <v>0.006088878699213905</v>
      </c>
      <c r="E20" s="123">
        <v>1.6942062145399548</v>
      </c>
      <c r="F20" s="84" t="s">
        <v>2704</v>
      </c>
      <c r="G20" s="84" t="b">
        <v>0</v>
      </c>
      <c r="H20" s="84" t="b">
        <v>1</v>
      </c>
      <c r="I20" s="84" t="b">
        <v>0</v>
      </c>
      <c r="J20" s="84" t="b">
        <v>0</v>
      </c>
      <c r="K20" s="84" t="b">
        <v>0</v>
      </c>
      <c r="L20" s="84" t="b">
        <v>0</v>
      </c>
    </row>
    <row r="21" spans="1:12" ht="15">
      <c r="A21" s="84" t="s">
        <v>2556</v>
      </c>
      <c r="B21" s="84" t="s">
        <v>2557</v>
      </c>
      <c r="C21" s="84">
        <v>14</v>
      </c>
      <c r="D21" s="123">
        <v>0.005425978922131538</v>
      </c>
      <c r="E21" s="123">
        <v>2.1690171196260706</v>
      </c>
      <c r="F21" s="84" t="s">
        <v>2704</v>
      </c>
      <c r="G21" s="84" t="b">
        <v>0</v>
      </c>
      <c r="H21" s="84" t="b">
        <v>0</v>
      </c>
      <c r="I21" s="84" t="b">
        <v>0</v>
      </c>
      <c r="J21" s="84" t="b">
        <v>0</v>
      </c>
      <c r="K21" s="84" t="b">
        <v>0</v>
      </c>
      <c r="L21" s="84" t="b">
        <v>0</v>
      </c>
    </row>
    <row r="22" spans="1:12" ht="15">
      <c r="A22" s="84" t="s">
        <v>2135</v>
      </c>
      <c r="B22" s="84" t="s">
        <v>2136</v>
      </c>
      <c r="C22" s="84">
        <v>13</v>
      </c>
      <c r="D22" s="123">
        <v>0.00518429494187954</v>
      </c>
      <c r="E22" s="123">
        <v>0.4921042978182392</v>
      </c>
      <c r="F22" s="84" t="s">
        <v>2704</v>
      </c>
      <c r="G22" s="84" t="b">
        <v>0</v>
      </c>
      <c r="H22" s="84" t="b">
        <v>0</v>
      </c>
      <c r="I22" s="84" t="b">
        <v>0</v>
      </c>
      <c r="J22" s="84" t="b">
        <v>0</v>
      </c>
      <c r="K22" s="84" t="b">
        <v>0</v>
      </c>
      <c r="L22" s="84" t="b">
        <v>0</v>
      </c>
    </row>
    <row r="23" spans="1:12" ht="15">
      <c r="A23" s="84" t="s">
        <v>2158</v>
      </c>
      <c r="B23" s="84" t="s">
        <v>2562</v>
      </c>
      <c r="C23" s="84">
        <v>13</v>
      </c>
      <c r="D23" s="123">
        <v>0.00518429494187954</v>
      </c>
      <c r="E23" s="123">
        <v>1.9670312664828316</v>
      </c>
      <c r="F23" s="84" t="s">
        <v>2704</v>
      </c>
      <c r="G23" s="84" t="b">
        <v>0</v>
      </c>
      <c r="H23" s="84" t="b">
        <v>1</v>
      </c>
      <c r="I23" s="84" t="b">
        <v>0</v>
      </c>
      <c r="J23" s="84" t="b">
        <v>0</v>
      </c>
      <c r="K23" s="84" t="b">
        <v>0</v>
      </c>
      <c r="L23" s="84" t="b">
        <v>0</v>
      </c>
    </row>
    <row r="24" spans="1:12" ht="15">
      <c r="A24" s="84" t="s">
        <v>2158</v>
      </c>
      <c r="B24" s="84" t="s">
        <v>2553</v>
      </c>
      <c r="C24" s="84">
        <v>12</v>
      </c>
      <c r="D24" s="123">
        <v>0.004930951166617404</v>
      </c>
      <c r="E24" s="123">
        <v>1.70378983170825</v>
      </c>
      <c r="F24" s="84" t="s">
        <v>2704</v>
      </c>
      <c r="G24" s="84" t="b">
        <v>0</v>
      </c>
      <c r="H24" s="84" t="b">
        <v>1</v>
      </c>
      <c r="I24" s="84" t="b">
        <v>0</v>
      </c>
      <c r="J24" s="84" t="b">
        <v>0</v>
      </c>
      <c r="K24" s="84" t="b">
        <v>0</v>
      </c>
      <c r="L24" s="84" t="b">
        <v>0</v>
      </c>
    </row>
    <row r="25" spans="1:12" ht="15">
      <c r="A25" s="84" t="s">
        <v>2111</v>
      </c>
      <c r="B25" s="84" t="s">
        <v>2559</v>
      </c>
      <c r="C25" s="84">
        <v>12</v>
      </c>
      <c r="D25" s="123">
        <v>0.004930951166617404</v>
      </c>
      <c r="E25" s="123">
        <v>1.7092699609758308</v>
      </c>
      <c r="F25" s="84" t="s">
        <v>2704</v>
      </c>
      <c r="G25" s="84" t="b">
        <v>0</v>
      </c>
      <c r="H25" s="84" t="b">
        <v>0</v>
      </c>
      <c r="I25" s="84" t="b">
        <v>0</v>
      </c>
      <c r="J25" s="84" t="b">
        <v>0</v>
      </c>
      <c r="K25" s="84" t="b">
        <v>0</v>
      </c>
      <c r="L25" s="84" t="b">
        <v>0</v>
      </c>
    </row>
    <row r="26" spans="1:12" ht="15">
      <c r="A26" s="84" t="s">
        <v>2559</v>
      </c>
      <c r="B26" s="84" t="s">
        <v>2134</v>
      </c>
      <c r="C26" s="84">
        <v>12</v>
      </c>
      <c r="D26" s="123">
        <v>0.004930951166617404</v>
      </c>
      <c r="E26" s="123">
        <v>1.2353776763863669</v>
      </c>
      <c r="F26" s="84" t="s">
        <v>2704</v>
      </c>
      <c r="G26" s="84" t="b">
        <v>0</v>
      </c>
      <c r="H26" s="84" t="b">
        <v>0</v>
      </c>
      <c r="I26" s="84" t="b">
        <v>0</v>
      </c>
      <c r="J26" s="84" t="b">
        <v>0</v>
      </c>
      <c r="K26" s="84" t="b">
        <v>0</v>
      </c>
      <c r="L26" s="84" t="b">
        <v>0</v>
      </c>
    </row>
    <row r="27" spans="1:12" ht="15">
      <c r="A27" s="84" t="s">
        <v>2190</v>
      </c>
      <c r="B27" s="84" t="s">
        <v>2146</v>
      </c>
      <c r="C27" s="84">
        <v>11</v>
      </c>
      <c r="D27" s="123">
        <v>0.004823732330390875</v>
      </c>
      <c r="E27" s="123">
        <v>1.6370375748835337</v>
      </c>
      <c r="F27" s="84" t="s">
        <v>2704</v>
      </c>
      <c r="G27" s="84" t="b">
        <v>0</v>
      </c>
      <c r="H27" s="84" t="b">
        <v>0</v>
      </c>
      <c r="I27" s="84" t="b">
        <v>0</v>
      </c>
      <c r="J27" s="84" t="b">
        <v>0</v>
      </c>
      <c r="K27" s="84" t="b">
        <v>0</v>
      </c>
      <c r="L27" s="84" t="b">
        <v>0</v>
      </c>
    </row>
    <row r="28" spans="1:12" ht="15">
      <c r="A28" s="84" t="s">
        <v>2180</v>
      </c>
      <c r="B28" s="84" t="s">
        <v>2181</v>
      </c>
      <c r="C28" s="84">
        <v>11</v>
      </c>
      <c r="D28" s="123">
        <v>0.004664973775042034</v>
      </c>
      <c r="E28" s="123">
        <v>2.090610707828407</v>
      </c>
      <c r="F28" s="84" t="s">
        <v>2704</v>
      </c>
      <c r="G28" s="84" t="b">
        <v>0</v>
      </c>
      <c r="H28" s="84" t="b">
        <v>0</v>
      </c>
      <c r="I28" s="84" t="b">
        <v>0</v>
      </c>
      <c r="J28" s="84" t="b">
        <v>0</v>
      </c>
      <c r="K28" s="84" t="b">
        <v>0</v>
      </c>
      <c r="L28" s="84" t="b">
        <v>0</v>
      </c>
    </row>
    <row r="29" spans="1:12" ht="15">
      <c r="A29" s="84" t="s">
        <v>2136</v>
      </c>
      <c r="B29" s="84" t="s">
        <v>2159</v>
      </c>
      <c r="C29" s="84">
        <v>11</v>
      </c>
      <c r="D29" s="123">
        <v>0.004664973775042034</v>
      </c>
      <c r="E29" s="123">
        <v>1.3216028368846329</v>
      </c>
      <c r="F29" s="84" t="s">
        <v>2704</v>
      </c>
      <c r="G29" s="84" t="b">
        <v>0</v>
      </c>
      <c r="H29" s="84" t="b">
        <v>0</v>
      </c>
      <c r="I29" s="84" t="b">
        <v>0</v>
      </c>
      <c r="J29" s="84" t="b">
        <v>0</v>
      </c>
      <c r="K29" s="84" t="b">
        <v>0</v>
      </c>
      <c r="L29" s="84" t="b">
        <v>0</v>
      </c>
    </row>
    <row r="30" spans="1:12" ht="15">
      <c r="A30" s="84" t="s">
        <v>2159</v>
      </c>
      <c r="B30" s="84" t="s">
        <v>2565</v>
      </c>
      <c r="C30" s="84">
        <v>11</v>
      </c>
      <c r="D30" s="123">
        <v>0.004664973775042034</v>
      </c>
      <c r="E30" s="123">
        <v>2.2533380053261065</v>
      </c>
      <c r="F30" s="84" t="s">
        <v>2704</v>
      </c>
      <c r="G30" s="84" t="b">
        <v>0</v>
      </c>
      <c r="H30" s="84" t="b">
        <v>0</v>
      </c>
      <c r="I30" s="84" t="b">
        <v>0</v>
      </c>
      <c r="J30" s="84" t="b">
        <v>0</v>
      </c>
      <c r="K30" s="84" t="b">
        <v>0</v>
      </c>
      <c r="L30" s="84" t="b">
        <v>0</v>
      </c>
    </row>
    <row r="31" spans="1:12" ht="15">
      <c r="A31" s="84" t="s">
        <v>2565</v>
      </c>
      <c r="B31" s="84" t="s">
        <v>2156</v>
      </c>
      <c r="C31" s="84">
        <v>11</v>
      </c>
      <c r="D31" s="123">
        <v>0.004664973775042034</v>
      </c>
      <c r="E31" s="123">
        <v>1.7859765878956002</v>
      </c>
      <c r="F31" s="84" t="s">
        <v>2704</v>
      </c>
      <c r="G31" s="84" t="b">
        <v>0</v>
      </c>
      <c r="H31" s="84" t="b">
        <v>0</v>
      </c>
      <c r="I31" s="84" t="b">
        <v>0</v>
      </c>
      <c r="J31" s="84" t="b">
        <v>0</v>
      </c>
      <c r="K31" s="84" t="b">
        <v>1</v>
      </c>
      <c r="L31" s="84" t="b">
        <v>0</v>
      </c>
    </row>
    <row r="32" spans="1:12" ht="15">
      <c r="A32" s="84" t="s">
        <v>2156</v>
      </c>
      <c r="B32" s="84" t="s">
        <v>2556</v>
      </c>
      <c r="C32" s="84">
        <v>11</v>
      </c>
      <c r="D32" s="123">
        <v>0.004664973775042034</v>
      </c>
      <c r="E32" s="123">
        <v>1.6434526764861874</v>
      </c>
      <c r="F32" s="84" t="s">
        <v>2704</v>
      </c>
      <c r="G32" s="84" t="b">
        <v>0</v>
      </c>
      <c r="H32" s="84" t="b">
        <v>1</v>
      </c>
      <c r="I32" s="84" t="b">
        <v>0</v>
      </c>
      <c r="J32" s="84" t="b">
        <v>0</v>
      </c>
      <c r="K32" s="84" t="b">
        <v>0</v>
      </c>
      <c r="L32" s="84" t="b">
        <v>0</v>
      </c>
    </row>
    <row r="33" spans="1:12" ht="15">
      <c r="A33" s="84" t="s">
        <v>2557</v>
      </c>
      <c r="B33" s="84" t="s">
        <v>2156</v>
      </c>
      <c r="C33" s="84">
        <v>11</v>
      </c>
      <c r="D33" s="123">
        <v>0.004664973775042034</v>
      </c>
      <c r="E33" s="123">
        <v>1.651278013998144</v>
      </c>
      <c r="F33" s="84" t="s">
        <v>2704</v>
      </c>
      <c r="G33" s="84" t="b">
        <v>0</v>
      </c>
      <c r="H33" s="84" t="b">
        <v>0</v>
      </c>
      <c r="I33" s="84" t="b">
        <v>0</v>
      </c>
      <c r="J33" s="84" t="b">
        <v>0</v>
      </c>
      <c r="K33" s="84" t="b">
        <v>1</v>
      </c>
      <c r="L33" s="84" t="b">
        <v>0</v>
      </c>
    </row>
    <row r="34" spans="1:12" ht="15">
      <c r="A34" s="84" t="s">
        <v>2156</v>
      </c>
      <c r="B34" s="84" t="s">
        <v>2158</v>
      </c>
      <c r="C34" s="84">
        <v>11</v>
      </c>
      <c r="D34" s="123">
        <v>0.004664973775042034</v>
      </c>
      <c r="E34" s="123">
        <v>1.3851746612431561</v>
      </c>
      <c r="F34" s="84" t="s">
        <v>2704</v>
      </c>
      <c r="G34" s="84" t="b">
        <v>0</v>
      </c>
      <c r="H34" s="84" t="b">
        <v>1</v>
      </c>
      <c r="I34" s="84" t="b">
        <v>0</v>
      </c>
      <c r="J34" s="84" t="b">
        <v>0</v>
      </c>
      <c r="K34" s="84" t="b">
        <v>1</v>
      </c>
      <c r="L34" s="84" t="b">
        <v>0</v>
      </c>
    </row>
    <row r="35" spans="1:12" ht="15">
      <c r="A35" s="84" t="s">
        <v>2562</v>
      </c>
      <c r="B35" s="84" t="s">
        <v>2563</v>
      </c>
      <c r="C35" s="84">
        <v>11</v>
      </c>
      <c r="D35" s="123">
        <v>0.004664973775042034</v>
      </c>
      <c r="E35" s="123">
        <v>2.277697351185551</v>
      </c>
      <c r="F35" s="84" t="s">
        <v>2704</v>
      </c>
      <c r="G35" s="84" t="b">
        <v>0</v>
      </c>
      <c r="H35" s="84" t="b">
        <v>0</v>
      </c>
      <c r="I35" s="84" t="b">
        <v>0</v>
      </c>
      <c r="J35" s="84" t="b">
        <v>0</v>
      </c>
      <c r="K35" s="84" t="b">
        <v>0</v>
      </c>
      <c r="L35" s="84" t="b">
        <v>0</v>
      </c>
    </row>
    <row r="36" spans="1:12" ht="15">
      <c r="A36" s="84" t="s">
        <v>2563</v>
      </c>
      <c r="B36" s="84" t="s">
        <v>2566</v>
      </c>
      <c r="C36" s="84">
        <v>11</v>
      </c>
      <c r="D36" s="123">
        <v>0.004664973775042034</v>
      </c>
      <c r="E36" s="123">
        <v>2.3502480183341627</v>
      </c>
      <c r="F36" s="84" t="s">
        <v>2704</v>
      </c>
      <c r="G36" s="84" t="b">
        <v>0</v>
      </c>
      <c r="H36" s="84" t="b">
        <v>0</v>
      </c>
      <c r="I36" s="84" t="b">
        <v>0</v>
      </c>
      <c r="J36" s="84" t="b">
        <v>0</v>
      </c>
      <c r="K36" s="84" t="b">
        <v>1</v>
      </c>
      <c r="L36" s="84" t="b">
        <v>0</v>
      </c>
    </row>
    <row r="37" spans="1:12" ht="15">
      <c r="A37" s="84" t="s">
        <v>2560</v>
      </c>
      <c r="B37" s="84" t="s">
        <v>2134</v>
      </c>
      <c r="C37" s="84">
        <v>11</v>
      </c>
      <c r="D37" s="123">
        <v>0.004664973775042034</v>
      </c>
      <c r="E37" s="123">
        <v>1.2297737988683684</v>
      </c>
      <c r="F37" s="84" t="s">
        <v>2704</v>
      </c>
      <c r="G37" s="84" t="b">
        <v>0</v>
      </c>
      <c r="H37" s="84" t="b">
        <v>0</v>
      </c>
      <c r="I37" s="84" t="b">
        <v>0</v>
      </c>
      <c r="J37" s="84" t="b">
        <v>0</v>
      </c>
      <c r="K37" s="84" t="b">
        <v>0</v>
      </c>
      <c r="L37" s="84" t="b">
        <v>0</v>
      </c>
    </row>
    <row r="38" spans="1:12" ht="15">
      <c r="A38" s="84" t="s">
        <v>2553</v>
      </c>
      <c r="B38" s="84" t="s">
        <v>2137</v>
      </c>
      <c r="C38" s="84">
        <v>11</v>
      </c>
      <c r="D38" s="123">
        <v>0.004664973775042034</v>
      </c>
      <c r="E38" s="123">
        <v>1.481817333841476</v>
      </c>
      <c r="F38" s="84" t="s">
        <v>2704</v>
      </c>
      <c r="G38" s="84" t="b">
        <v>0</v>
      </c>
      <c r="H38" s="84" t="b">
        <v>0</v>
      </c>
      <c r="I38" s="84" t="b">
        <v>0</v>
      </c>
      <c r="J38" s="84" t="b">
        <v>0</v>
      </c>
      <c r="K38" s="84" t="b">
        <v>0</v>
      </c>
      <c r="L38" s="84" t="b">
        <v>0</v>
      </c>
    </row>
    <row r="39" spans="1:12" ht="15">
      <c r="A39" s="84" t="s">
        <v>2151</v>
      </c>
      <c r="B39" s="84" t="s">
        <v>2150</v>
      </c>
      <c r="C39" s="84">
        <v>10</v>
      </c>
      <c r="D39" s="123">
        <v>0.00438521120944625</v>
      </c>
      <c r="E39" s="123">
        <v>1.7666714327002135</v>
      </c>
      <c r="F39" s="84" t="s">
        <v>2704</v>
      </c>
      <c r="G39" s="84" t="b">
        <v>0</v>
      </c>
      <c r="H39" s="84" t="b">
        <v>0</v>
      </c>
      <c r="I39" s="84" t="b">
        <v>0</v>
      </c>
      <c r="J39" s="84" t="b">
        <v>0</v>
      </c>
      <c r="K39" s="84" t="b">
        <v>0</v>
      </c>
      <c r="L39" s="84" t="b">
        <v>0</v>
      </c>
    </row>
    <row r="40" spans="1:12" ht="15">
      <c r="A40" s="84" t="s">
        <v>2112</v>
      </c>
      <c r="B40" s="84" t="s">
        <v>2568</v>
      </c>
      <c r="C40" s="84">
        <v>10</v>
      </c>
      <c r="D40" s="123">
        <v>0.00438521120944625</v>
      </c>
      <c r="E40" s="123">
        <v>1.484946592231619</v>
      </c>
      <c r="F40" s="84" t="s">
        <v>2704</v>
      </c>
      <c r="G40" s="84" t="b">
        <v>0</v>
      </c>
      <c r="H40" s="84" t="b">
        <v>0</v>
      </c>
      <c r="I40" s="84" t="b">
        <v>0</v>
      </c>
      <c r="J40" s="84" t="b">
        <v>0</v>
      </c>
      <c r="K40" s="84" t="b">
        <v>0</v>
      </c>
      <c r="L40" s="84" t="b">
        <v>0</v>
      </c>
    </row>
    <row r="41" spans="1:12" ht="15">
      <c r="A41" s="84" t="s">
        <v>2568</v>
      </c>
      <c r="B41" s="84" t="s">
        <v>487</v>
      </c>
      <c r="C41" s="84">
        <v>10</v>
      </c>
      <c r="D41" s="123">
        <v>0.00438521120944625</v>
      </c>
      <c r="E41" s="123">
        <v>1.7134259207469884</v>
      </c>
      <c r="F41" s="84" t="s">
        <v>2704</v>
      </c>
      <c r="G41" s="84" t="b">
        <v>0</v>
      </c>
      <c r="H41" s="84" t="b">
        <v>0</v>
      </c>
      <c r="I41" s="84" t="b">
        <v>0</v>
      </c>
      <c r="J41" s="84" t="b">
        <v>0</v>
      </c>
      <c r="K41" s="84" t="b">
        <v>0</v>
      </c>
      <c r="L41" s="84" t="b">
        <v>0</v>
      </c>
    </row>
    <row r="42" spans="1:12" ht="15">
      <c r="A42" s="84" t="s">
        <v>2146</v>
      </c>
      <c r="B42" s="84" t="s">
        <v>2170</v>
      </c>
      <c r="C42" s="84">
        <v>10</v>
      </c>
      <c r="D42" s="123">
        <v>0.00438521120944625</v>
      </c>
      <c r="E42" s="123">
        <v>1.6660012708188503</v>
      </c>
      <c r="F42" s="84" t="s">
        <v>2704</v>
      </c>
      <c r="G42" s="84" t="b">
        <v>0</v>
      </c>
      <c r="H42" s="84" t="b">
        <v>0</v>
      </c>
      <c r="I42" s="84" t="b">
        <v>0</v>
      </c>
      <c r="J42" s="84" t="b">
        <v>0</v>
      </c>
      <c r="K42" s="84" t="b">
        <v>0</v>
      </c>
      <c r="L42" s="84" t="b">
        <v>0</v>
      </c>
    </row>
    <row r="43" spans="1:12" ht="15">
      <c r="A43" s="84" t="s">
        <v>2170</v>
      </c>
      <c r="B43" s="84" t="s">
        <v>2171</v>
      </c>
      <c r="C43" s="84">
        <v>10</v>
      </c>
      <c r="D43" s="123">
        <v>0.00438521120944625</v>
      </c>
      <c r="E43" s="123">
        <v>2.3502480183341627</v>
      </c>
      <c r="F43" s="84" t="s">
        <v>2704</v>
      </c>
      <c r="G43" s="84" t="b">
        <v>0</v>
      </c>
      <c r="H43" s="84" t="b">
        <v>0</v>
      </c>
      <c r="I43" s="84" t="b">
        <v>0</v>
      </c>
      <c r="J43" s="84" t="b">
        <v>0</v>
      </c>
      <c r="K43" s="84" t="b">
        <v>0</v>
      </c>
      <c r="L43" s="84" t="b">
        <v>0</v>
      </c>
    </row>
    <row r="44" spans="1:12" ht="15">
      <c r="A44" s="84" t="s">
        <v>2171</v>
      </c>
      <c r="B44" s="84" t="s">
        <v>2152</v>
      </c>
      <c r="C44" s="84">
        <v>10</v>
      </c>
      <c r="D44" s="123">
        <v>0.00438521120944625</v>
      </c>
      <c r="E44" s="123">
        <v>1.98852018231657</v>
      </c>
      <c r="F44" s="84" t="s">
        <v>2704</v>
      </c>
      <c r="G44" s="84" t="b">
        <v>0</v>
      </c>
      <c r="H44" s="84" t="b">
        <v>0</v>
      </c>
      <c r="I44" s="84" t="b">
        <v>0</v>
      </c>
      <c r="J44" s="84" t="b">
        <v>0</v>
      </c>
      <c r="K44" s="84" t="b">
        <v>0</v>
      </c>
      <c r="L44" s="84" t="b">
        <v>0</v>
      </c>
    </row>
    <row r="45" spans="1:12" ht="15">
      <c r="A45" s="84" t="s">
        <v>2152</v>
      </c>
      <c r="B45" s="84" t="s">
        <v>2172</v>
      </c>
      <c r="C45" s="84">
        <v>10</v>
      </c>
      <c r="D45" s="123">
        <v>0.00438521120944625</v>
      </c>
      <c r="E45" s="123">
        <v>2.067701428364195</v>
      </c>
      <c r="F45" s="84" t="s">
        <v>2704</v>
      </c>
      <c r="G45" s="84" t="b">
        <v>0</v>
      </c>
      <c r="H45" s="84" t="b">
        <v>0</v>
      </c>
      <c r="I45" s="84" t="b">
        <v>0</v>
      </c>
      <c r="J45" s="84" t="b">
        <v>0</v>
      </c>
      <c r="K45" s="84" t="b">
        <v>0</v>
      </c>
      <c r="L45" s="84" t="b">
        <v>0</v>
      </c>
    </row>
    <row r="46" spans="1:12" ht="15">
      <c r="A46" s="84" t="s">
        <v>2172</v>
      </c>
      <c r="B46" s="84" t="s">
        <v>2173</v>
      </c>
      <c r="C46" s="84">
        <v>10</v>
      </c>
      <c r="D46" s="123">
        <v>0.00438521120944625</v>
      </c>
      <c r="E46" s="123">
        <v>2.429429264381788</v>
      </c>
      <c r="F46" s="84" t="s">
        <v>2704</v>
      </c>
      <c r="G46" s="84" t="b">
        <v>0</v>
      </c>
      <c r="H46" s="84" t="b">
        <v>0</v>
      </c>
      <c r="I46" s="84" t="b">
        <v>0</v>
      </c>
      <c r="J46" s="84" t="b">
        <v>0</v>
      </c>
      <c r="K46" s="84" t="b">
        <v>0</v>
      </c>
      <c r="L46" s="84" t="b">
        <v>0</v>
      </c>
    </row>
    <row r="47" spans="1:12" ht="15">
      <c r="A47" s="84" t="s">
        <v>2173</v>
      </c>
      <c r="B47" s="84" t="s">
        <v>2174</v>
      </c>
      <c r="C47" s="84">
        <v>10</v>
      </c>
      <c r="D47" s="123">
        <v>0.00438521120944625</v>
      </c>
      <c r="E47" s="123">
        <v>2.429429264381788</v>
      </c>
      <c r="F47" s="84" t="s">
        <v>2704</v>
      </c>
      <c r="G47" s="84" t="b">
        <v>0</v>
      </c>
      <c r="H47" s="84" t="b">
        <v>0</v>
      </c>
      <c r="I47" s="84" t="b">
        <v>0</v>
      </c>
      <c r="J47" s="84" t="b">
        <v>0</v>
      </c>
      <c r="K47" s="84" t="b">
        <v>0</v>
      </c>
      <c r="L47" s="84" t="b">
        <v>0</v>
      </c>
    </row>
    <row r="48" spans="1:12" ht="15">
      <c r="A48" s="84" t="s">
        <v>2174</v>
      </c>
      <c r="B48" s="84" t="s">
        <v>2151</v>
      </c>
      <c r="C48" s="84">
        <v>10</v>
      </c>
      <c r="D48" s="123">
        <v>0.00438521120944625</v>
      </c>
      <c r="E48" s="123">
        <v>2.0870065835595812</v>
      </c>
      <c r="F48" s="84" t="s">
        <v>2704</v>
      </c>
      <c r="G48" s="84" t="b">
        <v>0</v>
      </c>
      <c r="H48" s="84" t="b">
        <v>0</v>
      </c>
      <c r="I48" s="84" t="b">
        <v>0</v>
      </c>
      <c r="J48" s="84" t="b">
        <v>0</v>
      </c>
      <c r="K48" s="84" t="b">
        <v>0</v>
      </c>
      <c r="L48" s="84" t="b">
        <v>0</v>
      </c>
    </row>
    <row r="49" spans="1:12" ht="15">
      <c r="A49" s="84" t="s">
        <v>2151</v>
      </c>
      <c r="B49" s="84" t="s">
        <v>2555</v>
      </c>
      <c r="C49" s="84">
        <v>10</v>
      </c>
      <c r="D49" s="123">
        <v>0.00438521120944625</v>
      </c>
      <c r="E49" s="123">
        <v>1.7666714327002135</v>
      </c>
      <c r="F49" s="84" t="s">
        <v>2704</v>
      </c>
      <c r="G49" s="84" t="b">
        <v>0</v>
      </c>
      <c r="H49" s="84" t="b">
        <v>0</v>
      </c>
      <c r="I49" s="84" t="b">
        <v>0</v>
      </c>
      <c r="J49" s="84" t="b">
        <v>0</v>
      </c>
      <c r="K49" s="84" t="b">
        <v>0</v>
      </c>
      <c r="L49" s="84" t="b">
        <v>0</v>
      </c>
    </row>
    <row r="50" spans="1:12" ht="15">
      <c r="A50" s="84" t="s">
        <v>2555</v>
      </c>
      <c r="B50" s="84" t="s">
        <v>2569</v>
      </c>
      <c r="C50" s="84">
        <v>10</v>
      </c>
      <c r="D50" s="123">
        <v>0.00438521120944625</v>
      </c>
      <c r="E50" s="123">
        <v>2.1283992687178066</v>
      </c>
      <c r="F50" s="84" t="s">
        <v>2704</v>
      </c>
      <c r="G50" s="84" t="b">
        <v>0</v>
      </c>
      <c r="H50" s="84" t="b">
        <v>0</v>
      </c>
      <c r="I50" s="84" t="b">
        <v>0</v>
      </c>
      <c r="J50" s="84" t="b">
        <v>0</v>
      </c>
      <c r="K50" s="84" t="b">
        <v>1</v>
      </c>
      <c r="L50" s="84" t="b">
        <v>0</v>
      </c>
    </row>
    <row r="51" spans="1:12" ht="15">
      <c r="A51" s="84" t="s">
        <v>2569</v>
      </c>
      <c r="B51" s="84" t="s">
        <v>2553</v>
      </c>
      <c r="C51" s="84">
        <v>10</v>
      </c>
      <c r="D51" s="123">
        <v>0.00438521120944625</v>
      </c>
      <c r="E51" s="123">
        <v>2.0870065835595812</v>
      </c>
      <c r="F51" s="84" t="s">
        <v>2704</v>
      </c>
      <c r="G51" s="84" t="b">
        <v>0</v>
      </c>
      <c r="H51" s="84" t="b">
        <v>1</v>
      </c>
      <c r="I51" s="84" t="b">
        <v>0</v>
      </c>
      <c r="J51" s="84" t="b">
        <v>0</v>
      </c>
      <c r="K51" s="84" t="b">
        <v>0</v>
      </c>
      <c r="L51" s="84" t="b">
        <v>0</v>
      </c>
    </row>
    <row r="52" spans="1:12" ht="15">
      <c r="A52" s="84" t="s">
        <v>2146</v>
      </c>
      <c r="B52" s="84" t="s">
        <v>2179</v>
      </c>
      <c r="C52" s="84">
        <v>10</v>
      </c>
      <c r="D52" s="123">
        <v>0.00438521120944625</v>
      </c>
      <c r="E52" s="123">
        <v>1.6660012708188503</v>
      </c>
      <c r="F52" s="84" t="s">
        <v>2704</v>
      </c>
      <c r="G52" s="84" t="b">
        <v>0</v>
      </c>
      <c r="H52" s="84" t="b">
        <v>0</v>
      </c>
      <c r="I52" s="84" t="b">
        <v>0</v>
      </c>
      <c r="J52" s="84" t="b">
        <v>0</v>
      </c>
      <c r="K52" s="84" t="b">
        <v>0</v>
      </c>
      <c r="L52" s="84" t="b">
        <v>0</v>
      </c>
    </row>
    <row r="53" spans="1:12" ht="15">
      <c r="A53" s="84" t="s">
        <v>2179</v>
      </c>
      <c r="B53" s="84" t="s">
        <v>2180</v>
      </c>
      <c r="C53" s="84">
        <v>10</v>
      </c>
      <c r="D53" s="123">
        <v>0.00438521120944625</v>
      </c>
      <c r="E53" s="123">
        <v>2.1283992687178066</v>
      </c>
      <c r="F53" s="84" t="s">
        <v>2704</v>
      </c>
      <c r="G53" s="84" t="b">
        <v>0</v>
      </c>
      <c r="H53" s="84" t="b">
        <v>0</v>
      </c>
      <c r="I53" s="84" t="b">
        <v>0</v>
      </c>
      <c r="J53" s="84" t="b">
        <v>0</v>
      </c>
      <c r="K53" s="84" t="b">
        <v>0</v>
      </c>
      <c r="L53" s="84" t="b">
        <v>0</v>
      </c>
    </row>
    <row r="54" spans="1:12" ht="15">
      <c r="A54" s="84" t="s">
        <v>2181</v>
      </c>
      <c r="B54" s="84" t="s">
        <v>2156</v>
      </c>
      <c r="C54" s="84">
        <v>10</v>
      </c>
      <c r="D54" s="123">
        <v>0.00438521120944625</v>
      </c>
      <c r="E54" s="123">
        <v>1.7067953418479753</v>
      </c>
      <c r="F54" s="84" t="s">
        <v>2704</v>
      </c>
      <c r="G54" s="84" t="b">
        <v>0</v>
      </c>
      <c r="H54" s="84" t="b">
        <v>0</v>
      </c>
      <c r="I54" s="84" t="b">
        <v>0</v>
      </c>
      <c r="J54" s="84" t="b">
        <v>0</v>
      </c>
      <c r="K54" s="84" t="b">
        <v>1</v>
      </c>
      <c r="L54" s="84" t="b">
        <v>0</v>
      </c>
    </row>
    <row r="55" spans="1:12" ht="15">
      <c r="A55" s="84" t="s">
        <v>2156</v>
      </c>
      <c r="B55" s="84" t="s">
        <v>2182</v>
      </c>
      <c r="C55" s="84">
        <v>10</v>
      </c>
      <c r="D55" s="123">
        <v>0.00438521120944625</v>
      </c>
      <c r="E55" s="123">
        <v>1.806179973983887</v>
      </c>
      <c r="F55" s="84" t="s">
        <v>2704</v>
      </c>
      <c r="G55" s="84" t="b">
        <v>0</v>
      </c>
      <c r="H55" s="84" t="b">
        <v>1</v>
      </c>
      <c r="I55" s="84" t="b">
        <v>0</v>
      </c>
      <c r="J55" s="84" t="b">
        <v>0</v>
      </c>
      <c r="K55" s="84" t="b">
        <v>0</v>
      </c>
      <c r="L55" s="84" t="b">
        <v>0</v>
      </c>
    </row>
    <row r="56" spans="1:12" ht="15">
      <c r="A56" s="84" t="s">
        <v>325</v>
      </c>
      <c r="B56" s="84" t="s">
        <v>2136</v>
      </c>
      <c r="C56" s="84">
        <v>10</v>
      </c>
      <c r="D56" s="123">
        <v>0.00438521120944625</v>
      </c>
      <c r="E56" s="123">
        <v>1.1599163201638714</v>
      </c>
      <c r="F56" s="84" t="s">
        <v>2704</v>
      </c>
      <c r="G56" s="84" t="b">
        <v>0</v>
      </c>
      <c r="H56" s="84" t="b">
        <v>0</v>
      </c>
      <c r="I56" s="84" t="b">
        <v>0</v>
      </c>
      <c r="J56" s="84" t="b">
        <v>0</v>
      </c>
      <c r="K56" s="84" t="b">
        <v>0</v>
      </c>
      <c r="L56" s="84" t="b">
        <v>0</v>
      </c>
    </row>
    <row r="57" spans="1:12" ht="15">
      <c r="A57" s="84" t="s">
        <v>2566</v>
      </c>
      <c r="B57" s="84" t="s">
        <v>2570</v>
      </c>
      <c r="C57" s="84">
        <v>10</v>
      </c>
      <c r="D57" s="123">
        <v>0.00438521120944625</v>
      </c>
      <c r="E57" s="123">
        <v>2.3880365792235625</v>
      </c>
      <c r="F57" s="84" t="s">
        <v>2704</v>
      </c>
      <c r="G57" s="84" t="b">
        <v>0</v>
      </c>
      <c r="H57" s="84" t="b">
        <v>1</v>
      </c>
      <c r="I57" s="84" t="b">
        <v>0</v>
      </c>
      <c r="J57" s="84" t="b">
        <v>0</v>
      </c>
      <c r="K57" s="84" t="b">
        <v>0</v>
      </c>
      <c r="L57" s="84" t="b">
        <v>0</v>
      </c>
    </row>
    <row r="58" spans="1:12" ht="15">
      <c r="A58" s="84" t="s">
        <v>2558</v>
      </c>
      <c r="B58" s="84" t="s">
        <v>2112</v>
      </c>
      <c r="C58" s="84">
        <v>10</v>
      </c>
      <c r="D58" s="123">
        <v>0.00438521120944625</v>
      </c>
      <c r="E58" s="123">
        <v>1.372524413045315</v>
      </c>
      <c r="F58" s="84" t="s">
        <v>2704</v>
      </c>
      <c r="G58" s="84" t="b">
        <v>0</v>
      </c>
      <c r="H58" s="84" t="b">
        <v>0</v>
      </c>
      <c r="I58" s="84" t="b">
        <v>0</v>
      </c>
      <c r="J58" s="84" t="b">
        <v>0</v>
      </c>
      <c r="K58" s="84" t="b">
        <v>0</v>
      </c>
      <c r="L58" s="84" t="b">
        <v>0</v>
      </c>
    </row>
    <row r="59" spans="1:12" ht="15">
      <c r="A59" s="84" t="s">
        <v>2112</v>
      </c>
      <c r="B59" s="84" t="s">
        <v>2157</v>
      </c>
      <c r="C59" s="84">
        <v>10</v>
      </c>
      <c r="D59" s="123">
        <v>0.00438521120944625</v>
      </c>
      <c r="E59" s="123">
        <v>0.6654026566897503</v>
      </c>
      <c r="F59" s="84" t="s">
        <v>2704</v>
      </c>
      <c r="G59" s="84" t="b">
        <v>0</v>
      </c>
      <c r="H59" s="84" t="b">
        <v>0</v>
      </c>
      <c r="I59" s="84" t="b">
        <v>0</v>
      </c>
      <c r="J59" s="84" t="b">
        <v>0</v>
      </c>
      <c r="K59" s="84" t="b">
        <v>0</v>
      </c>
      <c r="L59" s="84" t="b">
        <v>0</v>
      </c>
    </row>
    <row r="60" spans="1:12" ht="15">
      <c r="A60" s="84" t="s">
        <v>2157</v>
      </c>
      <c r="B60" s="84" t="s">
        <v>2158</v>
      </c>
      <c r="C60" s="84">
        <v>10</v>
      </c>
      <c r="D60" s="123">
        <v>0.00438521120944625</v>
      </c>
      <c r="E60" s="123">
        <v>1.7117587613795255</v>
      </c>
      <c r="F60" s="84" t="s">
        <v>2704</v>
      </c>
      <c r="G60" s="84" t="b">
        <v>0</v>
      </c>
      <c r="H60" s="84" t="b">
        <v>0</v>
      </c>
      <c r="I60" s="84" t="b">
        <v>0</v>
      </c>
      <c r="J60" s="84" t="b">
        <v>0</v>
      </c>
      <c r="K60" s="84" t="b">
        <v>1</v>
      </c>
      <c r="L60" s="84" t="b">
        <v>0</v>
      </c>
    </row>
    <row r="61" spans="1:12" ht="15">
      <c r="A61" s="84" t="s">
        <v>2137</v>
      </c>
      <c r="B61" s="84" t="s">
        <v>2560</v>
      </c>
      <c r="C61" s="84">
        <v>10</v>
      </c>
      <c r="D61" s="123">
        <v>0.00438521120944625</v>
      </c>
      <c r="E61" s="123">
        <v>1.4404246486832508</v>
      </c>
      <c r="F61" s="84" t="s">
        <v>2704</v>
      </c>
      <c r="G61" s="84" t="b">
        <v>0</v>
      </c>
      <c r="H61" s="84" t="b">
        <v>0</v>
      </c>
      <c r="I61" s="84" t="b">
        <v>0</v>
      </c>
      <c r="J61" s="84" t="b">
        <v>0</v>
      </c>
      <c r="K61" s="84" t="b">
        <v>0</v>
      </c>
      <c r="L61" s="84" t="b">
        <v>0</v>
      </c>
    </row>
    <row r="62" spans="1:12" ht="15">
      <c r="A62" s="84" t="s">
        <v>2135</v>
      </c>
      <c r="B62" s="84" t="s">
        <v>2571</v>
      </c>
      <c r="C62" s="84">
        <v>10</v>
      </c>
      <c r="D62" s="123">
        <v>0.00438521120944625</v>
      </c>
      <c r="E62" s="123">
        <v>1.3466438940653376</v>
      </c>
      <c r="F62" s="84" t="s">
        <v>2704</v>
      </c>
      <c r="G62" s="84" t="b">
        <v>0</v>
      </c>
      <c r="H62" s="84" t="b">
        <v>0</v>
      </c>
      <c r="I62" s="84" t="b">
        <v>0</v>
      </c>
      <c r="J62" s="84" t="b">
        <v>0</v>
      </c>
      <c r="K62" s="84" t="b">
        <v>0</v>
      </c>
      <c r="L62" s="84" t="b">
        <v>0</v>
      </c>
    </row>
    <row r="63" spans="1:12" ht="15">
      <c r="A63" s="84" t="s">
        <v>2571</v>
      </c>
      <c r="B63" s="84" t="s">
        <v>2572</v>
      </c>
      <c r="C63" s="84">
        <v>10</v>
      </c>
      <c r="D63" s="123">
        <v>0.00438521120944625</v>
      </c>
      <c r="E63" s="123">
        <v>2.429429264381788</v>
      </c>
      <c r="F63" s="84" t="s">
        <v>2704</v>
      </c>
      <c r="G63" s="84" t="b">
        <v>0</v>
      </c>
      <c r="H63" s="84" t="b">
        <v>0</v>
      </c>
      <c r="I63" s="84" t="b">
        <v>0</v>
      </c>
      <c r="J63" s="84" t="b">
        <v>0</v>
      </c>
      <c r="K63" s="84" t="b">
        <v>0</v>
      </c>
      <c r="L63" s="84" t="b">
        <v>0</v>
      </c>
    </row>
    <row r="64" spans="1:12" ht="15">
      <c r="A64" s="84" t="s">
        <v>2572</v>
      </c>
      <c r="B64" s="84" t="s">
        <v>2554</v>
      </c>
      <c r="C64" s="84">
        <v>10</v>
      </c>
      <c r="D64" s="123">
        <v>0.00438521120944625</v>
      </c>
      <c r="E64" s="123">
        <v>2.1283992687178066</v>
      </c>
      <c r="F64" s="84" t="s">
        <v>2704</v>
      </c>
      <c r="G64" s="84" t="b">
        <v>0</v>
      </c>
      <c r="H64" s="84" t="b">
        <v>0</v>
      </c>
      <c r="I64" s="84" t="b">
        <v>0</v>
      </c>
      <c r="J64" s="84" t="b">
        <v>0</v>
      </c>
      <c r="K64" s="84" t="b">
        <v>0</v>
      </c>
      <c r="L64" s="84" t="b">
        <v>0</v>
      </c>
    </row>
    <row r="65" spans="1:12" ht="15">
      <c r="A65" s="84" t="s">
        <v>2150</v>
      </c>
      <c r="B65" s="84" t="s">
        <v>2111</v>
      </c>
      <c r="C65" s="84">
        <v>9</v>
      </c>
      <c r="D65" s="123">
        <v>0.004090280540051861</v>
      </c>
      <c r="E65" s="123">
        <v>1.4593924877592308</v>
      </c>
      <c r="F65" s="84" t="s">
        <v>2704</v>
      </c>
      <c r="G65" s="84" t="b">
        <v>0</v>
      </c>
      <c r="H65" s="84" t="b">
        <v>0</v>
      </c>
      <c r="I65" s="84" t="b">
        <v>0</v>
      </c>
      <c r="J65" s="84" t="b">
        <v>0</v>
      </c>
      <c r="K65" s="84" t="b">
        <v>0</v>
      </c>
      <c r="L65" s="84" t="b">
        <v>0</v>
      </c>
    </row>
    <row r="66" spans="1:12" ht="15">
      <c r="A66" s="84" t="s">
        <v>2111</v>
      </c>
      <c r="B66" s="84" t="s">
        <v>2153</v>
      </c>
      <c r="C66" s="84">
        <v>9</v>
      </c>
      <c r="D66" s="123">
        <v>0.004090280540051861</v>
      </c>
      <c r="E66" s="123">
        <v>1.776216750606444</v>
      </c>
      <c r="F66" s="84" t="s">
        <v>2704</v>
      </c>
      <c r="G66" s="84" t="b">
        <v>0</v>
      </c>
      <c r="H66" s="84" t="b">
        <v>0</v>
      </c>
      <c r="I66" s="84" t="b">
        <v>0</v>
      </c>
      <c r="J66" s="84" t="b">
        <v>0</v>
      </c>
      <c r="K66" s="84" t="b">
        <v>0</v>
      </c>
      <c r="L66" s="84" t="b">
        <v>0</v>
      </c>
    </row>
    <row r="67" spans="1:12" ht="15">
      <c r="A67" s="84" t="s">
        <v>2153</v>
      </c>
      <c r="B67" s="84" t="s">
        <v>2152</v>
      </c>
      <c r="C67" s="84">
        <v>9</v>
      </c>
      <c r="D67" s="123">
        <v>0.004090280540051861</v>
      </c>
      <c r="E67" s="123">
        <v>2.067701428364195</v>
      </c>
      <c r="F67" s="84" t="s">
        <v>2704</v>
      </c>
      <c r="G67" s="84" t="b">
        <v>0</v>
      </c>
      <c r="H67" s="84" t="b">
        <v>0</v>
      </c>
      <c r="I67" s="84" t="b">
        <v>0</v>
      </c>
      <c r="J67" s="84" t="b">
        <v>0</v>
      </c>
      <c r="K67" s="84" t="b">
        <v>0</v>
      </c>
      <c r="L67" s="84" t="b">
        <v>0</v>
      </c>
    </row>
    <row r="68" spans="1:12" ht="15">
      <c r="A68" s="84" t="s">
        <v>2152</v>
      </c>
      <c r="B68" s="84" t="s">
        <v>2154</v>
      </c>
      <c r="C68" s="84">
        <v>9</v>
      </c>
      <c r="D68" s="123">
        <v>0.004090280540051861</v>
      </c>
      <c r="E68" s="123">
        <v>2.067701428364195</v>
      </c>
      <c r="F68" s="84" t="s">
        <v>2704</v>
      </c>
      <c r="G68" s="84" t="b">
        <v>0</v>
      </c>
      <c r="H68" s="84" t="b">
        <v>0</v>
      </c>
      <c r="I68" s="84" t="b">
        <v>0</v>
      </c>
      <c r="J68" s="84" t="b">
        <v>0</v>
      </c>
      <c r="K68" s="84" t="b">
        <v>0</v>
      </c>
      <c r="L68" s="84" t="b">
        <v>0</v>
      </c>
    </row>
    <row r="69" spans="1:12" ht="15">
      <c r="A69" s="84" t="s">
        <v>2154</v>
      </c>
      <c r="B69" s="84" t="s">
        <v>2554</v>
      </c>
      <c r="C69" s="84">
        <v>9</v>
      </c>
      <c r="D69" s="123">
        <v>0.004090280540051861</v>
      </c>
      <c r="E69" s="123">
        <v>2.1283992687178066</v>
      </c>
      <c r="F69" s="84" t="s">
        <v>2704</v>
      </c>
      <c r="G69" s="84" t="b">
        <v>0</v>
      </c>
      <c r="H69" s="84" t="b">
        <v>0</v>
      </c>
      <c r="I69" s="84" t="b">
        <v>0</v>
      </c>
      <c r="J69" s="84" t="b">
        <v>0</v>
      </c>
      <c r="K69" s="84" t="b">
        <v>0</v>
      </c>
      <c r="L69" s="84" t="b">
        <v>0</v>
      </c>
    </row>
    <row r="70" spans="1:12" ht="15">
      <c r="A70" s="84" t="s">
        <v>2554</v>
      </c>
      <c r="B70" s="84" t="s">
        <v>2150</v>
      </c>
      <c r="C70" s="84">
        <v>9</v>
      </c>
      <c r="D70" s="123">
        <v>0.004090280540051861</v>
      </c>
      <c r="E70" s="123">
        <v>1.78161178249315</v>
      </c>
      <c r="F70" s="84" t="s">
        <v>2704</v>
      </c>
      <c r="G70" s="84" t="b">
        <v>0</v>
      </c>
      <c r="H70" s="84" t="b">
        <v>0</v>
      </c>
      <c r="I70" s="84" t="b">
        <v>0</v>
      </c>
      <c r="J70" s="84" t="b">
        <v>0</v>
      </c>
      <c r="K70" s="84" t="b">
        <v>0</v>
      </c>
      <c r="L70" s="84" t="b">
        <v>0</v>
      </c>
    </row>
    <row r="71" spans="1:12" ht="15">
      <c r="A71" s="84" t="s">
        <v>2150</v>
      </c>
      <c r="B71" s="84" t="s">
        <v>2561</v>
      </c>
      <c r="C71" s="84">
        <v>9</v>
      </c>
      <c r="D71" s="123">
        <v>0.004090280540051861</v>
      </c>
      <c r="E71" s="123">
        <v>1.9686984258502944</v>
      </c>
      <c r="F71" s="84" t="s">
        <v>2704</v>
      </c>
      <c r="G71" s="84" t="b">
        <v>0</v>
      </c>
      <c r="H71" s="84" t="b">
        <v>0</v>
      </c>
      <c r="I71" s="84" t="b">
        <v>0</v>
      </c>
      <c r="J71" s="84" t="b">
        <v>0</v>
      </c>
      <c r="K71" s="84" t="b">
        <v>0</v>
      </c>
      <c r="L71" s="84" t="b">
        <v>0</v>
      </c>
    </row>
    <row r="72" spans="1:12" ht="15">
      <c r="A72" s="84" t="s">
        <v>2561</v>
      </c>
      <c r="B72" s="84" t="s">
        <v>2134</v>
      </c>
      <c r="C72" s="84">
        <v>9</v>
      </c>
      <c r="D72" s="123">
        <v>0.004090280540051861</v>
      </c>
      <c r="E72" s="123">
        <v>1.142623623149468</v>
      </c>
      <c r="F72" s="84" t="s">
        <v>2704</v>
      </c>
      <c r="G72" s="84" t="b">
        <v>0</v>
      </c>
      <c r="H72" s="84" t="b">
        <v>0</v>
      </c>
      <c r="I72" s="84" t="b">
        <v>0</v>
      </c>
      <c r="J72" s="84" t="b">
        <v>0</v>
      </c>
      <c r="K72" s="84" t="b">
        <v>0</v>
      </c>
      <c r="L72" s="84" t="b">
        <v>0</v>
      </c>
    </row>
    <row r="73" spans="1:12" ht="15">
      <c r="A73" s="84" t="s">
        <v>2136</v>
      </c>
      <c r="B73" s="84" t="s">
        <v>2567</v>
      </c>
      <c r="C73" s="84">
        <v>9</v>
      </c>
      <c r="D73" s="123">
        <v>0.004090280540051861</v>
      </c>
      <c r="E73" s="123">
        <v>1.4105439202214138</v>
      </c>
      <c r="F73" s="84" t="s">
        <v>2704</v>
      </c>
      <c r="G73" s="84" t="b">
        <v>0</v>
      </c>
      <c r="H73" s="84" t="b">
        <v>0</v>
      </c>
      <c r="I73" s="84" t="b">
        <v>0</v>
      </c>
      <c r="J73" s="84" t="b">
        <v>0</v>
      </c>
      <c r="K73" s="84" t="b">
        <v>0</v>
      </c>
      <c r="L73" s="84" t="b">
        <v>0</v>
      </c>
    </row>
    <row r="74" spans="1:12" ht="15">
      <c r="A74" s="84" t="s">
        <v>2145</v>
      </c>
      <c r="B74" s="84" t="s">
        <v>2147</v>
      </c>
      <c r="C74" s="84">
        <v>9</v>
      </c>
      <c r="D74" s="123">
        <v>0.004090280540051861</v>
      </c>
      <c r="E74" s="123">
        <v>1.3088553331759376</v>
      </c>
      <c r="F74" s="84" t="s">
        <v>2704</v>
      </c>
      <c r="G74" s="84" t="b">
        <v>0</v>
      </c>
      <c r="H74" s="84" t="b">
        <v>0</v>
      </c>
      <c r="I74" s="84" t="b">
        <v>0</v>
      </c>
      <c r="J74" s="84" t="b">
        <v>0</v>
      </c>
      <c r="K74" s="84" t="b">
        <v>0</v>
      </c>
      <c r="L74" s="84" t="b">
        <v>0</v>
      </c>
    </row>
    <row r="75" spans="1:12" ht="15">
      <c r="A75" s="84" t="s">
        <v>2111</v>
      </c>
      <c r="B75" s="84" t="s">
        <v>2136</v>
      </c>
      <c r="C75" s="84">
        <v>9</v>
      </c>
      <c r="D75" s="123">
        <v>0.004090280540051861</v>
      </c>
      <c r="E75" s="123">
        <v>0.7619763114918336</v>
      </c>
      <c r="F75" s="84" t="s">
        <v>2704</v>
      </c>
      <c r="G75" s="84" t="b">
        <v>0</v>
      </c>
      <c r="H75" s="84" t="b">
        <v>0</v>
      </c>
      <c r="I75" s="84" t="b">
        <v>0</v>
      </c>
      <c r="J75" s="84" t="b">
        <v>0</v>
      </c>
      <c r="K75" s="84" t="b">
        <v>0</v>
      </c>
      <c r="L75" s="84" t="b">
        <v>0</v>
      </c>
    </row>
    <row r="76" spans="1:12" ht="15">
      <c r="A76" s="84" t="s">
        <v>2136</v>
      </c>
      <c r="B76" s="84" t="s">
        <v>2134</v>
      </c>
      <c r="C76" s="84">
        <v>9</v>
      </c>
      <c r="D76" s="123">
        <v>0.004090280540051861</v>
      </c>
      <c r="E76" s="123">
        <v>0.28343912185660614</v>
      </c>
      <c r="F76" s="84" t="s">
        <v>2704</v>
      </c>
      <c r="G76" s="84" t="b">
        <v>0</v>
      </c>
      <c r="H76" s="84" t="b">
        <v>0</v>
      </c>
      <c r="I76" s="84" t="b">
        <v>0</v>
      </c>
      <c r="J76" s="84" t="b">
        <v>0</v>
      </c>
      <c r="K76" s="84" t="b">
        <v>0</v>
      </c>
      <c r="L76" s="84" t="b">
        <v>0</v>
      </c>
    </row>
    <row r="77" spans="1:12" ht="15">
      <c r="A77" s="84" t="s">
        <v>337</v>
      </c>
      <c r="B77" s="84" t="s">
        <v>487</v>
      </c>
      <c r="C77" s="84">
        <v>9</v>
      </c>
      <c r="D77" s="123">
        <v>0.004090280540051861</v>
      </c>
      <c r="E77" s="123">
        <v>1.7134259207469884</v>
      </c>
      <c r="F77" s="84" t="s">
        <v>2704</v>
      </c>
      <c r="G77" s="84" t="b">
        <v>0</v>
      </c>
      <c r="H77" s="84" t="b">
        <v>0</v>
      </c>
      <c r="I77" s="84" t="b">
        <v>0</v>
      </c>
      <c r="J77" s="84" t="b">
        <v>0</v>
      </c>
      <c r="K77" s="84" t="b">
        <v>0</v>
      </c>
      <c r="L77" s="84" t="b">
        <v>0</v>
      </c>
    </row>
    <row r="78" spans="1:12" ht="15">
      <c r="A78" s="84" t="s">
        <v>325</v>
      </c>
      <c r="B78" s="84" t="s">
        <v>2558</v>
      </c>
      <c r="C78" s="84">
        <v>9</v>
      </c>
      <c r="D78" s="123">
        <v>0.004090280540051861</v>
      </c>
      <c r="E78" s="123">
        <v>1.9365137424788934</v>
      </c>
      <c r="F78" s="84" t="s">
        <v>2704</v>
      </c>
      <c r="G78" s="84" t="b">
        <v>0</v>
      </c>
      <c r="H78" s="84" t="b">
        <v>0</v>
      </c>
      <c r="I78" s="84" t="b">
        <v>0</v>
      </c>
      <c r="J78" s="84" t="b">
        <v>0</v>
      </c>
      <c r="K78" s="84" t="b">
        <v>0</v>
      </c>
      <c r="L78" s="84" t="b">
        <v>0</v>
      </c>
    </row>
    <row r="79" spans="1:12" ht="15">
      <c r="A79" s="84" t="s">
        <v>2554</v>
      </c>
      <c r="B79" s="84" t="s">
        <v>2573</v>
      </c>
      <c r="C79" s="84">
        <v>9</v>
      </c>
      <c r="D79" s="123">
        <v>0.004090280540051861</v>
      </c>
      <c r="E79" s="123">
        <v>2.1283992687178066</v>
      </c>
      <c r="F79" s="84" t="s">
        <v>2704</v>
      </c>
      <c r="G79" s="84" t="b">
        <v>0</v>
      </c>
      <c r="H79" s="84" t="b">
        <v>0</v>
      </c>
      <c r="I79" s="84" t="b">
        <v>0</v>
      </c>
      <c r="J79" s="84" t="b">
        <v>0</v>
      </c>
      <c r="K79" s="84" t="b">
        <v>0</v>
      </c>
      <c r="L79" s="84" t="b">
        <v>0</v>
      </c>
    </row>
    <row r="80" spans="1:12" ht="15">
      <c r="A80" s="84" t="s">
        <v>342</v>
      </c>
      <c r="B80" s="84" t="s">
        <v>2151</v>
      </c>
      <c r="C80" s="84">
        <v>8</v>
      </c>
      <c r="D80" s="123">
        <v>0.0037784897848737544</v>
      </c>
      <c r="E80" s="123">
        <v>1.990096570551525</v>
      </c>
      <c r="F80" s="84" t="s">
        <v>2704</v>
      </c>
      <c r="G80" s="84" t="b">
        <v>0</v>
      </c>
      <c r="H80" s="84" t="b">
        <v>0</v>
      </c>
      <c r="I80" s="84" t="b">
        <v>0</v>
      </c>
      <c r="J80" s="84" t="b">
        <v>0</v>
      </c>
      <c r="K80" s="84" t="b">
        <v>0</v>
      </c>
      <c r="L80" s="84" t="b">
        <v>0</v>
      </c>
    </row>
    <row r="81" spans="1:12" ht="15">
      <c r="A81" s="84" t="s">
        <v>2146</v>
      </c>
      <c r="B81" s="84" t="s">
        <v>2176</v>
      </c>
      <c r="C81" s="84">
        <v>8</v>
      </c>
      <c r="D81" s="123">
        <v>0.0037784897848737544</v>
      </c>
      <c r="E81" s="123">
        <v>1.569091257810794</v>
      </c>
      <c r="F81" s="84" t="s">
        <v>2704</v>
      </c>
      <c r="G81" s="84" t="b">
        <v>0</v>
      </c>
      <c r="H81" s="84" t="b">
        <v>0</v>
      </c>
      <c r="I81" s="84" t="b">
        <v>0</v>
      </c>
      <c r="J81" s="84" t="b">
        <v>0</v>
      </c>
      <c r="K81" s="84" t="b">
        <v>0</v>
      </c>
      <c r="L81" s="84" t="b">
        <v>0</v>
      </c>
    </row>
    <row r="82" spans="1:12" ht="15">
      <c r="A82" s="84" t="s">
        <v>2176</v>
      </c>
      <c r="B82" s="84" t="s">
        <v>2177</v>
      </c>
      <c r="C82" s="84">
        <v>8</v>
      </c>
      <c r="D82" s="123">
        <v>0.0037784897848737544</v>
      </c>
      <c r="E82" s="123">
        <v>2.429429264381788</v>
      </c>
      <c r="F82" s="84" t="s">
        <v>2704</v>
      </c>
      <c r="G82" s="84" t="b">
        <v>0</v>
      </c>
      <c r="H82" s="84" t="b">
        <v>0</v>
      </c>
      <c r="I82" s="84" t="b">
        <v>0</v>
      </c>
      <c r="J82" s="84" t="b">
        <v>0</v>
      </c>
      <c r="K82" s="84" t="b">
        <v>0</v>
      </c>
      <c r="L82" s="84" t="b">
        <v>0</v>
      </c>
    </row>
    <row r="83" spans="1:12" ht="15">
      <c r="A83" s="84" t="s">
        <v>2177</v>
      </c>
      <c r="B83" s="84" t="s">
        <v>2555</v>
      </c>
      <c r="C83" s="84">
        <v>8</v>
      </c>
      <c r="D83" s="123">
        <v>0.0037784897848737544</v>
      </c>
      <c r="E83" s="123">
        <v>2.1283992687178066</v>
      </c>
      <c r="F83" s="84" t="s">
        <v>2704</v>
      </c>
      <c r="G83" s="84" t="b">
        <v>0</v>
      </c>
      <c r="H83" s="84" t="b">
        <v>0</v>
      </c>
      <c r="I83" s="84" t="b">
        <v>0</v>
      </c>
      <c r="J83" s="84" t="b">
        <v>0</v>
      </c>
      <c r="K83" s="84" t="b">
        <v>0</v>
      </c>
      <c r="L83" s="84" t="b">
        <v>0</v>
      </c>
    </row>
    <row r="84" spans="1:12" ht="15">
      <c r="A84" s="84" t="s">
        <v>2555</v>
      </c>
      <c r="B84" s="84" t="s">
        <v>2574</v>
      </c>
      <c r="C84" s="84">
        <v>8</v>
      </c>
      <c r="D84" s="123">
        <v>0.0037784897848737544</v>
      </c>
      <c r="E84" s="123">
        <v>2.1283992687178066</v>
      </c>
      <c r="F84" s="84" t="s">
        <v>2704</v>
      </c>
      <c r="G84" s="84" t="b">
        <v>0</v>
      </c>
      <c r="H84" s="84" t="b">
        <v>0</v>
      </c>
      <c r="I84" s="84" t="b">
        <v>0</v>
      </c>
      <c r="J84" s="84" t="b">
        <v>0</v>
      </c>
      <c r="K84" s="84" t="b">
        <v>1</v>
      </c>
      <c r="L84" s="84" t="b">
        <v>0</v>
      </c>
    </row>
    <row r="85" spans="1:12" ht="15">
      <c r="A85" s="84" t="s">
        <v>2574</v>
      </c>
      <c r="B85" s="84" t="s">
        <v>2147</v>
      </c>
      <c r="C85" s="84">
        <v>8</v>
      </c>
      <c r="D85" s="123">
        <v>0.0037784897848737544</v>
      </c>
      <c r="E85" s="123">
        <v>2.0870065835595812</v>
      </c>
      <c r="F85" s="84" t="s">
        <v>2704</v>
      </c>
      <c r="G85" s="84" t="b">
        <v>0</v>
      </c>
      <c r="H85" s="84" t="b">
        <v>1</v>
      </c>
      <c r="I85" s="84" t="b">
        <v>0</v>
      </c>
      <c r="J85" s="84" t="b">
        <v>0</v>
      </c>
      <c r="K85" s="84" t="b">
        <v>0</v>
      </c>
      <c r="L85" s="84" t="b">
        <v>0</v>
      </c>
    </row>
    <row r="86" spans="1:12" ht="15">
      <c r="A86" s="84" t="s">
        <v>2134</v>
      </c>
      <c r="B86" s="84" t="s">
        <v>2577</v>
      </c>
      <c r="C86" s="84">
        <v>7</v>
      </c>
      <c r="D86" s="123">
        <v>0.0034477209707058903</v>
      </c>
      <c r="E86" s="123">
        <v>1.2864144641276927</v>
      </c>
      <c r="F86" s="84" t="s">
        <v>2704</v>
      </c>
      <c r="G86" s="84" t="b">
        <v>0</v>
      </c>
      <c r="H86" s="84" t="b">
        <v>0</v>
      </c>
      <c r="I86" s="84" t="b">
        <v>0</v>
      </c>
      <c r="J86" s="84" t="b">
        <v>0</v>
      </c>
      <c r="K86" s="84" t="b">
        <v>0</v>
      </c>
      <c r="L86" s="84" t="b">
        <v>0</v>
      </c>
    </row>
    <row r="87" spans="1:12" ht="15">
      <c r="A87" s="84" t="s">
        <v>2184</v>
      </c>
      <c r="B87" s="84" t="s">
        <v>2185</v>
      </c>
      <c r="C87" s="84">
        <v>7</v>
      </c>
      <c r="D87" s="123">
        <v>0.0034477209707058903</v>
      </c>
      <c r="E87" s="123">
        <v>2.584331224367531</v>
      </c>
      <c r="F87" s="84" t="s">
        <v>2704</v>
      </c>
      <c r="G87" s="84" t="b">
        <v>0</v>
      </c>
      <c r="H87" s="84" t="b">
        <v>0</v>
      </c>
      <c r="I87" s="84" t="b">
        <v>0</v>
      </c>
      <c r="J87" s="84" t="b">
        <v>0</v>
      </c>
      <c r="K87" s="84" t="b">
        <v>0</v>
      </c>
      <c r="L87" s="84" t="b">
        <v>0</v>
      </c>
    </row>
    <row r="88" spans="1:12" ht="15">
      <c r="A88" s="84" t="s">
        <v>2185</v>
      </c>
      <c r="B88" s="84" t="s">
        <v>2186</v>
      </c>
      <c r="C88" s="84">
        <v>7</v>
      </c>
      <c r="D88" s="123">
        <v>0.0034477209707058903</v>
      </c>
      <c r="E88" s="123">
        <v>2.4751867549424627</v>
      </c>
      <c r="F88" s="84" t="s">
        <v>2704</v>
      </c>
      <c r="G88" s="84" t="b">
        <v>0</v>
      </c>
      <c r="H88" s="84" t="b">
        <v>0</v>
      </c>
      <c r="I88" s="84" t="b">
        <v>0</v>
      </c>
      <c r="J88" s="84" t="b">
        <v>0</v>
      </c>
      <c r="K88" s="84" t="b">
        <v>0</v>
      </c>
      <c r="L88" s="84" t="b">
        <v>0</v>
      </c>
    </row>
    <row r="89" spans="1:12" ht="15">
      <c r="A89" s="84" t="s">
        <v>2186</v>
      </c>
      <c r="B89" s="84" t="s">
        <v>2111</v>
      </c>
      <c r="C89" s="84">
        <v>7</v>
      </c>
      <c r="D89" s="123">
        <v>0.0034477209707058903</v>
      </c>
      <c r="E89" s="123">
        <v>1.6970355045588192</v>
      </c>
      <c r="F89" s="84" t="s">
        <v>2704</v>
      </c>
      <c r="G89" s="84" t="b">
        <v>0</v>
      </c>
      <c r="H89" s="84" t="b">
        <v>0</v>
      </c>
      <c r="I89" s="84" t="b">
        <v>0</v>
      </c>
      <c r="J89" s="84" t="b">
        <v>0</v>
      </c>
      <c r="K89" s="84" t="b">
        <v>0</v>
      </c>
      <c r="L89" s="84" t="b">
        <v>0</v>
      </c>
    </row>
    <row r="90" spans="1:12" ht="15">
      <c r="A90" s="84" t="s">
        <v>296</v>
      </c>
      <c r="B90" s="84" t="s">
        <v>487</v>
      </c>
      <c r="C90" s="84">
        <v>7</v>
      </c>
      <c r="D90" s="123">
        <v>0.0034477209707058903</v>
      </c>
      <c r="E90" s="123">
        <v>1.5585239607612453</v>
      </c>
      <c r="F90" s="84" t="s">
        <v>2704</v>
      </c>
      <c r="G90" s="84" t="b">
        <v>0</v>
      </c>
      <c r="H90" s="84" t="b">
        <v>0</v>
      </c>
      <c r="I90" s="84" t="b">
        <v>0</v>
      </c>
      <c r="J90" s="84" t="b">
        <v>0</v>
      </c>
      <c r="K90" s="84" t="b">
        <v>0</v>
      </c>
      <c r="L90" s="84" t="b">
        <v>0</v>
      </c>
    </row>
    <row r="91" spans="1:12" ht="15">
      <c r="A91" s="84" t="s">
        <v>2135</v>
      </c>
      <c r="B91" s="84" t="s">
        <v>2579</v>
      </c>
      <c r="C91" s="84">
        <v>7</v>
      </c>
      <c r="D91" s="123">
        <v>0.0034477209707058903</v>
      </c>
      <c r="E91" s="123">
        <v>1.3466438940653376</v>
      </c>
      <c r="F91" s="84" t="s">
        <v>2704</v>
      </c>
      <c r="G91" s="84" t="b">
        <v>0</v>
      </c>
      <c r="H91" s="84" t="b">
        <v>0</v>
      </c>
      <c r="I91" s="84" t="b">
        <v>0</v>
      </c>
      <c r="J91" s="84" t="b">
        <v>0</v>
      </c>
      <c r="K91" s="84" t="b">
        <v>0</v>
      </c>
      <c r="L91" s="84" t="b">
        <v>0</v>
      </c>
    </row>
    <row r="92" spans="1:12" ht="15">
      <c r="A92" s="84" t="s">
        <v>322</v>
      </c>
      <c r="B92" s="84" t="s">
        <v>487</v>
      </c>
      <c r="C92" s="84">
        <v>6</v>
      </c>
      <c r="D92" s="123">
        <v>0.0030952454487145203</v>
      </c>
      <c r="E92" s="123">
        <v>1.6464791311163753</v>
      </c>
      <c r="F92" s="84" t="s">
        <v>2704</v>
      </c>
      <c r="G92" s="84" t="b">
        <v>0</v>
      </c>
      <c r="H92" s="84" t="b">
        <v>0</v>
      </c>
      <c r="I92" s="84" t="b">
        <v>0</v>
      </c>
      <c r="J92" s="84" t="b">
        <v>0</v>
      </c>
      <c r="K92" s="84" t="b">
        <v>0</v>
      </c>
      <c r="L92" s="84" t="b">
        <v>0</v>
      </c>
    </row>
    <row r="93" spans="1:12" ht="15">
      <c r="A93" s="84" t="s">
        <v>2111</v>
      </c>
      <c r="B93" s="84" t="s">
        <v>2112</v>
      </c>
      <c r="C93" s="84">
        <v>6</v>
      </c>
      <c r="D93" s="123">
        <v>0.0030952454487145203</v>
      </c>
      <c r="E93" s="123">
        <v>0.6735544087092962</v>
      </c>
      <c r="F93" s="84" t="s">
        <v>2704</v>
      </c>
      <c r="G93" s="84" t="b">
        <v>0</v>
      </c>
      <c r="H93" s="84" t="b">
        <v>0</v>
      </c>
      <c r="I93" s="84" t="b">
        <v>0</v>
      </c>
      <c r="J93" s="84" t="b">
        <v>0</v>
      </c>
      <c r="K93" s="84" t="b">
        <v>0</v>
      </c>
      <c r="L93" s="84" t="b">
        <v>0</v>
      </c>
    </row>
    <row r="94" spans="1:12" ht="15">
      <c r="A94" s="84" t="s">
        <v>2112</v>
      </c>
      <c r="B94" s="84" t="s">
        <v>2187</v>
      </c>
      <c r="C94" s="84">
        <v>6</v>
      </c>
      <c r="D94" s="123">
        <v>0.0030952454487145203</v>
      </c>
      <c r="E94" s="123">
        <v>1.484946592231619</v>
      </c>
      <c r="F94" s="84" t="s">
        <v>2704</v>
      </c>
      <c r="G94" s="84" t="b">
        <v>0</v>
      </c>
      <c r="H94" s="84" t="b">
        <v>0</v>
      </c>
      <c r="I94" s="84" t="b">
        <v>0</v>
      </c>
      <c r="J94" s="84" t="b">
        <v>0</v>
      </c>
      <c r="K94" s="84" t="b">
        <v>0</v>
      </c>
      <c r="L94" s="84" t="b">
        <v>0</v>
      </c>
    </row>
    <row r="95" spans="1:12" ht="15">
      <c r="A95" s="84" t="s">
        <v>2187</v>
      </c>
      <c r="B95" s="84" t="s">
        <v>2188</v>
      </c>
      <c r="C95" s="84">
        <v>6</v>
      </c>
      <c r="D95" s="123">
        <v>0.0030952454487145203</v>
      </c>
      <c r="E95" s="123">
        <v>2.4751867549424627</v>
      </c>
      <c r="F95" s="84" t="s">
        <v>2704</v>
      </c>
      <c r="G95" s="84" t="b">
        <v>0</v>
      </c>
      <c r="H95" s="84" t="b">
        <v>0</v>
      </c>
      <c r="I95" s="84" t="b">
        <v>0</v>
      </c>
      <c r="J95" s="84" t="b">
        <v>0</v>
      </c>
      <c r="K95" s="84" t="b">
        <v>0</v>
      </c>
      <c r="L95" s="84" t="b">
        <v>0</v>
      </c>
    </row>
    <row r="96" spans="1:12" ht="15">
      <c r="A96" s="84" t="s">
        <v>2188</v>
      </c>
      <c r="B96" s="84" t="s">
        <v>2157</v>
      </c>
      <c r="C96" s="84">
        <v>6</v>
      </c>
      <c r="D96" s="123">
        <v>0.0030952454487145203</v>
      </c>
      <c r="E96" s="123">
        <v>1.4337940697842377</v>
      </c>
      <c r="F96" s="84" t="s">
        <v>2704</v>
      </c>
      <c r="G96" s="84" t="b">
        <v>0</v>
      </c>
      <c r="H96" s="84" t="b">
        <v>0</v>
      </c>
      <c r="I96" s="84" t="b">
        <v>0</v>
      </c>
      <c r="J96" s="84" t="b">
        <v>0</v>
      </c>
      <c r="K96" s="84" t="b">
        <v>0</v>
      </c>
      <c r="L96" s="84" t="b">
        <v>0</v>
      </c>
    </row>
    <row r="97" spans="1:12" ht="15">
      <c r="A97" s="84" t="s">
        <v>2157</v>
      </c>
      <c r="B97" s="84" t="s">
        <v>487</v>
      </c>
      <c r="C97" s="84">
        <v>6</v>
      </c>
      <c r="D97" s="123">
        <v>0.0030952454487145203</v>
      </c>
      <c r="E97" s="123">
        <v>1.236304666027326</v>
      </c>
      <c r="F97" s="84" t="s">
        <v>2704</v>
      </c>
      <c r="G97" s="84" t="b">
        <v>0</v>
      </c>
      <c r="H97" s="84" t="b">
        <v>0</v>
      </c>
      <c r="I97" s="84" t="b">
        <v>0</v>
      </c>
      <c r="J97" s="84" t="b">
        <v>0</v>
      </c>
      <c r="K97" s="84" t="b">
        <v>0</v>
      </c>
      <c r="L97" s="84" t="b">
        <v>0</v>
      </c>
    </row>
    <row r="98" spans="1:12" ht="15">
      <c r="A98" s="84" t="s">
        <v>2564</v>
      </c>
      <c r="B98" s="84" t="s">
        <v>2145</v>
      </c>
      <c r="C98" s="84">
        <v>5</v>
      </c>
      <c r="D98" s="123">
        <v>0.0027174138258946406</v>
      </c>
      <c r="E98" s="123">
        <v>1.3546128237366128</v>
      </c>
      <c r="F98" s="84" t="s">
        <v>2704</v>
      </c>
      <c r="G98" s="84" t="b">
        <v>0</v>
      </c>
      <c r="H98" s="84" t="b">
        <v>0</v>
      </c>
      <c r="I98" s="84" t="b">
        <v>0</v>
      </c>
      <c r="J98" s="84" t="b">
        <v>0</v>
      </c>
      <c r="K98" s="84" t="b">
        <v>0</v>
      </c>
      <c r="L98" s="84" t="b">
        <v>0</v>
      </c>
    </row>
    <row r="99" spans="1:12" ht="15">
      <c r="A99" s="84" t="s">
        <v>487</v>
      </c>
      <c r="B99" s="84" t="s">
        <v>2564</v>
      </c>
      <c r="C99" s="84">
        <v>4</v>
      </c>
      <c r="D99" s="123">
        <v>0.002309091469374089</v>
      </c>
      <c r="E99" s="123">
        <v>1.2419085435453245</v>
      </c>
      <c r="F99" s="84" t="s">
        <v>2704</v>
      </c>
      <c r="G99" s="84" t="b">
        <v>0</v>
      </c>
      <c r="H99" s="84" t="b">
        <v>0</v>
      </c>
      <c r="I99" s="84" t="b">
        <v>0</v>
      </c>
      <c r="J99" s="84" t="b">
        <v>0</v>
      </c>
      <c r="K99" s="84" t="b">
        <v>0</v>
      </c>
      <c r="L99" s="84" t="b">
        <v>0</v>
      </c>
    </row>
    <row r="100" spans="1:12" ht="15">
      <c r="A100" s="84" t="s">
        <v>2180</v>
      </c>
      <c r="B100" s="84" t="s">
        <v>2576</v>
      </c>
      <c r="C100" s="84">
        <v>4</v>
      </c>
      <c r="D100" s="123">
        <v>0.002309091469374089</v>
      </c>
      <c r="E100" s="123">
        <v>1.885361220031512</v>
      </c>
      <c r="F100" s="84" t="s">
        <v>2704</v>
      </c>
      <c r="G100" s="84" t="b">
        <v>0</v>
      </c>
      <c r="H100" s="84" t="b">
        <v>0</v>
      </c>
      <c r="I100" s="84" t="b">
        <v>0</v>
      </c>
      <c r="J100" s="84" t="b">
        <v>0</v>
      </c>
      <c r="K100" s="84" t="b">
        <v>1</v>
      </c>
      <c r="L100" s="84" t="b">
        <v>0</v>
      </c>
    </row>
    <row r="101" spans="1:12" ht="15">
      <c r="A101" s="84" t="s">
        <v>2137</v>
      </c>
      <c r="B101" s="84" t="s">
        <v>2584</v>
      </c>
      <c r="C101" s="84">
        <v>4</v>
      </c>
      <c r="D101" s="123">
        <v>0.002309091469374089</v>
      </c>
      <c r="E101" s="123">
        <v>1.457457987982031</v>
      </c>
      <c r="F101" s="84" t="s">
        <v>2704</v>
      </c>
      <c r="G101" s="84" t="b">
        <v>0</v>
      </c>
      <c r="H101" s="84" t="b">
        <v>0</v>
      </c>
      <c r="I101" s="84" t="b">
        <v>0</v>
      </c>
      <c r="J101" s="84" t="b">
        <v>0</v>
      </c>
      <c r="K101" s="84" t="b">
        <v>0</v>
      </c>
      <c r="L101" s="84" t="b">
        <v>0</v>
      </c>
    </row>
    <row r="102" spans="1:12" ht="15">
      <c r="A102" s="84" t="s">
        <v>2135</v>
      </c>
      <c r="B102" s="84" t="s">
        <v>2164</v>
      </c>
      <c r="C102" s="84">
        <v>4</v>
      </c>
      <c r="D102" s="123">
        <v>0.002309091469374089</v>
      </c>
      <c r="E102" s="123">
        <v>1.3466438940653376</v>
      </c>
      <c r="F102" s="84" t="s">
        <v>2704</v>
      </c>
      <c r="G102" s="84" t="b">
        <v>0</v>
      </c>
      <c r="H102" s="84" t="b">
        <v>0</v>
      </c>
      <c r="I102" s="84" t="b">
        <v>0</v>
      </c>
      <c r="J102" s="84" t="b">
        <v>0</v>
      </c>
      <c r="K102" s="84" t="b">
        <v>0</v>
      </c>
      <c r="L102" s="84" t="b">
        <v>0</v>
      </c>
    </row>
    <row r="103" spans="1:12" ht="15">
      <c r="A103" s="84" t="s">
        <v>2164</v>
      </c>
      <c r="B103" s="84" t="s">
        <v>2161</v>
      </c>
      <c r="C103" s="84">
        <v>4</v>
      </c>
      <c r="D103" s="123">
        <v>0.002309091469374089</v>
      </c>
      <c r="E103" s="123">
        <v>2.526339277389844</v>
      </c>
      <c r="F103" s="84" t="s">
        <v>2704</v>
      </c>
      <c r="G103" s="84" t="b">
        <v>0</v>
      </c>
      <c r="H103" s="84" t="b">
        <v>0</v>
      </c>
      <c r="I103" s="84" t="b">
        <v>0</v>
      </c>
      <c r="J103" s="84" t="b">
        <v>0</v>
      </c>
      <c r="K103" s="84" t="b">
        <v>0</v>
      </c>
      <c r="L103" s="84" t="b">
        <v>0</v>
      </c>
    </row>
    <row r="104" spans="1:12" ht="15">
      <c r="A104" s="84" t="s">
        <v>2161</v>
      </c>
      <c r="B104" s="84" t="s">
        <v>2165</v>
      </c>
      <c r="C104" s="84">
        <v>4</v>
      </c>
      <c r="D104" s="123">
        <v>0.002309091469374089</v>
      </c>
      <c r="E104" s="123">
        <v>2.526339277389844</v>
      </c>
      <c r="F104" s="84" t="s">
        <v>2704</v>
      </c>
      <c r="G104" s="84" t="b">
        <v>0</v>
      </c>
      <c r="H104" s="84" t="b">
        <v>0</v>
      </c>
      <c r="I104" s="84" t="b">
        <v>0</v>
      </c>
      <c r="J104" s="84" t="b">
        <v>0</v>
      </c>
      <c r="K104" s="84" t="b">
        <v>0</v>
      </c>
      <c r="L104" s="84" t="b">
        <v>0</v>
      </c>
    </row>
    <row r="105" spans="1:12" ht="15">
      <c r="A105" s="84" t="s">
        <v>2165</v>
      </c>
      <c r="B105" s="84" t="s">
        <v>2166</v>
      </c>
      <c r="C105" s="84">
        <v>4</v>
      </c>
      <c r="D105" s="123">
        <v>0.002309091469374089</v>
      </c>
      <c r="E105" s="123">
        <v>2.8273692730538253</v>
      </c>
      <c r="F105" s="84" t="s">
        <v>2704</v>
      </c>
      <c r="G105" s="84" t="b">
        <v>0</v>
      </c>
      <c r="H105" s="84" t="b">
        <v>0</v>
      </c>
      <c r="I105" s="84" t="b">
        <v>0</v>
      </c>
      <c r="J105" s="84" t="b">
        <v>0</v>
      </c>
      <c r="K105" s="84" t="b">
        <v>0</v>
      </c>
      <c r="L105" s="84" t="b">
        <v>0</v>
      </c>
    </row>
    <row r="106" spans="1:12" ht="15">
      <c r="A106" s="84" t="s">
        <v>2166</v>
      </c>
      <c r="B106" s="84" t="s">
        <v>2167</v>
      </c>
      <c r="C106" s="84">
        <v>4</v>
      </c>
      <c r="D106" s="123">
        <v>0.002309091469374089</v>
      </c>
      <c r="E106" s="123">
        <v>2.8273692730538253</v>
      </c>
      <c r="F106" s="84" t="s">
        <v>2704</v>
      </c>
      <c r="G106" s="84" t="b">
        <v>0</v>
      </c>
      <c r="H106" s="84" t="b">
        <v>0</v>
      </c>
      <c r="I106" s="84" t="b">
        <v>0</v>
      </c>
      <c r="J106" s="84" t="b">
        <v>0</v>
      </c>
      <c r="K106" s="84" t="b">
        <v>0</v>
      </c>
      <c r="L106" s="84" t="b">
        <v>0</v>
      </c>
    </row>
    <row r="107" spans="1:12" ht="15">
      <c r="A107" s="84" t="s">
        <v>2167</v>
      </c>
      <c r="B107" s="84" t="s">
        <v>2161</v>
      </c>
      <c r="C107" s="84">
        <v>4</v>
      </c>
      <c r="D107" s="123">
        <v>0.002309091469374089</v>
      </c>
      <c r="E107" s="123">
        <v>2.526339277389844</v>
      </c>
      <c r="F107" s="84" t="s">
        <v>2704</v>
      </c>
      <c r="G107" s="84" t="b">
        <v>0</v>
      </c>
      <c r="H107" s="84" t="b">
        <v>0</v>
      </c>
      <c r="I107" s="84" t="b">
        <v>0</v>
      </c>
      <c r="J107" s="84" t="b">
        <v>0</v>
      </c>
      <c r="K107" s="84" t="b">
        <v>0</v>
      </c>
      <c r="L107" s="84" t="b">
        <v>0</v>
      </c>
    </row>
    <row r="108" spans="1:12" ht="15">
      <c r="A108" s="84" t="s">
        <v>2161</v>
      </c>
      <c r="B108" s="84" t="s">
        <v>2163</v>
      </c>
      <c r="C108" s="84">
        <v>4</v>
      </c>
      <c r="D108" s="123">
        <v>0.002309091469374089</v>
      </c>
      <c r="E108" s="123">
        <v>2.1741567592784814</v>
      </c>
      <c r="F108" s="84" t="s">
        <v>2704</v>
      </c>
      <c r="G108" s="84" t="b">
        <v>0</v>
      </c>
      <c r="H108" s="84" t="b">
        <v>0</v>
      </c>
      <c r="I108" s="84" t="b">
        <v>0</v>
      </c>
      <c r="J108" s="84" t="b">
        <v>0</v>
      </c>
      <c r="K108" s="84" t="b">
        <v>0</v>
      </c>
      <c r="L108" s="84" t="b">
        <v>0</v>
      </c>
    </row>
    <row r="109" spans="1:12" ht="15">
      <c r="A109" s="84" t="s">
        <v>2163</v>
      </c>
      <c r="B109" s="84" t="s">
        <v>2588</v>
      </c>
      <c r="C109" s="84">
        <v>4</v>
      </c>
      <c r="D109" s="123">
        <v>0.002309091469374089</v>
      </c>
      <c r="E109" s="123">
        <v>2.3782767419344064</v>
      </c>
      <c r="F109" s="84" t="s">
        <v>2704</v>
      </c>
      <c r="G109" s="84" t="b">
        <v>0</v>
      </c>
      <c r="H109" s="84" t="b">
        <v>0</v>
      </c>
      <c r="I109" s="84" t="b">
        <v>0</v>
      </c>
      <c r="J109" s="84" t="b">
        <v>0</v>
      </c>
      <c r="K109" s="84" t="b">
        <v>0</v>
      </c>
      <c r="L109" s="84" t="b">
        <v>0</v>
      </c>
    </row>
    <row r="110" spans="1:12" ht="15">
      <c r="A110" s="84" t="s">
        <v>2588</v>
      </c>
      <c r="B110" s="84" t="s">
        <v>2162</v>
      </c>
      <c r="C110" s="84">
        <v>4</v>
      </c>
      <c r="D110" s="123">
        <v>0.002309091469374089</v>
      </c>
      <c r="E110" s="123">
        <v>2.332519251373731</v>
      </c>
      <c r="F110" s="84" t="s">
        <v>2704</v>
      </c>
      <c r="G110" s="84" t="b">
        <v>0</v>
      </c>
      <c r="H110" s="84" t="b">
        <v>0</v>
      </c>
      <c r="I110" s="84" t="b">
        <v>0</v>
      </c>
      <c r="J110" s="84" t="b">
        <v>0</v>
      </c>
      <c r="K110" s="84" t="b">
        <v>0</v>
      </c>
      <c r="L110" s="84" t="b">
        <v>0</v>
      </c>
    </row>
    <row r="111" spans="1:12" ht="15">
      <c r="A111" s="84" t="s">
        <v>2162</v>
      </c>
      <c r="B111" s="84" t="s">
        <v>487</v>
      </c>
      <c r="C111" s="84">
        <v>4</v>
      </c>
      <c r="D111" s="123">
        <v>0.002309091469374089</v>
      </c>
      <c r="E111" s="123">
        <v>1.315485912074951</v>
      </c>
      <c r="F111" s="84" t="s">
        <v>2704</v>
      </c>
      <c r="G111" s="84" t="b">
        <v>0</v>
      </c>
      <c r="H111" s="84" t="b">
        <v>0</v>
      </c>
      <c r="I111" s="84" t="b">
        <v>0</v>
      </c>
      <c r="J111" s="84" t="b">
        <v>0</v>
      </c>
      <c r="K111" s="84" t="b">
        <v>0</v>
      </c>
      <c r="L111" s="84" t="b">
        <v>0</v>
      </c>
    </row>
    <row r="112" spans="1:12" ht="15">
      <c r="A112" s="84" t="s">
        <v>487</v>
      </c>
      <c r="B112" s="84" t="s">
        <v>2600</v>
      </c>
      <c r="C112" s="84">
        <v>4</v>
      </c>
      <c r="D112" s="123">
        <v>0.002309091469374089</v>
      </c>
      <c r="E112" s="123">
        <v>1.6812412373755872</v>
      </c>
      <c r="F112" s="84" t="s">
        <v>2704</v>
      </c>
      <c r="G112" s="84" t="b">
        <v>0</v>
      </c>
      <c r="H112" s="84" t="b">
        <v>0</v>
      </c>
      <c r="I112" s="84" t="b">
        <v>0</v>
      </c>
      <c r="J112" s="84" t="b">
        <v>0</v>
      </c>
      <c r="K112" s="84" t="b">
        <v>0</v>
      </c>
      <c r="L112" s="84" t="b">
        <v>0</v>
      </c>
    </row>
    <row r="113" spans="1:12" ht="15">
      <c r="A113" s="84" t="s">
        <v>2601</v>
      </c>
      <c r="B113" s="84" t="s">
        <v>2564</v>
      </c>
      <c r="C113" s="84">
        <v>4</v>
      </c>
      <c r="D113" s="123">
        <v>0.002309091469374089</v>
      </c>
      <c r="E113" s="123">
        <v>2.3880365792235625</v>
      </c>
      <c r="F113" s="84" t="s">
        <v>2704</v>
      </c>
      <c r="G113" s="84" t="b">
        <v>0</v>
      </c>
      <c r="H113" s="84" t="b">
        <v>0</v>
      </c>
      <c r="I113" s="84" t="b">
        <v>0</v>
      </c>
      <c r="J113" s="84" t="b">
        <v>0</v>
      </c>
      <c r="K113" s="84" t="b">
        <v>0</v>
      </c>
      <c r="L113" s="84" t="b">
        <v>0</v>
      </c>
    </row>
    <row r="114" spans="1:12" ht="15">
      <c r="A114" s="84" t="s">
        <v>2564</v>
      </c>
      <c r="B114" s="84" t="s">
        <v>2575</v>
      </c>
      <c r="C114" s="84">
        <v>4</v>
      </c>
      <c r="D114" s="123">
        <v>0.002309091469374089</v>
      </c>
      <c r="E114" s="123">
        <v>2.144998530537268</v>
      </c>
      <c r="F114" s="84" t="s">
        <v>2704</v>
      </c>
      <c r="G114" s="84" t="b">
        <v>0</v>
      </c>
      <c r="H114" s="84" t="b">
        <v>0</v>
      </c>
      <c r="I114" s="84" t="b">
        <v>0</v>
      </c>
      <c r="J114" s="84" t="b">
        <v>0</v>
      </c>
      <c r="K114" s="84" t="b">
        <v>0</v>
      </c>
      <c r="L114" s="84" t="b">
        <v>0</v>
      </c>
    </row>
    <row r="115" spans="1:12" ht="15">
      <c r="A115" s="84" t="s">
        <v>2575</v>
      </c>
      <c r="B115" s="84" t="s">
        <v>2137</v>
      </c>
      <c r="C115" s="84">
        <v>4</v>
      </c>
      <c r="D115" s="123">
        <v>0.002309091469374089</v>
      </c>
      <c r="E115" s="123">
        <v>1.3782767419344062</v>
      </c>
      <c r="F115" s="84" t="s">
        <v>2704</v>
      </c>
      <c r="G115" s="84" t="b">
        <v>0</v>
      </c>
      <c r="H115" s="84" t="b">
        <v>0</v>
      </c>
      <c r="I115" s="84" t="b">
        <v>0</v>
      </c>
      <c r="J115" s="84" t="b">
        <v>0</v>
      </c>
      <c r="K115" s="84" t="b">
        <v>0</v>
      </c>
      <c r="L115" s="84" t="b">
        <v>0</v>
      </c>
    </row>
    <row r="116" spans="1:12" ht="15">
      <c r="A116" s="84" t="s">
        <v>2137</v>
      </c>
      <c r="B116" s="84" t="s">
        <v>2581</v>
      </c>
      <c r="C116" s="84">
        <v>4</v>
      </c>
      <c r="D116" s="123">
        <v>0.002309091469374089</v>
      </c>
      <c r="E116" s="123">
        <v>1.3782767419344062</v>
      </c>
      <c r="F116" s="84" t="s">
        <v>2704</v>
      </c>
      <c r="G116" s="84" t="b">
        <v>0</v>
      </c>
      <c r="H116" s="84" t="b">
        <v>0</v>
      </c>
      <c r="I116" s="84" t="b">
        <v>0</v>
      </c>
      <c r="J116" s="84" t="b">
        <v>0</v>
      </c>
      <c r="K116" s="84" t="b">
        <v>0</v>
      </c>
      <c r="L116" s="84" t="b">
        <v>0</v>
      </c>
    </row>
    <row r="117" spans="1:12" ht="15">
      <c r="A117" s="84" t="s">
        <v>2581</v>
      </c>
      <c r="B117" s="84" t="s">
        <v>2137</v>
      </c>
      <c r="C117" s="84">
        <v>4</v>
      </c>
      <c r="D117" s="123">
        <v>0.002309091469374089</v>
      </c>
      <c r="E117" s="123">
        <v>1.3782767419344062</v>
      </c>
      <c r="F117" s="84" t="s">
        <v>2704</v>
      </c>
      <c r="G117" s="84" t="b">
        <v>0</v>
      </c>
      <c r="H117" s="84" t="b">
        <v>0</v>
      </c>
      <c r="I117" s="84" t="b">
        <v>0</v>
      </c>
      <c r="J117" s="84" t="b">
        <v>0</v>
      </c>
      <c r="K117" s="84" t="b">
        <v>0</v>
      </c>
      <c r="L117" s="84" t="b">
        <v>0</v>
      </c>
    </row>
    <row r="118" spans="1:12" ht="15">
      <c r="A118" s="84" t="s">
        <v>2137</v>
      </c>
      <c r="B118" s="84" t="s">
        <v>2589</v>
      </c>
      <c r="C118" s="84">
        <v>4</v>
      </c>
      <c r="D118" s="123">
        <v>0.002309091469374089</v>
      </c>
      <c r="E118" s="123">
        <v>1.457457987982031</v>
      </c>
      <c r="F118" s="84" t="s">
        <v>2704</v>
      </c>
      <c r="G118" s="84" t="b">
        <v>0</v>
      </c>
      <c r="H118" s="84" t="b">
        <v>0</v>
      </c>
      <c r="I118" s="84" t="b">
        <v>0</v>
      </c>
      <c r="J118" s="84" t="b">
        <v>0</v>
      </c>
      <c r="K118" s="84" t="b">
        <v>0</v>
      </c>
      <c r="L118" s="84" t="b">
        <v>0</v>
      </c>
    </row>
    <row r="119" spans="1:12" ht="15">
      <c r="A119" s="84" t="s">
        <v>2589</v>
      </c>
      <c r="B119" s="84" t="s">
        <v>2602</v>
      </c>
      <c r="C119" s="84">
        <v>4</v>
      </c>
      <c r="D119" s="123">
        <v>0.002309091469374089</v>
      </c>
      <c r="E119" s="123">
        <v>2.7304592600457687</v>
      </c>
      <c r="F119" s="84" t="s">
        <v>2704</v>
      </c>
      <c r="G119" s="84" t="b">
        <v>0</v>
      </c>
      <c r="H119" s="84" t="b">
        <v>0</v>
      </c>
      <c r="I119" s="84" t="b">
        <v>0</v>
      </c>
      <c r="J119" s="84" t="b">
        <v>0</v>
      </c>
      <c r="K119" s="84" t="b">
        <v>0</v>
      </c>
      <c r="L119" s="84" t="b">
        <v>0</v>
      </c>
    </row>
    <row r="120" spans="1:12" ht="15">
      <c r="A120" s="84" t="s">
        <v>328</v>
      </c>
      <c r="B120" s="84" t="s">
        <v>2184</v>
      </c>
      <c r="C120" s="84">
        <v>4</v>
      </c>
      <c r="D120" s="123">
        <v>0.002309091469374089</v>
      </c>
      <c r="E120" s="123">
        <v>2.6335492470377124</v>
      </c>
      <c r="F120" s="84" t="s">
        <v>2704</v>
      </c>
      <c r="G120" s="84" t="b">
        <v>0</v>
      </c>
      <c r="H120" s="84" t="b">
        <v>0</v>
      </c>
      <c r="I120" s="84" t="b">
        <v>0</v>
      </c>
      <c r="J120" s="84" t="b">
        <v>0</v>
      </c>
      <c r="K120" s="84" t="b">
        <v>0</v>
      </c>
      <c r="L120" s="84" t="b">
        <v>0</v>
      </c>
    </row>
    <row r="121" spans="1:12" ht="15">
      <c r="A121" s="84" t="s">
        <v>2163</v>
      </c>
      <c r="B121" s="84" t="s">
        <v>2134</v>
      </c>
      <c r="C121" s="84">
        <v>3</v>
      </c>
      <c r="D121" s="123">
        <v>0.0018625076570601695</v>
      </c>
      <c r="E121" s="123">
        <v>0.8252032112973176</v>
      </c>
      <c r="F121" s="84" t="s">
        <v>2704</v>
      </c>
      <c r="G121" s="84" t="b">
        <v>0</v>
      </c>
      <c r="H121" s="84" t="b">
        <v>0</v>
      </c>
      <c r="I121" s="84" t="b">
        <v>0</v>
      </c>
      <c r="J121" s="84" t="b">
        <v>0</v>
      </c>
      <c r="K121" s="84" t="b">
        <v>0</v>
      </c>
      <c r="L121" s="84" t="b">
        <v>0</v>
      </c>
    </row>
    <row r="122" spans="1:12" ht="15">
      <c r="A122" s="84" t="s">
        <v>2146</v>
      </c>
      <c r="B122" s="84" t="s">
        <v>2591</v>
      </c>
      <c r="C122" s="84">
        <v>3</v>
      </c>
      <c r="D122" s="123">
        <v>0.0020467035347334762</v>
      </c>
      <c r="E122" s="123">
        <v>1.5410625342105504</v>
      </c>
      <c r="F122" s="84" t="s">
        <v>2704</v>
      </c>
      <c r="G122" s="84" t="b">
        <v>0</v>
      </c>
      <c r="H122" s="84" t="b">
        <v>0</v>
      </c>
      <c r="I122" s="84" t="b">
        <v>0</v>
      </c>
      <c r="J122" s="84" t="b">
        <v>0</v>
      </c>
      <c r="K122" s="84" t="b">
        <v>0</v>
      </c>
      <c r="L122" s="84" t="b">
        <v>0</v>
      </c>
    </row>
    <row r="123" spans="1:12" ht="15">
      <c r="A123" s="84" t="s">
        <v>2146</v>
      </c>
      <c r="B123" s="84" t="s">
        <v>2136</v>
      </c>
      <c r="C123" s="84">
        <v>3</v>
      </c>
      <c r="D123" s="123">
        <v>0.0018625076570601695</v>
      </c>
      <c r="E123" s="123">
        <v>0.17463957698457763</v>
      </c>
      <c r="F123" s="84" t="s">
        <v>2704</v>
      </c>
      <c r="G123" s="84" t="b">
        <v>0</v>
      </c>
      <c r="H123" s="84" t="b">
        <v>0</v>
      </c>
      <c r="I123" s="84" t="b">
        <v>0</v>
      </c>
      <c r="J123" s="84" t="b">
        <v>0</v>
      </c>
      <c r="K123" s="84" t="b">
        <v>0</v>
      </c>
      <c r="L123" s="84" t="b">
        <v>0</v>
      </c>
    </row>
    <row r="124" spans="1:12" ht="15">
      <c r="A124" s="84" t="s">
        <v>2152</v>
      </c>
      <c r="B124" s="84" t="s">
        <v>2595</v>
      </c>
      <c r="C124" s="84">
        <v>3</v>
      </c>
      <c r="D124" s="123">
        <v>0.0018625076570601695</v>
      </c>
      <c r="E124" s="123">
        <v>1.9427626917558947</v>
      </c>
      <c r="F124" s="84" t="s">
        <v>2704</v>
      </c>
      <c r="G124" s="84" t="b">
        <v>0</v>
      </c>
      <c r="H124" s="84" t="b">
        <v>0</v>
      </c>
      <c r="I124" s="84" t="b">
        <v>0</v>
      </c>
      <c r="J124" s="84" t="b">
        <v>0</v>
      </c>
      <c r="K124" s="84" t="b">
        <v>0</v>
      </c>
      <c r="L124" s="84" t="b">
        <v>0</v>
      </c>
    </row>
    <row r="125" spans="1:12" ht="15">
      <c r="A125" s="84" t="s">
        <v>2135</v>
      </c>
      <c r="B125" s="84" t="s">
        <v>2156</v>
      </c>
      <c r="C125" s="84">
        <v>3</v>
      </c>
      <c r="D125" s="123">
        <v>0.0018625076570601695</v>
      </c>
      <c r="E125" s="123">
        <v>0.18031247229881245</v>
      </c>
      <c r="F125" s="84" t="s">
        <v>2704</v>
      </c>
      <c r="G125" s="84" t="b">
        <v>0</v>
      </c>
      <c r="H125" s="84" t="b">
        <v>0</v>
      </c>
      <c r="I125" s="84" t="b">
        <v>0</v>
      </c>
      <c r="J125" s="84" t="b">
        <v>0</v>
      </c>
      <c r="K125" s="84" t="b">
        <v>1</v>
      </c>
      <c r="L125" s="84" t="b">
        <v>0</v>
      </c>
    </row>
    <row r="126" spans="1:12" ht="15">
      <c r="A126" s="84" t="s">
        <v>2582</v>
      </c>
      <c r="B126" s="84" t="s">
        <v>2583</v>
      </c>
      <c r="C126" s="84">
        <v>3</v>
      </c>
      <c r="D126" s="123">
        <v>0.0018625076570601695</v>
      </c>
      <c r="E126" s="123">
        <v>2.3502480183341627</v>
      </c>
      <c r="F126" s="84" t="s">
        <v>2704</v>
      </c>
      <c r="G126" s="84" t="b">
        <v>0</v>
      </c>
      <c r="H126" s="84" t="b">
        <v>0</v>
      </c>
      <c r="I126" s="84" t="b">
        <v>0</v>
      </c>
      <c r="J126" s="84" t="b">
        <v>0</v>
      </c>
      <c r="K126" s="84" t="b">
        <v>0</v>
      </c>
      <c r="L126" s="84" t="b">
        <v>0</v>
      </c>
    </row>
    <row r="127" spans="1:12" ht="15">
      <c r="A127" s="84" t="s">
        <v>2111</v>
      </c>
      <c r="B127" s="84" t="s">
        <v>2593</v>
      </c>
      <c r="C127" s="84">
        <v>3</v>
      </c>
      <c r="D127" s="123">
        <v>0.0018625076570601695</v>
      </c>
      <c r="E127" s="123">
        <v>1.651278013998144</v>
      </c>
      <c r="F127" s="84" t="s">
        <v>2704</v>
      </c>
      <c r="G127" s="84" t="b">
        <v>0</v>
      </c>
      <c r="H127" s="84" t="b">
        <v>0</v>
      </c>
      <c r="I127" s="84" t="b">
        <v>0</v>
      </c>
      <c r="J127" s="84" t="b">
        <v>0</v>
      </c>
      <c r="K127" s="84" t="b">
        <v>0</v>
      </c>
      <c r="L127" s="84" t="b">
        <v>0</v>
      </c>
    </row>
    <row r="128" spans="1:12" ht="15">
      <c r="A128" s="84" t="s">
        <v>2112</v>
      </c>
      <c r="B128" s="84" t="s">
        <v>2613</v>
      </c>
      <c r="C128" s="84">
        <v>3</v>
      </c>
      <c r="D128" s="123">
        <v>0.0018625076570601695</v>
      </c>
      <c r="E128" s="123">
        <v>1.484946592231619</v>
      </c>
      <c r="F128" s="84" t="s">
        <v>2704</v>
      </c>
      <c r="G128" s="84" t="b">
        <v>0</v>
      </c>
      <c r="H128" s="84" t="b">
        <v>0</v>
      </c>
      <c r="I128" s="84" t="b">
        <v>0</v>
      </c>
      <c r="J128" s="84" t="b">
        <v>0</v>
      </c>
      <c r="K128" s="84" t="b">
        <v>0</v>
      </c>
      <c r="L128" s="84" t="b">
        <v>0</v>
      </c>
    </row>
    <row r="129" spans="1:12" ht="15">
      <c r="A129" s="84" t="s">
        <v>2613</v>
      </c>
      <c r="B129" s="84" t="s">
        <v>2598</v>
      </c>
      <c r="C129" s="84">
        <v>3</v>
      </c>
      <c r="D129" s="123">
        <v>0.0018625076570601695</v>
      </c>
      <c r="E129" s="123">
        <v>2.8273692730538253</v>
      </c>
      <c r="F129" s="84" t="s">
        <v>2704</v>
      </c>
      <c r="G129" s="84" t="b">
        <v>0</v>
      </c>
      <c r="H129" s="84" t="b">
        <v>0</v>
      </c>
      <c r="I129" s="84" t="b">
        <v>0</v>
      </c>
      <c r="J129" s="84" t="b">
        <v>0</v>
      </c>
      <c r="K129" s="84" t="b">
        <v>0</v>
      </c>
      <c r="L129" s="84" t="b">
        <v>0</v>
      </c>
    </row>
    <row r="130" spans="1:12" ht="15">
      <c r="A130" s="84" t="s">
        <v>2598</v>
      </c>
      <c r="B130" s="84" t="s">
        <v>2596</v>
      </c>
      <c r="C130" s="84">
        <v>3</v>
      </c>
      <c r="D130" s="123">
        <v>0.0018625076570601695</v>
      </c>
      <c r="E130" s="123">
        <v>2.7024305364455254</v>
      </c>
      <c r="F130" s="84" t="s">
        <v>2704</v>
      </c>
      <c r="G130" s="84" t="b">
        <v>0</v>
      </c>
      <c r="H130" s="84" t="b">
        <v>0</v>
      </c>
      <c r="I130" s="84" t="b">
        <v>0</v>
      </c>
      <c r="J130" s="84" t="b">
        <v>0</v>
      </c>
      <c r="K130" s="84" t="b">
        <v>1</v>
      </c>
      <c r="L130" s="84" t="b">
        <v>0</v>
      </c>
    </row>
    <row r="131" spans="1:12" ht="15">
      <c r="A131" s="84" t="s">
        <v>2596</v>
      </c>
      <c r="B131" s="84" t="s">
        <v>2147</v>
      </c>
      <c r="C131" s="84">
        <v>3</v>
      </c>
      <c r="D131" s="123">
        <v>0.0018625076570601695</v>
      </c>
      <c r="E131" s="123">
        <v>1.9620678469512813</v>
      </c>
      <c r="F131" s="84" t="s">
        <v>2704</v>
      </c>
      <c r="G131" s="84" t="b">
        <v>0</v>
      </c>
      <c r="H131" s="84" t="b">
        <v>1</v>
      </c>
      <c r="I131" s="84" t="b">
        <v>0</v>
      </c>
      <c r="J131" s="84" t="b">
        <v>0</v>
      </c>
      <c r="K131" s="84" t="b">
        <v>0</v>
      </c>
      <c r="L131" s="84" t="b">
        <v>0</v>
      </c>
    </row>
    <row r="132" spans="1:12" ht="15">
      <c r="A132" s="84" t="s">
        <v>2148</v>
      </c>
      <c r="B132" s="84" t="s">
        <v>2137</v>
      </c>
      <c r="C132" s="84">
        <v>3</v>
      </c>
      <c r="D132" s="123">
        <v>0.0018625076570601695</v>
      </c>
      <c r="E132" s="123">
        <v>0.6890665748875436</v>
      </c>
      <c r="F132" s="84" t="s">
        <v>2704</v>
      </c>
      <c r="G132" s="84" t="b">
        <v>0</v>
      </c>
      <c r="H132" s="84" t="b">
        <v>1</v>
      </c>
      <c r="I132" s="84" t="b">
        <v>0</v>
      </c>
      <c r="J132" s="84" t="b">
        <v>0</v>
      </c>
      <c r="K132" s="84" t="b">
        <v>0</v>
      </c>
      <c r="L132" s="84" t="b">
        <v>0</v>
      </c>
    </row>
    <row r="133" spans="1:12" ht="15">
      <c r="A133" s="84" t="s">
        <v>2584</v>
      </c>
      <c r="B133" s="84" t="s">
        <v>2614</v>
      </c>
      <c r="C133" s="84">
        <v>3</v>
      </c>
      <c r="D133" s="123">
        <v>0.0018625076570601695</v>
      </c>
      <c r="E133" s="123">
        <v>2.7304592600457687</v>
      </c>
      <c r="F133" s="84" t="s">
        <v>2704</v>
      </c>
      <c r="G133" s="84" t="b">
        <v>0</v>
      </c>
      <c r="H133" s="84" t="b">
        <v>0</v>
      </c>
      <c r="I133" s="84" t="b">
        <v>0</v>
      </c>
      <c r="J133" s="84" t="b">
        <v>0</v>
      </c>
      <c r="K133" s="84" t="b">
        <v>0</v>
      </c>
      <c r="L133" s="84" t="b">
        <v>0</v>
      </c>
    </row>
    <row r="134" spans="1:12" ht="15">
      <c r="A134" s="84" t="s">
        <v>2614</v>
      </c>
      <c r="B134" s="84" t="s">
        <v>2169</v>
      </c>
      <c r="C134" s="84">
        <v>3</v>
      </c>
      <c r="D134" s="123">
        <v>0.0018625076570601695</v>
      </c>
      <c r="E134" s="123">
        <v>1.7959608088022012</v>
      </c>
      <c r="F134" s="84" t="s">
        <v>2704</v>
      </c>
      <c r="G134" s="84" t="b">
        <v>0</v>
      </c>
      <c r="H134" s="84" t="b">
        <v>0</v>
      </c>
      <c r="I134" s="84" t="b">
        <v>0</v>
      </c>
      <c r="J134" s="84" t="b">
        <v>0</v>
      </c>
      <c r="K134" s="84" t="b">
        <v>0</v>
      </c>
      <c r="L134" s="84" t="b">
        <v>0</v>
      </c>
    </row>
    <row r="135" spans="1:12" ht="15">
      <c r="A135" s="84" t="s">
        <v>2146</v>
      </c>
      <c r="B135" s="84" t="s">
        <v>2615</v>
      </c>
      <c r="C135" s="84">
        <v>3</v>
      </c>
      <c r="D135" s="123">
        <v>0.0018625076570601695</v>
      </c>
      <c r="E135" s="123">
        <v>1.6660012708188503</v>
      </c>
      <c r="F135" s="84" t="s">
        <v>2704</v>
      </c>
      <c r="G135" s="84" t="b">
        <v>0</v>
      </c>
      <c r="H135" s="84" t="b">
        <v>0</v>
      </c>
      <c r="I135" s="84" t="b">
        <v>0</v>
      </c>
      <c r="J135" s="84" t="b">
        <v>0</v>
      </c>
      <c r="K135" s="84" t="b">
        <v>0</v>
      </c>
      <c r="L135" s="84" t="b">
        <v>0</v>
      </c>
    </row>
    <row r="136" spans="1:12" ht="15">
      <c r="A136" s="84" t="s">
        <v>2616</v>
      </c>
      <c r="B136" s="84" t="s">
        <v>2585</v>
      </c>
      <c r="C136" s="84">
        <v>3</v>
      </c>
      <c r="D136" s="123">
        <v>0.0018625076570601695</v>
      </c>
      <c r="E136" s="123">
        <v>2.7304592600457687</v>
      </c>
      <c r="F136" s="84" t="s">
        <v>2704</v>
      </c>
      <c r="G136" s="84" t="b">
        <v>0</v>
      </c>
      <c r="H136" s="84" t="b">
        <v>0</v>
      </c>
      <c r="I136" s="84" t="b">
        <v>0</v>
      </c>
      <c r="J136" s="84" t="b">
        <v>0</v>
      </c>
      <c r="K136" s="84" t="b">
        <v>0</v>
      </c>
      <c r="L136" s="84" t="b">
        <v>0</v>
      </c>
    </row>
    <row r="137" spans="1:12" ht="15">
      <c r="A137" s="84" t="s">
        <v>2585</v>
      </c>
      <c r="B137" s="84" t="s">
        <v>2158</v>
      </c>
      <c r="C137" s="84">
        <v>3</v>
      </c>
      <c r="D137" s="123">
        <v>0.0018625076570601695</v>
      </c>
      <c r="E137" s="123">
        <v>1.7451825168664752</v>
      </c>
      <c r="F137" s="84" t="s">
        <v>2704</v>
      </c>
      <c r="G137" s="84" t="b">
        <v>0</v>
      </c>
      <c r="H137" s="84" t="b">
        <v>0</v>
      </c>
      <c r="I137" s="84" t="b">
        <v>0</v>
      </c>
      <c r="J137" s="84" t="b">
        <v>0</v>
      </c>
      <c r="K137" s="84" t="b">
        <v>1</v>
      </c>
      <c r="L137" s="84" t="b">
        <v>0</v>
      </c>
    </row>
    <row r="138" spans="1:12" ht="15">
      <c r="A138" s="84" t="s">
        <v>2618</v>
      </c>
      <c r="B138" s="84" t="s">
        <v>2134</v>
      </c>
      <c r="C138" s="84">
        <v>3</v>
      </c>
      <c r="D138" s="123">
        <v>0.0018625076570601695</v>
      </c>
      <c r="E138" s="123">
        <v>1.30232446601698</v>
      </c>
      <c r="F138" s="84" t="s">
        <v>2704</v>
      </c>
      <c r="G138" s="84" t="b">
        <v>0</v>
      </c>
      <c r="H138" s="84" t="b">
        <v>0</v>
      </c>
      <c r="I138" s="84" t="b">
        <v>0</v>
      </c>
      <c r="J138" s="84" t="b">
        <v>0</v>
      </c>
      <c r="K138" s="84" t="b">
        <v>0</v>
      </c>
      <c r="L138" s="84" t="b">
        <v>0</v>
      </c>
    </row>
    <row r="139" spans="1:12" ht="15">
      <c r="A139" s="84" t="s">
        <v>244</v>
      </c>
      <c r="B139" s="84" t="s">
        <v>2134</v>
      </c>
      <c r="C139" s="84">
        <v>3</v>
      </c>
      <c r="D139" s="123">
        <v>0.0018625076570601695</v>
      </c>
      <c r="E139" s="123">
        <v>1.30232446601698</v>
      </c>
      <c r="F139" s="84" t="s">
        <v>2704</v>
      </c>
      <c r="G139" s="84" t="b">
        <v>0</v>
      </c>
      <c r="H139" s="84" t="b">
        <v>0</v>
      </c>
      <c r="I139" s="84" t="b">
        <v>0</v>
      </c>
      <c r="J139" s="84" t="b">
        <v>0</v>
      </c>
      <c r="K139" s="84" t="b">
        <v>0</v>
      </c>
      <c r="L139" s="84" t="b">
        <v>0</v>
      </c>
    </row>
    <row r="140" spans="1:12" ht="15">
      <c r="A140" s="84" t="s">
        <v>2600</v>
      </c>
      <c r="B140" s="84" t="s">
        <v>2621</v>
      </c>
      <c r="C140" s="84">
        <v>3</v>
      </c>
      <c r="D140" s="123">
        <v>0.0018625076570601695</v>
      </c>
      <c r="E140" s="123">
        <v>2.8273692730538253</v>
      </c>
      <c r="F140" s="84" t="s">
        <v>2704</v>
      </c>
      <c r="G140" s="84" t="b">
        <v>0</v>
      </c>
      <c r="H140" s="84" t="b">
        <v>0</v>
      </c>
      <c r="I140" s="84" t="b">
        <v>0</v>
      </c>
      <c r="J140" s="84" t="b">
        <v>0</v>
      </c>
      <c r="K140" s="84" t="b">
        <v>0</v>
      </c>
      <c r="L140" s="84" t="b">
        <v>0</v>
      </c>
    </row>
    <row r="141" spans="1:12" ht="15">
      <c r="A141" s="84" t="s">
        <v>296</v>
      </c>
      <c r="B141" s="84" t="s">
        <v>2601</v>
      </c>
      <c r="C141" s="84">
        <v>3</v>
      </c>
      <c r="D141" s="123">
        <v>0.0018625076570601695</v>
      </c>
      <c r="E141" s="123">
        <v>2.429429264381788</v>
      </c>
      <c r="F141" s="84" t="s">
        <v>2704</v>
      </c>
      <c r="G141" s="84" t="b">
        <v>0</v>
      </c>
      <c r="H141" s="84" t="b">
        <v>0</v>
      </c>
      <c r="I141" s="84" t="b">
        <v>0</v>
      </c>
      <c r="J141" s="84" t="b">
        <v>0</v>
      </c>
      <c r="K141" s="84" t="b">
        <v>0</v>
      </c>
      <c r="L141" s="84" t="b">
        <v>0</v>
      </c>
    </row>
    <row r="142" spans="1:12" ht="15">
      <c r="A142" s="84" t="s">
        <v>2626</v>
      </c>
      <c r="B142" s="84" t="s">
        <v>2627</v>
      </c>
      <c r="C142" s="84">
        <v>3</v>
      </c>
      <c r="D142" s="123">
        <v>0.0018625076570601695</v>
      </c>
      <c r="E142" s="123">
        <v>2.9523080096621253</v>
      </c>
      <c r="F142" s="84" t="s">
        <v>2704</v>
      </c>
      <c r="G142" s="84" t="b">
        <v>0</v>
      </c>
      <c r="H142" s="84" t="b">
        <v>0</v>
      </c>
      <c r="I142" s="84" t="b">
        <v>0</v>
      </c>
      <c r="J142" s="84" t="b">
        <v>0</v>
      </c>
      <c r="K142" s="84" t="b">
        <v>0</v>
      </c>
      <c r="L142" s="84" t="b">
        <v>0</v>
      </c>
    </row>
    <row r="143" spans="1:12" ht="15">
      <c r="A143" s="84" t="s">
        <v>2577</v>
      </c>
      <c r="B143" s="84" t="s">
        <v>2629</v>
      </c>
      <c r="C143" s="84">
        <v>3</v>
      </c>
      <c r="D143" s="123">
        <v>0.0018625076570601695</v>
      </c>
      <c r="E143" s="123">
        <v>2.584331224367531</v>
      </c>
      <c r="F143" s="84" t="s">
        <v>2704</v>
      </c>
      <c r="G143" s="84" t="b">
        <v>0</v>
      </c>
      <c r="H143" s="84" t="b">
        <v>0</v>
      </c>
      <c r="I143" s="84" t="b">
        <v>0</v>
      </c>
      <c r="J143" s="84" t="b">
        <v>0</v>
      </c>
      <c r="K143" s="84" t="b">
        <v>0</v>
      </c>
      <c r="L143" s="84" t="b">
        <v>0</v>
      </c>
    </row>
    <row r="144" spans="1:12" ht="15">
      <c r="A144" s="84" t="s">
        <v>2629</v>
      </c>
      <c r="B144" s="84" t="s">
        <v>2180</v>
      </c>
      <c r="C144" s="84">
        <v>3</v>
      </c>
      <c r="D144" s="123">
        <v>0.0018625076570601695</v>
      </c>
      <c r="E144" s="123">
        <v>2.1283992687178066</v>
      </c>
      <c r="F144" s="84" t="s">
        <v>2704</v>
      </c>
      <c r="G144" s="84" t="b">
        <v>0</v>
      </c>
      <c r="H144" s="84" t="b">
        <v>0</v>
      </c>
      <c r="I144" s="84" t="b">
        <v>0</v>
      </c>
      <c r="J144" s="84" t="b">
        <v>0</v>
      </c>
      <c r="K144" s="84" t="b">
        <v>0</v>
      </c>
      <c r="L144" s="84" t="b">
        <v>0</v>
      </c>
    </row>
    <row r="145" spans="1:12" ht="15">
      <c r="A145" s="84" t="s">
        <v>2576</v>
      </c>
      <c r="B145" s="84" t="s">
        <v>2630</v>
      </c>
      <c r="C145" s="84">
        <v>3</v>
      </c>
      <c r="D145" s="123">
        <v>0.0018625076570601695</v>
      </c>
      <c r="E145" s="123">
        <v>2.651278013998144</v>
      </c>
      <c r="F145" s="84" t="s">
        <v>2704</v>
      </c>
      <c r="G145" s="84" t="b">
        <v>0</v>
      </c>
      <c r="H145" s="84" t="b">
        <v>1</v>
      </c>
      <c r="I145" s="84" t="b">
        <v>0</v>
      </c>
      <c r="J145" s="84" t="b">
        <v>0</v>
      </c>
      <c r="K145" s="84" t="b">
        <v>0</v>
      </c>
      <c r="L145" s="84" t="b">
        <v>0</v>
      </c>
    </row>
    <row r="146" spans="1:12" ht="15">
      <c r="A146" s="84" t="s">
        <v>2630</v>
      </c>
      <c r="B146" s="84" t="s">
        <v>2162</v>
      </c>
      <c r="C146" s="84">
        <v>3</v>
      </c>
      <c r="D146" s="123">
        <v>0.0018625076570601695</v>
      </c>
      <c r="E146" s="123">
        <v>2.429429264381788</v>
      </c>
      <c r="F146" s="84" t="s">
        <v>2704</v>
      </c>
      <c r="G146" s="84" t="b">
        <v>0</v>
      </c>
      <c r="H146" s="84" t="b">
        <v>0</v>
      </c>
      <c r="I146" s="84" t="b">
        <v>0</v>
      </c>
      <c r="J146" s="84" t="b">
        <v>0</v>
      </c>
      <c r="K146" s="84" t="b">
        <v>0</v>
      </c>
      <c r="L146" s="84" t="b">
        <v>0</v>
      </c>
    </row>
    <row r="147" spans="1:12" ht="15">
      <c r="A147" s="84" t="s">
        <v>2162</v>
      </c>
      <c r="B147" s="84" t="s">
        <v>2578</v>
      </c>
      <c r="C147" s="84">
        <v>3</v>
      </c>
      <c r="D147" s="123">
        <v>0.0018625076570601695</v>
      </c>
      <c r="E147" s="123">
        <v>2.061452479087193</v>
      </c>
      <c r="F147" s="84" t="s">
        <v>2704</v>
      </c>
      <c r="G147" s="84" t="b">
        <v>0</v>
      </c>
      <c r="H147" s="84" t="b">
        <v>0</v>
      </c>
      <c r="I147" s="84" t="b">
        <v>0</v>
      </c>
      <c r="J147" s="84" t="b">
        <v>1</v>
      </c>
      <c r="K147" s="84" t="b">
        <v>0</v>
      </c>
      <c r="L147" s="84" t="b">
        <v>0</v>
      </c>
    </row>
    <row r="148" spans="1:12" ht="15">
      <c r="A148" s="84" t="s">
        <v>2578</v>
      </c>
      <c r="B148" s="84" t="s">
        <v>2631</v>
      </c>
      <c r="C148" s="84">
        <v>3</v>
      </c>
      <c r="D148" s="123">
        <v>0.0018625076570601695</v>
      </c>
      <c r="E148" s="123">
        <v>2.584331224367531</v>
      </c>
      <c r="F148" s="84" t="s">
        <v>2704</v>
      </c>
      <c r="G148" s="84" t="b">
        <v>1</v>
      </c>
      <c r="H148" s="84" t="b">
        <v>0</v>
      </c>
      <c r="I148" s="84" t="b">
        <v>0</v>
      </c>
      <c r="J148" s="84" t="b">
        <v>0</v>
      </c>
      <c r="K148" s="84" t="b">
        <v>0</v>
      </c>
      <c r="L148" s="84" t="b">
        <v>0</v>
      </c>
    </row>
    <row r="149" spans="1:12" ht="15">
      <c r="A149" s="84" t="s">
        <v>2631</v>
      </c>
      <c r="B149" s="84" t="s">
        <v>2156</v>
      </c>
      <c r="C149" s="84">
        <v>3</v>
      </c>
      <c r="D149" s="123">
        <v>0.0018625076570601695</v>
      </c>
      <c r="E149" s="123">
        <v>1.7859765878956002</v>
      </c>
      <c r="F149" s="84" t="s">
        <v>2704</v>
      </c>
      <c r="G149" s="84" t="b">
        <v>0</v>
      </c>
      <c r="H149" s="84" t="b">
        <v>0</v>
      </c>
      <c r="I149" s="84" t="b">
        <v>0</v>
      </c>
      <c r="J149" s="84" t="b">
        <v>0</v>
      </c>
      <c r="K149" s="84" t="b">
        <v>1</v>
      </c>
      <c r="L149" s="84" t="b">
        <v>0</v>
      </c>
    </row>
    <row r="150" spans="1:12" ht="15">
      <c r="A150" s="84" t="s">
        <v>2633</v>
      </c>
      <c r="B150" s="84" t="s">
        <v>2634</v>
      </c>
      <c r="C150" s="84">
        <v>3</v>
      </c>
      <c r="D150" s="123">
        <v>0.0018625076570601695</v>
      </c>
      <c r="E150" s="123">
        <v>2.9523080096621253</v>
      </c>
      <c r="F150" s="84" t="s">
        <v>2704</v>
      </c>
      <c r="G150" s="84" t="b">
        <v>0</v>
      </c>
      <c r="H150" s="84" t="b">
        <v>0</v>
      </c>
      <c r="I150" s="84" t="b">
        <v>0</v>
      </c>
      <c r="J150" s="84" t="b">
        <v>0</v>
      </c>
      <c r="K150" s="84" t="b">
        <v>1</v>
      </c>
      <c r="L150" s="84" t="b">
        <v>0</v>
      </c>
    </row>
    <row r="151" spans="1:12" ht="15">
      <c r="A151" s="84" t="s">
        <v>2553</v>
      </c>
      <c r="B151" s="84" t="s">
        <v>2560</v>
      </c>
      <c r="C151" s="84">
        <v>2</v>
      </c>
      <c r="D151" s="123">
        <v>0.0013644690231556509</v>
      </c>
      <c r="E151" s="123">
        <v>1.5025725554320952</v>
      </c>
      <c r="F151" s="84" t="s">
        <v>2704</v>
      </c>
      <c r="G151" s="84" t="b">
        <v>0</v>
      </c>
      <c r="H151" s="84" t="b">
        <v>0</v>
      </c>
      <c r="I151" s="84" t="b">
        <v>0</v>
      </c>
      <c r="J151" s="84" t="b">
        <v>0</v>
      </c>
      <c r="K151" s="84" t="b">
        <v>0</v>
      </c>
      <c r="L151" s="84" t="b">
        <v>0</v>
      </c>
    </row>
    <row r="152" spans="1:12" ht="15">
      <c r="A152" s="84" t="s">
        <v>2580</v>
      </c>
      <c r="B152" s="84" t="s">
        <v>2604</v>
      </c>
      <c r="C152" s="84">
        <v>2</v>
      </c>
      <c r="D152" s="123">
        <v>0.0013644690231556509</v>
      </c>
      <c r="E152" s="123">
        <v>2.4751867549424627</v>
      </c>
      <c r="F152" s="84" t="s">
        <v>2704</v>
      </c>
      <c r="G152" s="84" t="b">
        <v>0</v>
      </c>
      <c r="H152" s="84" t="b">
        <v>0</v>
      </c>
      <c r="I152" s="84" t="b">
        <v>0</v>
      </c>
      <c r="J152" s="84" t="b">
        <v>0</v>
      </c>
      <c r="K152" s="84" t="b">
        <v>0</v>
      </c>
      <c r="L152" s="84" t="b">
        <v>0</v>
      </c>
    </row>
    <row r="153" spans="1:12" ht="15">
      <c r="A153" s="84" t="s">
        <v>2604</v>
      </c>
      <c r="B153" s="84" t="s">
        <v>2190</v>
      </c>
      <c r="C153" s="84">
        <v>2</v>
      </c>
      <c r="D153" s="123">
        <v>0.0013644690231556509</v>
      </c>
      <c r="E153" s="123">
        <v>2.2533380053261065</v>
      </c>
      <c r="F153" s="84" t="s">
        <v>2704</v>
      </c>
      <c r="G153" s="84" t="b">
        <v>0</v>
      </c>
      <c r="H153" s="84" t="b">
        <v>0</v>
      </c>
      <c r="I153" s="84" t="b">
        <v>0</v>
      </c>
      <c r="J153" s="84" t="b">
        <v>0</v>
      </c>
      <c r="K153" s="84" t="b">
        <v>0</v>
      </c>
      <c r="L153" s="84" t="b">
        <v>0</v>
      </c>
    </row>
    <row r="154" spans="1:12" ht="15">
      <c r="A154" s="84" t="s">
        <v>2591</v>
      </c>
      <c r="B154" s="84" t="s">
        <v>2639</v>
      </c>
      <c r="C154" s="84">
        <v>2</v>
      </c>
      <c r="D154" s="123">
        <v>0.0013644690231556509</v>
      </c>
      <c r="E154" s="123">
        <v>2.8273692730538253</v>
      </c>
      <c r="F154" s="84" t="s">
        <v>2704</v>
      </c>
      <c r="G154" s="84" t="b">
        <v>0</v>
      </c>
      <c r="H154" s="84" t="b">
        <v>0</v>
      </c>
      <c r="I154" s="84" t="b">
        <v>0</v>
      </c>
      <c r="J154" s="84" t="b">
        <v>0</v>
      </c>
      <c r="K154" s="84" t="b">
        <v>0</v>
      </c>
      <c r="L154" s="84" t="b">
        <v>0</v>
      </c>
    </row>
    <row r="155" spans="1:12" ht="15">
      <c r="A155" s="84" t="s">
        <v>2639</v>
      </c>
      <c r="B155" s="84" t="s">
        <v>2640</v>
      </c>
      <c r="C155" s="84">
        <v>2</v>
      </c>
      <c r="D155" s="123">
        <v>0.0013644690231556509</v>
      </c>
      <c r="E155" s="123">
        <v>3.1283992687178066</v>
      </c>
      <c r="F155" s="84" t="s">
        <v>2704</v>
      </c>
      <c r="G155" s="84" t="b">
        <v>0</v>
      </c>
      <c r="H155" s="84" t="b">
        <v>0</v>
      </c>
      <c r="I155" s="84" t="b">
        <v>0</v>
      </c>
      <c r="J155" s="84" t="b">
        <v>0</v>
      </c>
      <c r="K155" s="84" t="b">
        <v>0</v>
      </c>
      <c r="L155" s="84" t="b">
        <v>0</v>
      </c>
    </row>
    <row r="156" spans="1:12" ht="15">
      <c r="A156" s="84" t="s">
        <v>2640</v>
      </c>
      <c r="B156" s="84" t="s">
        <v>2605</v>
      </c>
      <c r="C156" s="84">
        <v>2</v>
      </c>
      <c r="D156" s="123">
        <v>0.0013644690231556509</v>
      </c>
      <c r="E156" s="123">
        <v>2.9523080096621253</v>
      </c>
      <c r="F156" s="84" t="s">
        <v>2704</v>
      </c>
      <c r="G156" s="84" t="b">
        <v>0</v>
      </c>
      <c r="H156" s="84" t="b">
        <v>0</v>
      </c>
      <c r="I156" s="84" t="b">
        <v>0</v>
      </c>
      <c r="J156" s="84" t="b">
        <v>0</v>
      </c>
      <c r="K156" s="84" t="b">
        <v>1</v>
      </c>
      <c r="L156" s="84" t="b">
        <v>0</v>
      </c>
    </row>
    <row r="157" spans="1:12" ht="15">
      <c r="A157" s="84" t="s">
        <v>2605</v>
      </c>
      <c r="B157" s="84" t="s">
        <v>2134</v>
      </c>
      <c r="C157" s="84">
        <v>2</v>
      </c>
      <c r="D157" s="123">
        <v>0.0013644690231556509</v>
      </c>
      <c r="E157" s="123">
        <v>1.1262332069612988</v>
      </c>
      <c r="F157" s="84" t="s">
        <v>2704</v>
      </c>
      <c r="G157" s="84" t="b">
        <v>0</v>
      </c>
      <c r="H157" s="84" t="b">
        <v>1</v>
      </c>
      <c r="I157" s="84" t="b">
        <v>0</v>
      </c>
      <c r="J157" s="84" t="b">
        <v>0</v>
      </c>
      <c r="K157" s="84" t="b">
        <v>0</v>
      </c>
      <c r="L157" s="84" t="b">
        <v>0</v>
      </c>
    </row>
    <row r="158" spans="1:12" ht="15">
      <c r="A158" s="84" t="s">
        <v>2135</v>
      </c>
      <c r="B158" s="84" t="s">
        <v>2641</v>
      </c>
      <c r="C158" s="84">
        <v>2</v>
      </c>
      <c r="D158" s="123">
        <v>0.0013644690231556509</v>
      </c>
      <c r="E158" s="123">
        <v>1.3466438940653376</v>
      </c>
      <c r="F158" s="84" t="s">
        <v>2704</v>
      </c>
      <c r="G158" s="84" t="b">
        <v>0</v>
      </c>
      <c r="H158" s="84" t="b">
        <v>0</v>
      </c>
      <c r="I158" s="84" t="b">
        <v>0</v>
      </c>
      <c r="J158" s="84" t="b">
        <v>0</v>
      </c>
      <c r="K158" s="84" t="b">
        <v>1</v>
      </c>
      <c r="L158" s="84" t="b">
        <v>0</v>
      </c>
    </row>
    <row r="159" spans="1:12" ht="15">
      <c r="A159" s="84" t="s">
        <v>357</v>
      </c>
      <c r="B159" s="84" t="s">
        <v>354</v>
      </c>
      <c r="C159" s="84">
        <v>2</v>
      </c>
      <c r="D159" s="123">
        <v>0.0013644690231556509</v>
      </c>
      <c r="E159" s="123">
        <v>2.8273692730538253</v>
      </c>
      <c r="F159" s="84" t="s">
        <v>2704</v>
      </c>
      <c r="G159" s="84" t="b">
        <v>0</v>
      </c>
      <c r="H159" s="84" t="b">
        <v>0</v>
      </c>
      <c r="I159" s="84" t="b">
        <v>0</v>
      </c>
      <c r="J159" s="84" t="b">
        <v>0</v>
      </c>
      <c r="K159" s="84" t="b">
        <v>0</v>
      </c>
      <c r="L159" s="84" t="b">
        <v>0</v>
      </c>
    </row>
    <row r="160" spans="1:12" ht="15">
      <c r="A160" s="84" t="s">
        <v>2647</v>
      </c>
      <c r="B160" s="84" t="s">
        <v>2556</v>
      </c>
      <c r="C160" s="84">
        <v>2</v>
      </c>
      <c r="D160" s="123">
        <v>0.0013644690231556509</v>
      </c>
      <c r="E160" s="123">
        <v>2.225309281725863</v>
      </c>
      <c r="F160" s="84" t="s">
        <v>2704</v>
      </c>
      <c r="G160" s="84" t="b">
        <v>0</v>
      </c>
      <c r="H160" s="84" t="b">
        <v>1</v>
      </c>
      <c r="I160" s="84" t="b">
        <v>0</v>
      </c>
      <c r="J160" s="84" t="b">
        <v>0</v>
      </c>
      <c r="K160" s="84" t="b">
        <v>0</v>
      </c>
      <c r="L160" s="84" t="b">
        <v>0</v>
      </c>
    </row>
    <row r="161" spans="1:12" ht="15">
      <c r="A161" s="84" t="s">
        <v>2556</v>
      </c>
      <c r="B161" s="84" t="s">
        <v>2575</v>
      </c>
      <c r="C161" s="84">
        <v>2</v>
      </c>
      <c r="D161" s="123">
        <v>0.0013644690231556509</v>
      </c>
      <c r="E161" s="123">
        <v>1.654912298653238</v>
      </c>
      <c r="F161" s="84" t="s">
        <v>2704</v>
      </c>
      <c r="G161" s="84" t="b">
        <v>0</v>
      </c>
      <c r="H161" s="84" t="b">
        <v>0</v>
      </c>
      <c r="I161" s="84" t="b">
        <v>0</v>
      </c>
      <c r="J161" s="84" t="b">
        <v>0</v>
      </c>
      <c r="K161" s="84" t="b">
        <v>0</v>
      </c>
      <c r="L161" s="84" t="b">
        <v>0</v>
      </c>
    </row>
    <row r="162" spans="1:12" ht="15">
      <c r="A162" s="84" t="s">
        <v>2135</v>
      </c>
      <c r="B162" s="84" t="s">
        <v>2576</v>
      </c>
      <c r="C162" s="84">
        <v>2</v>
      </c>
      <c r="D162" s="123">
        <v>0.0013644690231556509</v>
      </c>
      <c r="E162" s="123">
        <v>0.8025758497150619</v>
      </c>
      <c r="F162" s="84" t="s">
        <v>2704</v>
      </c>
      <c r="G162" s="84" t="b">
        <v>0</v>
      </c>
      <c r="H162" s="84" t="b">
        <v>0</v>
      </c>
      <c r="I162" s="84" t="b">
        <v>0</v>
      </c>
      <c r="J162" s="84" t="b">
        <v>0</v>
      </c>
      <c r="K162" s="84" t="b">
        <v>1</v>
      </c>
      <c r="L162" s="84" t="b">
        <v>0</v>
      </c>
    </row>
    <row r="163" spans="1:12" ht="15">
      <c r="A163" s="84" t="s">
        <v>2576</v>
      </c>
      <c r="B163" s="84" t="s">
        <v>2112</v>
      </c>
      <c r="C163" s="84">
        <v>2</v>
      </c>
      <c r="D163" s="123">
        <v>0.0013644690231556509</v>
      </c>
      <c r="E163" s="123">
        <v>1.0714944173813339</v>
      </c>
      <c r="F163" s="84" t="s">
        <v>2704</v>
      </c>
      <c r="G163" s="84" t="b">
        <v>0</v>
      </c>
      <c r="H163" s="84" t="b">
        <v>1</v>
      </c>
      <c r="I163" s="84" t="b">
        <v>0</v>
      </c>
      <c r="J163" s="84" t="b">
        <v>0</v>
      </c>
      <c r="K163" s="84" t="b">
        <v>0</v>
      </c>
      <c r="L163" s="84" t="b">
        <v>0</v>
      </c>
    </row>
    <row r="164" spans="1:12" ht="15">
      <c r="A164" s="84" t="s">
        <v>2112</v>
      </c>
      <c r="B164" s="84" t="s">
        <v>2651</v>
      </c>
      <c r="C164" s="84">
        <v>2</v>
      </c>
      <c r="D164" s="123">
        <v>0.0013644690231556509</v>
      </c>
      <c r="E164" s="123">
        <v>1.484946592231619</v>
      </c>
      <c r="F164" s="84" t="s">
        <v>2704</v>
      </c>
      <c r="G164" s="84" t="b">
        <v>0</v>
      </c>
      <c r="H164" s="84" t="b">
        <v>0</v>
      </c>
      <c r="I164" s="84" t="b">
        <v>0</v>
      </c>
      <c r="J164" s="84" t="b">
        <v>0</v>
      </c>
      <c r="K164" s="84" t="b">
        <v>0</v>
      </c>
      <c r="L164" s="84" t="b">
        <v>0</v>
      </c>
    </row>
    <row r="165" spans="1:12" ht="15">
      <c r="A165" s="84" t="s">
        <v>2651</v>
      </c>
      <c r="B165" s="84" t="s">
        <v>2112</v>
      </c>
      <c r="C165" s="84">
        <v>2</v>
      </c>
      <c r="D165" s="123">
        <v>0.0013644690231556509</v>
      </c>
      <c r="E165" s="123">
        <v>1.5486156721009963</v>
      </c>
      <c r="F165" s="84" t="s">
        <v>2704</v>
      </c>
      <c r="G165" s="84" t="b">
        <v>0</v>
      </c>
      <c r="H165" s="84" t="b">
        <v>0</v>
      </c>
      <c r="I165" s="84" t="b">
        <v>0</v>
      </c>
      <c r="J165" s="84" t="b">
        <v>0</v>
      </c>
      <c r="K165" s="84" t="b">
        <v>0</v>
      </c>
      <c r="L165" s="84" t="b">
        <v>0</v>
      </c>
    </row>
    <row r="166" spans="1:12" ht="15">
      <c r="A166" s="84" t="s">
        <v>2112</v>
      </c>
      <c r="B166" s="84" t="s">
        <v>2652</v>
      </c>
      <c r="C166" s="84">
        <v>2</v>
      </c>
      <c r="D166" s="123">
        <v>0.0013644690231556509</v>
      </c>
      <c r="E166" s="123">
        <v>1.484946592231619</v>
      </c>
      <c r="F166" s="84" t="s">
        <v>2704</v>
      </c>
      <c r="G166" s="84" t="b">
        <v>0</v>
      </c>
      <c r="H166" s="84" t="b">
        <v>0</v>
      </c>
      <c r="I166" s="84" t="b">
        <v>0</v>
      </c>
      <c r="J166" s="84" t="b">
        <v>0</v>
      </c>
      <c r="K166" s="84" t="b">
        <v>0</v>
      </c>
      <c r="L166" s="84" t="b">
        <v>0</v>
      </c>
    </row>
    <row r="167" spans="1:12" ht="15">
      <c r="A167" s="84" t="s">
        <v>2652</v>
      </c>
      <c r="B167" s="84" t="s">
        <v>2653</v>
      </c>
      <c r="C167" s="84">
        <v>2</v>
      </c>
      <c r="D167" s="123">
        <v>0.0013644690231556509</v>
      </c>
      <c r="E167" s="123">
        <v>3.1283992687178066</v>
      </c>
      <c r="F167" s="84" t="s">
        <v>2704</v>
      </c>
      <c r="G167" s="84" t="b">
        <v>0</v>
      </c>
      <c r="H167" s="84" t="b">
        <v>0</v>
      </c>
      <c r="I167" s="84" t="b">
        <v>0</v>
      </c>
      <c r="J167" s="84" t="b">
        <v>0</v>
      </c>
      <c r="K167" s="84" t="b">
        <v>0</v>
      </c>
      <c r="L167" s="84" t="b">
        <v>0</v>
      </c>
    </row>
    <row r="168" spans="1:12" ht="15">
      <c r="A168" s="84" t="s">
        <v>2653</v>
      </c>
      <c r="B168" s="84" t="s">
        <v>2582</v>
      </c>
      <c r="C168" s="84">
        <v>2</v>
      </c>
      <c r="D168" s="123">
        <v>0.0013644690231556509</v>
      </c>
      <c r="E168" s="123">
        <v>2.651278013998144</v>
      </c>
      <c r="F168" s="84" t="s">
        <v>2704</v>
      </c>
      <c r="G168" s="84" t="b">
        <v>0</v>
      </c>
      <c r="H168" s="84" t="b">
        <v>0</v>
      </c>
      <c r="I168" s="84" t="b">
        <v>0</v>
      </c>
      <c r="J168" s="84" t="b">
        <v>0</v>
      </c>
      <c r="K168" s="84" t="b">
        <v>0</v>
      </c>
      <c r="L168" s="84" t="b">
        <v>0</v>
      </c>
    </row>
    <row r="169" spans="1:12" ht="15">
      <c r="A169" s="84" t="s">
        <v>2583</v>
      </c>
      <c r="B169" s="84" t="s">
        <v>2654</v>
      </c>
      <c r="C169" s="84">
        <v>2</v>
      </c>
      <c r="D169" s="123">
        <v>0.0013644690231556509</v>
      </c>
      <c r="E169" s="123">
        <v>2.7304592600457687</v>
      </c>
      <c r="F169" s="84" t="s">
        <v>2704</v>
      </c>
      <c r="G169" s="84" t="b">
        <v>0</v>
      </c>
      <c r="H169" s="84" t="b">
        <v>0</v>
      </c>
      <c r="I169" s="84" t="b">
        <v>0</v>
      </c>
      <c r="J169" s="84" t="b">
        <v>0</v>
      </c>
      <c r="K169" s="84" t="b">
        <v>0</v>
      </c>
      <c r="L169" s="84" t="b">
        <v>0</v>
      </c>
    </row>
    <row r="170" spans="1:12" ht="15">
      <c r="A170" s="84" t="s">
        <v>2654</v>
      </c>
      <c r="B170" s="84" t="s">
        <v>2112</v>
      </c>
      <c r="C170" s="84">
        <v>2</v>
      </c>
      <c r="D170" s="123">
        <v>0.0013644690231556509</v>
      </c>
      <c r="E170" s="123">
        <v>1.5486156721009963</v>
      </c>
      <c r="F170" s="84" t="s">
        <v>2704</v>
      </c>
      <c r="G170" s="84" t="b">
        <v>0</v>
      </c>
      <c r="H170" s="84" t="b">
        <v>0</v>
      </c>
      <c r="I170" s="84" t="b">
        <v>0</v>
      </c>
      <c r="J170" s="84" t="b">
        <v>0</v>
      </c>
      <c r="K170" s="84" t="b">
        <v>0</v>
      </c>
      <c r="L170" s="84" t="b">
        <v>0</v>
      </c>
    </row>
    <row r="171" spans="1:12" ht="15">
      <c r="A171" s="84" t="s">
        <v>2603</v>
      </c>
      <c r="B171" s="84" t="s">
        <v>2134</v>
      </c>
      <c r="C171" s="84">
        <v>2</v>
      </c>
      <c r="D171" s="123">
        <v>0.0013644690231556509</v>
      </c>
      <c r="E171" s="123">
        <v>1.1262332069612988</v>
      </c>
      <c r="F171" s="84" t="s">
        <v>2704</v>
      </c>
      <c r="G171" s="84" t="b">
        <v>0</v>
      </c>
      <c r="H171" s="84" t="b">
        <v>0</v>
      </c>
      <c r="I171" s="84" t="b">
        <v>0</v>
      </c>
      <c r="J171" s="84" t="b">
        <v>0</v>
      </c>
      <c r="K171" s="84" t="b">
        <v>0</v>
      </c>
      <c r="L171" s="84" t="b">
        <v>0</v>
      </c>
    </row>
    <row r="172" spans="1:12" ht="15">
      <c r="A172" s="84" t="s">
        <v>2180</v>
      </c>
      <c r="B172" s="84" t="s">
        <v>2597</v>
      </c>
      <c r="C172" s="84">
        <v>2</v>
      </c>
      <c r="D172" s="123">
        <v>0.001574392311624257</v>
      </c>
      <c r="E172" s="123">
        <v>1.8273692730538253</v>
      </c>
      <c r="F172" s="84" t="s">
        <v>2704</v>
      </c>
      <c r="G172" s="84" t="b">
        <v>0</v>
      </c>
      <c r="H172" s="84" t="b">
        <v>0</v>
      </c>
      <c r="I172" s="84" t="b">
        <v>0</v>
      </c>
      <c r="J172" s="84" t="b">
        <v>0</v>
      </c>
      <c r="K172" s="84" t="b">
        <v>0</v>
      </c>
      <c r="L172" s="84" t="b">
        <v>0</v>
      </c>
    </row>
    <row r="173" spans="1:12" ht="15">
      <c r="A173" s="84" t="s">
        <v>2615</v>
      </c>
      <c r="B173" s="84" t="s">
        <v>2659</v>
      </c>
      <c r="C173" s="84">
        <v>2</v>
      </c>
      <c r="D173" s="123">
        <v>0.0013644690231556509</v>
      </c>
      <c r="E173" s="123">
        <v>2.9523080096621253</v>
      </c>
      <c r="F173" s="84" t="s">
        <v>2704</v>
      </c>
      <c r="G173" s="84" t="b">
        <v>0</v>
      </c>
      <c r="H173" s="84" t="b">
        <v>0</v>
      </c>
      <c r="I173" s="84" t="b">
        <v>0</v>
      </c>
      <c r="J173" s="84" t="b">
        <v>0</v>
      </c>
      <c r="K173" s="84" t="b">
        <v>0</v>
      </c>
      <c r="L173" s="84" t="b">
        <v>0</v>
      </c>
    </row>
    <row r="174" spans="1:12" ht="15">
      <c r="A174" s="84" t="s">
        <v>2659</v>
      </c>
      <c r="B174" s="84" t="s">
        <v>2616</v>
      </c>
      <c r="C174" s="84">
        <v>2</v>
      </c>
      <c r="D174" s="123">
        <v>0.0013644690231556509</v>
      </c>
      <c r="E174" s="123">
        <v>2.9523080096621253</v>
      </c>
      <c r="F174" s="84" t="s">
        <v>2704</v>
      </c>
      <c r="G174" s="84" t="b">
        <v>0</v>
      </c>
      <c r="H174" s="84" t="b">
        <v>0</v>
      </c>
      <c r="I174" s="84" t="b">
        <v>0</v>
      </c>
      <c r="J174" s="84" t="b">
        <v>0</v>
      </c>
      <c r="K174" s="84" t="b">
        <v>0</v>
      </c>
      <c r="L174" s="84" t="b">
        <v>0</v>
      </c>
    </row>
    <row r="175" spans="1:12" ht="15">
      <c r="A175" s="84" t="s">
        <v>2158</v>
      </c>
      <c r="B175" s="84" t="s">
        <v>2660</v>
      </c>
      <c r="C175" s="84">
        <v>2</v>
      </c>
      <c r="D175" s="123">
        <v>0.0013644690231556509</v>
      </c>
      <c r="E175" s="123">
        <v>1.9670312664828316</v>
      </c>
      <c r="F175" s="84" t="s">
        <v>2704</v>
      </c>
      <c r="G175" s="84" t="b">
        <v>0</v>
      </c>
      <c r="H175" s="84" t="b">
        <v>1</v>
      </c>
      <c r="I175" s="84" t="b">
        <v>0</v>
      </c>
      <c r="J175" s="84" t="b">
        <v>0</v>
      </c>
      <c r="K175" s="84" t="b">
        <v>0</v>
      </c>
      <c r="L175" s="84" t="b">
        <v>0</v>
      </c>
    </row>
    <row r="176" spans="1:12" ht="15">
      <c r="A176" s="84" t="s">
        <v>2660</v>
      </c>
      <c r="B176" s="84" t="s">
        <v>2564</v>
      </c>
      <c r="C176" s="84">
        <v>2</v>
      </c>
      <c r="D176" s="123">
        <v>0.0013644690231556509</v>
      </c>
      <c r="E176" s="123">
        <v>2.3880365792235625</v>
      </c>
      <c r="F176" s="84" t="s">
        <v>2704</v>
      </c>
      <c r="G176" s="84" t="b">
        <v>0</v>
      </c>
      <c r="H176" s="84" t="b">
        <v>0</v>
      </c>
      <c r="I176" s="84" t="b">
        <v>0</v>
      </c>
      <c r="J176" s="84" t="b">
        <v>0</v>
      </c>
      <c r="K176" s="84" t="b">
        <v>0</v>
      </c>
      <c r="L176" s="84" t="b">
        <v>0</v>
      </c>
    </row>
    <row r="177" spans="1:12" ht="15">
      <c r="A177" s="84" t="s">
        <v>2145</v>
      </c>
      <c r="B177" s="84" t="s">
        <v>2176</v>
      </c>
      <c r="C177" s="84">
        <v>2</v>
      </c>
      <c r="D177" s="123">
        <v>0.0013644690231556509</v>
      </c>
      <c r="E177" s="123">
        <v>0.9980655002228003</v>
      </c>
      <c r="F177" s="84" t="s">
        <v>2704</v>
      </c>
      <c r="G177" s="84" t="b">
        <v>0</v>
      </c>
      <c r="H177" s="84" t="b">
        <v>0</v>
      </c>
      <c r="I177" s="84" t="b">
        <v>0</v>
      </c>
      <c r="J177" s="84" t="b">
        <v>0</v>
      </c>
      <c r="K177" s="84" t="b">
        <v>0</v>
      </c>
      <c r="L177" s="84" t="b">
        <v>0</v>
      </c>
    </row>
    <row r="178" spans="1:12" ht="15">
      <c r="A178" s="84" t="s">
        <v>2176</v>
      </c>
      <c r="B178" s="84" t="s">
        <v>2583</v>
      </c>
      <c r="C178" s="84">
        <v>2</v>
      </c>
      <c r="D178" s="123">
        <v>0.0013644690231556509</v>
      </c>
      <c r="E178" s="123">
        <v>1.9523080096621253</v>
      </c>
      <c r="F178" s="84" t="s">
        <v>2704</v>
      </c>
      <c r="G178" s="84" t="b">
        <v>0</v>
      </c>
      <c r="H178" s="84" t="b">
        <v>0</v>
      </c>
      <c r="I178" s="84" t="b">
        <v>0</v>
      </c>
      <c r="J178" s="84" t="b">
        <v>0</v>
      </c>
      <c r="K178" s="84" t="b">
        <v>0</v>
      </c>
      <c r="L178" s="84" t="b">
        <v>0</v>
      </c>
    </row>
    <row r="179" spans="1:12" ht="15">
      <c r="A179" s="84" t="s">
        <v>2583</v>
      </c>
      <c r="B179" s="84" t="s">
        <v>2617</v>
      </c>
      <c r="C179" s="84">
        <v>2</v>
      </c>
      <c r="D179" s="123">
        <v>0.0013644690231556509</v>
      </c>
      <c r="E179" s="123">
        <v>2.5543680009900878</v>
      </c>
      <c r="F179" s="84" t="s">
        <v>2704</v>
      </c>
      <c r="G179" s="84" t="b">
        <v>0</v>
      </c>
      <c r="H179" s="84" t="b">
        <v>0</v>
      </c>
      <c r="I179" s="84" t="b">
        <v>0</v>
      </c>
      <c r="J179" s="84" t="b">
        <v>0</v>
      </c>
      <c r="K179" s="84" t="b">
        <v>0</v>
      </c>
      <c r="L179" s="84" t="b">
        <v>0</v>
      </c>
    </row>
    <row r="180" spans="1:12" ht="15">
      <c r="A180" s="84" t="s">
        <v>2617</v>
      </c>
      <c r="B180" s="84" t="s">
        <v>2618</v>
      </c>
      <c r="C180" s="84">
        <v>2</v>
      </c>
      <c r="D180" s="123">
        <v>0.0013644690231556509</v>
      </c>
      <c r="E180" s="123">
        <v>2.776216750606444</v>
      </c>
      <c r="F180" s="84" t="s">
        <v>2704</v>
      </c>
      <c r="G180" s="84" t="b">
        <v>0</v>
      </c>
      <c r="H180" s="84" t="b">
        <v>0</v>
      </c>
      <c r="I180" s="84" t="b">
        <v>0</v>
      </c>
      <c r="J180" s="84" t="b">
        <v>0</v>
      </c>
      <c r="K180" s="84" t="b">
        <v>0</v>
      </c>
      <c r="L180" s="84" t="b">
        <v>0</v>
      </c>
    </row>
    <row r="181" spans="1:12" ht="15">
      <c r="A181" s="84" t="s">
        <v>356</v>
      </c>
      <c r="B181" s="84" t="s">
        <v>355</v>
      </c>
      <c r="C181" s="84">
        <v>2</v>
      </c>
      <c r="D181" s="123">
        <v>0.0013644690231556509</v>
      </c>
      <c r="E181" s="123">
        <v>2.8273692730538253</v>
      </c>
      <c r="F181" s="84" t="s">
        <v>2704</v>
      </c>
      <c r="G181" s="84" t="b">
        <v>0</v>
      </c>
      <c r="H181" s="84" t="b">
        <v>0</v>
      </c>
      <c r="I181" s="84" t="b">
        <v>0</v>
      </c>
      <c r="J181" s="84" t="b">
        <v>0</v>
      </c>
      <c r="K181" s="84" t="b">
        <v>0</v>
      </c>
      <c r="L181" s="84" t="b">
        <v>0</v>
      </c>
    </row>
    <row r="182" spans="1:12" ht="15">
      <c r="A182" s="84" t="s">
        <v>355</v>
      </c>
      <c r="B182" s="84" t="s">
        <v>352</v>
      </c>
      <c r="C182" s="84">
        <v>2</v>
      </c>
      <c r="D182" s="123">
        <v>0.0013644690231556509</v>
      </c>
      <c r="E182" s="123">
        <v>2.8273692730538253</v>
      </c>
      <c r="F182" s="84" t="s">
        <v>2704</v>
      </c>
      <c r="G182" s="84" t="b">
        <v>0</v>
      </c>
      <c r="H182" s="84" t="b">
        <v>0</v>
      </c>
      <c r="I182" s="84" t="b">
        <v>0</v>
      </c>
      <c r="J182" s="84" t="b">
        <v>0</v>
      </c>
      <c r="K182" s="84" t="b">
        <v>0</v>
      </c>
      <c r="L182" s="84" t="b">
        <v>0</v>
      </c>
    </row>
    <row r="183" spans="1:12" ht="15">
      <c r="A183" s="84" t="s">
        <v>2619</v>
      </c>
      <c r="B183" s="84" t="s">
        <v>2667</v>
      </c>
      <c r="C183" s="84">
        <v>2</v>
      </c>
      <c r="D183" s="123">
        <v>0.0013644690231556509</v>
      </c>
      <c r="E183" s="123">
        <v>2.9523080096621253</v>
      </c>
      <c r="F183" s="84" t="s">
        <v>2704</v>
      </c>
      <c r="G183" s="84" t="b">
        <v>0</v>
      </c>
      <c r="H183" s="84" t="b">
        <v>0</v>
      </c>
      <c r="I183" s="84" t="b">
        <v>0</v>
      </c>
      <c r="J183" s="84" t="b">
        <v>0</v>
      </c>
      <c r="K183" s="84" t="b">
        <v>0</v>
      </c>
      <c r="L183" s="84" t="b">
        <v>0</v>
      </c>
    </row>
    <row r="184" spans="1:12" ht="15">
      <c r="A184" s="84" t="s">
        <v>352</v>
      </c>
      <c r="B184" s="84" t="s">
        <v>355</v>
      </c>
      <c r="C184" s="84">
        <v>2</v>
      </c>
      <c r="D184" s="123">
        <v>0.0013644690231556509</v>
      </c>
      <c r="E184" s="123">
        <v>2.429429264381788</v>
      </c>
      <c r="F184" s="84" t="s">
        <v>2704</v>
      </c>
      <c r="G184" s="84" t="b">
        <v>0</v>
      </c>
      <c r="H184" s="84" t="b">
        <v>0</v>
      </c>
      <c r="I184" s="84" t="b">
        <v>0</v>
      </c>
      <c r="J184" s="84" t="b">
        <v>0</v>
      </c>
      <c r="K184" s="84" t="b">
        <v>0</v>
      </c>
      <c r="L184" s="84" t="b">
        <v>0</v>
      </c>
    </row>
    <row r="185" spans="1:12" ht="15">
      <c r="A185" s="84" t="s">
        <v>2672</v>
      </c>
      <c r="B185" s="84" t="s">
        <v>2191</v>
      </c>
      <c r="C185" s="84">
        <v>2</v>
      </c>
      <c r="D185" s="123">
        <v>0.0013644690231556509</v>
      </c>
      <c r="E185" s="123">
        <v>2.584331224367531</v>
      </c>
      <c r="F185" s="84" t="s">
        <v>2704</v>
      </c>
      <c r="G185" s="84" t="b">
        <v>0</v>
      </c>
      <c r="H185" s="84" t="b">
        <v>0</v>
      </c>
      <c r="I185" s="84" t="b">
        <v>0</v>
      </c>
      <c r="J185" s="84" t="b">
        <v>0</v>
      </c>
      <c r="K185" s="84" t="b">
        <v>0</v>
      </c>
      <c r="L185" s="84" t="b">
        <v>0</v>
      </c>
    </row>
    <row r="186" spans="1:12" ht="15">
      <c r="A186" s="84" t="s">
        <v>2593</v>
      </c>
      <c r="B186" s="84" t="s">
        <v>2163</v>
      </c>
      <c r="C186" s="84">
        <v>2</v>
      </c>
      <c r="D186" s="123">
        <v>0.0013644690231556509</v>
      </c>
      <c r="E186" s="123">
        <v>2.1741567592784814</v>
      </c>
      <c r="F186" s="84" t="s">
        <v>2704</v>
      </c>
      <c r="G186" s="84" t="b">
        <v>0</v>
      </c>
      <c r="H186" s="84" t="b">
        <v>0</v>
      </c>
      <c r="I186" s="84" t="b">
        <v>0</v>
      </c>
      <c r="J186" s="84" t="b">
        <v>0</v>
      </c>
      <c r="K186" s="84" t="b">
        <v>0</v>
      </c>
      <c r="L186" s="84" t="b">
        <v>0</v>
      </c>
    </row>
    <row r="187" spans="1:12" ht="15">
      <c r="A187" s="84" t="s">
        <v>2584</v>
      </c>
      <c r="B187" s="84" t="s">
        <v>487</v>
      </c>
      <c r="C187" s="84">
        <v>2</v>
      </c>
      <c r="D187" s="123">
        <v>0.0013644690231556509</v>
      </c>
      <c r="E187" s="123">
        <v>1.315485912074951</v>
      </c>
      <c r="F187" s="84" t="s">
        <v>2704</v>
      </c>
      <c r="G187" s="84" t="b">
        <v>0</v>
      </c>
      <c r="H187" s="84" t="b">
        <v>0</v>
      </c>
      <c r="I187" s="84" t="b">
        <v>0</v>
      </c>
      <c r="J187" s="84" t="b">
        <v>0</v>
      </c>
      <c r="K187" s="84" t="b">
        <v>0</v>
      </c>
      <c r="L187" s="84" t="b">
        <v>0</v>
      </c>
    </row>
    <row r="188" spans="1:12" ht="15">
      <c r="A188" s="84" t="s">
        <v>350</v>
      </c>
      <c r="B188" s="84" t="s">
        <v>2134</v>
      </c>
      <c r="C188" s="84">
        <v>2</v>
      </c>
      <c r="D188" s="123">
        <v>0.0013644690231556509</v>
      </c>
      <c r="E188" s="123">
        <v>1.30232446601698</v>
      </c>
      <c r="F188" s="84" t="s">
        <v>2704</v>
      </c>
      <c r="G188" s="84" t="b">
        <v>0</v>
      </c>
      <c r="H188" s="84" t="b">
        <v>0</v>
      </c>
      <c r="I188" s="84" t="b">
        <v>0</v>
      </c>
      <c r="J188" s="84" t="b">
        <v>0</v>
      </c>
      <c r="K188" s="84" t="b">
        <v>0</v>
      </c>
      <c r="L188" s="84" t="b">
        <v>0</v>
      </c>
    </row>
    <row r="189" spans="1:12" ht="15">
      <c r="A189" s="84" t="s">
        <v>2632</v>
      </c>
      <c r="B189" s="84" t="s">
        <v>2159</v>
      </c>
      <c r="C189" s="84">
        <v>2</v>
      </c>
      <c r="D189" s="123">
        <v>0.0013644690231556509</v>
      </c>
      <c r="E189" s="123">
        <v>2.077246746270425</v>
      </c>
      <c r="F189" s="84" t="s">
        <v>2704</v>
      </c>
      <c r="G189" s="84" t="b">
        <v>0</v>
      </c>
      <c r="H189" s="84" t="b">
        <v>0</v>
      </c>
      <c r="I189" s="84" t="b">
        <v>0</v>
      </c>
      <c r="J189" s="84" t="b">
        <v>0</v>
      </c>
      <c r="K189" s="84" t="b">
        <v>0</v>
      </c>
      <c r="L189" s="84" t="b">
        <v>0</v>
      </c>
    </row>
    <row r="190" spans="1:12" ht="15">
      <c r="A190" s="84" t="s">
        <v>2159</v>
      </c>
      <c r="B190" s="84" t="s">
        <v>2592</v>
      </c>
      <c r="C190" s="84">
        <v>2</v>
      </c>
      <c r="D190" s="123">
        <v>0.0013644690231556509</v>
      </c>
      <c r="E190" s="123">
        <v>1.9523080096621253</v>
      </c>
      <c r="F190" s="84" t="s">
        <v>2704</v>
      </c>
      <c r="G190" s="84" t="b">
        <v>0</v>
      </c>
      <c r="H190" s="84" t="b">
        <v>0</v>
      </c>
      <c r="I190" s="84" t="b">
        <v>0</v>
      </c>
      <c r="J190" s="84" t="b">
        <v>0</v>
      </c>
      <c r="K190" s="84" t="b">
        <v>0</v>
      </c>
      <c r="L190" s="84" t="b">
        <v>0</v>
      </c>
    </row>
    <row r="191" spans="1:12" ht="15">
      <c r="A191" s="84" t="s">
        <v>2592</v>
      </c>
      <c r="B191" s="84" t="s">
        <v>2683</v>
      </c>
      <c r="C191" s="84">
        <v>2</v>
      </c>
      <c r="D191" s="123">
        <v>0.0013644690231556509</v>
      </c>
      <c r="E191" s="123">
        <v>2.8273692730538253</v>
      </c>
      <c r="F191" s="84" t="s">
        <v>2704</v>
      </c>
      <c r="G191" s="84" t="b">
        <v>0</v>
      </c>
      <c r="H191" s="84" t="b">
        <v>0</v>
      </c>
      <c r="I191" s="84" t="b">
        <v>0</v>
      </c>
      <c r="J191" s="84" t="b">
        <v>0</v>
      </c>
      <c r="K191" s="84" t="b">
        <v>0</v>
      </c>
      <c r="L191" s="84" t="b">
        <v>0</v>
      </c>
    </row>
    <row r="192" spans="1:12" ht="15">
      <c r="A192" s="84" t="s">
        <v>2683</v>
      </c>
      <c r="B192" s="84" t="s">
        <v>2684</v>
      </c>
      <c r="C192" s="84">
        <v>2</v>
      </c>
      <c r="D192" s="123">
        <v>0.0013644690231556509</v>
      </c>
      <c r="E192" s="123">
        <v>3.1283992687178066</v>
      </c>
      <c r="F192" s="84" t="s">
        <v>2704</v>
      </c>
      <c r="G192" s="84" t="b">
        <v>0</v>
      </c>
      <c r="H192" s="84" t="b">
        <v>0</v>
      </c>
      <c r="I192" s="84" t="b">
        <v>0</v>
      </c>
      <c r="J192" s="84" t="b">
        <v>0</v>
      </c>
      <c r="K192" s="84" t="b">
        <v>0</v>
      </c>
      <c r="L192" s="84" t="b">
        <v>0</v>
      </c>
    </row>
    <row r="193" spans="1:12" ht="15">
      <c r="A193" s="84" t="s">
        <v>2684</v>
      </c>
      <c r="B193" s="84" t="s">
        <v>2685</v>
      </c>
      <c r="C193" s="84">
        <v>2</v>
      </c>
      <c r="D193" s="123">
        <v>0.0013644690231556509</v>
      </c>
      <c r="E193" s="123">
        <v>3.1283992687178066</v>
      </c>
      <c r="F193" s="84" t="s">
        <v>2704</v>
      </c>
      <c r="G193" s="84" t="b">
        <v>0</v>
      </c>
      <c r="H193" s="84" t="b">
        <v>0</v>
      </c>
      <c r="I193" s="84" t="b">
        <v>0</v>
      </c>
      <c r="J193" s="84" t="b">
        <v>0</v>
      </c>
      <c r="K193" s="84" t="b">
        <v>0</v>
      </c>
      <c r="L193" s="84" t="b">
        <v>0</v>
      </c>
    </row>
    <row r="194" spans="1:12" ht="15">
      <c r="A194" s="84" t="s">
        <v>2685</v>
      </c>
      <c r="B194" s="84" t="s">
        <v>2623</v>
      </c>
      <c r="C194" s="84">
        <v>2</v>
      </c>
      <c r="D194" s="123">
        <v>0.0013644690231556509</v>
      </c>
      <c r="E194" s="123">
        <v>2.9523080096621253</v>
      </c>
      <c r="F194" s="84" t="s">
        <v>2704</v>
      </c>
      <c r="G194" s="84" t="b">
        <v>0</v>
      </c>
      <c r="H194" s="84" t="b">
        <v>0</v>
      </c>
      <c r="I194" s="84" t="b">
        <v>0</v>
      </c>
      <c r="J194" s="84" t="b">
        <v>0</v>
      </c>
      <c r="K194" s="84" t="b">
        <v>0</v>
      </c>
      <c r="L194" s="84" t="b">
        <v>0</v>
      </c>
    </row>
    <row r="195" spans="1:12" ht="15">
      <c r="A195" s="84" t="s">
        <v>2623</v>
      </c>
      <c r="B195" s="84" t="s">
        <v>2585</v>
      </c>
      <c r="C195" s="84">
        <v>2</v>
      </c>
      <c r="D195" s="123">
        <v>0.0013644690231556509</v>
      </c>
      <c r="E195" s="123">
        <v>2.5543680009900878</v>
      </c>
      <c r="F195" s="84" t="s">
        <v>2704</v>
      </c>
      <c r="G195" s="84" t="b">
        <v>0</v>
      </c>
      <c r="H195" s="84" t="b">
        <v>0</v>
      </c>
      <c r="I195" s="84" t="b">
        <v>0</v>
      </c>
      <c r="J195" s="84" t="b">
        <v>0</v>
      </c>
      <c r="K195" s="84" t="b">
        <v>0</v>
      </c>
      <c r="L195" s="84" t="b">
        <v>0</v>
      </c>
    </row>
    <row r="196" spans="1:12" ht="15">
      <c r="A196" s="84" t="s">
        <v>2585</v>
      </c>
      <c r="B196" s="84" t="s">
        <v>2686</v>
      </c>
      <c r="C196" s="84">
        <v>2</v>
      </c>
      <c r="D196" s="123">
        <v>0.0013644690231556509</v>
      </c>
      <c r="E196" s="123">
        <v>2.7304592600457687</v>
      </c>
      <c r="F196" s="84" t="s">
        <v>2704</v>
      </c>
      <c r="G196" s="84" t="b">
        <v>0</v>
      </c>
      <c r="H196" s="84" t="b">
        <v>0</v>
      </c>
      <c r="I196" s="84" t="b">
        <v>0</v>
      </c>
      <c r="J196" s="84" t="b">
        <v>0</v>
      </c>
      <c r="K196" s="84" t="b">
        <v>0</v>
      </c>
      <c r="L196" s="84" t="b">
        <v>0</v>
      </c>
    </row>
    <row r="197" spans="1:12" ht="15">
      <c r="A197" s="84" t="s">
        <v>2686</v>
      </c>
      <c r="B197" s="84" t="s">
        <v>2687</v>
      </c>
      <c r="C197" s="84">
        <v>2</v>
      </c>
      <c r="D197" s="123">
        <v>0.0013644690231556509</v>
      </c>
      <c r="E197" s="123">
        <v>3.1283992687178066</v>
      </c>
      <c r="F197" s="84" t="s">
        <v>2704</v>
      </c>
      <c r="G197" s="84" t="b">
        <v>0</v>
      </c>
      <c r="H197" s="84" t="b">
        <v>0</v>
      </c>
      <c r="I197" s="84" t="b">
        <v>0</v>
      </c>
      <c r="J197" s="84" t="b">
        <v>0</v>
      </c>
      <c r="K197" s="84" t="b">
        <v>0</v>
      </c>
      <c r="L197" s="84" t="b">
        <v>0</v>
      </c>
    </row>
    <row r="198" spans="1:12" ht="15">
      <c r="A198" s="84" t="s">
        <v>2146</v>
      </c>
      <c r="B198" s="84" t="s">
        <v>2582</v>
      </c>
      <c r="C198" s="84">
        <v>2</v>
      </c>
      <c r="D198" s="123">
        <v>0.0013644690231556509</v>
      </c>
      <c r="E198" s="123">
        <v>1.188880016099188</v>
      </c>
      <c r="F198" s="84" t="s">
        <v>2704</v>
      </c>
      <c r="G198" s="84" t="b">
        <v>0</v>
      </c>
      <c r="H198" s="84" t="b">
        <v>0</v>
      </c>
      <c r="I198" s="84" t="b">
        <v>0</v>
      </c>
      <c r="J198" s="84" t="b">
        <v>0</v>
      </c>
      <c r="K198" s="84" t="b">
        <v>0</v>
      </c>
      <c r="L198" s="84" t="b">
        <v>0</v>
      </c>
    </row>
    <row r="199" spans="1:12" ht="15">
      <c r="A199" s="84" t="s">
        <v>2582</v>
      </c>
      <c r="B199" s="84" t="s">
        <v>2633</v>
      </c>
      <c r="C199" s="84">
        <v>2</v>
      </c>
      <c r="D199" s="123">
        <v>0.0013644690231556509</v>
      </c>
      <c r="E199" s="123">
        <v>2.4751867549424627</v>
      </c>
      <c r="F199" s="84" t="s">
        <v>2704</v>
      </c>
      <c r="G199" s="84" t="b">
        <v>0</v>
      </c>
      <c r="H199" s="84" t="b">
        <v>0</v>
      </c>
      <c r="I199" s="84" t="b">
        <v>0</v>
      </c>
      <c r="J199" s="84" t="b">
        <v>0</v>
      </c>
      <c r="K199" s="84" t="b">
        <v>0</v>
      </c>
      <c r="L199" s="84" t="b">
        <v>0</v>
      </c>
    </row>
    <row r="200" spans="1:12" ht="15">
      <c r="A200" s="84" t="s">
        <v>2634</v>
      </c>
      <c r="B200" s="84" t="s">
        <v>2111</v>
      </c>
      <c r="C200" s="84">
        <v>2</v>
      </c>
      <c r="D200" s="123">
        <v>0.0013644690231556509</v>
      </c>
      <c r="E200" s="123">
        <v>1.630088714928206</v>
      </c>
      <c r="F200" s="84" t="s">
        <v>2704</v>
      </c>
      <c r="G200" s="84" t="b">
        <v>0</v>
      </c>
      <c r="H200" s="84" t="b">
        <v>1</v>
      </c>
      <c r="I200" s="84" t="b">
        <v>0</v>
      </c>
      <c r="J200" s="84" t="b">
        <v>0</v>
      </c>
      <c r="K200" s="84" t="b">
        <v>0</v>
      </c>
      <c r="L200" s="84" t="b">
        <v>0</v>
      </c>
    </row>
    <row r="201" spans="1:12" ht="15">
      <c r="A201" s="84" t="s">
        <v>2135</v>
      </c>
      <c r="B201" s="84" t="s">
        <v>2586</v>
      </c>
      <c r="C201" s="84">
        <v>2</v>
      </c>
      <c r="D201" s="123">
        <v>0.0013644690231556509</v>
      </c>
      <c r="E201" s="123">
        <v>0.9487038853933</v>
      </c>
      <c r="F201" s="84" t="s">
        <v>2704</v>
      </c>
      <c r="G201" s="84" t="b">
        <v>0</v>
      </c>
      <c r="H201" s="84" t="b">
        <v>0</v>
      </c>
      <c r="I201" s="84" t="b">
        <v>0</v>
      </c>
      <c r="J201" s="84" t="b">
        <v>0</v>
      </c>
      <c r="K201" s="84" t="b">
        <v>0</v>
      </c>
      <c r="L201" s="84" t="b">
        <v>0</v>
      </c>
    </row>
    <row r="202" spans="1:12" ht="15">
      <c r="A202" s="84" t="s">
        <v>2146</v>
      </c>
      <c r="B202" s="84" t="s">
        <v>2690</v>
      </c>
      <c r="C202" s="84">
        <v>2</v>
      </c>
      <c r="D202" s="123">
        <v>0.0013644690231556509</v>
      </c>
      <c r="E202" s="123">
        <v>1.6660012708188503</v>
      </c>
      <c r="F202" s="84" t="s">
        <v>2704</v>
      </c>
      <c r="G202" s="84" t="b">
        <v>0</v>
      </c>
      <c r="H202" s="84" t="b">
        <v>0</v>
      </c>
      <c r="I202" s="84" t="b">
        <v>0</v>
      </c>
      <c r="J202" s="84" t="b">
        <v>0</v>
      </c>
      <c r="K202" s="84" t="b">
        <v>0</v>
      </c>
      <c r="L202" s="84" t="b">
        <v>0</v>
      </c>
    </row>
    <row r="203" spans="1:12" ht="15">
      <c r="A203" s="84" t="s">
        <v>2690</v>
      </c>
      <c r="B203" s="84" t="s">
        <v>2191</v>
      </c>
      <c r="C203" s="84">
        <v>2</v>
      </c>
      <c r="D203" s="123">
        <v>0.0013644690231556509</v>
      </c>
      <c r="E203" s="123">
        <v>2.584331224367531</v>
      </c>
      <c r="F203" s="84" t="s">
        <v>2704</v>
      </c>
      <c r="G203" s="84" t="b">
        <v>0</v>
      </c>
      <c r="H203" s="84" t="b">
        <v>0</v>
      </c>
      <c r="I203" s="84" t="b">
        <v>0</v>
      </c>
      <c r="J203" s="84" t="b">
        <v>0</v>
      </c>
      <c r="K203" s="84" t="b">
        <v>0</v>
      </c>
      <c r="L203" s="84" t="b">
        <v>0</v>
      </c>
    </row>
    <row r="204" spans="1:12" ht="15">
      <c r="A204" s="84" t="s">
        <v>2191</v>
      </c>
      <c r="B204" s="84" t="s">
        <v>2691</v>
      </c>
      <c r="C204" s="84">
        <v>2</v>
      </c>
      <c r="D204" s="123">
        <v>0.0013644690231556509</v>
      </c>
      <c r="E204" s="123">
        <v>2.584331224367531</v>
      </c>
      <c r="F204" s="84" t="s">
        <v>2704</v>
      </c>
      <c r="G204" s="84" t="b">
        <v>0</v>
      </c>
      <c r="H204" s="84" t="b">
        <v>0</v>
      </c>
      <c r="I204" s="84" t="b">
        <v>0</v>
      </c>
      <c r="J204" s="84" t="b">
        <v>0</v>
      </c>
      <c r="K204" s="84" t="b">
        <v>1</v>
      </c>
      <c r="L204" s="84" t="b">
        <v>0</v>
      </c>
    </row>
    <row r="205" spans="1:12" ht="15">
      <c r="A205" s="84" t="s">
        <v>2691</v>
      </c>
      <c r="B205" s="84" t="s">
        <v>2134</v>
      </c>
      <c r="C205" s="84">
        <v>2</v>
      </c>
      <c r="D205" s="123">
        <v>0.0013644690231556509</v>
      </c>
      <c r="E205" s="123">
        <v>1.30232446601698</v>
      </c>
      <c r="F205" s="84" t="s">
        <v>2704</v>
      </c>
      <c r="G205" s="84" t="b">
        <v>0</v>
      </c>
      <c r="H205" s="84" t="b">
        <v>1</v>
      </c>
      <c r="I205" s="84" t="b">
        <v>0</v>
      </c>
      <c r="J205" s="84" t="b">
        <v>0</v>
      </c>
      <c r="K205" s="84" t="b">
        <v>0</v>
      </c>
      <c r="L205" s="84" t="b">
        <v>0</v>
      </c>
    </row>
    <row r="206" spans="1:12" ht="15">
      <c r="A206" s="84" t="s">
        <v>2136</v>
      </c>
      <c r="B206" s="84" t="s">
        <v>2692</v>
      </c>
      <c r="C206" s="84">
        <v>2</v>
      </c>
      <c r="D206" s="123">
        <v>0.0013644690231556509</v>
      </c>
      <c r="E206" s="123">
        <v>1.4563014107820889</v>
      </c>
      <c r="F206" s="84" t="s">
        <v>2704</v>
      </c>
      <c r="G206" s="84" t="b">
        <v>0</v>
      </c>
      <c r="H206" s="84" t="b">
        <v>0</v>
      </c>
      <c r="I206" s="84" t="b">
        <v>0</v>
      </c>
      <c r="J206" s="84" t="b">
        <v>0</v>
      </c>
      <c r="K206" s="84" t="b">
        <v>0</v>
      </c>
      <c r="L206" s="84" t="b">
        <v>0</v>
      </c>
    </row>
    <row r="207" spans="1:12" ht="15">
      <c r="A207" s="84" t="s">
        <v>2692</v>
      </c>
      <c r="B207" s="84" t="s">
        <v>2628</v>
      </c>
      <c r="C207" s="84">
        <v>2</v>
      </c>
      <c r="D207" s="123">
        <v>0.0013644690231556509</v>
      </c>
      <c r="E207" s="123">
        <v>2.9523080096621253</v>
      </c>
      <c r="F207" s="84" t="s">
        <v>2704</v>
      </c>
      <c r="G207" s="84" t="b">
        <v>0</v>
      </c>
      <c r="H207" s="84" t="b">
        <v>0</v>
      </c>
      <c r="I207" s="84" t="b">
        <v>0</v>
      </c>
      <c r="J207" s="84" t="b">
        <v>0</v>
      </c>
      <c r="K207" s="84" t="b">
        <v>0</v>
      </c>
      <c r="L207" s="84" t="b">
        <v>0</v>
      </c>
    </row>
    <row r="208" spans="1:12" ht="15">
      <c r="A208" s="84" t="s">
        <v>2628</v>
      </c>
      <c r="B208" s="84" t="s">
        <v>2625</v>
      </c>
      <c r="C208" s="84">
        <v>2</v>
      </c>
      <c r="D208" s="123">
        <v>0.0013644690231556509</v>
      </c>
      <c r="E208" s="123">
        <v>2.776216750606444</v>
      </c>
      <c r="F208" s="84" t="s">
        <v>2704</v>
      </c>
      <c r="G208" s="84" t="b">
        <v>0</v>
      </c>
      <c r="H208" s="84" t="b">
        <v>0</v>
      </c>
      <c r="I208" s="84" t="b">
        <v>0</v>
      </c>
      <c r="J208" s="84" t="b">
        <v>0</v>
      </c>
      <c r="K208" s="84" t="b">
        <v>0</v>
      </c>
      <c r="L208" s="84" t="b">
        <v>0</v>
      </c>
    </row>
    <row r="209" spans="1:12" ht="15">
      <c r="A209" s="84" t="s">
        <v>2625</v>
      </c>
      <c r="B209" s="84" t="s">
        <v>2693</v>
      </c>
      <c r="C209" s="84">
        <v>2</v>
      </c>
      <c r="D209" s="123">
        <v>0.0013644690231556509</v>
      </c>
      <c r="E209" s="123">
        <v>2.9523080096621253</v>
      </c>
      <c r="F209" s="84" t="s">
        <v>2704</v>
      </c>
      <c r="G209" s="84" t="b">
        <v>0</v>
      </c>
      <c r="H209" s="84" t="b">
        <v>0</v>
      </c>
      <c r="I209" s="84" t="b">
        <v>0</v>
      </c>
      <c r="J209" s="84" t="b">
        <v>0</v>
      </c>
      <c r="K209" s="84" t="b">
        <v>0</v>
      </c>
      <c r="L209" s="84" t="b">
        <v>0</v>
      </c>
    </row>
    <row r="210" spans="1:12" ht="15">
      <c r="A210" s="84" t="s">
        <v>2693</v>
      </c>
      <c r="B210" s="84" t="s">
        <v>2635</v>
      </c>
      <c r="C210" s="84">
        <v>2</v>
      </c>
      <c r="D210" s="123">
        <v>0.0013644690231556509</v>
      </c>
      <c r="E210" s="123">
        <v>2.9523080096621253</v>
      </c>
      <c r="F210" s="84" t="s">
        <v>2704</v>
      </c>
      <c r="G210" s="84" t="b">
        <v>0</v>
      </c>
      <c r="H210" s="84" t="b">
        <v>0</v>
      </c>
      <c r="I210" s="84" t="b">
        <v>0</v>
      </c>
      <c r="J210" s="84" t="b">
        <v>0</v>
      </c>
      <c r="K210" s="84" t="b">
        <v>0</v>
      </c>
      <c r="L210" s="84" t="b">
        <v>0</v>
      </c>
    </row>
    <row r="211" spans="1:12" ht="15">
      <c r="A211" s="84" t="s">
        <v>2635</v>
      </c>
      <c r="B211" s="84" t="s">
        <v>2158</v>
      </c>
      <c r="C211" s="84">
        <v>2</v>
      </c>
      <c r="D211" s="123">
        <v>0.0013644690231556509</v>
      </c>
      <c r="E211" s="123">
        <v>1.7909400074271502</v>
      </c>
      <c r="F211" s="84" t="s">
        <v>2704</v>
      </c>
      <c r="G211" s="84" t="b">
        <v>0</v>
      </c>
      <c r="H211" s="84" t="b">
        <v>0</v>
      </c>
      <c r="I211" s="84" t="b">
        <v>0</v>
      </c>
      <c r="J211" s="84" t="b">
        <v>0</v>
      </c>
      <c r="K211" s="84" t="b">
        <v>1</v>
      </c>
      <c r="L211" s="84" t="b">
        <v>0</v>
      </c>
    </row>
    <row r="212" spans="1:12" ht="15">
      <c r="A212" s="84" t="s">
        <v>2562</v>
      </c>
      <c r="B212" s="84" t="s">
        <v>2134</v>
      </c>
      <c r="C212" s="84">
        <v>2</v>
      </c>
      <c r="D212" s="123">
        <v>0.0013644690231556509</v>
      </c>
      <c r="E212" s="123">
        <v>0.48941110937412435</v>
      </c>
      <c r="F212" s="84" t="s">
        <v>2704</v>
      </c>
      <c r="G212" s="84" t="b">
        <v>0</v>
      </c>
      <c r="H212" s="84" t="b">
        <v>0</v>
      </c>
      <c r="I212" s="84" t="b">
        <v>0</v>
      </c>
      <c r="J212" s="84" t="b">
        <v>0</v>
      </c>
      <c r="K212" s="84" t="b">
        <v>0</v>
      </c>
      <c r="L212" s="84" t="b">
        <v>0</v>
      </c>
    </row>
    <row r="213" spans="1:12" ht="15">
      <c r="A213" s="84" t="s">
        <v>2567</v>
      </c>
      <c r="B213" s="84" t="s">
        <v>2696</v>
      </c>
      <c r="C213" s="84">
        <v>2</v>
      </c>
      <c r="D213" s="123">
        <v>0.0013644690231556509</v>
      </c>
      <c r="E213" s="123">
        <v>3.1283992687178066</v>
      </c>
      <c r="F213" s="84" t="s">
        <v>2704</v>
      </c>
      <c r="G213" s="84" t="b">
        <v>0</v>
      </c>
      <c r="H213" s="84" t="b">
        <v>0</v>
      </c>
      <c r="I213" s="84" t="b">
        <v>0</v>
      </c>
      <c r="J213" s="84" t="b">
        <v>0</v>
      </c>
      <c r="K213" s="84" t="b">
        <v>0</v>
      </c>
      <c r="L213" s="84" t="b">
        <v>0</v>
      </c>
    </row>
    <row r="214" spans="1:12" ht="15">
      <c r="A214" s="84" t="s">
        <v>2134</v>
      </c>
      <c r="B214" s="84" t="s">
        <v>2135</v>
      </c>
      <c r="C214" s="84">
        <v>37</v>
      </c>
      <c r="D214" s="123">
        <v>0.0014075318960094078</v>
      </c>
      <c r="E214" s="123">
        <v>1.169952718952251</v>
      </c>
      <c r="F214" s="84" t="s">
        <v>2025</v>
      </c>
      <c r="G214" s="84" t="b">
        <v>0</v>
      </c>
      <c r="H214" s="84" t="b">
        <v>0</v>
      </c>
      <c r="I214" s="84" t="b">
        <v>0</v>
      </c>
      <c r="J214" s="84" t="b">
        <v>0</v>
      </c>
      <c r="K214" s="84" t="b">
        <v>0</v>
      </c>
      <c r="L214" s="84" t="b">
        <v>0</v>
      </c>
    </row>
    <row r="215" spans="1:12" ht="15">
      <c r="A215" s="84" t="s">
        <v>2139</v>
      </c>
      <c r="B215" s="84" t="s">
        <v>2137</v>
      </c>
      <c r="C215" s="84">
        <v>34</v>
      </c>
      <c r="D215" s="123">
        <v>0.003370904258676036</v>
      </c>
      <c r="E215" s="123">
        <v>1.2056682712187854</v>
      </c>
      <c r="F215" s="84" t="s">
        <v>2025</v>
      </c>
      <c r="G215" s="84" t="b">
        <v>0</v>
      </c>
      <c r="H215" s="84" t="b">
        <v>0</v>
      </c>
      <c r="I215" s="84" t="b">
        <v>0</v>
      </c>
      <c r="J215" s="84" t="b">
        <v>0</v>
      </c>
      <c r="K215" s="84" t="b">
        <v>0</v>
      </c>
      <c r="L215" s="84" t="b">
        <v>0</v>
      </c>
    </row>
    <row r="216" spans="1:12" ht="15">
      <c r="A216" s="84" t="s">
        <v>2137</v>
      </c>
      <c r="B216" s="84" t="s">
        <v>2140</v>
      </c>
      <c r="C216" s="84">
        <v>34</v>
      </c>
      <c r="D216" s="123">
        <v>0.003370904258676036</v>
      </c>
      <c r="E216" s="123">
        <v>1.218257398526806</v>
      </c>
      <c r="F216" s="84" t="s">
        <v>2025</v>
      </c>
      <c r="G216" s="84" t="b">
        <v>0</v>
      </c>
      <c r="H216" s="84" t="b">
        <v>0</v>
      </c>
      <c r="I216" s="84" t="b">
        <v>0</v>
      </c>
      <c r="J216" s="84" t="b">
        <v>0</v>
      </c>
      <c r="K216" s="84" t="b">
        <v>0</v>
      </c>
      <c r="L216" s="84" t="b">
        <v>0</v>
      </c>
    </row>
    <row r="217" spans="1:12" ht="15">
      <c r="A217" s="84" t="s">
        <v>2140</v>
      </c>
      <c r="B217" s="84" t="s">
        <v>2141</v>
      </c>
      <c r="C217" s="84">
        <v>34</v>
      </c>
      <c r="D217" s="123">
        <v>0.003370904258676036</v>
      </c>
      <c r="E217" s="123">
        <v>1.218257398526806</v>
      </c>
      <c r="F217" s="84" t="s">
        <v>2025</v>
      </c>
      <c r="G217" s="84" t="b">
        <v>0</v>
      </c>
      <c r="H217" s="84" t="b">
        <v>0</v>
      </c>
      <c r="I217" s="84" t="b">
        <v>0</v>
      </c>
      <c r="J217" s="84" t="b">
        <v>0</v>
      </c>
      <c r="K217" s="84" t="b">
        <v>0</v>
      </c>
      <c r="L217" s="84" t="b">
        <v>0</v>
      </c>
    </row>
    <row r="218" spans="1:12" ht="15">
      <c r="A218" s="84" t="s">
        <v>2141</v>
      </c>
      <c r="B218" s="84" t="s">
        <v>2134</v>
      </c>
      <c r="C218" s="84">
        <v>34</v>
      </c>
      <c r="D218" s="123">
        <v>0.003370904258676036</v>
      </c>
      <c r="E218" s="123">
        <v>1.181534591502066</v>
      </c>
      <c r="F218" s="84" t="s">
        <v>2025</v>
      </c>
      <c r="G218" s="84" t="b">
        <v>0</v>
      </c>
      <c r="H218" s="84" t="b">
        <v>0</v>
      </c>
      <c r="I218" s="84" t="b">
        <v>0</v>
      </c>
      <c r="J218" s="84" t="b">
        <v>0</v>
      </c>
      <c r="K218" s="84" t="b">
        <v>0</v>
      </c>
      <c r="L218" s="84" t="b">
        <v>0</v>
      </c>
    </row>
    <row r="219" spans="1:12" ht="15">
      <c r="A219" s="84" t="s">
        <v>2135</v>
      </c>
      <c r="B219" s="84" t="s">
        <v>2142</v>
      </c>
      <c r="C219" s="84">
        <v>34</v>
      </c>
      <c r="D219" s="123">
        <v>0.003370904258676036</v>
      </c>
      <c r="E219" s="123">
        <v>1.169952718952251</v>
      </c>
      <c r="F219" s="84" t="s">
        <v>2025</v>
      </c>
      <c r="G219" s="84" t="b">
        <v>0</v>
      </c>
      <c r="H219" s="84" t="b">
        <v>0</v>
      </c>
      <c r="I219" s="84" t="b">
        <v>0</v>
      </c>
      <c r="J219" s="84" t="b">
        <v>0</v>
      </c>
      <c r="K219" s="84" t="b">
        <v>0</v>
      </c>
      <c r="L219" s="84" t="b">
        <v>0</v>
      </c>
    </row>
    <row r="220" spans="1:12" ht="15">
      <c r="A220" s="84" t="s">
        <v>2142</v>
      </c>
      <c r="B220" s="84" t="s">
        <v>2143</v>
      </c>
      <c r="C220" s="84">
        <v>34</v>
      </c>
      <c r="D220" s="123">
        <v>0.003370904258676036</v>
      </c>
      <c r="E220" s="123">
        <v>1.218257398526806</v>
      </c>
      <c r="F220" s="84" t="s">
        <v>2025</v>
      </c>
      <c r="G220" s="84" t="b">
        <v>0</v>
      </c>
      <c r="H220" s="84" t="b">
        <v>0</v>
      </c>
      <c r="I220" s="84" t="b">
        <v>0</v>
      </c>
      <c r="J220" s="84" t="b">
        <v>0</v>
      </c>
      <c r="K220" s="84" t="b">
        <v>0</v>
      </c>
      <c r="L220" s="84" t="b">
        <v>0</v>
      </c>
    </row>
    <row r="221" spans="1:12" ht="15">
      <c r="A221" s="84" t="s">
        <v>2143</v>
      </c>
      <c r="B221" s="84" t="s">
        <v>2112</v>
      </c>
      <c r="C221" s="84">
        <v>34</v>
      </c>
      <c r="D221" s="123">
        <v>0.003370904258676036</v>
      </c>
      <c r="E221" s="123">
        <v>1.218257398526806</v>
      </c>
      <c r="F221" s="84" t="s">
        <v>2025</v>
      </c>
      <c r="G221" s="84" t="b">
        <v>0</v>
      </c>
      <c r="H221" s="84" t="b">
        <v>0</v>
      </c>
      <c r="I221" s="84" t="b">
        <v>0</v>
      </c>
      <c r="J221" s="84" t="b">
        <v>0</v>
      </c>
      <c r="K221" s="84" t="b">
        <v>0</v>
      </c>
      <c r="L221" s="84" t="b">
        <v>0</v>
      </c>
    </row>
    <row r="222" spans="1:12" ht="15">
      <c r="A222" s="84" t="s">
        <v>2112</v>
      </c>
      <c r="B222" s="84" t="s">
        <v>2136</v>
      </c>
      <c r="C222" s="84">
        <v>34</v>
      </c>
      <c r="D222" s="123">
        <v>0.003370904258676036</v>
      </c>
      <c r="E222" s="123">
        <v>1.218257398526806</v>
      </c>
      <c r="F222" s="84" t="s">
        <v>2025</v>
      </c>
      <c r="G222" s="84" t="b">
        <v>0</v>
      </c>
      <c r="H222" s="84" t="b">
        <v>0</v>
      </c>
      <c r="I222" s="84" t="b">
        <v>0</v>
      </c>
      <c r="J222" s="84" t="b">
        <v>0</v>
      </c>
      <c r="K222" s="84" t="b">
        <v>0</v>
      </c>
      <c r="L222" s="84" t="b">
        <v>0</v>
      </c>
    </row>
    <row r="223" spans="1:12" ht="15">
      <c r="A223" s="84" t="s">
        <v>2136</v>
      </c>
      <c r="B223" s="84" t="s">
        <v>2551</v>
      </c>
      <c r="C223" s="84">
        <v>34</v>
      </c>
      <c r="D223" s="123">
        <v>0.003370904258676036</v>
      </c>
      <c r="E223" s="123">
        <v>1.218257398526806</v>
      </c>
      <c r="F223" s="84" t="s">
        <v>2025</v>
      </c>
      <c r="G223" s="84" t="b">
        <v>0</v>
      </c>
      <c r="H223" s="84" t="b">
        <v>0</v>
      </c>
      <c r="I223" s="84" t="b">
        <v>0</v>
      </c>
      <c r="J223" s="84" t="b">
        <v>0</v>
      </c>
      <c r="K223" s="84" t="b">
        <v>0</v>
      </c>
      <c r="L223" s="84" t="b">
        <v>0</v>
      </c>
    </row>
    <row r="224" spans="1:12" ht="15">
      <c r="A224" s="84" t="s">
        <v>2551</v>
      </c>
      <c r="B224" s="84" t="s">
        <v>2552</v>
      </c>
      <c r="C224" s="84">
        <v>34</v>
      </c>
      <c r="D224" s="123">
        <v>0.003370904258676036</v>
      </c>
      <c r="E224" s="123">
        <v>1.218257398526806</v>
      </c>
      <c r="F224" s="84" t="s">
        <v>2025</v>
      </c>
      <c r="G224" s="84" t="b">
        <v>0</v>
      </c>
      <c r="H224" s="84" t="b">
        <v>0</v>
      </c>
      <c r="I224" s="84" t="b">
        <v>0</v>
      </c>
      <c r="J224" s="84" t="b">
        <v>0</v>
      </c>
      <c r="K224" s="84" t="b">
        <v>0</v>
      </c>
      <c r="L224" s="84" t="b">
        <v>0</v>
      </c>
    </row>
    <row r="225" spans="1:12" ht="15">
      <c r="A225" s="84" t="s">
        <v>2552</v>
      </c>
      <c r="B225" s="84" t="s">
        <v>2550</v>
      </c>
      <c r="C225" s="84">
        <v>34</v>
      </c>
      <c r="D225" s="123">
        <v>0.003370904258676036</v>
      </c>
      <c r="E225" s="123">
        <v>1.218257398526806</v>
      </c>
      <c r="F225" s="84" t="s">
        <v>2025</v>
      </c>
      <c r="G225" s="84" t="b">
        <v>0</v>
      </c>
      <c r="H225" s="84" t="b">
        <v>0</v>
      </c>
      <c r="I225" s="84" t="b">
        <v>0</v>
      </c>
      <c r="J225" s="84" t="b">
        <v>0</v>
      </c>
      <c r="K225" s="84" t="b">
        <v>0</v>
      </c>
      <c r="L225" s="84" t="b">
        <v>0</v>
      </c>
    </row>
    <row r="226" spans="1:12" ht="15">
      <c r="A226" s="84" t="s">
        <v>2550</v>
      </c>
      <c r="B226" s="84" t="s">
        <v>2157</v>
      </c>
      <c r="C226" s="84">
        <v>34</v>
      </c>
      <c r="D226" s="123">
        <v>0.003370904258676036</v>
      </c>
      <c r="E226" s="123">
        <v>1.218257398526806</v>
      </c>
      <c r="F226" s="84" t="s">
        <v>2025</v>
      </c>
      <c r="G226" s="84" t="b">
        <v>0</v>
      </c>
      <c r="H226" s="84" t="b">
        <v>0</v>
      </c>
      <c r="I226" s="84" t="b">
        <v>0</v>
      </c>
      <c r="J226" s="84" t="b">
        <v>0</v>
      </c>
      <c r="K226" s="84" t="b">
        <v>0</v>
      </c>
      <c r="L226" s="84" t="b">
        <v>0</v>
      </c>
    </row>
    <row r="227" spans="1:12" ht="15">
      <c r="A227" s="84" t="s">
        <v>347</v>
      </c>
      <c r="B227" s="84" t="s">
        <v>2139</v>
      </c>
      <c r="C227" s="84">
        <v>33</v>
      </c>
      <c r="D227" s="123">
        <v>0.003983647281038582</v>
      </c>
      <c r="E227" s="123">
        <v>1.2052924213624383</v>
      </c>
      <c r="F227" s="84" t="s">
        <v>2025</v>
      </c>
      <c r="G227" s="84" t="b">
        <v>0</v>
      </c>
      <c r="H227" s="84" t="b">
        <v>0</v>
      </c>
      <c r="I227" s="84" t="b">
        <v>0</v>
      </c>
      <c r="J227" s="84" t="b">
        <v>0</v>
      </c>
      <c r="K227" s="84" t="b">
        <v>0</v>
      </c>
      <c r="L227" s="84" t="b">
        <v>0</v>
      </c>
    </row>
    <row r="228" spans="1:12" ht="15">
      <c r="A228" s="84" t="s">
        <v>2146</v>
      </c>
      <c r="B228" s="84" t="s">
        <v>2591</v>
      </c>
      <c r="C228" s="84">
        <v>3</v>
      </c>
      <c r="D228" s="123">
        <v>0.0064394406557197244</v>
      </c>
      <c r="E228" s="123">
        <v>2.1476763242410986</v>
      </c>
      <c r="F228" s="84" t="s">
        <v>2025</v>
      </c>
      <c r="G228" s="84" t="b">
        <v>0</v>
      </c>
      <c r="H228" s="84" t="b">
        <v>0</v>
      </c>
      <c r="I228" s="84" t="b">
        <v>0</v>
      </c>
      <c r="J228" s="84" t="b">
        <v>0</v>
      </c>
      <c r="K228" s="84" t="b">
        <v>0</v>
      </c>
      <c r="L228" s="84" t="b">
        <v>0</v>
      </c>
    </row>
    <row r="229" spans="1:12" ht="15">
      <c r="A229" s="84" t="s">
        <v>2580</v>
      </c>
      <c r="B229" s="84" t="s">
        <v>2604</v>
      </c>
      <c r="C229" s="84">
        <v>2</v>
      </c>
      <c r="D229" s="123">
        <v>0.004292960437146483</v>
      </c>
      <c r="E229" s="123">
        <v>2.44870631990508</v>
      </c>
      <c r="F229" s="84" t="s">
        <v>2025</v>
      </c>
      <c r="G229" s="84" t="b">
        <v>0</v>
      </c>
      <c r="H229" s="84" t="b">
        <v>0</v>
      </c>
      <c r="I229" s="84" t="b">
        <v>0</v>
      </c>
      <c r="J229" s="84" t="b">
        <v>0</v>
      </c>
      <c r="K229" s="84" t="b">
        <v>0</v>
      </c>
      <c r="L229" s="84" t="b">
        <v>0</v>
      </c>
    </row>
    <row r="230" spans="1:12" ht="15">
      <c r="A230" s="84" t="s">
        <v>2604</v>
      </c>
      <c r="B230" s="84" t="s">
        <v>2190</v>
      </c>
      <c r="C230" s="84">
        <v>2</v>
      </c>
      <c r="D230" s="123">
        <v>0.004292960437146483</v>
      </c>
      <c r="E230" s="123">
        <v>2.44870631990508</v>
      </c>
      <c r="F230" s="84" t="s">
        <v>2025</v>
      </c>
      <c r="G230" s="84" t="b">
        <v>0</v>
      </c>
      <c r="H230" s="84" t="b">
        <v>0</v>
      </c>
      <c r="I230" s="84" t="b">
        <v>0</v>
      </c>
      <c r="J230" s="84" t="b">
        <v>0</v>
      </c>
      <c r="K230" s="84" t="b">
        <v>0</v>
      </c>
      <c r="L230" s="84" t="b">
        <v>0</v>
      </c>
    </row>
    <row r="231" spans="1:12" ht="15">
      <c r="A231" s="84" t="s">
        <v>2190</v>
      </c>
      <c r="B231" s="84" t="s">
        <v>2146</v>
      </c>
      <c r="C231" s="84">
        <v>2</v>
      </c>
      <c r="D231" s="123">
        <v>0.004292960437146483</v>
      </c>
      <c r="E231" s="123">
        <v>2.1476763242410986</v>
      </c>
      <c r="F231" s="84" t="s">
        <v>2025</v>
      </c>
      <c r="G231" s="84" t="b">
        <v>0</v>
      </c>
      <c r="H231" s="84" t="b">
        <v>0</v>
      </c>
      <c r="I231" s="84" t="b">
        <v>0</v>
      </c>
      <c r="J231" s="84" t="b">
        <v>0</v>
      </c>
      <c r="K231" s="84" t="b">
        <v>0</v>
      </c>
      <c r="L231" s="84" t="b">
        <v>0</v>
      </c>
    </row>
    <row r="232" spans="1:12" ht="15">
      <c r="A232" s="84" t="s">
        <v>2591</v>
      </c>
      <c r="B232" s="84" t="s">
        <v>2639</v>
      </c>
      <c r="C232" s="84">
        <v>2</v>
      </c>
      <c r="D232" s="123">
        <v>0.004292960437146483</v>
      </c>
      <c r="E232" s="123">
        <v>2.2726150608493985</v>
      </c>
      <c r="F232" s="84" t="s">
        <v>2025</v>
      </c>
      <c r="G232" s="84" t="b">
        <v>0</v>
      </c>
      <c r="H232" s="84" t="b">
        <v>0</v>
      </c>
      <c r="I232" s="84" t="b">
        <v>0</v>
      </c>
      <c r="J232" s="84" t="b">
        <v>0</v>
      </c>
      <c r="K232" s="84" t="b">
        <v>0</v>
      </c>
      <c r="L232" s="84" t="b">
        <v>0</v>
      </c>
    </row>
    <row r="233" spans="1:12" ht="15">
      <c r="A233" s="84" t="s">
        <v>2639</v>
      </c>
      <c r="B233" s="84" t="s">
        <v>2640</v>
      </c>
      <c r="C233" s="84">
        <v>2</v>
      </c>
      <c r="D233" s="123">
        <v>0.004292960437146483</v>
      </c>
      <c r="E233" s="123">
        <v>2.44870631990508</v>
      </c>
      <c r="F233" s="84" t="s">
        <v>2025</v>
      </c>
      <c r="G233" s="84" t="b">
        <v>0</v>
      </c>
      <c r="H233" s="84" t="b">
        <v>0</v>
      </c>
      <c r="I233" s="84" t="b">
        <v>0</v>
      </c>
      <c r="J233" s="84" t="b">
        <v>0</v>
      </c>
      <c r="K233" s="84" t="b">
        <v>0</v>
      </c>
      <c r="L233" s="84" t="b">
        <v>0</v>
      </c>
    </row>
    <row r="234" spans="1:12" ht="15">
      <c r="A234" s="84" t="s">
        <v>2640</v>
      </c>
      <c r="B234" s="84" t="s">
        <v>2605</v>
      </c>
      <c r="C234" s="84">
        <v>2</v>
      </c>
      <c r="D234" s="123">
        <v>0.004292960437146483</v>
      </c>
      <c r="E234" s="123">
        <v>2.44870631990508</v>
      </c>
      <c r="F234" s="84" t="s">
        <v>2025</v>
      </c>
      <c r="G234" s="84" t="b">
        <v>0</v>
      </c>
      <c r="H234" s="84" t="b">
        <v>0</v>
      </c>
      <c r="I234" s="84" t="b">
        <v>0</v>
      </c>
      <c r="J234" s="84" t="b">
        <v>0</v>
      </c>
      <c r="K234" s="84" t="b">
        <v>1</v>
      </c>
      <c r="L234" s="84" t="b">
        <v>0</v>
      </c>
    </row>
    <row r="235" spans="1:12" ht="15">
      <c r="A235" s="84" t="s">
        <v>2605</v>
      </c>
      <c r="B235" s="84" t="s">
        <v>2134</v>
      </c>
      <c r="C235" s="84">
        <v>2</v>
      </c>
      <c r="D235" s="123">
        <v>0.004292960437146483</v>
      </c>
      <c r="E235" s="123">
        <v>1.181534591502066</v>
      </c>
      <c r="F235" s="84" t="s">
        <v>2025</v>
      </c>
      <c r="G235" s="84" t="b">
        <v>0</v>
      </c>
      <c r="H235" s="84" t="b">
        <v>1</v>
      </c>
      <c r="I235" s="84" t="b">
        <v>0</v>
      </c>
      <c r="J235" s="84" t="b">
        <v>0</v>
      </c>
      <c r="K235" s="84" t="b">
        <v>0</v>
      </c>
      <c r="L235" s="84" t="b">
        <v>0</v>
      </c>
    </row>
    <row r="236" spans="1:12" ht="15">
      <c r="A236" s="84" t="s">
        <v>2135</v>
      </c>
      <c r="B236" s="84" t="s">
        <v>2641</v>
      </c>
      <c r="C236" s="84">
        <v>2</v>
      </c>
      <c r="D236" s="123">
        <v>0.004292960437146483</v>
      </c>
      <c r="E236" s="123">
        <v>1.169952718952251</v>
      </c>
      <c r="F236" s="84" t="s">
        <v>2025</v>
      </c>
      <c r="G236" s="84" t="b">
        <v>0</v>
      </c>
      <c r="H236" s="84" t="b">
        <v>0</v>
      </c>
      <c r="I236" s="84" t="b">
        <v>0</v>
      </c>
      <c r="J236" s="84" t="b">
        <v>0</v>
      </c>
      <c r="K236" s="84" t="b">
        <v>1</v>
      </c>
      <c r="L236" s="84" t="b">
        <v>0</v>
      </c>
    </row>
    <row r="237" spans="1:12" ht="15">
      <c r="A237" s="84" t="s">
        <v>487</v>
      </c>
      <c r="B237" s="84" t="s">
        <v>2564</v>
      </c>
      <c r="C237" s="84">
        <v>2</v>
      </c>
      <c r="D237" s="123">
        <v>0.004292960437146483</v>
      </c>
      <c r="E237" s="123">
        <v>2.44870631990508</v>
      </c>
      <c r="F237" s="84" t="s">
        <v>2025</v>
      </c>
      <c r="G237" s="84" t="b">
        <v>0</v>
      </c>
      <c r="H237" s="84" t="b">
        <v>0</v>
      </c>
      <c r="I237" s="84" t="b">
        <v>0</v>
      </c>
      <c r="J237" s="84" t="b">
        <v>0</v>
      </c>
      <c r="K237" s="84" t="b">
        <v>0</v>
      </c>
      <c r="L237" s="84" t="b">
        <v>0</v>
      </c>
    </row>
    <row r="238" spans="1:12" ht="15">
      <c r="A238" s="84" t="s">
        <v>2134</v>
      </c>
      <c r="B238" s="84" t="s">
        <v>2135</v>
      </c>
      <c r="C238" s="84">
        <v>17</v>
      </c>
      <c r="D238" s="123">
        <v>0.005332083783044396</v>
      </c>
      <c r="E238" s="123">
        <v>1.2475856764370152</v>
      </c>
      <c r="F238" s="84" t="s">
        <v>2026</v>
      </c>
      <c r="G238" s="84" t="b">
        <v>0</v>
      </c>
      <c r="H238" s="84" t="b">
        <v>0</v>
      </c>
      <c r="I238" s="84" t="b">
        <v>0</v>
      </c>
      <c r="J238" s="84" t="b">
        <v>0</v>
      </c>
      <c r="K238" s="84" t="b">
        <v>0</v>
      </c>
      <c r="L238" s="84" t="b">
        <v>0</v>
      </c>
    </row>
    <row r="239" spans="1:12" ht="15">
      <c r="A239" s="84" t="s">
        <v>487</v>
      </c>
      <c r="B239" s="84" t="s">
        <v>2145</v>
      </c>
      <c r="C239" s="84">
        <v>10</v>
      </c>
      <c r="D239" s="123">
        <v>0.009591671731714463</v>
      </c>
      <c r="E239" s="123">
        <v>1.2710667722865379</v>
      </c>
      <c r="F239" s="84" t="s">
        <v>2026</v>
      </c>
      <c r="G239" s="84" t="b">
        <v>0</v>
      </c>
      <c r="H239" s="84" t="b">
        <v>0</v>
      </c>
      <c r="I239" s="84" t="b">
        <v>0</v>
      </c>
      <c r="J239" s="84" t="b">
        <v>0</v>
      </c>
      <c r="K239" s="84" t="b">
        <v>0</v>
      </c>
      <c r="L239" s="84" t="b">
        <v>0</v>
      </c>
    </row>
    <row r="240" spans="1:12" ht="15">
      <c r="A240" s="84" t="s">
        <v>2147</v>
      </c>
      <c r="B240" s="84" t="s">
        <v>2148</v>
      </c>
      <c r="C240" s="84">
        <v>7</v>
      </c>
      <c r="D240" s="123">
        <v>0.00975146354525391</v>
      </c>
      <c r="E240" s="123">
        <v>1.6812412373755872</v>
      </c>
      <c r="F240" s="84" t="s">
        <v>2026</v>
      </c>
      <c r="G240" s="84" t="b">
        <v>0</v>
      </c>
      <c r="H240" s="84" t="b">
        <v>0</v>
      </c>
      <c r="I240" s="84" t="b">
        <v>0</v>
      </c>
      <c r="J240" s="84" t="b">
        <v>0</v>
      </c>
      <c r="K240" s="84" t="b">
        <v>1</v>
      </c>
      <c r="L240" s="84" t="b">
        <v>0</v>
      </c>
    </row>
    <row r="241" spans="1:12" ht="15">
      <c r="A241" s="84" t="s">
        <v>2169</v>
      </c>
      <c r="B241" s="84" t="s">
        <v>2146</v>
      </c>
      <c r="C241" s="84">
        <v>7</v>
      </c>
      <c r="D241" s="123">
        <v>0.00975146354525391</v>
      </c>
      <c r="E241" s="123">
        <v>1.526339277389844</v>
      </c>
      <c r="F241" s="84" t="s">
        <v>2026</v>
      </c>
      <c r="G241" s="84" t="b">
        <v>0</v>
      </c>
      <c r="H241" s="84" t="b">
        <v>0</v>
      </c>
      <c r="I241" s="84" t="b">
        <v>0</v>
      </c>
      <c r="J241" s="84" t="b">
        <v>0</v>
      </c>
      <c r="K241" s="84" t="b">
        <v>0</v>
      </c>
      <c r="L241" s="84" t="b">
        <v>0</v>
      </c>
    </row>
    <row r="242" spans="1:12" ht="15">
      <c r="A242" s="84" t="s">
        <v>2112</v>
      </c>
      <c r="B242" s="84" t="s">
        <v>2568</v>
      </c>
      <c r="C242" s="84">
        <v>7</v>
      </c>
      <c r="D242" s="123">
        <v>0.00975146354525391</v>
      </c>
      <c r="E242" s="123">
        <v>1.5720967679505191</v>
      </c>
      <c r="F242" s="84" t="s">
        <v>2026</v>
      </c>
      <c r="G242" s="84" t="b">
        <v>0</v>
      </c>
      <c r="H242" s="84" t="b">
        <v>0</v>
      </c>
      <c r="I242" s="84" t="b">
        <v>0</v>
      </c>
      <c r="J242" s="84" t="b">
        <v>0</v>
      </c>
      <c r="K242" s="84" t="b">
        <v>0</v>
      </c>
      <c r="L242" s="84" t="b">
        <v>0</v>
      </c>
    </row>
    <row r="243" spans="1:12" ht="15">
      <c r="A243" s="84" t="s">
        <v>2568</v>
      </c>
      <c r="B243" s="84" t="s">
        <v>487</v>
      </c>
      <c r="C243" s="84">
        <v>7</v>
      </c>
      <c r="D243" s="123">
        <v>0.00975146354525391</v>
      </c>
      <c r="E243" s="123">
        <v>1.484946592231619</v>
      </c>
      <c r="F243" s="84" t="s">
        <v>2026</v>
      </c>
      <c r="G243" s="84" t="b">
        <v>0</v>
      </c>
      <c r="H243" s="84" t="b">
        <v>0</v>
      </c>
      <c r="I243" s="84" t="b">
        <v>0</v>
      </c>
      <c r="J243" s="84" t="b">
        <v>0</v>
      </c>
      <c r="K243" s="84" t="b">
        <v>0</v>
      </c>
      <c r="L243" s="84" t="b">
        <v>0</v>
      </c>
    </row>
    <row r="244" spans="1:12" ht="15">
      <c r="A244" s="84" t="s">
        <v>2145</v>
      </c>
      <c r="B244" s="84" t="s">
        <v>2147</v>
      </c>
      <c r="C244" s="84">
        <v>6</v>
      </c>
      <c r="D244" s="123">
        <v>0.00948355345274895</v>
      </c>
      <c r="E244" s="123">
        <v>1.2833012287035497</v>
      </c>
      <c r="F244" s="84" t="s">
        <v>2026</v>
      </c>
      <c r="G244" s="84" t="b">
        <v>0</v>
      </c>
      <c r="H244" s="84" t="b">
        <v>0</v>
      </c>
      <c r="I244" s="84" t="b">
        <v>0</v>
      </c>
      <c r="J244" s="84" t="b">
        <v>0</v>
      </c>
      <c r="K244" s="84" t="b">
        <v>0</v>
      </c>
      <c r="L244" s="84" t="b">
        <v>0</v>
      </c>
    </row>
    <row r="245" spans="1:12" ht="15">
      <c r="A245" s="84" t="s">
        <v>2148</v>
      </c>
      <c r="B245" s="84" t="s">
        <v>2111</v>
      </c>
      <c r="C245" s="84">
        <v>6</v>
      </c>
      <c r="D245" s="123">
        <v>0.00948355345274895</v>
      </c>
      <c r="E245" s="123">
        <v>1.4179998026010059</v>
      </c>
      <c r="F245" s="84" t="s">
        <v>2026</v>
      </c>
      <c r="G245" s="84" t="b">
        <v>0</v>
      </c>
      <c r="H245" s="84" t="b">
        <v>1</v>
      </c>
      <c r="I245" s="84" t="b">
        <v>0</v>
      </c>
      <c r="J245" s="84" t="b">
        <v>0</v>
      </c>
      <c r="K245" s="84" t="b">
        <v>0</v>
      </c>
      <c r="L245" s="84" t="b">
        <v>0</v>
      </c>
    </row>
    <row r="246" spans="1:12" ht="15">
      <c r="A246" s="84" t="s">
        <v>2111</v>
      </c>
      <c r="B246" s="84" t="s">
        <v>2136</v>
      </c>
      <c r="C246" s="84">
        <v>6</v>
      </c>
      <c r="D246" s="123">
        <v>0.00948355345274895</v>
      </c>
      <c r="E246" s="123">
        <v>1.1583624920952498</v>
      </c>
      <c r="F246" s="84" t="s">
        <v>2026</v>
      </c>
      <c r="G246" s="84" t="b">
        <v>0</v>
      </c>
      <c r="H246" s="84" t="b">
        <v>0</v>
      </c>
      <c r="I246" s="84" t="b">
        <v>0</v>
      </c>
      <c r="J246" s="84" t="b">
        <v>0</v>
      </c>
      <c r="K246" s="84" t="b">
        <v>0</v>
      </c>
      <c r="L246" s="84" t="b">
        <v>0</v>
      </c>
    </row>
    <row r="247" spans="1:12" ht="15">
      <c r="A247" s="84" t="s">
        <v>2136</v>
      </c>
      <c r="B247" s="84" t="s">
        <v>2134</v>
      </c>
      <c r="C247" s="84">
        <v>6</v>
      </c>
      <c r="D247" s="123">
        <v>0.00948355345274895</v>
      </c>
      <c r="E247" s="123">
        <v>1.0740416063952136</v>
      </c>
      <c r="F247" s="84" t="s">
        <v>2026</v>
      </c>
      <c r="G247" s="84" t="b">
        <v>0</v>
      </c>
      <c r="H247" s="84" t="b">
        <v>0</v>
      </c>
      <c r="I247" s="84" t="b">
        <v>0</v>
      </c>
      <c r="J247" s="84" t="b">
        <v>0</v>
      </c>
      <c r="K247" s="84" t="b">
        <v>0</v>
      </c>
      <c r="L247" s="84" t="b">
        <v>0</v>
      </c>
    </row>
    <row r="248" spans="1:12" ht="15">
      <c r="A248" s="84" t="s">
        <v>2145</v>
      </c>
      <c r="B248" s="84" t="s">
        <v>2169</v>
      </c>
      <c r="C248" s="84">
        <v>5</v>
      </c>
      <c r="D248" s="123">
        <v>0.009011942247705707</v>
      </c>
      <c r="E248" s="123">
        <v>1.2041199826559248</v>
      </c>
      <c r="F248" s="84" t="s">
        <v>2026</v>
      </c>
      <c r="G248" s="84" t="b">
        <v>0</v>
      </c>
      <c r="H248" s="84" t="b">
        <v>0</v>
      </c>
      <c r="I248" s="84" t="b">
        <v>0</v>
      </c>
      <c r="J248" s="84" t="b">
        <v>0</v>
      </c>
      <c r="K248" s="84" t="b">
        <v>0</v>
      </c>
      <c r="L248" s="84" t="b">
        <v>0</v>
      </c>
    </row>
    <row r="249" spans="1:12" ht="15">
      <c r="A249" s="84" t="s">
        <v>2111</v>
      </c>
      <c r="B249" s="84" t="s">
        <v>2593</v>
      </c>
      <c r="C249" s="84">
        <v>3</v>
      </c>
      <c r="D249" s="123">
        <v>0.007271440555483561</v>
      </c>
      <c r="E249" s="123">
        <v>1.380211241711606</v>
      </c>
      <c r="F249" s="84" t="s">
        <v>2026</v>
      </c>
      <c r="G249" s="84" t="b">
        <v>0</v>
      </c>
      <c r="H249" s="84" t="b">
        <v>0</v>
      </c>
      <c r="I249" s="84" t="b">
        <v>0</v>
      </c>
      <c r="J249" s="84" t="b">
        <v>0</v>
      </c>
      <c r="K249" s="84" t="b">
        <v>0</v>
      </c>
      <c r="L249" s="84" t="b">
        <v>0</v>
      </c>
    </row>
    <row r="250" spans="1:12" ht="15">
      <c r="A250" s="84" t="s">
        <v>2564</v>
      </c>
      <c r="B250" s="84" t="s">
        <v>2145</v>
      </c>
      <c r="C250" s="84">
        <v>3</v>
      </c>
      <c r="D250" s="123">
        <v>0.007271440555483561</v>
      </c>
      <c r="E250" s="123">
        <v>1.3502480183341627</v>
      </c>
      <c r="F250" s="84" t="s">
        <v>2026</v>
      </c>
      <c r="G250" s="84" t="b">
        <v>0</v>
      </c>
      <c r="H250" s="84" t="b">
        <v>0</v>
      </c>
      <c r="I250" s="84" t="b">
        <v>0</v>
      </c>
      <c r="J250" s="84" t="b">
        <v>0</v>
      </c>
      <c r="K250" s="84" t="b">
        <v>0</v>
      </c>
      <c r="L250" s="84" t="b">
        <v>0</v>
      </c>
    </row>
    <row r="251" spans="1:12" ht="15">
      <c r="A251" s="84" t="s">
        <v>2146</v>
      </c>
      <c r="B251" s="84" t="s">
        <v>2179</v>
      </c>
      <c r="C251" s="84">
        <v>3</v>
      </c>
      <c r="D251" s="123">
        <v>0.007271440555483561</v>
      </c>
      <c r="E251" s="123">
        <v>1.526339277389844</v>
      </c>
      <c r="F251" s="84" t="s">
        <v>2026</v>
      </c>
      <c r="G251" s="84" t="b">
        <v>0</v>
      </c>
      <c r="H251" s="84" t="b">
        <v>0</v>
      </c>
      <c r="I251" s="84" t="b">
        <v>0</v>
      </c>
      <c r="J251" s="84" t="b">
        <v>0</v>
      </c>
      <c r="K251" s="84" t="b">
        <v>0</v>
      </c>
      <c r="L251" s="84" t="b">
        <v>0</v>
      </c>
    </row>
    <row r="252" spans="1:12" ht="15">
      <c r="A252" s="84" t="s">
        <v>2179</v>
      </c>
      <c r="B252" s="84" t="s">
        <v>2180</v>
      </c>
      <c r="C252" s="84">
        <v>3</v>
      </c>
      <c r="D252" s="123">
        <v>0.007271440555483561</v>
      </c>
      <c r="E252" s="123">
        <v>1.9242792860618818</v>
      </c>
      <c r="F252" s="84" t="s">
        <v>2026</v>
      </c>
      <c r="G252" s="84" t="b">
        <v>0</v>
      </c>
      <c r="H252" s="84" t="b">
        <v>0</v>
      </c>
      <c r="I252" s="84" t="b">
        <v>0</v>
      </c>
      <c r="J252" s="84" t="b">
        <v>0</v>
      </c>
      <c r="K252" s="84" t="b">
        <v>0</v>
      </c>
      <c r="L252" s="84" t="b">
        <v>0</v>
      </c>
    </row>
    <row r="253" spans="1:12" ht="15">
      <c r="A253" s="84" t="s">
        <v>2180</v>
      </c>
      <c r="B253" s="84" t="s">
        <v>2181</v>
      </c>
      <c r="C253" s="84">
        <v>3</v>
      </c>
      <c r="D253" s="123">
        <v>0.007271440555483561</v>
      </c>
      <c r="E253" s="123">
        <v>1.9242792860618818</v>
      </c>
      <c r="F253" s="84" t="s">
        <v>2026</v>
      </c>
      <c r="G253" s="84" t="b">
        <v>0</v>
      </c>
      <c r="H253" s="84" t="b">
        <v>0</v>
      </c>
      <c r="I253" s="84" t="b">
        <v>0</v>
      </c>
      <c r="J253" s="84" t="b">
        <v>0</v>
      </c>
      <c r="K253" s="84" t="b">
        <v>0</v>
      </c>
      <c r="L253" s="84" t="b">
        <v>0</v>
      </c>
    </row>
    <row r="254" spans="1:12" ht="15">
      <c r="A254" s="84" t="s">
        <v>2181</v>
      </c>
      <c r="B254" s="84" t="s">
        <v>2156</v>
      </c>
      <c r="C254" s="84">
        <v>3</v>
      </c>
      <c r="D254" s="123">
        <v>0.007271440555483561</v>
      </c>
      <c r="E254" s="123">
        <v>1.8273692730538253</v>
      </c>
      <c r="F254" s="84" t="s">
        <v>2026</v>
      </c>
      <c r="G254" s="84" t="b">
        <v>0</v>
      </c>
      <c r="H254" s="84" t="b">
        <v>0</v>
      </c>
      <c r="I254" s="84" t="b">
        <v>0</v>
      </c>
      <c r="J254" s="84" t="b">
        <v>0</v>
      </c>
      <c r="K254" s="84" t="b">
        <v>1</v>
      </c>
      <c r="L254" s="84" t="b">
        <v>0</v>
      </c>
    </row>
    <row r="255" spans="1:12" ht="15">
      <c r="A255" s="84" t="s">
        <v>2156</v>
      </c>
      <c r="B255" s="84" t="s">
        <v>2182</v>
      </c>
      <c r="C255" s="84">
        <v>3</v>
      </c>
      <c r="D255" s="123">
        <v>0.007271440555483561</v>
      </c>
      <c r="E255" s="123">
        <v>1.8273692730538253</v>
      </c>
      <c r="F255" s="84" t="s">
        <v>2026</v>
      </c>
      <c r="G255" s="84" t="b">
        <v>0</v>
      </c>
      <c r="H255" s="84" t="b">
        <v>1</v>
      </c>
      <c r="I255" s="84" t="b">
        <v>0</v>
      </c>
      <c r="J255" s="84" t="b">
        <v>0</v>
      </c>
      <c r="K255" s="84" t="b">
        <v>0</v>
      </c>
      <c r="L255" s="84" t="b">
        <v>0</v>
      </c>
    </row>
    <row r="256" spans="1:12" ht="15">
      <c r="A256" s="84" t="s">
        <v>2593</v>
      </c>
      <c r="B256" s="84" t="s">
        <v>2163</v>
      </c>
      <c r="C256" s="84">
        <v>2</v>
      </c>
      <c r="D256" s="123">
        <v>0.0058341326899620455</v>
      </c>
      <c r="E256" s="123">
        <v>1.8731267636145004</v>
      </c>
      <c r="F256" s="84" t="s">
        <v>2026</v>
      </c>
      <c r="G256" s="84" t="b">
        <v>0</v>
      </c>
      <c r="H256" s="84" t="b">
        <v>0</v>
      </c>
      <c r="I256" s="84" t="b">
        <v>0</v>
      </c>
      <c r="J256" s="84" t="b">
        <v>0</v>
      </c>
      <c r="K256" s="84" t="b">
        <v>0</v>
      </c>
      <c r="L256" s="84" t="b">
        <v>0</v>
      </c>
    </row>
    <row r="257" spans="1:12" ht="15">
      <c r="A257" s="84" t="s">
        <v>2163</v>
      </c>
      <c r="B257" s="84" t="s">
        <v>2134</v>
      </c>
      <c r="C257" s="84">
        <v>2</v>
      </c>
      <c r="D257" s="123">
        <v>0.0058341326899620455</v>
      </c>
      <c r="E257" s="123">
        <v>1.1197990969558889</v>
      </c>
      <c r="F257" s="84" t="s">
        <v>2026</v>
      </c>
      <c r="G257" s="84" t="b">
        <v>0</v>
      </c>
      <c r="H257" s="84" t="b">
        <v>0</v>
      </c>
      <c r="I257" s="84" t="b">
        <v>0</v>
      </c>
      <c r="J257" s="84" t="b">
        <v>0</v>
      </c>
      <c r="K257" s="84" t="b">
        <v>0</v>
      </c>
      <c r="L257" s="84" t="b">
        <v>0</v>
      </c>
    </row>
    <row r="258" spans="1:12" ht="15">
      <c r="A258" s="84" t="s">
        <v>487</v>
      </c>
      <c r="B258" s="84" t="s">
        <v>2564</v>
      </c>
      <c r="C258" s="84">
        <v>2</v>
      </c>
      <c r="D258" s="123">
        <v>0.0058341326899620455</v>
      </c>
      <c r="E258" s="123">
        <v>1.271066772286538</v>
      </c>
      <c r="F258" s="84" t="s">
        <v>2026</v>
      </c>
      <c r="G258" s="84" t="b">
        <v>0</v>
      </c>
      <c r="H258" s="84" t="b">
        <v>0</v>
      </c>
      <c r="I258" s="84" t="b">
        <v>0</v>
      </c>
      <c r="J258" s="84" t="b">
        <v>0</v>
      </c>
      <c r="K258" s="84" t="b">
        <v>0</v>
      </c>
      <c r="L258" s="84" t="b">
        <v>0</v>
      </c>
    </row>
    <row r="259" spans="1:12" ht="15">
      <c r="A259" s="84" t="s">
        <v>2137</v>
      </c>
      <c r="B259" s="84" t="s">
        <v>2584</v>
      </c>
      <c r="C259" s="84">
        <v>2</v>
      </c>
      <c r="D259" s="123">
        <v>0.0058341326899620455</v>
      </c>
      <c r="E259" s="123">
        <v>2.0492180226701815</v>
      </c>
      <c r="F259" s="84" t="s">
        <v>2026</v>
      </c>
      <c r="G259" s="84" t="b">
        <v>0</v>
      </c>
      <c r="H259" s="84" t="b">
        <v>0</v>
      </c>
      <c r="I259" s="84" t="b">
        <v>0</v>
      </c>
      <c r="J259" s="84" t="b">
        <v>0</v>
      </c>
      <c r="K259" s="84" t="b">
        <v>0</v>
      </c>
      <c r="L259" s="84" t="b">
        <v>0</v>
      </c>
    </row>
    <row r="260" spans="1:12" ht="15">
      <c r="A260" s="84" t="s">
        <v>2618</v>
      </c>
      <c r="B260" s="84" t="s">
        <v>2134</v>
      </c>
      <c r="C260" s="84">
        <v>2</v>
      </c>
      <c r="D260" s="123">
        <v>0.0058341326899620455</v>
      </c>
      <c r="E260" s="123">
        <v>1.2958903560115702</v>
      </c>
      <c r="F260" s="84" t="s">
        <v>2026</v>
      </c>
      <c r="G260" s="84" t="b">
        <v>0</v>
      </c>
      <c r="H260" s="84" t="b">
        <v>0</v>
      </c>
      <c r="I260" s="84" t="b">
        <v>0</v>
      </c>
      <c r="J260" s="84" t="b">
        <v>0</v>
      </c>
      <c r="K260" s="84" t="b">
        <v>0</v>
      </c>
      <c r="L260" s="84" t="b">
        <v>0</v>
      </c>
    </row>
    <row r="261" spans="1:12" ht="15">
      <c r="A261" s="84" t="s">
        <v>2134</v>
      </c>
      <c r="B261" s="84" t="s">
        <v>2135</v>
      </c>
      <c r="C261" s="84">
        <v>11</v>
      </c>
      <c r="D261" s="123">
        <v>0.004645519579516705</v>
      </c>
      <c r="E261" s="123">
        <v>1.290034611362518</v>
      </c>
      <c r="F261" s="84" t="s">
        <v>2027</v>
      </c>
      <c r="G261" s="84" t="b">
        <v>0</v>
      </c>
      <c r="H261" s="84" t="b">
        <v>0</v>
      </c>
      <c r="I261" s="84" t="b">
        <v>0</v>
      </c>
      <c r="J261" s="84" t="b">
        <v>0</v>
      </c>
      <c r="K261" s="84" t="b">
        <v>0</v>
      </c>
      <c r="L261" s="84" t="b">
        <v>0</v>
      </c>
    </row>
    <row r="262" spans="1:12" ht="15">
      <c r="A262" s="84" t="s">
        <v>2151</v>
      </c>
      <c r="B262" s="84" t="s">
        <v>2150</v>
      </c>
      <c r="C262" s="84">
        <v>7</v>
      </c>
      <c r="D262" s="123">
        <v>0.008496814393741404</v>
      </c>
      <c r="E262" s="123">
        <v>1.1650958747542182</v>
      </c>
      <c r="F262" s="84" t="s">
        <v>2027</v>
      </c>
      <c r="G262" s="84" t="b">
        <v>0</v>
      </c>
      <c r="H262" s="84" t="b">
        <v>0</v>
      </c>
      <c r="I262" s="84" t="b">
        <v>0</v>
      </c>
      <c r="J262" s="84" t="b">
        <v>0</v>
      </c>
      <c r="K262" s="84" t="b">
        <v>0</v>
      </c>
      <c r="L262" s="84" t="b">
        <v>0</v>
      </c>
    </row>
    <row r="263" spans="1:12" ht="15">
      <c r="A263" s="84" t="s">
        <v>2150</v>
      </c>
      <c r="B263" s="84" t="s">
        <v>2111</v>
      </c>
      <c r="C263" s="84">
        <v>7</v>
      </c>
      <c r="D263" s="123">
        <v>0.008496814393741404</v>
      </c>
      <c r="E263" s="123">
        <v>1.2230878217319048</v>
      </c>
      <c r="F263" s="84" t="s">
        <v>2027</v>
      </c>
      <c r="G263" s="84" t="b">
        <v>0</v>
      </c>
      <c r="H263" s="84" t="b">
        <v>0</v>
      </c>
      <c r="I263" s="84" t="b">
        <v>0</v>
      </c>
      <c r="J263" s="84" t="b">
        <v>0</v>
      </c>
      <c r="K263" s="84" t="b">
        <v>0</v>
      </c>
      <c r="L263" s="84" t="b">
        <v>0</v>
      </c>
    </row>
    <row r="264" spans="1:12" ht="15">
      <c r="A264" s="84" t="s">
        <v>2111</v>
      </c>
      <c r="B264" s="84" t="s">
        <v>2153</v>
      </c>
      <c r="C264" s="84">
        <v>7</v>
      </c>
      <c r="D264" s="123">
        <v>0.008496814393741404</v>
      </c>
      <c r="E264" s="123">
        <v>1.524117817395886</v>
      </c>
      <c r="F264" s="84" t="s">
        <v>2027</v>
      </c>
      <c r="G264" s="84" t="b">
        <v>0</v>
      </c>
      <c r="H264" s="84" t="b">
        <v>0</v>
      </c>
      <c r="I264" s="84" t="b">
        <v>0</v>
      </c>
      <c r="J264" s="84" t="b">
        <v>0</v>
      </c>
      <c r="K264" s="84" t="b">
        <v>0</v>
      </c>
      <c r="L264" s="84" t="b">
        <v>0</v>
      </c>
    </row>
    <row r="265" spans="1:12" ht="15">
      <c r="A265" s="84" t="s">
        <v>2153</v>
      </c>
      <c r="B265" s="84" t="s">
        <v>2152</v>
      </c>
      <c r="C265" s="84">
        <v>7</v>
      </c>
      <c r="D265" s="123">
        <v>0.008496814393741404</v>
      </c>
      <c r="E265" s="123">
        <v>1.4661258704181992</v>
      </c>
      <c r="F265" s="84" t="s">
        <v>2027</v>
      </c>
      <c r="G265" s="84" t="b">
        <v>0</v>
      </c>
      <c r="H265" s="84" t="b">
        <v>0</v>
      </c>
      <c r="I265" s="84" t="b">
        <v>0</v>
      </c>
      <c r="J265" s="84" t="b">
        <v>0</v>
      </c>
      <c r="K265" s="84" t="b">
        <v>0</v>
      </c>
      <c r="L265" s="84" t="b">
        <v>0</v>
      </c>
    </row>
    <row r="266" spans="1:12" ht="15">
      <c r="A266" s="84" t="s">
        <v>2152</v>
      </c>
      <c r="B266" s="84" t="s">
        <v>2154</v>
      </c>
      <c r="C266" s="84">
        <v>7</v>
      </c>
      <c r="D266" s="123">
        <v>0.008496814393741404</v>
      </c>
      <c r="E266" s="123">
        <v>1.4661258704181992</v>
      </c>
      <c r="F266" s="84" t="s">
        <v>2027</v>
      </c>
      <c r="G266" s="84" t="b">
        <v>0</v>
      </c>
      <c r="H266" s="84" t="b">
        <v>0</v>
      </c>
      <c r="I266" s="84" t="b">
        <v>0</v>
      </c>
      <c r="J266" s="84" t="b">
        <v>0</v>
      </c>
      <c r="K266" s="84" t="b">
        <v>0</v>
      </c>
      <c r="L266" s="84" t="b">
        <v>0</v>
      </c>
    </row>
    <row r="267" spans="1:12" ht="15">
      <c r="A267" s="84" t="s">
        <v>2154</v>
      </c>
      <c r="B267" s="84" t="s">
        <v>2554</v>
      </c>
      <c r="C267" s="84">
        <v>7</v>
      </c>
      <c r="D267" s="123">
        <v>0.008496814393741404</v>
      </c>
      <c r="E267" s="123">
        <v>1.524117817395886</v>
      </c>
      <c r="F267" s="84" t="s">
        <v>2027</v>
      </c>
      <c r="G267" s="84" t="b">
        <v>0</v>
      </c>
      <c r="H267" s="84" t="b">
        <v>0</v>
      </c>
      <c r="I267" s="84" t="b">
        <v>0</v>
      </c>
      <c r="J267" s="84" t="b">
        <v>0</v>
      </c>
      <c r="K267" s="84" t="b">
        <v>0</v>
      </c>
      <c r="L267" s="84" t="b">
        <v>0</v>
      </c>
    </row>
    <row r="268" spans="1:12" ht="15">
      <c r="A268" s="84" t="s">
        <v>2554</v>
      </c>
      <c r="B268" s="84" t="s">
        <v>2150</v>
      </c>
      <c r="C268" s="84">
        <v>7</v>
      </c>
      <c r="D268" s="123">
        <v>0.008496814393741404</v>
      </c>
      <c r="E268" s="123">
        <v>1.2230878217319048</v>
      </c>
      <c r="F268" s="84" t="s">
        <v>2027</v>
      </c>
      <c r="G268" s="84" t="b">
        <v>0</v>
      </c>
      <c r="H268" s="84" t="b">
        <v>0</v>
      </c>
      <c r="I268" s="84" t="b">
        <v>0</v>
      </c>
      <c r="J268" s="84" t="b">
        <v>0</v>
      </c>
      <c r="K268" s="84" t="b">
        <v>0</v>
      </c>
      <c r="L268" s="84" t="b">
        <v>0</v>
      </c>
    </row>
    <row r="269" spans="1:12" ht="15">
      <c r="A269" s="84" t="s">
        <v>2150</v>
      </c>
      <c r="B269" s="84" t="s">
        <v>2561</v>
      </c>
      <c r="C269" s="84">
        <v>7</v>
      </c>
      <c r="D269" s="123">
        <v>0.008496814393741404</v>
      </c>
      <c r="E269" s="123">
        <v>1.2230878217319048</v>
      </c>
      <c r="F269" s="84" t="s">
        <v>2027</v>
      </c>
      <c r="G269" s="84" t="b">
        <v>0</v>
      </c>
      <c r="H269" s="84" t="b">
        <v>0</v>
      </c>
      <c r="I269" s="84" t="b">
        <v>0</v>
      </c>
      <c r="J269" s="84" t="b">
        <v>0</v>
      </c>
      <c r="K269" s="84" t="b">
        <v>0</v>
      </c>
      <c r="L269" s="84" t="b">
        <v>0</v>
      </c>
    </row>
    <row r="270" spans="1:12" ht="15">
      <c r="A270" s="84" t="s">
        <v>2561</v>
      </c>
      <c r="B270" s="84" t="s">
        <v>2134</v>
      </c>
      <c r="C270" s="84">
        <v>7</v>
      </c>
      <c r="D270" s="123">
        <v>0.008496814393741404</v>
      </c>
      <c r="E270" s="123">
        <v>1.290034611362518</v>
      </c>
      <c r="F270" s="84" t="s">
        <v>2027</v>
      </c>
      <c r="G270" s="84" t="b">
        <v>0</v>
      </c>
      <c r="H270" s="84" t="b">
        <v>0</v>
      </c>
      <c r="I270" s="84" t="b">
        <v>0</v>
      </c>
      <c r="J270" s="84" t="b">
        <v>0</v>
      </c>
      <c r="K270" s="84" t="b">
        <v>0</v>
      </c>
      <c r="L270" s="84" t="b">
        <v>0</v>
      </c>
    </row>
    <row r="271" spans="1:12" ht="15">
      <c r="A271" s="84" t="s">
        <v>2135</v>
      </c>
      <c r="B271" s="84" t="s">
        <v>2136</v>
      </c>
      <c r="C271" s="84">
        <v>7</v>
      </c>
      <c r="D271" s="123">
        <v>0.008496814393741404</v>
      </c>
      <c r="E271" s="123">
        <v>1.2186787028268498</v>
      </c>
      <c r="F271" s="84" t="s">
        <v>2027</v>
      </c>
      <c r="G271" s="84" t="b">
        <v>0</v>
      </c>
      <c r="H271" s="84" t="b">
        <v>0</v>
      </c>
      <c r="I271" s="84" t="b">
        <v>0</v>
      </c>
      <c r="J271" s="84" t="b">
        <v>0</v>
      </c>
      <c r="K271" s="84" t="b">
        <v>0</v>
      </c>
      <c r="L271" s="84" t="b">
        <v>0</v>
      </c>
    </row>
    <row r="272" spans="1:12" ht="15">
      <c r="A272" s="84" t="s">
        <v>2136</v>
      </c>
      <c r="B272" s="84" t="s">
        <v>2567</v>
      </c>
      <c r="C272" s="84">
        <v>7</v>
      </c>
      <c r="D272" s="123">
        <v>0.008496814393741404</v>
      </c>
      <c r="E272" s="123">
        <v>1.414973347970818</v>
      </c>
      <c r="F272" s="84" t="s">
        <v>2027</v>
      </c>
      <c r="G272" s="84" t="b">
        <v>0</v>
      </c>
      <c r="H272" s="84" t="b">
        <v>0</v>
      </c>
      <c r="I272" s="84" t="b">
        <v>0</v>
      </c>
      <c r="J272" s="84" t="b">
        <v>0</v>
      </c>
      <c r="K272" s="84" t="b">
        <v>0</v>
      </c>
      <c r="L272" s="84" t="b">
        <v>0</v>
      </c>
    </row>
    <row r="273" spans="1:12" ht="15">
      <c r="A273" s="84" t="s">
        <v>342</v>
      </c>
      <c r="B273" s="84" t="s">
        <v>2151</v>
      </c>
      <c r="C273" s="84">
        <v>6</v>
      </c>
      <c r="D273" s="123">
        <v>0.008902664160353091</v>
      </c>
      <c r="E273" s="123">
        <v>1.3991790807875861</v>
      </c>
      <c r="F273" s="84" t="s">
        <v>2027</v>
      </c>
      <c r="G273" s="84" t="b">
        <v>0</v>
      </c>
      <c r="H273" s="84" t="b">
        <v>0</v>
      </c>
      <c r="I273" s="84" t="b">
        <v>0</v>
      </c>
      <c r="J273" s="84" t="b">
        <v>0</v>
      </c>
      <c r="K273" s="84" t="b">
        <v>0</v>
      </c>
      <c r="L273" s="84" t="b">
        <v>0</v>
      </c>
    </row>
    <row r="274" spans="1:12" ht="15">
      <c r="A274" s="84" t="s">
        <v>2632</v>
      </c>
      <c r="B274" s="84" t="s">
        <v>2159</v>
      </c>
      <c r="C274" s="84">
        <v>2</v>
      </c>
      <c r="D274" s="123">
        <v>0.006815306774308523</v>
      </c>
      <c r="E274" s="123">
        <v>2.0681858617461617</v>
      </c>
      <c r="F274" s="84" t="s">
        <v>2027</v>
      </c>
      <c r="G274" s="84" t="b">
        <v>0</v>
      </c>
      <c r="H274" s="84" t="b">
        <v>0</v>
      </c>
      <c r="I274" s="84" t="b">
        <v>0</v>
      </c>
      <c r="J274" s="84" t="b">
        <v>0</v>
      </c>
      <c r="K274" s="84" t="b">
        <v>0</v>
      </c>
      <c r="L274" s="84" t="b">
        <v>0</v>
      </c>
    </row>
    <row r="275" spans="1:12" ht="15">
      <c r="A275" s="84" t="s">
        <v>2159</v>
      </c>
      <c r="B275" s="84" t="s">
        <v>2592</v>
      </c>
      <c r="C275" s="84">
        <v>2</v>
      </c>
      <c r="D275" s="123">
        <v>0.006815306774308523</v>
      </c>
      <c r="E275" s="123">
        <v>2.0681858617461617</v>
      </c>
      <c r="F275" s="84" t="s">
        <v>2027</v>
      </c>
      <c r="G275" s="84" t="b">
        <v>0</v>
      </c>
      <c r="H275" s="84" t="b">
        <v>0</v>
      </c>
      <c r="I275" s="84" t="b">
        <v>0</v>
      </c>
      <c r="J275" s="84" t="b">
        <v>0</v>
      </c>
      <c r="K275" s="84" t="b">
        <v>0</v>
      </c>
      <c r="L275" s="84" t="b">
        <v>0</v>
      </c>
    </row>
    <row r="276" spans="1:12" ht="15">
      <c r="A276" s="84" t="s">
        <v>2592</v>
      </c>
      <c r="B276" s="84" t="s">
        <v>2683</v>
      </c>
      <c r="C276" s="84">
        <v>2</v>
      </c>
      <c r="D276" s="123">
        <v>0.006815306774308523</v>
      </c>
      <c r="E276" s="123">
        <v>2.0681858617461617</v>
      </c>
      <c r="F276" s="84" t="s">
        <v>2027</v>
      </c>
      <c r="G276" s="84" t="b">
        <v>0</v>
      </c>
      <c r="H276" s="84" t="b">
        <v>0</v>
      </c>
      <c r="I276" s="84" t="b">
        <v>0</v>
      </c>
      <c r="J276" s="84" t="b">
        <v>0</v>
      </c>
      <c r="K276" s="84" t="b">
        <v>0</v>
      </c>
      <c r="L276" s="84" t="b">
        <v>0</v>
      </c>
    </row>
    <row r="277" spans="1:12" ht="15">
      <c r="A277" s="84" t="s">
        <v>2683</v>
      </c>
      <c r="B277" s="84" t="s">
        <v>2684</v>
      </c>
      <c r="C277" s="84">
        <v>2</v>
      </c>
      <c r="D277" s="123">
        <v>0.006815306774308523</v>
      </c>
      <c r="E277" s="123">
        <v>2.0681858617461617</v>
      </c>
      <c r="F277" s="84" t="s">
        <v>2027</v>
      </c>
      <c r="G277" s="84" t="b">
        <v>0</v>
      </c>
      <c r="H277" s="84" t="b">
        <v>0</v>
      </c>
      <c r="I277" s="84" t="b">
        <v>0</v>
      </c>
      <c r="J277" s="84" t="b">
        <v>0</v>
      </c>
      <c r="K277" s="84" t="b">
        <v>0</v>
      </c>
      <c r="L277" s="84" t="b">
        <v>0</v>
      </c>
    </row>
    <row r="278" spans="1:12" ht="15">
      <c r="A278" s="84" t="s">
        <v>2684</v>
      </c>
      <c r="B278" s="84" t="s">
        <v>2685</v>
      </c>
      <c r="C278" s="84">
        <v>2</v>
      </c>
      <c r="D278" s="123">
        <v>0.006815306774308523</v>
      </c>
      <c r="E278" s="123">
        <v>2.0681858617461617</v>
      </c>
      <c r="F278" s="84" t="s">
        <v>2027</v>
      </c>
      <c r="G278" s="84" t="b">
        <v>0</v>
      </c>
      <c r="H278" s="84" t="b">
        <v>0</v>
      </c>
      <c r="I278" s="84" t="b">
        <v>0</v>
      </c>
      <c r="J278" s="84" t="b">
        <v>0</v>
      </c>
      <c r="K278" s="84" t="b">
        <v>0</v>
      </c>
      <c r="L278" s="84" t="b">
        <v>0</v>
      </c>
    </row>
    <row r="279" spans="1:12" ht="15">
      <c r="A279" s="84" t="s">
        <v>2685</v>
      </c>
      <c r="B279" s="84" t="s">
        <v>2623</v>
      </c>
      <c r="C279" s="84">
        <v>2</v>
      </c>
      <c r="D279" s="123">
        <v>0.006815306774308523</v>
      </c>
      <c r="E279" s="123">
        <v>2.0681858617461617</v>
      </c>
      <c r="F279" s="84" t="s">
        <v>2027</v>
      </c>
      <c r="G279" s="84" t="b">
        <v>0</v>
      </c>
      <c r="H279" s="84" t="b">
        <v>0</v>
      </c>
      <c r="I279" s="84" t="b">
        <v>0</v>
      </c>
      <c r="J279" s="84" t="b">
        <v>0</v>
      </c>
      <c r="K279" s="84" t="b">
        <v>0</v>
      </c>
      <c r="L279" s="84" t="b">
        <v>0</v>
      </c>
    </row>
    <row r="280" spans="1:12" ht="15">
      <c r="A280" s="84" t="s">
        <v>2623</v>
      </c>
      <c r="B280" s="84" t="s">
        <v>2585</v>
      </c>
      <c r="C280" s="84">
        <v>2</v>
      </c>
      <c r="D280" s="123">
        <v>0.006815306774308523</v>
      </c>
      <c r="E280" s="123">
        <v>2.0681858617461617</v>
      </c>
      <c r="F280" s="84" t="s">
        <v>2027</v>
      </c>
      <c r="G280" s="84" t="b">
        <v>0</v>
      </c>
      <c r="H280" s="84" t="b">
        <v>0</v>
      </c>
      <c r="I280" s="84" t="b">
        <v>0</v>
      </c>
      <c r="J280" s="84" t="b">
        <v>0</v>
      </c>
      <c r="K280" s="84" t="b">
        <v>0</v>
      </c>
      <c r="L280" s="84" t="b">
        <v>0</v>
      </c>
    </row>
    <row r="281" spans="1:12" ht="15">
      <c r="A281" s="84" t="s">
        <v>2585</v>
      </c>
      <c r="B281" s="84" t="s">
        <v>2686</v>
      </c>
      <c r="C281" s="84">
        <v>2</v>
      </c>
      <c r="D281" s="123">
        <v>0.006815306774308523</v>
      </c>
      <c r="E281" s="123">
        <v>2.0681858617461617</v>
      </c>
      <c r="F281" s="84" t="s">
        <v>2027</v>
      </c>
      <c r="G281" s="84" t="b">
        <v>0</v>
      </c>
      <c r="H281" s="84" t="b">
        <v>0</v>
      </c>
      <c r="I281" s="84" t="b">
        <v>0</v>
      </c>
      <c r="J281" s="84" t="b">
        <v>0</v>
      </c>
      <c r="K281" s="84" t="b">
        <v>0</v>
      </c>
      <c r="L281" s="84" t="b">
        <v>0</v>
      </c>
    </row>
    <row r="282" spans="1:12" ht="15">
      <c r="A282" s="84" t="s">
        <v>2686</v>
      </c>
      <c r="B282" s="84" t="s">
        <v>2687</v>
      </c>
      <c r="C282" s="84">
        <v>2</v>
      </c>
      <c r="D282" s="123">
        <v>0.006815306774308523</v>
      </c>
      <c r="E282" s="123">
        <v>2.0681858617461617</v>
      </c>
      <c r="F282" s="84" t="s">
        <v>2027</v>
      </c>
      <c r="G282" s="84" t="b">
        <v>0</v>
      </c>
      <c r="H282" s="84" t="b">
        <v>0</v>
      </c>
      <c r="I282" s="84" t="b">
        <v>0</v>
      </c>
      <c r="J282" s="84" t="b">
        <v>0</v>
      </c>
      <c r="K282" s="84" t="b">
        <v>0</v>
      </c>
      <c r="L282" s="84" t="b">
        <v>0</v>
      </c>
    </row>
    <row r="283" spans="1:12" ht="15">
      <c r="A283" s="84" t="s">
        <v>2180</v>
      </c>
      <c r="B283" s="84" t="s">
        <v>2597</v>
      </c>
      <c r="C283" s="84">
        <v>2</v>
      </c>
      <c r="D283" s="123">
        <v>0.009242968029663208</v>
      </c>
      <c r="E283" s="123">
        <v>1.591064607026499</v>
      </c>
      <c r="F283" s="84" t="s">
        <v>2027</v>
      </c>
      <c r="G283" s="84" t="b">
        <v>0</v>
      </c>
      <c r="H283" s="84" t="b">
        <v>0</v>
      </c>
      <c r="I283" s="84" t="b">
        <v>0</v>
      </c>
      <c r="J283" s="84" t="b">
        <v>0</v>
      </c>
      <c r="K283" s="84" t="b">
        <v>0</v>
      </c>
      <c r="L283" s="84" t="b">
        <v>0</v>
      </c>
    </row>
    <row r="284" spans="1:12" ht="15">
      <c r="A284" s="84" t="s">
        <v>2134</v>
      </c>
      <c r="B284" s="84" t="s">
        <v>2135</v>
      </c>
      <c r="C284" s="84">
        <v>21</v>
      </c>
      <c r="D284" s="123">
        <v>0.0073099801341586675</v>
      </c>
      <c r="E284" s="123">
        <v>1.2958288019781734</v>
      </c>
      <c r="F284" s="84" t="s">
        <v>2028</v>
      </c>
      <c r="G284" s="84" t="b">
        <v>0</v>
      </c>
      <c r="H284" s="84" t="b">
        <v>0</v>
      </c>
      <c r="I284" s="84" t="b">
        <v>0</v>
      </c>
      <c r="J284" s="84" t="b">
        <v>0</v>
      </c>
      <c r="K284" s="84" t="b">
        <v>0</v>
      </c>
      <c r="L284" s="84" t="b">
        <v>0</v>
      </c>
    </row>
    <row r="285" spans="1:12" ht="15">
      <c r="A285" s="84" t="s">
        <v>347</v>
      </c>
      <c r="B285" s="84" t="s">
        <v>2139</v>
      </c>
      <c r="C285" s="84">
        <v>11</v>
      </c>
      <c r="D285" s="123">
        <v>0.010770818573428789</v>
      </c>
      <c r="E285" s="123">
        <v>1.5766554115538678</v>
      </c>
      <c r="F285" s="84" t="s">
        <v>2028</v>
      </c>
      <c r="G285" s="84" t="b">
        <v>0</v>
      </c>
      <c r="H285" s="84" t="b">
        <v>0</v>
      </c>
      <c r="I285" s="84" t="b">
        <v>0</v>
      </c>
      <c r="J285" s="84" t="b">
        <v>0</v>
      </c>
      <c r="K285" s="84" t="b">
        <v>0</v>
      </c>
      <c r="L285" s="84" t="b">
        <v>0</v>
      </c>
    </row>
    <row r="286" spans="1:12" ht="15">
      <c r="A286" s="84" t="s">
        <v>2139</v>
      </c>
      <c r="B286" s="84" t="s">
        <v>2137</v>
      </c>
      <c r="C286" s="84">
        <v>11</v>
      </c>
      <c r="D286" s="123">
        <v>0.010770818573428789</v>
      </c>
      <c r="E286" s="123">
        <v>1.3170181010481115</v>
      </c>
      <c r="F286" s="84" t="s">
        <v>2028</v>
      </c>
      <c r="G286" s="84" t="b">
        <v>0</v>
      </c>
      <c r="H286" s="84" t="b">
        <v>0</v>
      </c>
      <c r="I286" s="84" t="b">
        <v>0</v>
      </c>
      <c r="J286" s="84" t="b">
        <v>0</v>
      </c>
      <c r="K286" s="84" t="b">
        <v>0</v>
      </c>
      <c r="L286" s="84" t="b">
        <v>0</v>
      </c>
    </row>
    <row r="287" spans="1:12" ht="15">
      <c r="A287" s="84" t="s">
        <v>2137</v>
      </c>
      <c r="B287" s="84" t="s">
        <v>2140</v>
      </c>
      <c r="C287" s="84">
        <v>11</v>
      </c>
      <c r="D287" s="123">
        <v>0.010770818573428789</v>
      </c>
      <c r="E287" s="123">
        <v>1.3170181010481115</v>
      </c>
      <c r="F287" s="84" t="s">
        <v>2028</v>
      </c>
      <c r="G287" s="84" t="b">
        <v>0</v>
      </c>
      <c r="H287" s="84" t="b">
        <v>0</v>
      </c>
      <c r="I287" s="84" t="b">
        <v>0</v>
      </c>
      <c r="J287" s="84" t="b">
        <v>0</v>
      </c>
      <c r="K287" s="84" t="b">
        <v>0</v>
      </c>
      <c r="L287" s="84" t="b">
        <v>0</v>
      </c>
    </row>
    <row r="288" spans="1:12" ht="15">
      <c r="A288" s="84" t="s">
        <v>2140</v>
      </c>
      <c r="B288" s="84" t="s">
        <v>2141</v>
      </c>
      <c r="C288" s="84">
        <v>11</v>
      </c>
      <c r="D288" s="123">
        <v>0.010770818573428789</v>
      </c>
      <c r="E288" s="123">
        <v>1.5766554115538678</v>
      </c>
      <c r="F288" s="84" t="s">
        <v>2028</v>
      </c>
      <c r="G288" s="84" t="b">
        <v>0</v>
      </c>
      <c r="H288" s="84" t="b">
        <v>0</v>
      </c>
      <c r="I288" s="84" t="b">
        <v>0</v>
      </c>
      <c r="J288" s="84" t="b">
        <v>0</v>
      </c>
      <c r="K288" s="84" t="b">
        <v>0</v>
      </c>
      <c r="L288" s="84" t="b">
        <v>0</v>
      </c>
    </row>
    <row r="289" spans="1:12" ht="15">
      <c r="A289" s="84" t="s">
        <v>2141</v>
      </c>
      <c r="B289" s="84" t="s">
        <v>2134</v>
      </c>
      <c r="C289" s="84">
        <v>11</v>
      </c>
      <c r="D289" s="123">
        <v>0.010770818573428789</v>
      </c>
      <c r="E289" s="123">
        <v>1.2958288019781734</v>
      </c>
      <c r="F289" s="84" t="s">
        <v>2028</v>
      </c>
      <c r="G289" s="84" t="b">
        <v>0</v>
      </c>
      <c r="H289" s="84" t="b">
        <v>0</v>
      </c>
      <c r="I289" s="84" t="b">
        <v>0</v>
      </c>
      <c r="J289" s="84" t="b">
        <v>0</v>
      </c>
      <c r="K289" s="84" t="b">
        <v>0</v>
      </c>
      <c r="L289" s="84" t="b">
        <v>0</v>
      </c>
    </row>
    <row r="290" spans="1:12" ht="15">
      <c r="A290" s="84" t="s">
        <v>2135</v>
      </c>
      <c r="B290" s="84" t="s">
        <v>2142</v>
      </c>
      <c r="C290" s="84">
        <v>11</v>
      </c>
      <c r="D290" s="123">
        <v>0.010770818573428789</v>
      </c>
      <c r="E290" s="123">
        <v>1.2958288019781734</v>
      </c>
      <c r="F290" s="84" t="s">
        <v>2028</v>
      </c>
      <c r="G290" s="84" t="b">
        <v>0</v>
      </c>
      <c r="H290" s="84" t="b">
        <v>0</v>
      </c>
      <c r="I290" s="84" t="b">
        <v>0</v>
      </c>
      <c r="J290" s="84" t="b">
        <v>0</v>
      </c>
      <c r="K290" s="84" t="b">
        <v>0</v>
      </c>
      <c r="L290" s="84" t="b">
        <v>0</v>
      </c>
    </row>
    <row r="291" spans="1:12" ht="15">
      <c r="A291" s="84" t="s">
        <v>2142</v>
      </c>
      <c r="B291" s="84" t="s">
        <v>2143</v>
      </c>
      <c r="C291" s="84">
        <v>11</v>
      </c>
      <c r="D291" s="123">
        <v>0.010770818573428789</v>
      </c>
      <c r="E291" s="123">
        <v>1.5766554115538678</v>
      </c>
      <c r="F291" s="84" t="s">
        <v>2028</v>
      </c>
      <c r="G291" s="84" t="b">
        <v>0</v>
      </c>
      <c r="H291" s="84" t="b">
        <v>0</v>
      </c>
      <c r="I291" s="84" t="b">
        <v>0</v>
      </c>
      <c r="J291" s="84" t="b">
        <v>0</v>
      </c>
      <c r="K291" s="84" t="b">
        <v>0</v>
      </c>
      <c r="L291" s="84" t="b">
        <v>0</v>
      </c>
    </row>
    <row r="292" spans="1:12" ht="15">
      <c r="A292" s="84" t="s">
        <v>2143</v>
      </c>
      <c r="B292" s="84" t="s">
        <v>2112</v>
      </c>
      <c r="C292" s="84">
        <v>11</v>
      </c>
      <c r="D292" s="123">
        <v>0.010770818573428789</v>
      </c>
      <c r="E292" s="123">
        <v>1.3170181010481115</v>
      </c>
      <c r="F292" s="84" t="s">
        <v>2028</v>
      </c>
      <c r="G292" s="84" t="b">
        <v>0</v>
      </c>
      <c r="H292" s="84" t="b">
        <v>0</v>
      </c>
      <c r="I292" s="84" t="b">
        <v>0</v>
      </c>
      <c r="J292" s="84" t="b">
        <v>0</v>
      </c>
      <c r="K292" s="84" t="b">
        <v>0</v>
      </c>
      <c r="L292" s="84" t="b">
        <v>0</v>
      </c>
    </row>
    <row r="293" spans="1:12" ht="15">
      <c r="A293" s="84" t="s">
        <v>2112</v>
      </c>
      <c r="B293" s="84" t="s">
        <v>2136</v>
      </c>
      <c r="C293" s="84">
        <v>11</v>
      </c>
      <c r="D293" s="123">
        <v>0.010770818573428789</v>
      </c>
      <c r="E293" s="123">
        <v>1.0573807905423553</v>
      </c>
      <c r="F293" s="84" t="s">
        <v>2028</v>
      </c>
      <c r="G293" s="84" t="b">
        <v>0</v>
      </c>
      <c r="H293" s="84" t="b">
        <v>0</v>
      </c>
      <c r="I293" s="84" t="b">
        <v>0</v>
      </c>
      <c r="J293" s="84" t="b">
        <v>0</v>
      </c>
      <c r="K293" s="84" t="b">
        <v>0</v>
      </c>
      <c r="L293" s="84" t="b">
        <v>0</v>
      </c>
    </row>
    <row r="294" spans="1:12" ht="15">
      <c r="A294" s="84" t="s">
        <v>2136</v>
      </c>
      <c r="B294" s="84" t="s">
        <v>2551</v>
      </c>
      <c r="C294" s="84">
        <v>11</v>
      </c>
      <c r="D294" s="123">
        <v>0.010770818573428789</v>
      </c>
      <c r="E294" s="123">
        <v>1.2958288019781734</v>
      </c>
      <c r="F294" s="84" t="s">
        <v>2028</v>
      </c>
      <c r="G294" s="84" t="b">
        <v>0</v>
      </c>
      <c r="H294" s="84" t="b">
        <v>0</v>
      </c>
      <c r="I294" s="84" t="b">
        <v>0</v>
      </c>
      <c r="J294" s="84" t="b">
        <v>0</v>
      </c>
      <c r="K294" s="84" t="b">
        <v>0</v>
      </c>
      <c r="L294" s="84" t="b">
        <v>0</v>
      </c>
    </row>
    <row r="295" spans="1:12" ht="15">
      <c r="A295" s="84" t="s">
        <v>2551</v>
      </c>
      <c r="B295" s="84" t="s">
        <v>2552</v>
      </c>
      <c r="C295" s="84">
        <v>11</v>
      </c>
      <c r="D295" s="123">
        <v>0.010770818573428789</v>
      </c>
      <c r="E295" s="123">
        <v>1.5766554115538678</v>
      </c>
      <c r="F295" s="84" t="s">
        <v>2028</v>
      </c>
      <c r="G295" s="84" t="b">
        <v>0</v>
      </c>
      <c r="H295" s="84" t="b">
        <v>0</v>
      </c>
      <c r="I295" s="84" t="b">
        <v>0</v>
      </c>
      <c r="J295" s="84" t="b">
        <v>0</v>
      </c>
      <c r="K295" s="84" t="b">
        <v>0</v>
      </c>
      <c r="L295" s="84" t="b">
        <v>0</v>
      </c>
    </row>
    <row r="296" spans="1:12" ht="15">
      <c r="A296" s="84" t="s">
        <v>2552</v>
      </c>
      <c r="B296" s="84" t="s">
        <v>2550</v>
      </c>
      <c r="C296" s="84">
        <v>11</v>
      </c>
      <c r="D296" s="123">
        <v>0.010770818573428789</v>
      </c>
      <c r="E296" s="123">
        <v>1.5766554115538678</v>
      </c>
      <c r="F296" s="84" t="s">
        <v>2028</v>
      </c>
      <c r="G296" s="84" t="b">
        <v>0</v>
      </c>
      <c r="H296" s="84" t="b">
        <v>0</v>
      </c>
      <c r="I296" s="84" t="b">
        <v>0</v>
      </c>
      <c r="J296" s="84" t="b">
        <v>0</v>
      </c>
      <c r="K296" s="84" t="b">
        <v>0</v>
      </c>
      <c r="L296" s="84" t="b">
        <v>0</v>
      </c>
    </row>
    <row r="297" spans="1:12" ht="15">
      <c r="A297" s="84" t="s">
        <v>2550</v>
      </c>
      <c r="B297" s="84" t="s">
        <v>2157</v>
      </c>
      <c r="C297" s="84">
        <v>11</v>
      </c>
      <c r="D297" s="123">
        <v>0.010770818573428789</v>
      </c>
      <c r="E297" s="123">
        <v>1.3170181010481115</v>
      </c>
      <c r="F297" s="84" t="s">
        <v>2028</v>
      </c>
      <c r="G297" s="84" t="b">
        <v>0</v>
      </c>
      <c r="H297" s="84" t="b">
        <v>0</v>
      </c>
      <c r="I297" s="84" t="b">
        <v>0</v>
      </c>
      <c r="J297" s="84" t="b">
        <v>0</v>
      </c>
      <c r="K297" s="84" t="b">
        <v>0</v>
      </c>
      <c r="L297" s="84" t="b">
        <v>0</v>
      </c>
    </row>
    <row r="298" spans="1:12" ht="15">
      <c r="A298" s="84" t="s">
        <v>2136</v>
      </c>
      <c r="B298" s="84" t="s">
        <v>2159</v>
      </c>
      <c r="C298" s="84">
        <v>10</v>
      </c>
      <c r="D298" s="123">
        <v>0.01072182594875646</v>
      </c>
      <c r="E298" s="123">
        <v>1.2544361168199483</v>
      </c>
      <c r="F298" s="84" t="s">
        <v>2028</v>
      </c>
      <c r="G298" s="84" t="b">
        <v>0</v>
      </c>
      <c r="H298" s="84" t="b">
        <v>0</v>
      </c>
      <c r="I298" s="84" t="b">
        <v>0</v>
      </c>
      <c r="J298" s="84" t="b">
        <v>0</v>
      </c>
      <c r="K298" s="84" t="b">
        <v>0</v>
      </c>
      <c r="L298" s="84" t="b">
        <v>0</v>
      </c>
    </row>
    <row r="299" spans="1:12" ht="15">
      <c r="A299" s="84" t="s">
        <v>2159</v>
      </c>
      <c r="B299" s="84" t="s">
        <v>2565</v>
      </c>
      <c r="C299" s="84">
        <v>10</v>
      </c>
      <c r="D299" s="123">
        <v>0.01072182594875646</v>
      </c>
      <c r="E299" s="123">
        <v>1.5766554115538676</v>
      </c>
      <c r="F299" s="84" t="s">
        <v>2028</v>
      </c>
      <c r="G299" s="84" t="b">
        <v>0</v>
      </c>
      <c r="H299" s="84" t="b">
        <v>0</v>
      </c>
      <c r="I299" s="84" t="b">
        <v>0</v>
      </c>
      <c r="J299" s="84" t="b">
        <v>0</v>
      </c>
      <c r="K299" s="84" t="b">
        <v>0</v>
      </c>
      <c r="L299" s="84" t="b">
        <v>0</v>
      </c>
    </row>
    <row r="300" spans="1:12" ht="15">
      <c r="A300" s="84" t="s">
        <v>2565</v>
      </c>
      <c r="B300" s="84" t="s">
        <v>2156</v>
      </c>
      <c r="C300" s="84">
        <v>10</v>
      </c>
      <c r="D300" s="123">
        <v>0.01072182594875646</v>
      </c>
      <c r="E300" s="123">
        <v>1.3170181010481115</v>
      </c>
      <c r="F300" s="84" t="s">
        <v>2028</v>
      </c>
      <c r="G300" s="84" t="b">
        <v>0</v>
      </c>
      <c r="H300" s="84" t="b">
        <v>0</v>
      </c>
      <c r="I300" s="84" t="b">
        <v>0</v>
      </c>
      <c r="J300" s="84" t="b">
        <v>0</v>
      </c>
      <c r="K300" s="84" t="b">
        <v>1</v>
      </c>
      <c r="L300" s="84" t="b">
        <v>0</v>
      </c>
    </row>
    <row r="301" spans="1:12" ht="15">
      <c r="A301" s="84" t="s">
        <v>2156</v>
      </c>
      <c r="B301" s="84" t="s">
        <v>2556</v>
      </c>
      <c r="C301" s="84">
        <v>10</v>
      </c>
      <c r="D301" s="123">
        <v>0.01072182594875646</v>
      </c>
      <c r="E301" s="123">
        <v>1.3170181010481115</v>
      </c>
      <c r="F301" s="84" t="s">
        <v>2028</v>
      </c>
      <c r="G301" s="84" t="b">
        <v>0</v>
      </c>
      <c r="H301" s="84" t="b">
        <v>1</v>
      </c>
      <c r="I301" s="84" t="b">
        <v>0</v>
      </c>
      <c r="J301" s="84" t="b">
        <v>0</v>
      </c>
      <c r="K301" s="84" t="b">
        <v>0</v>
      </c>
      <c r="L301" s="84" t="b">
        <v>0</v>
      </c>
    </row>
    <row r="302" spans="1:12" ht="15">
      <c r="A302" s="84" t="s">
        <v>2556</v>
      </c>
      <c r="B302" s="84" t="s">
        <v>2557</v>
      </c>
      <c r="C302" s="84">
        <v>10</v>
      </c>
      <c r="D302" s="123">
        <v>0.01072182594875646</v>
      </c>
      <c r="E302" s="123">
        <v>1.6180480967120927</v>
      </c>
      <c r="F302" s="84" t="s">
        <v>2028</v>
      </c>
      <c r="G302" s="84" t="b">
        <v>0</v>
      </c>
      <c r="H302" s="84" t="b">
        <v>0</v>
      </c>
      <c r="I302" s="84" t="b">
        <v>0</v>
      </c>
      <c r="J302" s="84" t="b">
        <v>0</v>
      </c>
      <c r="K302" s="84" t="b">
        <v>0</v>
      </c>
      <c r="L302" s="84" t="b">
        <v>0</v>
      </c>
    </row>
    <row r="303" spans="1:12" ht="15">
      <c r="A303" s="84" t="s">
        <v>2557</v>
      </c>
      <c r="B303" s="84" t="s">
        <v>2156</v>
      </c>
      <c r="C303" s="84">
        <v>10</v>
      </c>
      <c r="D303" s="123">
        <v>0.01072182594875646</v>
      </c>
      <c r="E303" s="123">
        <v>1.3170181010481115</v>
      </c>
      <c r="F303" s="84" t="s">
        <v>2028</v>
      </c>
      <c r="G303" s="84" t="b">
        <v>0</v>
      </c>
      <c r="H303" s="84" t="b">
        <v>0</v>
      </c>
      <c r="I303" s="84" t="b">
        <v>0</v>
      </c>
      <c r="J303" s="84" t="b">
        <v>0</v>
      </c>
      <c r="K303" s="84" t="b">
        <v>1</v>
      </c>
      <c r="L303" s="84" t="b">
        <v>0</v>
      </c>
    </row>
    <row r="304" spans="1:12" ht="15">
      <c r="A304" s="84" t="s">
        <v>2156</v>
      </c>
      <c r="B304" s="84" t="s">
        <v>2158</v>
      </c>
      <c r="C304" s="84">
        <v>10</v>
      </c>
      <c r="D304" s="123">
        <v>0.01072182594875646</v>
      </c>
      <c r="E304" s="123">
        <v>1.0382645000952826</v>
      </c>
      <c r="F304" s="84" t="s">
        <v>2028</v>
      </c>
      <c r="G304" s="84" t="b">
        <v>0</v>
      </c>
      <c r="H304" s="84" t="b">
        <v>1</v>
      </c>
      <c r="I304" s="84" t="b">
        <v>0</v>
      </c>
      <c r="J304" s="84" t="b">
        <v>0</v>
      </c>
      <c r="K304" s="84" t="b">
        <v>1</v>
      </c>
      <c r="L304" s="84" t="b">
        <v>0</v>
      </c>
    </row>
    <row r="305" spans="1:12" ht="15">
      <c r="A305" s="84" t="s">
        <v>2158</v>
      </c>
      <c r="B305" s="84" t="s">
        <v>2562</v>
      </c>
      <c r="C305" s="84">
        <v>10</v>
      </c>
      <c r="D305" s="123">
        <v>0.01072182594875646</v>
      </c>
      <c r="E305" s="123">
        <v>1.3392944957592638</v>
      </c>
      <c r="F305" s="84" t="s">
        <v>2028</v>
      </c>
      <c r="G305" s="84" t="b">
        <v>0</v>
      </c>
      <c r="H305" s="84" t="b">
        <v>1</v>
      </c>
      <c r="I305" s="84" t="b">
        <v>0</v>
      </c>
      <c r="J305" s="84" t="b">
        <v>0</v>
      </c>
      <c r="K305" s="84" t="b">
        <v>0</v>
      </c>
      <c r="L305" s="84" t="b">
        <v>0</v>
      </c>
    </row>
    <row r="306" spans="1:12" ht="15">
      <c r="A306" s="84" t="s">
        <v>2562</v>
      </c>
      <c r="B306" s="84" t="s">
        <v>2563</v>
      </c>
      <c r="C306" s="84">
        <v>10</v>
      </c>
      <c r="D306" s="123">
        <v>0.01072182594875646</v>
      </c>
      <c r="E306" s="123">
        <v>1.6180480967120927</v>
      </c>
      <c r="F306" s="84" t="s">
        <v>2028</v>
      </c>
      <c r="G306" s="84" t="b">
        <v>0</v>
      </c>
      <c r="H306" s="84" t="b">
        <v>0</v>
      </c>
      <c r="I306" s="84" t="b">
        <v>0</v>
      </c>
      <c r="J306" s="84" t="b">
        <v>0</v>
      </c>
      <c r="K306" s="84" t="b">
        <v>0</v>
      </c>
      <c r="L306" s="84" t="b">
        <v>0</v>
      </c>
    </row>
    <row r="307" spans="1:12" ht="15">
      <c r="A307" s="84" t="s">
        <v>2563</v>
      </c>
      <c r="B307" s="84" t="s">
        <v>2566</v>
      </c>
      <c r="C307" s="84">
        <v>10</v>
      </c>
      <c r="D307" s="123">
        <v>0.01072182594875646</v>
      </c>
      <c r="E307" s="123">
        <v>1.6180480967120927</v>
      </c>
      <c r="F307" s="84" t="s">
        <v>2028</v>
      </c>
      <c r="G307" s="84" t="b">
        <v>0</v>
      </c>
      <c r="H307" s="84" t="b">
        <v>0</v>
      </c>
      <c r="I307" s="84" t="b">
        <v>0</v>
      </c>
      <c r="J307" s="84" t="b">
        <v>0</v>
      </c>
      <c r="K307" s="84" t="b">
        <v>1</v>
      </c>
      <c r="L307" s="84" t="b">
        <v>0</v>
      </c>
    </row>
    <row r="308" spans="1:12" ht="15">
      <c r="A308" s="84" t="s">
        <v>325</v>
      </c>
      <c r="B308" s="84" t="s">
        <v>2136</v>
      </c>
      <c r="C308" s="84">
        <v>9</v>
      </c>
      <c r="D308" s="123">
        <v>0.010575075747242783</v>
      </c>
      <c r="E308" s="123">
        <v>1.0408116891091623</v>
      </c>
      <c r="F308" s="84" t="s">
        <v>2028</v>
      </c>
      <c r="G308" s="84" t="b">
        <v>0</v>
      </c>
      <c r="H308" s="84" t="b">
        <v>0</v>
      </c>
      <c r="I308" s="84" t="b">
        <v>0</v>
      </c>
      <c r="J308" s="84" t="b">
        <v>0</v>
      </c>
      <c r="K308" s="84" t="b">
        <v>0</v>
      </c>
      <c r="L308" s="84" t="b">
        <v>0</v>
      </c>
    </row>
    <row r="309" spans="1:12" ht="15">
      <c r="A309" s="84" t="s">
        <v>2566</v>
      </c>
      <c r="B309" s="84" t="s">
        <v>2570</v>
      </c>
      <c r="C309" s="84">
        <v>9</v>
      </c>
      <c r="D309" s="123">
        <v>0.010575075747242783</v>
      </c>
      <c r="E309" s="123">
        <v>1.6180480967120927</v>
      </c>
      <c r="F309" s="84" t="s">
        <v>2028</v>
      </c>
      <c r="G309" s="84" t="b">
        <v>0</v>
      </c>
      <c r="H309" s="84" t="b">
        <v>1</v>
      </c>
      <c r="I309" s="84" t="b">
        <v>0</v>
      </c>
      <c r="J309" s="84" t="b">
        <v>0</v>
      </c>
      <c r="K309" s="84" t="b">
        <v>0</v>
      </c>
      <c r="L309" s="84" t="b">
        <v>0</v>
      </c>
    </row>
    <row r="310" spans="1:12" ht="15">
      <c r="A310" s="84" t="s">
        <v>2558</v>
      </c>
      <c r="B310" s="84" t="s">
        <v>2112</v>
      </c>
      <c r="C310" s="84">
        <v>9</v>
      </c>
      <c r="D310" s="123">
        <v>0.010575075747242783</v>
      </c>
      <c r="E310" s="123">
        <v>1.3170181010481115</v>
      </c>
      <c r="F310" s="84" t="s">
        <v>2028</v>
      </c>
      <c r="G310" s="84" t="b">
        <v>0</v>
      </c>
      <c r="H310" s="84" t="b">
        <v>0</v>
      </c>
      <c r="I310" s="84" t="b">
        <v>0</v>
      </c>
      <c r="J310" s="84" t="b">
        <v>0</v>
      </c>
      <c r="K310" s="84" t="b">
        <v>0</v>
      </c>
      <c r="L310" s="84" t="b">
        <v>0</v>
      </c>
    </row>
    <row r="311" spans="1:12" ht="15">
      <c r="A311" s="84" t="s">
        <v>2112</v>
      </c>
      <c r="B311" s="84" t="s">
        <v>2157</v>
      </c>
      <c r="C311" s="84">
        <v>9</v>
      </c>
      <c r="D311" s="123">
        <v>0.010575075747242783</v>
      </c>
      <c r="E311" s="123">
        <v>0.9702306148234551</v>
      </c>
      <c r="F311" s="84" t="s">
        <v>2028</v>
      </c>
      <c r="G311" s="84" t="b">
        <v>0</v>
      </c>
      <c r="H311" s="84" t="b">
        <v>0</v>
      </c>
      <c r="I311" s="84" t="b">
        <v>0</v>
      </c>
      <c r="J311" s="84" t="b">
        <v>0</v>
      </c>
      <c r="K311" s="84" t="b">
        <v>0</v>
      </c>
      <c r="L311" s="84" t="b">
        <v>0</v>
      </c>
    </row>
    <row r="312" spans="1:12" ht="15">
      <c r="A312" s="84" t="s">
        <v>2157</v>
      </c>
      <c r="B312" s="84" t="s">
        <v>2158</v>
      </c>
      <c r="C312" s="84">
        <v>9</v>
      </c>
      <c r="D312" s="123">
        <v>0.010575075747242783</v>
      </c>
      <c r="E312" s="123">
        <v>1.3392944957592638</v>
      </c>
      <c r="F312" s="84" t="s">
        <v>2028</v>
      </c>
      <c r="G312" s="84" t="b">
        <v>0</v>
      </c>
      <c r="H312" s="84" t="b">
        <v>0</v>
      </c>
      <c r="I312" s="84" t="b">
        <v>0</v>
      </c>
      <c r="J312" s="84" t="b">
        <v>0</v>
      </c>
      <c r="K312" s="84" t="b">
        <v>1</v>
      </c>
      <c r="L312" s="84" t="b">
        <v>0</v>
      </c>
    </row>
    <row r="313" spans="1:12" ht="15">
      <c r="A313" s="84" t="s">
        <v>2158</v>
      </c>
      <c r="B313" s="84" t="s">
        <v>2553</v>
      </c>
      <c r="C313" s="84">
        <v>9</v>
      </c>
      <c r="D313" s="123">
        <v>0.010575075747242783</v>
      </c>
      <c r="E313" s="123">
        <v>1.3392944957592638</v>
      </c>
      <c r="F313" s="84" t="s">
        <v>2028</v>
      </c>
      <c r="G313" s="84" t="b">
        <v>0</v>
      </c>
      <c r="H313" s="84" t="b">
        <v>1</v>
      </c>
      <c r="I313" s="84" t="b">
        <v>0</v>
      </c>
      <c r="J313" s="84" t="b">
        <v>0</v>
      </c>
      <c r="K313" s="84" t="b">
        <v>0</v>
      </c>
      <c r="L313" s="84" t="b">
        <v>0</v>
      </c>
    </row>
    <row r="314" spans="1:12" ht="15">
      <c r="A314" s="84" t="s">
        <v>2553</v>
      </c>
      <c r="B314" s="84" t="s">
        <v>2137</v>
      </c>
      <c r="C314" s="84">
        <v>9</v>
      </c>
      <c r="D314" s="123">
        <v>0.010575075747242783</v>
      </c>
      <c r="E314" s="123">
        <v>1.3170181010481115</v>
      </c>
      <c r="F314" s="84" t="s">
        <v>2028</v>
      </c>
      <c r="G314" s="84" t="b">
        <v>0</v>
      </c>
      <c r="H314" s="84" t="b">
        <v>0</v>
      </c>
      <c r="I314" s="84" t="b">
        <v>0</v>
      </c>
      <c r="J314" s="84" t="b">
        <v>0</v>
      </c>
      <c r="K314" s="84" t="b">
        <v>0</v>
      </c>
      <c r="L314" s="84" t="b">
        <v>0</v>
      </c>
    </row>
    <row r="315" spans="1:12" ht="15">
      <c r="A315" s="84" t="s">
        <v>2137</v>
      </c>
      <c r="B315" s="84" t="s">
        <v>2560</v>
      </c>
      <c r="C315" s="84">
        <v>9</v>
      </c>
      <c r="D315" s="123">
        <v>0.010575075747242783</v>
      </c>
      <c r="E315" s="123">
        <v>1.3170181010481115</v>
      </c>
      <c r="F315" s="84" t="s">
        <v>2028</v>
      </c>
      <c r="G315" s="84" t="b">
        <v>0</v>
      </c>
      <c r="H315" s="84" t="b">
        <v>0</v>
      </c>
      <c r="I315" s="84" t="b">
        <v>0</v>
      </c>
      <c r="J315" s="84" t="b">
        <v>0</v>
      </c>
      <c r="K315" s="84" t="b">
        <v>0</v>
      </c>
      <c r="L315" s="84" t="b">
        <v>0</v>
      </c>
    </row>
    <row r="316" spans="1:12" ht="15">
      <c r="A316" s="84" t="s">
        <v>2560</v>
      </c>
      <c r="B316" s="84" t="s">
        <v>2134</v>
      </c>
      <c r="C316" s="84">
        <v>9</v>
      </c>
      <c r="D316" s="123">
        <v>0.010575075747242783</v>
      </c>
      <c r="E316" s="123">
        <v>1.2958288019781734</v>
      </c>
      <c r="F316" s="84" t="s">
        <v>2028</v>
      </c>
      <c r="G316" s="84" t="b">
        <v>0</v>
      </c>
      <c r="H316" s="84" t="b">
        <v>0</v>
      </c>
      <c r="I316" s="84" t="b">
        <v>0</v>
      </c>
      <c r="J316" s="84" t="b">
        <v>0</v>
      </c>
      <c r="K316" s="84" t="b">
        <v>0</v>
      </c>
      <c r="L316" s="84" t="b">
        <v>0</v>
      </c>
    </row>
    <row r="317" spans="1:12" ht="15">
      <c r="A317" s="84" t="s">
        <v>2135</v>
      </c>
      <c r="B317" s="84" t="s">
        <v>2571</v>
      </c>
      <c r="C317" s="84">
        <v>9</v>
      </c>
      <c r="D317" s="123">
        <v>0.010575075747242783</v>
      </c>
      <c r="E317" s="123">
        <v>1.2958288019781734</v>
      </c>
      <c r="F317" s="84" t="s">
        <v>2028</v>
      </c>
      <c r="G317" s="84" t="b">
        <v>0</v>
      </c>
      <c r="H317" s="84" t="b">
        <v>0</v>
      </c>
      <c r="I317" s="84" t="b">
        <v>0</v>
      </c>
      <c r="J317" s="84" t="b">
        <v>0</v>
      </c>
      <c r="K317" s="84" t="b">
        <v>0</v>
      </c>
      <c r="L317" s="84" t="b">
        <v>0</v>
      </c>
    </row>
    <row r="318" spans="1:12" ht="15">
      <c r="A318" s="84" t="s">
        <v>2571</v>
      </c>
      <c r="B318" s="84" t="s">
        <v>2572</v>
      </c>
      <c r="C318" s="84">
        <v>9</v>
      </c>
      <c r="D318" s="123">
        <v>0.010575075747242783</v>
      </c>
      <c r="E318" s="123">
        <v>1.663805587272768</v>
      </c>
      <c r="F318" s="84" t="s">
        <v>2028</v>
      </c>
      <c r="G318" s="84" t="b">
        <v>0</v>
      </c>
      <c r="H318" s="84" t="b">
        <v>0</v>
      </c>
      <c r="I318" s="84" t="b">
        <v>0</v>
      </c>
      <c r="J318" s="84" t="b">
        <v>0</v>
      </c>
      <c r="K318" s="84" t="b">
        <v>0</v>
      </c>
      <c r="L318" s="84" t="b">
        <v>0</v>
      </c>
    </row>
    <row r="319" spans="1:12" ht="15">
      <c r="A319" s="84" t="s">
        <v>2572</v>
      </c>
      <c r="B319" s="84" t="s">
        <v>2554</v>
      </c>
      <c r="C319" s="84">
        <v>9</v>
      </c>
      <c r="D319" s="123">
        <v>0.010575075747242783</v>
      </c>
      <c r="E319" s="123">
        <v>1.663805587272768</v>
      </c>
      <c r="F319" s="84" t="s">
        <v>2028</v>
      </c>
      <c r="G319" s="84" t="b">
        <v>0</v>
      </c>
      <c r="H319" s="84" t="b">
        <v>0</v>
      </c>
      <c r="I319" s="84" t="b">
        <v>0</v>
      </c>
      <c r="J319" s="84" t="b">
        <v>0</v>
      </c>
      <c r="K319" s="84" t="b">
        <v>0</v>
      </c>
      <c r="L319" s="84" t="b">
        <v>0</v>
      </c>
    </row>
    <row r="320" spans="1:12" ht="15">
      <c r="A320" s="84" t="s">
        <v>325</v>
      </c>
      <c r="B320" s="84" t="s">
        <v>2558</v>
      </c>
      <c r="C320" s="84">
        <v>8</v>
      </c>
      <c r="D320" s="123">
        <v>0.010319663240048878</v>
      </c>
      <c r="E320" s="123">
        <v>1.3875991753338188</v>
      </c>
      <c r="F320" s="84" t="s">
        <v>2028</v>
      </c>
      <c r="G320" s="84" t="b">
        <v>0</v>
      </c>
      <c r="H320" s="84" t="b">
        <v>0</v>
      </c>
      <c r="I320" s="84" t="b">
        <v>0</v>
      </c>
      <c r="J320" s="84" t="b">
        <v>0</v>
      </c>
      <c r="K320" s="84" t="b">
        <v>0</v>
      </c>
      <c r="L320" s="84" t="b">
        <v>0</v>
      </c>
    </row>
    <row r="321" spans="1:12" ht="15">
      <c r="A321" s="84" t="s">
        <v>2554</v>
      </c>
      <c r="B321" s="84" t="s">
        <v>2573</v>
      </c>
      <c r="C321" s="84">
        <v>8</v>
      </c>
      <c r="D321" s="123">
        <v>0.010319663240048878</v>
      </c>
      <c r="E321" s="123">
        <v>1.6638055872727677</v>
      </c>
      <c r="F321" s="84" t="s">
        <v>2028</v>
      </c>
      <c r="G321" s="84" t="b">
        <v>0</v>
      </c>
      <c r="H321" s="84" t="b">
        <v>0</v>
      </c>
      <c r="I321" s="84" t="b">
        <v>0</v>
      </c>
      <c r="J321" s="84" t="b">
        <v>0</v>
      </c>
      <c r="K321" s="84" t="b">
        <v>0</v>
      </c>
      <c r="L321" s="84" t="b">
        <v>0</v>
      </c>
    </row>
    <row r="322" spans="1:12" ht="15">
      <c r="A322" s="84" t="s">
        <v>2134</v>
      </c>
      <c r="B322" s="84" t="s">
        <v>2135</v>
      </c>
      <c r="C322" s="84">
        <v>7</v>
      </c>
      <c r="D322" s="123">
        <v>0.008234082624289325</v>
      </c>
      <c r="E322" s="123">
        <v>1.2138496595588122</v>
      </c>
      <c r="F322" s="84" t="s">
        <v>2029</v>
      </c>
      <c r="G322" s="84" t="b">
        <v>0</v>
      </c>
      <c r="H322" s="84" t="b">
        <v>0</v>
      </c>
      <c r="I322" s="84" t="b">
        <v>0</v>
      </c>
      <c r="J322" s="84" t="b">
        <v>0</v>
      </c>
      <c r="K322" s="84" t="b">
        <v>0</v>
      </c>
      <c r="L322" s="84" t="b">
        <v>0</v>
      </c>
    </row>
    <row r="323" spans="1:12" ht="15">
      <c r="A323" s="84" t="s">
        <v>2135</v>
      </c>
      <c r="B323" s="84" t="s">
        <v>2164</v>
      </c>
      <c r="C323" s="84">
        <v>4</v>
      </c>
      <c r="D323" s="123">
        <v>0.009590376979289697</v>
      </c>
      <c r="E323" s="123">
        <v>1.3687516195445555</v>
      </c>
      <c r="F323" s="84" t="s">
        <v>2029</v>
      </c>
      <c r="G323" s="84" t="b">
        <v>0</v>
      </c>
      <c r="H323" s="84" t="b">
        <v>0</v>
      </c>
      <c r="I323" s="84" t="b">
        <v>0</v>
      </c>
      <c r="J323" s="84" t="b">
        <v>0</v>
      </c>
      <c r="K323" s="84" t="b">
        <v>0</v>
      </c>
      <c r="L323" s="84" t="b">
        <v>0</v>
      </c>
    </row>
    <row r="324" spans="1:12" ht="15">
      <c r="A324" s="84" t="s">
        <v>2164</v>
      </c>
      <c r="B324" s="84" t="s">
        <v>2161</v>
      </c>
      <c r="C324" s="84">
        <v>4</v>
      </c>
      <c r="D324" s="123">
        <v>0.009590376979289697</v>
      </c>
      <c r="E324" s="123">
        <v>1.3687516195445555</v>
      </c>
      <c r="F324" s="84" t="s">
        <v>2029</v>
      </c>
      <c r="G324" s="84" t="b">
        <v>0</v>
      </c>
      <c r="H324" s="84" t="b">
        <v>0</v>
      </c>
      <c r="I324" s="84" t="b">
        <v>0</v>
      </c>
      <c r="J324" s="84" t="b">
        <v>0</v>
      </c>
      <c r="K324" s="84" t="b">
        <v>0</v>
      </c>
      <c r="L324" s="84" t="b">
        <v>0</v>
      </c>
    </row>
    <row r="325" spans="1:12" ht="15">
      <c r="A325" s="84" t="s">
        <v>2161</v>
      </c>
      <c r="B325" s="84" t="s">
        <v>2165</v>
      </c>
      <c r="C325" s="84">
        <v>4</v>
      </c>
      <c r="D325" s="123">
        <v>0.009590376979289697</v>
      </c>
      <c r="E325" s="123">
        <v>1.3687516195445555</v>
      </c>
      <c r="F325" s="84" t="s">
        <v>2029</v>
      </c>
      <c r="G325" s="84" t="b">
        <v>0</v>
      </c>
      <c r="H325" s="84" t="b">
        <v>0</v>
      </c>
      <c r="I325" s="84" t="b">
        <v>0</v>
      </c>
      <c r="J325" s="84" t="b">
        <v>0</v>
      </c>
      <c r="K325" s="84" t="b">
        <v>0</v>
      </c>
      <c r="L325" s="84" t="b">
        <v>0</v>
      </c>
    </row>
    <row r="326" spans="1:12" ht="15">
      <c r="A326" s="84" t="s">
        <v>2165</v>
      </c>
      <c r="B326" s="84" t="s">
        <v>2166</v>
      </c>
      <c r="C326" s="84">
        <v>4</v>
      </c>
      <c r="D326" s="123">
        <v>0.009590376979289697</v>
      </c>
      <c r="E326" s="123">
        <v>1.6697816152085365</v>
      </c>
      <c r="F326" s="84" t="s">
        <v>2029</v>
      </c>
      <c r="G326" s="84" t="b">
        <v>0</v>
      </c>
      <c r="H326" s="84" t="b">
        <v>0</v>
      </c>
      <c r="I326" s="84" t="b">
        <v>0</v>
      </c>
      <c r="J326" s="84" t="b">
        <v>0</v>
      </c>
      <c r="K326" s="84" t="b">
        <v>0</v>
      </c>
      <c r="L326" s="84" t="b">
        <v>0</v>
      </c>
    </row>
    <row r="327" spans="1:12" ht="15">
      <c r="A327" s="84" t="s">
        <v>2166</v>
      </c>
      <c r="B327" s="84" t="s">
        <v>2167</v>
      </c>
      <c r="C327" s="84">
        <v>4</v>
      </c>
      <c r="D327" s="123">
        <v>0.009590376979289697</v>
      </c>
      <c r="E327" s="123">
        <v>1.6697816152085365</v>
      </c>
      <c r="F327" s="84" t="s">
        <v>2029</v>
      </c>
      <c r="G327" s="84" t="b">
        <v>0</v>
      </c>
      <c r="H327" s="84" t="b">
        <v>0</v>
      </c>
      <c r="I327" s="84" t="b">
        <v>0</v>
      </c>
      <c r="J327" s="84" t="b">
        <v>0</v>
      </c>
      <c r="K327" s="84" t="b">
        <v>0</v>
      </c>
      <c r="L327" s="84" t="b">
        <v>0</v>
      </c>
    </row>
    <row r="328" spans="1:12" ht="15">
      <c r="A328" s="84" t="s">
        <v>2167</v>
      </c>
      <c r="B328" s="84" t="s">
        <v>2161</v>
      </c>
      <c r="C328" s="84">
        <v>4</v>
      </c>
      <c r="D328" s="123">
        <v>0.009590376979289697</v>
      </c>
      <c r="E328" s="123">
        <v>1.3687516195445555</v>
      </c>
      <c r="F328" s="84" t="s">
        <v>2029</v>
      </c>
      <c r="G328" s="84" t="b">
        <v>0</v>
      </c>
      <c r="H328" s="84" t="b">
        <v>0</v>
      </c>
      <c r="I328" s="84" t="b">
        <v>0</v>
      </c>
      <c r="J328" s="84" t="b">
        <v>0</v>
      </c>
      <c r="K328" s="84" t="b">
        <v>0</v>
      </c>
      <c r="L328" s="84" t="b">
        <v>0</v>
      </c>
    </row>
    <row r="329" spans="1:12" ht="15">
      <c r="A329" s="84" t="s">
        <v>2161</v>
      </c>
      <c r="B329" s="84" t="s">
        <v>2163</v>
      </c>
      <c r="C329" s="84">
        <v>4</v>
      </c>
      <c r="D329" s="123">
        <v>0.009590376979289697</v>
      </c>
      <c r="E329" s="123">
        <v>1.271841606536499</v>
      </c>
      <c r="F329" s="84" t="s">
        <v>2029</v>
      </c>
      <c r="G329" s="84" t="b">
        <v>0</v>
      </c>
      <c r="H329" s="84" t="b">
        <v>0</v>
      </c>
      <c r="I329" s="84" t="b">
        <v>0</v>
      </c>
      <c r="J329" s="84" t="b">
        <v>0</v>
      </c>
      <c r="K329" s="84" t="b">
        <v>0</v>
      </c>
      <c r="L329" s="84" t="b">
        <v>0</v>
      </c>
    </row>
    <row r="330" spans="1:12" ht="15">
      <c r="A330" s="84" t="s">
        <v>2163</v>
      </c>
      <c r="B330" s="84" t="s">
        <v>2588</v>
      </c>
      <c r="C330" s="84">
        <v>4</v>
      </c>
      <c r="D330" s="123">
        <v>0.009590376979289697</v>
      </c>
      <c r="E330" s="123">
        <v>1.57287160220048</v>
      </c>
      <c r="F330" s="84" t="s">
        <v>2029</v>
      </c>
      <c r="G330" s="84" t="b">
        <v>0</v>
      </c>
      <c r="H330" s="84" t="b">
        <v>0</v>
      </c>
      <c r="I330" s="84" t="b">
        <v>0</v>
      </c>
      <c r="J330" s="84" t="b">
        <v>0</v>
      </c>
      <c r="K330" s="84" t="b">
        <v>0</v>
      </c>
      <c r="L330" s="84" t="b">
        <v>0</v>
      </c>
    </row>
    <row r="331" spans="1:12" ht="15">
      <c r="A331" s="84" t="s">
        <v>2588</v>
      </c>
      <c r="B331" s="84" t="s">
        <v>2162</v>
      </c>
      <c r="C331" s="84">
        <v>4</v>
      </c>
      <c r="D331" s="123">
        <v>0.009590376979289697</v>
      </c>
      <c r="E331" s="123">
        <v>1.4936903561528554</v>
      </c>
      <c r="F331" s="84" t="s">
        <v>2029</v>
      </c>
      <c r="G331" s="84" t="b">
        <v>0</v>
      </c>
      <c r="H331" s="84" t="b">
        <v>0</v>
      </c>
      <c r="I331" s="84" t="b">
        <v>0</v>
      </c>
      <c r="J331" s="84" t="b">
        <v>0</v>
      </c>
      <c r="K331" s="84" t="b">
        <v>0</v>
      </c>
      <c r="L331" s="84" t="b">
        <v>0</v>
      </c>
    </row>
    <row r="332" spans="1:12" ht="15">
      <c r="A332" s="84" t="s">
        <v>2162</v>
      </c>
      <c r="B332" s="84" t="s">
        <v>487</v>
      </c>
      <c r="C332" s="84">
        <v>4</v>
      </c>
      <c r="D332" s="123">
        <v>0.009590376979289697</v>
      </c>
      <c r="E332" s="123">
        <v>1.4936903561528554</v>
      </c>
      <c r="F332" s="84" t="s">
        <v>2029</v>
      </c>
      <c r="G332" s="84" t="b">
        <v>0</v>
      </c>
      <c r="H332" s="84" t="b">
        <v>0</v>
      </c>
      <c r="I332" s="84" t="b">
        <v>0</v>
      </c>
      <c r="J332" s="84" t="b">
        <v>0</v>
      </c>
      <c r="K332" s="84" t="b">
        <v>0</v>
      </c>
      <c r="L332" s="84" t="b">
        <v>0</v>
      </c>
    </row>
    <row r="333" spans="1:12" ht="15">
      <c r="A333" s="84" t="s">
        <v>487</v>
      </c>
      <c r="B333" s="84" t="s">
        <v>2600</v>
      </c>
      <c r="C333" s="84">
        <v>4</v>
      </c>
      <c r="D333" s="123">
        <v>0.009590376979289697</v>
      </c>
      <c r="E333" s="123">
        <v>1.6697816152085365</v>
      </c>
      <c r="F333" s="84" t="s">
        <v>2029</v>
      </c>
      <c r="G333" s="84" t="b">
        <v>0</v>
      </c>
      <c r="H333" s="84" t="b">
        <v>0</v>
      </c>
      <c r="I333" s="84" t="b">
        <v>0</v>
      </c>
      <c r="J333" s="84" t="b">
        <v>0</v>
      </c>
      <c r="K333" s="84" t="b">
        <v>0</v>
      </c>
      <c r="L333" s="84" t="b">
        <v>0</v>
      </c>
    </row>
    <row r="334" spans="1:12" ht="15">
      <c r="A334" s="84" t="s">
        <v>2134</v>
      </c>
      <c r="B334" s="84" t="s">
        <v>2577</v>
      </c>
      <c r="C334" s="84">
        <v>3</v>
      </c>
      <c r="D334" s="123">
        <v>0.00907628127630094</v>
      </c>
      <c r="E334" s="123">
        <v>1.271841606536499</v>
      </c>
      <c r="F334" s="84" t="s">
        <v>2029</v>
      </c>
      <c r="G334" s="84" t="b">
        <v>0</v>
      </c>
      <c r="H334" s="84" t="b">
        <v>0</v>
      </c>
      <c r="I334" s="84" t="b">
        <v>0</v>
      </c>
      <c r="J334" s="84" t="b">
        <v>0</v>
      </c>
      <c r="K334" s="84" t="b">
        <v>0</v>
      </c>
      <c r="L334" s="84" t="b">
        <v>0</v>
      </c>
    </row>
    <row r="335" spans="1:12" ht="15">
      <c r="A335" s="84" t="s">
        <v>244</v>
      </c>
      <c r="B335" s="84" t="s">
        <v>2134</v>
      </c>
      <c r="C335" s="84">
        <v>3</v>
      </c>
      <c r="D335" s="123">
        <v>0.00907628127630094</v>
      </c>
      <c r="E335" s="123">
        <v>1.3687516195445555</v>
      </c>
      <c r="F335" s="84" t="s">
        <v>2029</v>
      </c>
      <c r="G335" s="84" t="b">
        <v>0</v>
      </c>
      <c r="H335" s="84" t="b">
        <v>0</v>
      </c>
      <c r="I335" s="84" t="b">
        <v>0</v>
      </c>
      <c r="J335" s="84" t="b">
        <v>0</v>
      </c>
      <c r="K335" s="84" t="b">
        <v>0</v>
      </c>
      <c r="L335" s="84" t="b">
        <v>0</v>
      </c>
    </row>
    <row r="336" spans="1:12" ht="15">
      <c r="A336" s="84" t="s">
        <v>2600</v>
      </c>
      <c r="B336" s="84" t="s">
        <v>2621</v>
      </c>
      <c r="C336" s="84">
        <v>3</v>
      </c>
      <c r="D336" s="123">
        <v>0.00907628127630094</v>
      </c>
      <c r="E336" s="123">
        <v>1.6697816152085367</v>
      </c>
      <c r="F336" s="84" t="s">
        <v>2029</v>
      </c>
      <c r="G336" s="84" t="b">
        <v>0</v>
      </c>
      <c r="H336" s="84" t="b">
        <v>0</v>
      </c>
      <c r="I336" s="84" t="b">
        <v>0</v>
      </c>
      <c r="J336" s="84" t="b">
        <v>0</v>
      </c>
      <c r="K336" s="84" t="b">
        <v>0</v>
      </c>
      <c r="L336" s="84" t="b">
        <v>0</v>
      </c>
    </row>
    <row r="337" spans="1:12" ht="15">
      <c r="A337" s="84" t="s">
        <v>2577</v>
      </c>
      <c r="B337" s="84" t="s">
        <v>2629</v>
      </c>
      <c r="C337" s="84">
        <v>2</v>
      </c>
      <c r="D337" s="123">
        <v>0.007820615581745162</v>
      </c>
      <c r="E337" s="123">
        <v>1.7947203518168364</v>
      </c>
      <c r="F337" s="84" t="s">
        <v>2029</v>
      </c>
      <c r="G337" s="84" t="b">
        <v>0</v>
      </c>
      <c r="H337" s="84" t="b">
        <v>0</v>
      </c>
      <c r="I337" s="84" t="b">
        <v>0</v>
      </c>
      <c r="J337" s="84" t="b">
        <v>0</v>
      </c>
      <c r="K337" s="84" t="b">
        <v>0</v>
      </c>
      <c r="L337" s="84" t="b">
        <v>0</v>
      </c>
    </row>
    <row r="338" spans="1:12" ht="15">
      <c r="A338" s="84" t="s">
        <v>2629</v>
      </c>
      <c r="B338" s="84" t="s">
        <v>2180</v>
      </c>
      <c r="C338" s="84">
        <v>2</v>
      </c>
      <c r="D338" s="123">
        <v>0.007820615581745162</v>
      </c>
      <c r="E338" s="123">
        <v>1.9708116108725178</v>
      </c>
      <c r="F338" s="84" t="s">
        <v>2029</v>
      </c>
      <c r="G338" s="84" t="b">
        <v>0</v>
      </c>
      <c r="H338" s="84" t="b">
        <v>0</v>
      </c>
      <c r="I338" s="84" t="b">
        <v>0</v>
      </c>
      <c r="J338" s="84" t="b">
        <v>0</v>
      </c>
      <c r="K338" s="84" t="b">
        <v>0</v>
      </c>
      <c r="L338" s="84" t="b">
        <v>0</v>
      </c>
    </row>
    <row r="339" spans="1:12" ht="15">
      <c r="A339" s="84" t="s">
        <v>2180</v>
      </c>
      <c r="B339" s="84" t="s">
        <v>2576</v>
      </c>
      <c r="C339" s="84">
        <v>2</v>
      </c>
      <c r="D339" s="123">
        <v>0.007820615581745162</v>
      </c>
      <c r="E339" s="123">
        <v>1.9708116108725178</v>
      </c>
      <c r="F339" s="84" t="s">
        <v>2029</v>
      </c>
      <c r="G339" s="84" t="b">
        <v>0</v>
      </c>
      <c r="H339" s="84" t="b">
        <v>0</v>
      </c>
      <c r="I339" s="84" t="b">
        <v>0</v>
      </c>
      <c r="J339" s="84" t="b">
        <v>0</v>
      </c>
      <c r="K339" s="84" t="b">
        <v>1</v>
      </c>
      <c r="L339" s="84" t="b">
        <v>0</v>
      </c>
    </row>
    <row r="340" spans="1:12" ht="15">
      <c r="A340" s="84" t="s">
        <v>2576</v>
      </c>
      <c r="B340" s="84" t="s">
        <v>2630</v>
      </c>
      <c r="C340" s="84">
        <v>2</v>
      </c>
      <c r="D340" s="123">
        <v>0.007820615581745162</v>
      </c>
      <c r="E340" s="123">
        <v>1.9708116108725178</v>
      </c>
      <c r="F340" s="84" t="s">
        <v>2029</v>
      </c>
      <c r="G340" s="84" t="b">
        <v>0</v>
      </c>
      <c r="H340" s="84" t="b">
        <v>1</v>
      </c>
      <c r="I340" s="84" t="b">
        <v>0</v>
      </c>
      <c r="J340" s="84" t="b">
        <v>0</v>
      </c>
      <c r="K340" s="84" t="b">
        <v>0</v>
      </c>
      <c r="L340" s="84" t="b">
        <v>0</v>
      </c>
    </row>
    <row r="341" spans="1:12" ht="15">
      <c r="A341" s="84" t="s">
        <v>2630</v>
      </c>
      <c r="B341" s="84" t="s">
        <v>2162</v>
      </c>
      <c r="C341" s="84">
        <v>2</v>
      </c>
      <c r="D341" s="123">
        <v>0.007820615581745162</v>
      </c>
      <c r="E341" s="123">
        <v>1.4936903561528554</v>
      </c>
      <c r="F341" s="84" t="s">
        <v>2029</v>
      </c>
      <c r="G341" s="84" t="b">
        <v>0</v>
      </c>
      <c r="H341" s="84" t="b">
        <v>0</v>
      </c>
      <c r="I341" s="84" t="b">
        <v>0</v>
      </c>
      <c r="J341" s="84" t="b">
        <v>0</v>
      </c>
      <c r="K341" s="84" t="b">
        <v>0</v>
      </c>
      <c r="L341" s="84" t="b">
        <v>0</v>
      </c>
    </row>
    <row r="342" spans="1:12" ht="15">
      <c r="A342" s="84" t="s">
        <v>2162</v>
      </c>
      <c r="B342" s="84" t="s">
        <v>2578</v>
      </c>
      <c r="C342" s="84">
        <v>2</v>
      </c>
      <c r="D342" s="123">
        <v>0.007820615581745162</v>
      </c>
      <c r="E342" s="123">
        <v>1.4936903561528554</v>
      </c>
      <c r="F342" s="84" t="s">
        <v>2029</v>
      </c>
      <c r="G342" s="84" t="b">
        <v>0</v>
      </c>
      <c r="H342" s="84" t="b">
        <v>0</v>
      </c>
      <c r="I342" s="84" t="b">
        <v>0</v>
      </c>
      <c r="J342" s="84" t="b">
        <v>1</v>
      </c>
      <c r="K342" s="84" t="b">
        <v>0</v>
      </c>
      <c r="L342" s="84" t="b">
        <v>0</v>
      </c>
    </row>
    <row r="343" spans="1:12" ht="15">
      <c r="A343" s="84" t="s">
        <v>2578</v>
      </c>
      <c r="B343" s="84" t="s">
        <v>2631</v>
      </c>
      <c r="C343" s="84">
        <v>2</v>
      </c>
      <c r="D343" s="123">
        <v>0.007820615581745162</v>
      </c>
      <c r="E343" s="123">
        <v>1.9708116108725178</v>
      </c>
      <c r="F343" s="84" t="s">
        <v>2029</v>
      </c>
      <c r="G343" s="84" t="b">
        <v>1</v>
      </c>
      <c r="H343" s="84" t="b">
        <v>0</v>
      </c>
      <c r="I343" s="84" t="b">
        <v>0</v>
      </c>
      <c r="J343" s="84" t="b">
        <v>0</v>
      </c>
      <c r="K343" s="84" t="b">
        <v>0</v>
      </c>
      <c r="L343" s="84" t="b">
        <v>0</v>
      </c>
    </row>
    <row r="344" spans="1:12" ht="15">
      <c r="A344" s="84" t="s">
        <v>2631</v>
      </c>
      <c r="B344" s="84" t="s">
        <v>2156</v>
      </c>
      <c r="C344" s="84">
        <v>2</v>
      </c>
      <c r="D344" s="123">
        <v>0.007820615581745162</v>
      </c>
      <c r="E344" s="123">
        <v>1.6697816152085365</v>
      </c>
      <c r="F344" s="84" t="s">
        <v>2029</v>
      </c>
      <c r="G344" s="84" t="b">
        <v>0</v>
      </c>
      <c r="H344" s="84" t="b">
        <v>0</v>
      </c>
      <c r="I344" s="84" t="b">
        <v>0</v>
      </c>
      <c r="J344" s="84" t="b">
        <v>0</v>
      </c>
      <c r="K344" s="84" t="b">
        <v>1</v>
      </c>
      <c r="L344" s="84" t="b">
        <v>0</v>
      </c>
    </row>
    <row r="345" spans="1:12" ht="15">
      <c r="A345" s="84" t="s">
        <v>357</v>
      </c>
      <c r="B345" s="84" t="s">
        <v>354</v>
      </c>
      <c r="C345" s="84">
        <v>2</v>
      </c>
      <c r="D345" s="123">
        <v>0.007820615581745162</v>
      </c>
      <c r="E345" s="123">
        <v>1.7947203518168364</v>
      </c>
      <c r="F345" s="84" t="s">
        <v>2029</v>
      </c>
      <c r="G345" s="84" t="b">
        <v>0</v>
      </c>
      <c r="H345" s="84" t="b">
        <v>0</v>
      </c>
      <c r="I345" s="84" t="b">
        <v>0</v>
      </c>
      <c r="J345" s="84" t="b">
        <v>0</v>
      </c>
      <c r="K345" s="84" t="b">
        <v>0</v>
      </c>
      <c r="L345" s="84" t="b">
        <v>0</v>
      </c>
    </row>
    <row r="346" spans="1:12" ht="15">
      <c r="A346" s="84" t="s">
        <v>487</v>
      </c>
      <c r="B346" s="84" t="s">
        <v>2145</v>
      </c>
      <c r="C346" s="84">
        <v>11</v>
      </c>
      <c r="D346" s="123">
        <v>0.002348441637194335</v>
      </c>
      <c r="E346" s="123">
        <v>1.1383026981662814</v>
      </c>
      <c r="F346" s="84" t="s">
        <v>2030</v>
      </c>
      <c r="G346" s="84" t="b">
        <v>0</v>
      </c>
      <c r="H346" s="84" t="b">
        <v>0</v>
      </c>
      <c r="I346" s="84" t="b">
        <v>0</v>
      </c>
      <c r="J346" s="84" t="b">
        <v>0</v>
      </c>
      <c r="K346" s="84" t="b">
        <v>0</v>
      </c>
      <c r="L346" s="84" t="b">
        <v>0</v>
      </c>
    </row>
    <row r="347" spans="1:12" ht="15">
      <c r="A347" s="84" t="s">
        <v>2145</v>
      </c>
      <c r="B347" s="84" t="s">
        <v>2169</v>
      </c>
      <c r="C347" s="84">
        <v>10</v>
      </c>
      <c r="D347" s="123">
        <v>0.00447351672585451</v>
      </c>
      <c r="E347" s="123">
        <v>1.1760912590556813</v>
      </c>
      <c r="F347" s="84" t="s">
        <v>2030</v>
      </c>
      <c r="G347" s="84" t="b">
        <v>0</v>
      </c>
      <c r="H347" s="84" t="b">
        <v>0</v>
      </c>
      <c r="I347" s="84" t="b">
        <v>0</v>
      </c>
      <c r="J347" s="84" t="b">
        <v>0</v>
      </c>
      <c r="K347" s="84" t="b">
        <v>0</v>
      </c>
      <c r="L347" s="84" t="b">
        <v>0</v>
      </c>
    </row>
    <row r="348" spans="1:12" ht="15">
      <c r="A348" s="84" t="s">
        <v>2169</v>
      </c>
      <c r="B348" s="84" t="s">
        <v>2146</v>
      </c>
      <c r="C348" s="84">
        <v>10</v>
      </c>
      <c r="D348" s="123">
        <v>0.00447351672585451</v>
      </c>
      <c r="E348" s="123">
        <v>1.2174839442139063</v>
      </c>
      <c r="F348" s="84" t="s">
        <v>2030</v>
      </c>
      <c r="G348" s="84" t="b">
        <v>0</v>
      </c>
      <c r="H348" s="84" t="b">
        <v>0</v>
      </c>
      <c r="I348" s="84" t="b">
        <v>0</v>
      </c>
      <c r="J348" s="84" t="b">
        <v>0</v>
      </c>
      <c r="K348" s="84" t="b">
        <v>0</v>
      </c>
      <c r="L348" s="84" t="b">
        <v>0</v>
      </c>
    </row>
    <row r="349" spans="1:12" ht="15">
      <c r="A349" s="84" t="s">
        <v>2146</v>
      </c>
      <c r="B349" s="84" t="s">
        <v>2170</v>
      </c>
      <c r="C349" s="84">
        <v>10</v>
      </c>
      <c r="D349" s="123">
        <v>0.00447351672585451</v>
      </c>
      <c r="E349" s="123">
        <v>1.2174839442139063</v>
      </c>
      <c r="F349" s="84" t="s">
        <v>2030</v>
      </c>
      <c r="G349" s="84" t="b">
        <v>0</v>
      </c>
      <c r="H349" s="84" t="b">
        <v>0</v>
      </c>
      <c r="I349" s="84" t="b">
        <v>0</v>
      </c>
      <c r="J349" s="84" t="b">
        <v>0</v>
      </c>
      <c r="K349" s="84" t="b">
        <v>0</v>
      </c>
      <c r="L349" s="84" t="b">
        <v>0</v>
      </c>
    </row>
    <row r="350" spans="1:12" ht="15">
      <c r="A350" s="84" t="s">
        <v>2170</v>
      </c>
      <c r="B350" s="84" t="s">
        <v>2171</v>
      </c>
      <c r="C350" s="84">
        <v>10</v>
      </c>
      <c r="D350" s="123">
        <v>0.00447351672585451</v>
      </c>
      <c r="E350" s="123">
        <v>1.2174839442139063</v>
      </c>
      <c r="F350" s="84" t="s">
        <v>2030</v>
      </c>
      <c r="G350" s="84" t="b">
        <v>0</v>
      </c>
      <c r="H350" s="84" t="b">
        <v>0</v>
      </c>
      <c r="I350" s="84" t="b">
        <v>0</v>
      </c>
      <c r="J350" s="84" t="b">
        <v>0</v>
      </c>
      <c r="K350" s="84" t="b">
        <v>0</v>
      </c>
      <c r="L350" s="84" t="b">
        <v>0</v>
      </c>
    </row>
    <row r="351" spans="1:12" ht="15">
      <c r="A351" s="84" t="s">
        <v>2171</v>
      </c>
      <c r="B351" s="84" t="s">
        <v>2152</v>
      </c>
      <c r="C351" s="84">
        <v>10</v>
      </c>
      <c r="D351" s="123">
        <v>0.00447351672585451</v>
      </c>
      <c r="E351" s="123">
        <v>1.2174839442139063</v>
      </c>
      <c r="F351" s="84" t="s">
        <v>2030</v>
      </c>
      <c r="G351" s="84" t="b">
        <v>0</v>
      </c>
      <c r="H351" s="84" t="b">
        <v>0</v>
      </c>
      <c r="I351" s="84" t="b">
        <v>0</v>
      </c>
      <c r="J351" s="84" t="b">
        <v>0</v>
      </c>
      <c r="K351" s="84" t="b">
        <v>0</v>
      </c>
      <c r="L351" s="84" t="b">
        <v>0</v>
      </c>
    </row>
    <row r="352" spans="1:12" ht="15">
      <c r="A352" s="84" t="s">
        <v>2152</v>
      </c>
      <c r="B352" s="84" t="s">
        <v>2172</v>
      </c>
      <c r="C352" s="84">
        <v>10</v>
      </c>
      <c r="D352" s="123">
        <v>0.00447351672585451</v>
      </c>
      <c r="E352" s="123">
        <v>1.2174839442139063</v>
      </c>
      <c r="F352" s="84" t="s">
        <v>2030</v>
      </c>
      <c r="G352" s="84" t="b">
        <v>0</v>
      </c>
      <c r="H352" s="84" t="b">
        <v>0</v>
      </c>
      <c r="I352" s="84" t="b">
        <v>0</v>
      </c>
      <c r="J352" s="84" t="b">
        <v>0</v>
      </c>
      <c r="K352" s="84" t="b">
        <v>0</v>
      </c>
      <c r="L352" s="84" t="b">
        <v>0</v>
      </c>
    </row>
    <row r="353" spans="1:12" ht="15">
      <c r="A353" s="84" t="s">
        <v>2172</v>
      </c>
      <c r="B353" s="84" t="s">
        <v>2173</v>
      </c>
      <c r="C353" s="84">
        <v>10</v>
      </c>
      <c r="D353" s="123">
        <v>0.00447351672585451</v>
      </c>
      <c r="E353" s="123">
        <v>1.2174839442139063</v>
      </c>
      <c r="F353" s="84" t="s">
        <v>2030</v>
      </c>
      <c r="G353" s="84" t="b">
        <v>0</v>
      </c>
      <c r="H353" s="84" t="b">
        <v>0</v>
      </c>
      <c r="I353" s="84" t="b">
        <v>0</v>
      </c>
      <c r="J353" s="84" t="b">
        <v>0</v>
      </c>
      <c r="K353" s="84" t="b">
        <v>0</v>
      </c>
      <c r="L353" s="84" t="b">
        <v>0</v>
      </c>
    </row>
    <row r="354" spans="1:12" ht="15">
      <c r="A354" s="84" t="s">
        <v>2173</v>
      </c>
      <c r="B354" s="84" t="s">
        <v>2174</v>
      </c>
      <c r="C354" s="84">
        <v>10</v>
      </c>
      <c r="D354" s="123">
        <v>0.00447351672585451</v>
      </c>
      <c r="E354" s="123">
        <v>1.2174839442139063</v>
      </c>
      <c r="F354" s="84" t="s">
        <v>2030</v>
      </c>
      <c r="G354" s="84" t="b">
        <v>0</v>
      </c>
      <c r="H354" s="84" t="b">
        <v>0</v>
      </c>
      <c r="I354" s="84" t="b">
        <v>0</v>
      </c>
      <c r="J354" s="84" t="b">
        <v>0</v>
      </c>
      <c r="K354" s="84" t="b">
        <v>0</v>
      </c>
      <c r="L354" s="84" t="b">
        <v>0</v>
      </c>
    </row>
    <row r="355" spans="1:12" ht="15">
      <c r="A355" s="84" t="s">
        <v>2174</v>
      </c>
      <c r="B355" s="84" t="s">
        <v>2151</v>
      </c>
      <c r="C355" s="84">
        <v>10</v>
      </c>
      <c r="D355" s="123">
        <v>0.00447351672585451</v>
      </c>
      <c r="E355" s="123">
        <v>1.2174839442139063</v>
      </c>
      <c r="F355" s="84" t="s">
        <v>2030</v>
      </c>
      <c r="G355" s="84" t="b">
        <v>0</v>
      </c>
      <c r="H355" s="84" t="b">
        <v>0</v>
      </c>
      <c r="I355" s="84" t="b">
        <v>0</v>
      </c>
      <c r="J355" s="84" t="b">
        <v>0</v>
      </c>
      <c r="K355" s="84" t="b">
        <v>0</v>
      </c>
      <c r="L355" s="84" t="b">
        <v>0</v>
      </c>
    </row>
    <row r="356" spans="1:12" ht="15">
      <c r="A356" s="84" t="s">
        <v>2151</v>
      </c>
      <c r="B356" s="84" t="s">
        <v>2555</v>
      </c>
      <c r="C356" s="84">
        <v>10</v>
      </c>
      <c r="D356" s="123">
        <v>0.00447351672585451</v>
      </c>
      <c r="E356" s="123">
        <v>1.2174839442139063</v>
      </c>
      <c r="F356" s="84" t="s">
        <v>2030</v>
      </c>
      <c r="G356" s="84" t="b">
        <v>0</v>
      </c>
      <c r="H356" s="84" t="b">
        <v>0</v>
      </c>
      <c r="I356" s="84" t="b">
        <v>0</v>
      </c>
      <c r="J356" s="84" t="b">
        <v>0</v>
      </c>
      <c r="K356" s="84" t="b">
        <v>0</v>
      </c>
      <c r="L356" s="84" t="b">
        <v>0</v>
      </c>
    </row>
    <row r="357" spans="1:12" ht="15">
      <c r="A357" s="84" t="s">
        <v>2555</v>
      </c>
      <c r="B357" s="84" t="s">
        <v>2569</v>
      </c>
      <c r="C357" s="84">
        <v>10</v>
      </c>
      <c r="D357" s="123">
        <v>0.00447351672585451</v>
      </c>
      <c r="E357" s="123">
        <v>1.2174839442139063</v>
      </c>
      <c r="F357" s="84" t="s">
        <v>2030</v>
      </c>
      <c r="G357" s="84" t="b">
        <v>0</v>
      </c>
      <c r="H357" s="84" t="b">
        <v>0</v>
      </c>
      <c r="I357" s="84" t="b">
        <v>0</v>
      </c>
      <c r="J357" s="84" t="b">
        <v>0</v>
      </c>
      <c r="K357" s="84" t="b">
        <v>1</v>
      </c>
      <c r="L357" s="84" t="b">
        <v>0</v>
      </c>
    </row>
    <row r="358" spans="1:12" ht="15">
      <c r="A358" s="84" t="s">
        <v>2569</v>
      </c>
      <c r="B358" s="84" t="s">
        <v>2553</v>
      </c>
      <c r="C358" s="84">
        <v>10</v>
      </c>
      <c r="D358" s="123">
        <v>0.00447351672585451</v>
      </c>
      <c r="E358" s="123">
        <v>1.2174839442139063</v>
      </c>
      <c r="F358" s="84" t="s">
        <v>2030</v>
      </c>
      <c r="G358" s="84" t="b">
        <v>0</v>
      </c>
      <c r="H358" s="84" t="b">
        <v>1</v>
      </c>
      <c r="I358" s="84" t="b">
        <v>0</v>
      </c>
      <c r="J358" s="84" t="b">
        <v>0</v>
      </c>
      <c r="K358" s="84" t="b">
        <v>0</v>
      </c>
      <c r="L358" s="84" t="b">
        <v>0</v>
      </c>
    </row>
    <row r="359" spans="1:12" ht="15">
      <c r="A359" s="84" t="s">
        <v>337</v>
      </c>
      <c r="B359" s="84" t="s">
        <v>487</v>
      </c>
      <c r="C359" s="84">
        <v>9</v>
      </c>
      <c r="D359" s="123">
        <v>0.006352817115676268</v>
      </c>
      <c r="E359" s="123">
        <v>1.1760912590556813</v>
      </c>
      <c r="F359" s="84" t="s">
        <v>2030</v>
      </c>
      <c r="G359" s="84" t="b">
        <v>0</v>
      </c>
      <c r="H359" s="84" t="b">
        <v>0</v>
      </c>
      <c r="I359" s="84" t="b">
        <v>0</v>
      </c>
      <c r="J359" s="84" t="b">
        <v>0</v>
      </c>
      <c r="K359" s="84" t="b">
        <v>0</v>
      </c>
      <c r="L359" s="84" t="b">
        <v>0</v>
      </c>
    </row>
    <row r="360" spans="1:12" ht="15">
      <c r="A360" s="84" t="s">
        <v>2134</v>
      </c>
      <c r="B360" s="84" t="s">
        <v>2135</v>
      </c>
      <c r="C360" s="84">
        <v>3</v>
      </c>
      <c r="D360" s="123">
        <v>0.010204406632677328</v>
      </c>
      <c r="E360" s="123">
        <v>1.7403626894942439</v>
      </c>
      <c r="F360" s="84" t="s">
        <v>2030</v>
      </c>
      <c r="G360" s="84" t="b">
        <v>0</v>
      </c>
      <c r="H360" s="84" t="b">
        <v>0</v>
      </c>
      <c r="I360" s="84" t="b">
        <v>0</v>
      </c>
      <c r="J360" s="84" t="b">
        <v>0</v>
      </c>
      <c r="K360" s="84" t="b">
        <v>0</v>
      </c>
      <c r="L360" s="84" t="b">
        <v>0</v>
      </c>
    </row>
    <row r="361" spans="1:12" ht="15">
      <c r="A361" s="84" t="s">
        <v>2134</v>
      </c>
      <c r="B361" s="84" t="s">
        <v>2135</v>
      </c>
      <c r="C361" s="84">
        <v>13</v>
      </c>
      <c r="D361" s="123">
        <v>0.005009812797171557</v>
      </c>
      <c r="E361" s="123">
        <v>1.2245131412977681</v>
      </c>
      <c r="F361" s="84" t="s">
        <v>2031</v>
      </c>
      <c r="G361" s="84" t="b">
        <v>0</v>
      </c>
      <c r="H361" s="84" t="b">
        <v>0</v>
      </c>
      <c r="I361" s="84" t="b">
        <v>0</v>
      </c>
      <c r="J361" s="84" t="b">
        <v>0</v>
      </c>
      <c r="K361" s="84" t="b">
        <v>0</v>
      </c>
      <c r="L361" s="84" t="b">
        <v>0</v>
      </c>
    </row>
    <row r="362" spans="1:12" ht="15">
      <c r="A362" s="84" t="s">
        <v>2169</v>
      </c>
      <c r="B362" s="84" t="s">
        <v>2146</v>
      </c>
      <c r="C362" s="84">
        <v>9</v>
      </c>
      <c r="D362" s="123">
        <v>0.009610672046792303</v>
      </c>
      <c r="E362" s="123">
        <v>1.3842139841652799</v>
      </c>
      <c r="F362" s="84" t="s">
        <v>2031</v>
      </c>
      <c r="G362" s="84" t="b">
        <v>0</v>
      </c>
      <c r="H362" s="84" t="b">
        <v>0</v>
      </c>
      <c r="I362" s="84" t="b">
        <v>0</v>
      </c>
      <c r="J362" s="84" t="b">
        <v>0</v>
      </c>
      <c r="K362" s="84" t="b">
        <v>0</v>
      </c>
      <c r="L362" s="84" t="b">
        <v>0</v>
      </c>
    </row>
    <row r="363" spans="1:12" ht="15">
      <c r="A363" s="84" t="s">
        <v>487</v>
      </c>
      <c r="B363" s="84" t="s">
        <v>2145</v>
      </c>
      <c r="C363" s="84">
        <v>8</v>
      </c>
      <c r="D363" s="123">
        <v>0.010291623783383974</v>
      </c>
      <c r="E363" s="123">
        <v>1.3842139841652799</v>
      </c>
      <c r="F363" s="84" t="s">
        <v>2031</v>
      </c>
      <c r="G363" s="84" t="b">
        <v>0</v>
      </c>
      <c r="H363" s="84" t="b">
        <v>0</v>
      </c>
      <c r="I363" s="84" t="b">
        <v>0</v>
      </c>
      <c r="J363" s="84" t="b">
        <v>0</v>
      </c>
      <c r="K363" s="84" t="b">
        <v>0</v>
      </c>
      <c r="L363" s="84" t="b">
        <v>0</v>
      </c>
    </row>
    <row r="364" spans="1:12" ht="15">
      <c r="A364" s="84" t="s">
        <v>2145</v>
      </c>
      <c r="B364" s="84" t="s">
        <v>2169</v>
      </c>
      <c r="C364" s="84">
        <v>8</v>
      </c>
      <c r="D364" s="123">
        <v>0.010291623783383974</v>
      </c>
      <c r="E364" s="123">
        <v>1.3842139841652799</v>
      </c>
      <c r="F364" s="84" t="s">
        <v>2031</v>
      </c>
      <c r="G364" s="84" t="b">
        <v>0</v>
      </c>
      <c r="H364" s="84" t="b">
        <v>0</v>
      </c>
      <c r="I364" s="84" t="b">
        <v>0</v>
      </c>
      <c r="J364" s="84" t="b">
        <v>0</v>
      </c>
      <c r="K364" s="84" t="b">
        <v>0</v>
      </c>
      <c r="L364" s="84" t="b">
        <v>0</v>
      </c>
    </row>
    <row r="365" spans="1:12" ht="15">
      <c r="A365" s="84" t="s">
        <v>2146</v>
      </c>
      <c r="B365" s="84" t="s">
        <v>2176</v>
      </c>
      <c r="C365" s="84">
        <v>8</v>
      </c>
      <c r="D365" s="123">
        <v>0.010291623783383974</v>
      </c>
      <c r="E365" s="123">
        <v>1.3842139841652799</v>
      </c>
      <c r="F365" s="84" t="s">
        <v>2031</v>
      </c>
      <c r="G365" s="84" t="b">
        <v>0</v>
      </c>
      <c r="H365" s="84" t="b">
        <v>0</v>
      </c>
      <c r="I365" s="84" t="b">
        <v>0</v>
      </c>
      <c r="J365" s="84" t="b">
        <v>0</v>
      </c>
      <c r="K365" s="84" t="b">
        <v>0</v>
      </c>
      <c r="L365" s="84" t="b">
        <v>0</v>
      </c>
    </row>
    <row r="366" spans="1:12" ht="15">
      <c r="A366" s="84" t="s">
        <v>2176</v>
      </c>
      <c r="B366" s="84" t="s">
        <v>2177</v>
      </c>
      <c r="C366" s="84">
        <v>8</v>
      </c>
      <c r="D366" s="123">
        <v>0.010291623783383974</v>
      </c>
      <c r="E366" s="123">
        <v>1.4353665066126613</v>
      </c>
      <c r="F366" s="84" t="s">
        <v>2031</v>
      </c>
      <c r="G366" s="84" t="b">
        <v>0</v>
      </c>
      <c r="H366" s="84" t="b">
        <v>0</v>
      </c>
      <c r="I366" s="84" t="b">
        <v>0</v>
      </c>
      <c r="J366" s="84" t="b">
        <v>0</v>
      </c>
      <c r="K366" s="84" t="b">
        <v>0</v>
      </c>
      <c r="L366" s="84" t="b">
        <v>0</v>
      </c>
    </row>
    <row r="367" spans="1:12" ht="15">
      <c r="A367" s="84" t="s">
        <v>2177</v>
      </c>
      <c r="B367" s="84" t="s">
        <v>2555</v>
      </c>
      <c r="C367" s="84">
        <v>8</v>
      </c>
      <c r="D367" s="123">
        <v>0.010291623783383974</v>
      </c>
      <c r="E367" s="123">
        <v>1.4353665066126613</v>
      </c>
      <c r="F367" s="84" t="s">
        <v>2031</v>
      </c>
      <c r="G367" s="84" t="b">
        <v>0</v>
      </c>
      <c r="H367" s="84" t="b">
        <v>0</v>
      </c>
      <c r="I367" s="84" t="b">
        <v>0</v>
      </c>
      <c r="J367" s="84" t="b">
        <v>0</v>
      </c>
      <c r="K367" s="84" t="b">
        <v>0</v>
      </c>
      <c r="L367" s="84" t="b">
        <v>0</v>
      </c>
    </row>
    <row r="368" spans="1:12" ht="15">
      <c r="A368" s="84" t="s">
        <v>2555</v>
      </c>
      <c r="B368" s="84" t="s">
        <v>2574</v>
      </c>
      <c r="C368" s="84">
        <v>8</v>
      </c>
      <c r="D368" s="123">
        <v>0.010291623783383974</v>
      </c>
      <c r="E368" s="123">
        <v>1.4353665066126613</v>
      </c>
      <c r="F368" s="84" t="s">
        <v>2031</v>
      </c>
      <c r="G368" s="84" t="b">
        <v>0</v>
      </c>
      <c r="H368" s="84" t="b">
        <v>0</v>
      </c>
      <c r="I368" s="84" t="b">
        <v>0</v>
      </c>
      <c r="J368" s="84" t="b">
        <v>0</v>
      </c>
      <c r="K368" s="84" t="b">
        <v>1</v>
      </c>
      <c r="L368" s="84" t="b">
        <v>0</v>
      </c>
    </row>
    <row r="369" spans="1:12" ht="15">
      <c r="A369" s="84" t="s">
        <v>2574</v>
      </c>
      <c r="B369" s="84" t="s">
        <v>2147</v>
      </c>
      <c r="C369" s="84">
        <v>8</v>
      </c>
      <c r="D369" s="123">
        <v>0.010291623783383974</v>
      </c>
      <c r="E369" s="123">
        <v>1.4353665066126613</v>
      </c>
      <c r="F369" s="84" t="s">
        <v>2031</v>
      </c>
      <c r="G369" s="84" t="b">
        <v>0</v>
      </c>
      <c r="H369" s="84" t="b">
        <v>1</v>
      </c>
      <c r="I369" s="84" t="b">
        <v>0</v>
      </c>
      <c r="J369" s="84" t="b">
        <v>0</v>
      </c>
      <c r="K369" s="84" t="b">
        <v>0</v>
      </c>
      <c r="L369" s="84" t="b">
        <v>0</v>
      </c>
    </row>
    <row r="370" spans="1:12" ht="15">
      <c r="A370" s="84" t="s">
        <v>2147</v>
      </c>
      <c r="B370" s="84" t="s">
        <v>2148</v>
      </c>
      <c r="C370" s="84">
        <v>8</v>
      </c>
      <c r="D370" s="123">
        <v>0.010291623783383974</v>
      </c>
      <c r="E370" s="123">
        <v>1.4353665066126613</v>
      </c>
      <c r="F370" s="84" t="s">
        <v>2031</v>
      </c>
      <c r="G370" s="84" t="b">
        <v>0</v>
      </c>
      <c r="H370" s="84" t="b">
        <v>0</v>
      </c>
      <c r="I370" s="84" t="b">
        <v>0</v>
      </c>
      <c r="J370" s="84" t="b">
        <v>0</v>
      </c>
      <c r="K370" s="84" t="b">
        <v>1</v>
      </c>
      <c r="L370" s="84" t="b">
        <v>0</v>
      </c>
    </row>
    <row r="371" spans="1:12" ht="15">
      <c r="A371" s="84" t="s">
        <v>2148</v>
      </c>
      <c r="B371" s="84" t="s">
        <v>2111</v>
      </c>
      <c r="C371" s="84">
        <v>8</v>
      </c>
      <c r="D371" s="123">
        <v>0.010291623783383974</v>
      </c>
      <c r="E371" s="123">
        <v>1.4353665066126613</v>
      </c>
      <c r="F371" s="84" t="s">
        <v>2031</v>
      </c>
      <c r="G371" s="84" t="b">
        <v>0</v>
      </c>
      <c r="H371" s="84" t="b">
        <v>1</v>
      </c>
      <c r="I371" s="84" t="b">
        <v>0</v>
      </c>
      <c r="J371" s="84" t="b">
        <v>0</v>
      </c>
      <c r="K371" s="84" t="b">
        <v>0</v>
      </c>
      <c r="L371" s="84" t="b">
        <v>0</v>
      </c>
    </row>
    <row r="372" spans="1:12" ht="15">
      <c r="A372" s="84" t="s">
        <v>2111</v>
      </c>
      <c r="B372" s="84" t="s">
        <v>2559</v>
      </c>
      <c r="C372" s="84">
        <v>8</v>
      </c>
      <c r="D372" s="123">
        <v>0.010291623783383974</v>
      </c>
      <c r="E372" s="123">
        <v>1.4353665066126613</v>
      </c>
      <c r="F372" s="84" t="s">
        <v>2031</v>
      </c>
      <c r="G372" s="84" t="b">
        <v>0</v>
      </c>
      <c r="H372" s="84" t="b">
        <v>0</v>
      </c>
      <c r="I372" s="84" t="b">
        <v>0</v>
      </c>
      <c r="J372" s="84" t="b">
        <v>0</v>
      </c>
      <c r="K372" s="84" t="b">
        <v>0</v>
      </c>
      <c r="L372" s="84" t="b">
        <v>0</v>
      </c>
    </row>
    <row r="373" spans="1:12" ht="15">
      <c r="A373" s="84" t="s">
        <v>2559</v>
      </c>
      <c r="B373" s="84" t="s">
        <v>2134</v>
      </c>
      <c r="C373" s="84">
        <v>8</v>
      </c>
      <c r="D373" s="123">
        <v>0.010291623783383974</v>
      </c>
      <c r="E373" s="123">
        <v>1.2245131412977681</v>
      </c>
      <c r="F373" s="84" t="s">
        <v>2031</v>
      </c>
      <c r="G373" s="84" t="b">
        <v>0</v>
      </c>
      <c r="H373" s="84" t="b">
        <v>0</v>
      </c>
      <c r="I373" s="84" t="b">
        <v>0</v>
      </c>
      <c r="J373" s="84" t="b">
        <v>0</v>
      </c>
      <c r="K373" s="84" t="b">
        <v>0</v>
      </c>
      <c r="L373" s="84" t="b">
        <v>0</v>
      </c>
    </row>
    <row r="374" spans="1:12" ht="15">
      <c r="A374" s="84" t="s">
        <v>296</v>
      </c>
      <c r="B374" s="84" t="s">
        <v>487</v>
      </c>
      <c r="C374" s="84">
        <v>7</v>
      </c>
      <c r="D374" s="123">
        <v>0.010739972643126818</v>
      </c>
      <c r="E374" s="123">
        <v>1.280464546626918</v>
      </c>
      <c r="F374" s="84" t="s">
        <v>2031</v>
      </c>
      <c r="G374" s="84" t="b">
        <v>0</v>
      </c>
      <c r="H374" s="84" t="b">
        <v>0</v>
      </c>
      <c r="I374" s="84" t="b">
        <v>0</v>
      </c>
      <c r="J374" s="84" t="b">
        <v>0</v>
      </c>
      <c r="K374" s="84" t="b">
        <v>0</v>
      </c>
      <c r="L374" s="84" t="b">
        <v>0</v>
      </c>
    </row>
    <row r="375" spans="1:12" ht="15">
      <c r="A375" s="84" t="s">
        <v>2135</v>
      </c>
      <c r="B375" s="84" t="s">
        <v>2579</v>
      </c>
      <c r="C375" s="84">
        <v>7</v>
      </c>
      <c r="D375" s="123">
        <v>0.010739972643126818</v>
      </c>
      <c r="E375" s="123">
        <v>1.2970638084463797</v>
      </c>
      <c r="F375" s="84" t="s">
        <v>2031</v>
      </c>
      <c r="G375" s="84" t="b">
        <v>0</v>
      </c>
      <c r="H375" s="84" t="b">
        <v>0</v>
      </c>
      <c r="I375" s="84" t="b">
        <v>0</v>
      </c>
      <c r="J375" s="84" t="b">
        <v>0</v>
      </c>
      <c r="K375" s="84" t="b">
        <v>0</v>
      </c>
      <c r="L375" s="84" t="b">
        <v>0</v>
      </c>
    </row>
    <row r="376" spans="1:12" ht="15">
      <c r="A376" s="84" t="s">
        <v>2601</v>
      </c>
      <c r="B376" s="84" t="s">
        <v>2564</v>
      </c>
      <c r="C376" s="84">
        <v>4</v>
      </c>
      <c r="D376" s="123">
        <v>0.010291623783383974</v>
      </c>
      <c r="E376" s="123">
        <v>1.7363965022766426</v>
      </c>
      <c r="F376" s="84" t="s">
        <v>2031</v>
      </c>
      <c r="G376" s="84" t="b">
        <v>0</v>
      </c>
      <c r="H376" s="84" t="b">
        <v>0</v>
      </c>
      <c r="I376" s="84" t="b">
        <v>0</v>
      </c>
      <c r="J376" s="84" t="b">
        <v>0</v>
      </c>
      <c r="K376" s="84" t="b">
        <v>0</v>
      </c>
      <c r="L376" s="84" t="b">
        <v>0</v>
      </c>
    </row>
    <row r="377" spans="1:12" ht="15">
      <c r="A377" s="84" t="s">
        <v>2564</v>
      </c>
      <c r="B377" s="84" t="s">
        <v>2575</v>
      </c>
      <c r="C377" s="84">
        <v>4</v>
      </c>
      <c r="D377" s="123">
        <v>0.010291623783383974</v>
      </c>
      <c r="E377" s="123">
        <v>1.7363965022766426</v>
      </c>
      <c r="F377" s="84" t="s">
        <v>2031</v>
      </c>
      <c r="G377" s="84" t="b">
        <v>0</v>
      </c>
      <c r="H377" s="84" t="b">
        <v>0</v>
      </c>
      <c r="I377" s="84" t="b">
        <v>0</v>
      </c>
      <c r="J377" s="84" t="b">
        <v>0</v>
      </c>
      <c r="K377" s="84" t="b">
        <v>0</v>
      </c>
      <c r="L377" s="84" t="b">
        <v>0</v>
      </c>
    </row>
    <row r="378" spans="1:12" ht="15">
      <c r="A378" s="84" t="s">
        <v>2575</v>
      </c>
      <c r="B378" s="84" t="s">
        <v>2137</v>
      </c>
      <c r="C378" s="84">
        <v>4</v>
      </c>
      <c r="D378" s="123">
        <v>0.010291623783383974</v>
      </c>
      <c r="E378" s="123">
        <v>1.25927524755698</v>
      </c>
      <c r="F378" s="84" t="s">
        <v>2031</v>
      </c>
      <c r="G378" s="84" t="b">
        <v>0</v>
      </c>
      <c r="H378" s="84" t="b">
        <v>0</v>
      </c>
      <c r="I378" s="84" t="b">
        <v>0</v>
      </c>
      <c r="J378" s="84" t="b">
        <v>0</v>
      </c>
      <c r="K378" s="84" t="b">
        <v>0</v>
      </c>
      <c r="L378" s="84" t="b">
        <v>0</v>
      </c>
    </row>
    <row r="379" spans="1:12" ht="15">
      <c r="A379" s="84" t="s">
        <v>2137</v>
      </c>
      <c r="B379" s="84" t="s">
        <v>2581</v>
      </c>
      <c r="C379" s="84">
        <v>4</v>
      </c>
      <c r="D379" s="123">
        <v>0.010291623783383974</v>
      </c>
      <c r="E379" s="123">
        <v>1.25927524755698</v>
      </c>
      <c r="F379" s="84" t="s">
        <v>2031</v>
      </c>
      <c r="G379" s="84" t="b">
        <v>0</v>
      </c>
      <c r="H379" s="84" t="b">
        <v>0</v>
      </c>
      <c r="I379" s="84" t="b">
        <v>0</v>
      </c>
      <c r="J379" s="84" t="b">
        <v>0</v>
      </c>
      <c r="K379" s="84" t="b">
        <v>0</v>
      </c>
      <c r="L379" s="84" t="b">
        <v>0</v>
      </c>
    </row>
    <row r="380" spans="1:12" ht="15">
      <c r="A380" s="84" t="s">
        <v>2581</v>
      </c>
      <c r="B380" s="84" t="s">
        <v>2137</v>
      </c>
      <c r="C380" s="84">
        <v>4</v>
      </c>
      <c r="D380" s="123">
        <v>0.010291623783383974</v>
      </c>
      <c r="E380" s="123">
        <v>1.25927524755698</v>
      </c>
      <c r="F380" s="84" t="s">
        <v>2031</v>
      </c>
      <c r="G380" s="84" t="b">
        <v>0</v>
      </c>
      <c r="H380" s="84" t="b">
        <v>0</v>
      </c>
      <c r="I380" s="84" t="b">
        <v>0</v>
      </c>
      <c r="J380" s="84" t="b">
        <v>0</v>
      </c>
      <c r="K380" s="84" t="b">
        <v>0</v>
      </c>
      <c r="L380" s="84" t="b">
        <v>0</v>
      </c>
    </row>
    <row r="381" spans="1:12" ht="15">
      <c r="A381" s="84" t="s">
        <v>2137</v>
      </c>
      <c r="B381" s="84" t="s">
        <v>2589</v>
      </c>
      <c r="C381" s="84">
        <v>4</v>
      </c>
      <c r="D381" s="123">
        <v>0.010291623783383974</v>
      </c>
      <c r="E381" s="123">
        <v>1.25927524755698</v>
      </c>
      <c r="F381" s="84" t="s">
        <v>2031</v>
      </c>
      <c r="G381" s="84" t="b">
        <v>0</v>
      </c>
      <c r="H381" s="84" t="b">
        <v>0</v>
      </c>
      <c r="I381" s="84" t="b">
        <v>0</v>
      </c>
      <c r="J381" s="84" t="b">
        <v>0</v>
      </c>
      <c r="K381" s="84" t="b">
        <v>0</v>
      </c>
      <c r="L381" s="84" t="b">
        <v>0</v>
      </c>
    </row>
    <row r="382" spans="1:12" ht="15">
      <c r="A382" s="84" t="s">
        <v>2589</v>
      </c>
      <c r="B382" s="84" t="s">
        <v>2602</v>
      </c>
      <c r="C382" s="84">
        <v>4</v>
      </c>
      <c r="D382" s="123">
        <v>0.010291623783383974</v>
      </c>
      <c r="E382" s="123">
        <v>1.7363965022766426</v>
      </c>
      <c r="F382" s="84" t="s">
        <v>2031</v>
      </c>
      <c r="G382" s="84" t="b">
        <v>0</v>
      </c>
      <c r="H382" s="84" t="b">
        <v>0</v>
      </c>
      <c r="I382" s="84" t="b">
        <v>0</v>
      </c>
      <c r="J382" s="84" t="b">
        <v>0</v>
      </c>
      <c r="K382" s="84" t="b">
        <v>0</v>
      </c>
      <c r="L382" s="84" t="b">
        <v>0</v>
      </c>
    </row>
    <row r="383" spans="1:12" ht="15">
      <c r="A383" s="84" t="s">
        <v>296</v>
      </c>
      <c r="B383" s="84" t="s">
        <v>2601</v>
      </c>
      <c r="C383" s="84">
        <v>3</v>
      </c>
      <c r="D383" s="123">
        <v>0.009320496512003363</v>
      </c>
      <c r="E383" s="123">
        <v>1.3384564936046048</v>
      </c>
      <c r="F383" s="84" t="s">
        <v>2031</v>
      </c>
      <c r="G383" s="84" t="b">
        <v>0</v>
      </c>
      <c r="H383" s="84" t="b">
        <v>0</v>
      </c>
      <c r="I383" s="84" t="b">
        <v>0</v>
      </c>
      <c r="J383" s="84" t="b">
        <v>0</v>
      </c>
      <c r="K383" s="84" t="b">
        <v>0</v>
      </c>
      <c r="L383" s="84" t="b">
        <v>0</v>
      </c>
    </row>
    <row r="384" spans="1:12" ht="15">
      <c r="A384" s="84" t="s">
        <v>347</v>
      </c>
      <c r="B384" s="84" t="s">
        <v>2139</v>
      </c>
      <c r="C384" s="84">
        <v>3</v>
      </c>
      <c r="D384" s="123">
        <v>0.009320496512003363</v>
      </c>
      <c r="E384" s="123">
        <v>1.8613352388849425</v>
      </c>
      <c r="F384" s="84" t="s">
        <v>2031</v>
      </c>
      <c r="G384" s="84" t="b">
        <v>0</v>
      </c>
      <c r="H384" s="84" t="b">
        <v>0</v>
      </c>
      <c r="I384" s="84" t="b">
        <v>0</v>
      </c>
      <c r="J384" s="84" t="b">
        <v>0</v>
      </c>
      <c r="K384" s="84" t="b">
        <v>0</v>
      </c>
      <c r="L384" s="84" t="b">
        <v>0</v>
      </c>
    </row>
    <row r="385" spans="1:12" ht="15">
      <c r="A385" s="84" t="s">
        <v>2139</v>
      </c>
      <c r="B385" s="84" t="s">
        <v>2137</v>
      </c>
      <c r="C385" s="84">
        <v>3</v>
      </c>
      <c r="D385" s="123">
        <v>0.009320496512003363</v>
      </c>
      <c r="E385" s="123">
        <v>1.25927524755698</v>
      </c>
      <c r="F385" s="84" t="s">
        <v>2031</v>
      </c>
      <c r="G385" s="84" t="b">
        <v>0</v>
      </c>
      <c r="H385" s="84" t="b">
        <v>0</v>
      </c>
      <c r="I385" s="84" t="b">
        <v>0</v>
      </c>
      <c r="J385" s="84" t="b">
        <v>0</v>
      </c>
      <c r="K385" s="84" t="b">
        <v>0</v>
      </c>
      <c r="L385" s="84" t="b">
        <v>0</v>
      </c>
    </row>
    <row r="386" spans="1:12" ht="15">
      <c r="A386" s="84" t="s">
        <v>2137</v>
      </c>
      <c r="B386" s="84" t="s">
        <v>2140</v>
      </c>
      <c r="C386" s="84">
        <v>3</v>
      </c>
      <c r="D386" s="123">
        <v>0.009320496512003363</v>
      </c>
      <c r="E386" s="123">
        <v>1.25927524755698</v>
      </c>
      <c r="F386" s="84" t="s">
        <v>2031</v>
      </c>
      <c r="G386" s="84" t="b">
        <v>0</v>
      </c>
      <c r="H386" s="84" t="b">
        <v>0</v>
      </c>
      <c r="I386" s="84" t="b">
        <v>0</v>
      </c>
      <c r="J386" s="84" t="b">
        <v>0</v>
      </c>
      <c r="K386" s="84" t="b">
        <v>0</v>
      </c>
      <c r="L386" s="84" t="b">
        <v>0</v>
      </c>
    </row>
    <row r="387" spans="1:12" ht="15">
      <c r="A387" s="84" t="s">
        <v>2140</v>
      </c>
      <c r="B387" s="84" t="s">
        <v>2141</v>
      </c>
      <c r="C387" s="84">
        <v>3</v>
      </c>
      <c r="D387" s="123">
        <v>0.009320496512003363</v>
      </c>
      <c r="E387" s="123">
        <v>1.8613352388849425</v>
      </c>
      <c r="F387" s="84" t="s">
        <v>2031</v>
      </c>
      <c r="G387" s="84" t="b">
        <v>0</v>
      </c>
      <c r="H387" s="84" t="b">
        <v>0</v>
      </c>
      <c r="I387" s="84" t="b">
        <v>0</v>
      </c>
      <c r="J387" s="84" t="b">
        <v>0</v>
      </c>
      <c r="K387" s="84" t="b">
        <v>0</v>
      </c>
      <c r="L387" s="84" t="b">
        <v>0</v>
      </c>
    </row>
    <row r="388" spans="1:12" ht="15">
      <c r="A388" s="84" t="s">
        <v>2141</v>
      </c>
      <c r="B388" s="84" t="s">
        <v>2134</v>
      </c>
      <c r="C388" s="84">
        <v>3</v>
      </c>
      <c r="D388" s="123">
        <v>0.009320496512003363</v>
      </c>
      <c r="E388" s="123">
        <v>1.2245131412977681</v>
      </c>
      <c r="F388" s="84" t="s">
        <v>2031</v>
      </c>
      <c r="G388" s="84" t="b">
        <v>0</v>
      </c>
      <c r="H388" s="84" t="b">
        <v>0</v>
      </c>
      <c r="I388" s="84" t="b">
        <v>0</v>
      </c>
      <c r="J388" s="84" t="b">
        <v>0</v>
      </c>
      <c r="K388" s="84" t="b">
        <v>0</v>
      </c>
      <c r="L388" s="84" t="b">
        <v>0</v>
      </c>
    </row>
    <row r="389" spans="1:12" ht="15">
      <c r="A389" s="84" t="s">
        <v>2135</v>
      </c>
      <c r="B389" s="84" t="s">
        <v>2142</v>
      </c>
      <c r="C389" s="84">
        <v>3</v>
      </c>
      <c r="D389" s="123">
        <v>0.009320496512003363</v>
      </c>
      <c r="E389" s="123">
        <v>1.2970638084463797</v>
      </c>
      <c r="F389" s="84" t="s">
        <v>2031</v>
      </c>
      <c r="G389" s="84" t="b">
        <v>0</v>
      </c>
      <c r="H389" s="84" t="b">
        <v>0</v>
      </c>
      <c r="I389" s="84" t="b">
        <v>0</v>
      </c>
      <c r="J389" s="84" t="b">
        <v>0</v>
      </c>
      <c r="K389" s="84" t="b">
        <v>0</v>
      </c>
      <c r="L389" s="84" t="b">
        <v>0</v>
      </c>
    </row>
    <row r="390" spans="1:12" ht="15">
      <c r="A390" s="84" t="s">
        <v>2142</v>
      </c>
      <c r="B390" s="84" t="s">
        <v>2143</v>
      </c>
      <c r="C390" s="84">
        <v>3</v>
      </c>
      <c r="D390" s="123">
        <v>0.009320496512003363</v>
      </c>
      <c r="E390" s="123">
        <v>1.8613352388849425</v>
      </c>
      <c r="F390" s="84" t="s">
        <v>2031</v>
      </c>
      <c r="G390" s="84" t="b">
        <v>0</v>
      </c>
      <c r="H390" s="84" t="b">
        <v>0</v>
      </c>
      <c r="I390" s="84" t="b">
        <v>0</v>
      </c>
      <c r="J390" s="84" t="b">
        <v>0</v>
      </c>
      <c r="K390" s="84" t="b">
        <v>0</v>
      </c>
      <c r="L390" s="84" t="b">
        <v>0</v>
      </c>
    </row>
    <row r="391" spans="1:12" ht="15">
      <c r="A391" s="84" t="s">
        <v>2143</v>
      </c>
      <c r="B391" s="84" t="s">
        <v>2112</v>
      </c>
      <c r="C391" s="84">
        <v>3</v>
      </c>
      <c r="D391" s="123">
        <v>0.009320496512003363</v>
      </c>
      <c r="E391" s="123">
        <v>1.7363965022766426</v>
      </c>
      <c r="F391" s="84" t="s">
        <v>2031</v>
      </c>
      <c r="G391" s="84" t="b">
        <v>0</v>
      </c>
      <c r="H391" s="84" t="b">
        <v>0</v>
      </c>
      <c r="I391" s="84" t="b">
        <v>0</v>
      </c>
      <c r="J391" s="84" t="b">
        <v>0</v>
      </c>
      <c r="K391" s="84" t="b">
        <v>0</v>
      </c>
      <c r="L391" s="84" t="b">
        <v>0</v>
      </c>
    </row>
    <row r="392" spans="1:12" ht="15">
      <c r="A392" s="84" t="s">
        <v>2112</v>
      </c>
      <c r="B392" s="84" t="s">
        <v>2136</v>
      </c>
      <c r="C392" s="84">
        <v>3</v>
      </c>
      <c r="D392" s="123">
        <v>0.009320496512003363</v>
      </c>
      <c r="E392" s="123">
        <v>1.7363965022766426</v>
      </c>
      <c r="F392" s="84" t="s">
        <v>2031</v>
      </c>
      <c r="G392" s="84" t="b">
        <v>0</v>
      </c>
      <c r="H392" s="84" t="b">
        <v>0</v>
      </c>
      <c r="I392" s="84" t="b">
        <v>0</v>
      </c>
      <c r="J392" s="84" t="b">
        <v>0</v>
      </c>
      <c r="K392" s="84" t="b">
        <v>0</v>
      </c>
      <c r="L392" s="84" t="b">
        <v>0</v>
      </c>
    </row>
    <row r="393" spans="1:12" ht="15">
      <c r="A393" s="84" t="s">
        <v>2136</v>
      </c>
      <c r="B393" s="84" t="s">
        <v>2551</v>
      </c>
      <c r="C393" s="84">
        <v>3</v>
      </c>
      <c r="D393" s="123">
        <v>0.009320496512003363</v>
      </c>
      <c r="E393" s="123">
        <v>1.8613352388849425</v>
      </c>
      <c r="F393" s="84" t="s">
        <v>2031</v>
      </c>
      <c r="G393" s="84" t="b">
        <v>0</v>
      </c>
      <c r="H393" s="84" t="b">
        <v>0</v>
      </c>
      <c r="I393" s="84" t="b">
        <v>0</v>
      </c>
      <c r="J393" s="84" t="b">
        <v>0</v>
      </c>
      <c r="K393" s="84" t="b">
        <v>0</v>
      </c>
      <c r="L393" s="84" t="b">
        <v>0</v>
      </c>
    </row>
    <row r="394" spans="1:12" ht="15">
      <c r="A394" s="84" t="s">
        <v>2551</v>
      </c>
      <c r="B394" s="84" t="s">
        <v>2552</v>
      </c>
      <c r="C394" s="84">
        <v>3</v>
      </c>
      <c r="D394" s="123">
        <v>0.009320496512003363</v>
      </c>
      <c r="E394" s="123">
        <v>1.8613352388849425</v>
      </c>
      <c r="F394" s="84" t="s">
        <v>2031</v>
      </c>
      <c r="G394" s="84" t="b">
        <v>0</v>
      </c>
      <c r="H394" s="84" t="b">
        <v>0</v>
      </c>
      <c r="I394" s="84" t="b">
        <v>0</v>
      </c>
      <c r="J394" s="84" t="b">
        <v>0</v>
      </c>
      <c r="K394" s="84" t="b">
        <v>0</v>
      </c>
      <c r="L394" s="84" t="b">
        <v>0</v>
      </c>
    </row>
    <row r="395" spans="1:12" ht="15">
      <c r="A395" s="84" t="s">
        <v>2552</v>
      </c>
      <c r="B395" s="84" t="s">
        <v>2550</v>
      </c>
      <c r="C395" s="84">
        <v>3</v>
      </c>
      <c r="D395" s="123">
        <v>0.009320496512003363</v>
      </c>
      <c r="E395" s="123">
        <v>1.8613352388849425</v>
      </c>
      <c r="F395" s="84" t="s">
        <v>2031</v>
      </c>
      <c r="G395" s="84" t="b">
        <v>0</v>
      </c>
      <c r="H395" s="84" t="b">
        <v>0</v>
      </c>
      <c r="I395" s="84" t="b">
        <v>0</v>
      </c>
      <c r="J395" s="84" t="b">
        <v>0</v>
      </c>
      <c r="K395" s="84" t="b">
        <v>0</v>
      </c>
      <c r="L395" s="84" t="b">
        <v>0</v>
      </c>
    </row>
    <row r="396" spans="1:12" ht="15">
      <c r="A396" s="84" t="s">
        <v>2550</v>
      </c>
      <c r="B396" s="84" t="s">
        <v>2157</v>
      </c>
      <c r="C396" s="84">
        <v>3</v>
      </c>
      <c r="D396" s="123">
        <v>0.009320496512003363</v>
      </c>
      <c r="E396" s="123">
        <v>1.7363965022766426</v>
      </c>
      <c r="F396" s="84" t="s">
        <v>2031</v>
      </c>
      <c r="G396" s="84" t="b">
        <v>0</v>
      </c>
      <c r="H396" s="84" t="b">
        <v>0</v>
      </c>
      <c r="I396" s="84" t="b">
        <v>0</v>
      </c>
      <c r="J396" s="84" t="b">
        <v>0</v>
      </c>
      <c r="K396" s="84" t="b">
        <v>0</v>
      </c>
      <c r="L396" s="84" t="b">
        <v>0</v>
      </c>
    </row>
    <row r="397" spans="1:12" ht="15">
      <c r="A397" s="84" t="s">
        <v>2169</v>
      </c>
      <c r="B397" s="84" t="s">
        <v>2146</v>
      </c>
      <c r="C397" s="84">
        <v>9</v>
      </c>
      <c r="D397" s="123">
        <v>0.007863277129193703</v>
      </c>
      <c r="E397" s="123">
        <v>1.1630287862164392</v>
      </c>
      <c r="F397" s="84" t="s">
        <v>2032</v>
      </c>
      <c r="G397" s="84" t="b">
        <v>0</v>
      </c>
      <c r="H397" s="84" t="b">
        <v>0</v>
      </c>
      <c r="I397" s="84" t="b">
        <v>0</v>
      </c>
      <c r="J397" s="84" t="b">
        <v>0</v>
      </c>
      <c r="K397" s="84" t="b">
        <v>0</v>
      </c>
      <c r="L397" s="84" t="b">
        <v>0</v>
      </c>
    </row>
    <row r="398" spans="1:12" ht="15">
      <c r="A398" s="84" t="s">
        <v>487</v>
      </c>
      <c r="B398" s="84" t="s">
        <v>2145</v>
      </c>
      <c r="C398" s="84">
        <v>9</v>
      </c>
      <c r="D398" s="123">
        <v>0.007863277129193703</v>
      </c>
      <c r="E398" s="123">
        <v>1.1172712956557642</v>
      </c>
      <c r="F398" s="84" t="s">
        <v>2032</v>
      </c>
      <c r="G398" s="84" t="b">
        <v>0</v>
      </c>
      <c r="H398" s="84" t="b">
        <v>0</v>
      </c>
      <c r="I398" s="84" t="b">
        <v>0</v>
      </c>
      <c r="J398" s="84" t="b">
        <v>0</v>
      </c>
      <c r="K398" s="84" t="b">
        <v>0</v>
      </c>
      <c r="L398" s="84" t="b">
        <v>0</v>
      </c>
    </row>
    <row r="399" spans="1:12" ht="15">
      <c r="A399" s="84" t="s">
        <v>2145</v>
      </c>
      <c r="B399" s="84" t="s">
        <v>2169</v>
      </c>
      <c r="C399" s="84">
        <v>7</v>
      </c>
      <c r="D399" s="123">
        <v>0.011458618477157873</v>
      </c>
      <c r="E399" s="123">
        <v>1.0081268262306962</v>
      </c>
      <c r="F399" s="84" t="s">
        <v>2032</v>
      </c>
      <c r="G399" s="84" t="b">
        <v>0</v>
      </c>
      <c r="H399" s="84" t="b">
        <v>0</v>
      </c>
      <c r="I399" s="84" t="b">
        <v>0</v>
      </c>
      <c r="J399" s="84" t="b">
        <v>0</v>
      </c>
      <c r="K399" s="84" t="b">
        <v>0</v>
      </c>
      <c r="L399" s="84" t="b">
        <v>0</v>
      </c>
    </row>
    <row r="400" spans="1:12" ht="15">
      <c r="A400" s="84" t="s">
        <v>2146</v>
      </c>
      <c r="B400" s="84" t="s">
        <v>2179</v>
      </c>
      <c r="C400" s="84">
        <v>7</v>
      </c>
      <c r="D400" s="123">
        <v>0.011458618477157873</v>
      </c>
      <c r="E400" s="123">
        <v>1.1630287862164392</v>
      </c>
      <c r="F400" s="84" t="s">
        <v>2032</v>
      </c>
      <c r="G400" s="84" t="b">
        <v>0</v>
      </c>
      <c r="H400" s="84" t="b">
        <v>0</v>
      </c>
      <c r="I400" s="84" t="b">
        <v>0</v>
      </c>
      <c r="J400" s="84" t="b">
        <v>0</v>
      </c>
      <c r="K400" s="84" t="b">
        <v>0</v>
      </c>
      <c r="L400" s="84" t="b">
        <v>0</v>
      </c>
    </row>
    <row r="401" spans="1:12" ht="15">
      <c r="A401" s="84" t="s">
        <v>2179</v>
      </c>
      <c r="B401" s="84" t="s">
        <v>2180</v>
      </c>
      <c r="C401" s="84">
        <v>7</v>
      </c>
      <c r="D401" s="123">
        <v>0.011458618477157873</v>
      </c>
      <c r="E401" s="123">
        <v>1.2721732556415075</v>
      </c>
      <c r="F401" s="84" t="s">
        <v>2032</v>
      </c>
      <c r="G401" s="84" t="b">
        <v>0</v>
      </c>
      <c r="H401" s="84" t="b">
        <v>0</v>
      </c>
      <c r="I401" s="84" t="b">
        <v>0</v>
      </c>
      <c r="J401" s="84" t="b">
        <v>0</v>
      </c>
      <c r="K401" s="84" t="b">
        <v>0</v>
      </c>
      <c r="L401" s="84" t="b">
        <v>0</v>
      </c>
    </row>
    <row r="402" spans="1:12" ht="15">
      <c r="A402" s="84" t="s">
        <v>2180</v>
      </c>
      <c r="B402" s="84" t="s">
        <v>2181</v>
      </c>
      <c r="C402" s="84">
        <v>7</v>
      </c>
      <c r="D402" s="123">
        <v>0.011458618477157873</v>
      </c>
      <c r="E402" s="123">
        <v>1.2721732556415075</v>
      </c>
      <c r="F402" s="84" t="s">
        <v>2032</v>
      </c>
      <c r="G402" s="84" t="b">
        <v>0</v>
      </c>
      <c r="H402" s="84" t="b">
        <v>0</v>
      </c>
      <c r="I402" s="84" t="b">
        <v>0</v>
      </c>
      <c r="J402" s="84" t="b">
        <v>0</v>
      </c>
      <c r="K402" s="84" t="b">
        <v>0</v>
      </c>
      <c r="L402" s="84" t="b">
        <v>0</v>
      </c>
    </row>
    <row r="403" spans="1:12" ht="15">
      <c r="A403" s="84" t="s">
        <v>2181</v>
      </c>
      <c r="B403" s="84" t="s">
        <v>2156</v>
      </c>
      <c r="C403" s="84">
        <v>7</v>
      </c>
      <c r="D403" s="123">
        <v>0.011458618477157873</v>
      </c>
      <c r="E403" s="123">
        <v>1.2721732556415075</v>
      </c>
      <c r="F403" s="84" t="s">
        <v>2032</v>
      </c>
      <c r="G403" s="84" t="b">
        <v>0</v>
      </c>
      <c r="H403" s="84" t="b">
        <v>0</v>
      </c>
      <c r="I403" s="84" t="b">
        <v>0</v>
      </c>
      <c r="J403" s="84" t="b">
        <v>0</v>
      </c>
      <c r="K403" s="84" t="b">
        <v>1</v>
      </c>
      <c r="L403" s="84" t="b">
        <v>0</v>
      </c>
    </row>
    <row r="404" spans="1:12" ht="15">
      <c r="A404" s="84" t="s">
        <v>2156</v>
      </c>
      <c r="B404" s="84" t="s">
        <v>2182</v>
      </c>
      <c r="C404" s="84">
        <v>7</v>
      </c>
      <c r="D404" s="123">
        <v>0.011458618477157873</v>
      </c>
      <c r="E404" s="123">
        <v>1.2721732556415075</v>
      </c>
      <c r="F404" s="84" t="s">
        <v>2032</v>
      </c>
      <c r="G404" s="84" t="b">
        <v>0</v>
      </c>
      <c r="H404" s="84" t="b">
        <v>1</v>
      </c>
      <c r="I404" s="84" t="b">
        <v>0</v>
      </c>
      <c r="J404" s="84" t="b">
        <v>0</v>
      </c>
      <c r="K404" s="84" t="b">
        <v>0</v>
      </c>
      <c r="L404" s="84" t="b">
        <v>0</v>
      </c>
    </row>
    <row r="405" spans="1:12" ht="15">
      <c r="A405" s="84" t="s">
        <v>322</v>
      </c>
      <c r="B405" s="84" t="s">
        <v>487</v>
      </c>
      <c r="C405" s="84">
        <v>6</v>
      </c>
      <c r="D405" s="123">
        <v>0.012630629188698513</v>
      </c>
      <c r="E405" s="123">
        <v>1.1472345190332076</v>
      </c>
      <c r="F405" s="84" t="s">
        <v>2032</v>
      </c>
      <c r="G405" s="84" t="b">
        <v>0</v>
      </c>
      <c r="H405" s="84" t="b">
        <v>0</v>
      </c>
      <c r="I405" s="84" t="b">
        <v>0</v>
      </c>
      <c r="J405" s="84" t="b">
        <v>0</v>
      </c>
      <c r="K405" s="84" t="b">
        <v>0</v>
      </c>
      <c r="L405" s="84" t="b">
        <v>0</v>
      </c>
    </row>
    <row r="406" spans="1:12" ht="15">
      <c r="A406" s="84" t="s">
        <v>2134</v>
      </c>
      <c r="B406" s="84" t="s">
        <v>2135</v>
      </c>
      <c r="C406" s="84">
        <v>4</v>
      </c>
      <c r="D406" s="123">
        <v>0.01334604908306748</v>
      </c>
      <c r="E406" s="123">
        <v>1.515211304327802</v>
      </c>
      <c r="F406" s="84" t="s">
        <v>2032</v>
      </c>
      <c r="G406" s="84" t="b">
        <v>0</v>
      </c>
      <c r="H406" s="84" t="b">
        <v>0</v>
      </c>
      <c r="I406" s="84" t="b">
        <v>0</v>
      </c>
      <c r="J406" s="84" t="b">
        <v>0</v>
      </c>
      <c r="K406" s="84" t="b">
        <v>0</v>
      </c>
      <c r="L406" s="84" t="b">
        <v>0</v>
      </c>
    </row>
    <row r="407" spans="1:12" ht="15">
      <c r="A407" s="84" t="s">
        <v>2147</v>
      </c>
      <c r="B407" s="84" t="s">
        <v>2148</v>
      </c>
      <c r="C407" s="84">
        <v>4</v>
      </c>
      <c r="D407" s="123">
        <v>0.01334604908306748</v>
      </c>
      <c r="E407" s="123">
        <v>1.515211304327802</v>
      </c>
      <c r="F407" s="84" t="s">
        <v>2032</v>
      </c>
      <c r="G407" s="84" t="b">
        <v>0</v>
      </c>
      <c r="H407" s="84" t="b">
        <v>0</v>
      </c>
      <c r="I407" s="84" t="b">
        <v>0</v>
      </c>
      <c r="J407" s="84" t="b">
        <v>0</v>
      </c>
      <c r="K407" s="84" t="b">
        <v>1</v>
      </c>
      <c r="L407" s="84" t="b">
        <v>0</v>
      </c>
    </row>
    <row r="408" spans="1:12" ht="15">
      <c r="A408" s="84" t="s">
        <v>2112</v>
      </c>
      <c r="B408" s="84" t="s">
        <v>2613</v>
      </c>
      <c r="C408" s="84">
        <v>2</v>
      </c>
      <c r="D408" s="123">
        <v>0.01088323427109991</v>
      </c>
      <c r="E408" s="123">
        <v>1.515211304327802</v>
      </c>
      <c r="F408" s="84" t="s">
        <v>2032</v>
      </c>
      <c r="G408" s="84" t="b">
        <v>0</v>
      </c>
      <c r="H408" s="84" t="b">
        <v>0</v>
      </c>
      <c r="I408" s="84" t="b">
        <v>0</v>
      </c>
      <c r="J408" s="84" t="b">
        <v>0</v>
      </c>
      <c r="K408" s="84" t="b">
        <v>0</v>
      </c>
      <c r="L408" s="84" t="b">
        <v>0</v>
      </c>
    </row>
    <row r="409" spans="1:12" ht="15">
      <c r="A409" s="84" t="s">
        <v>2613</v>
      </c>
      <c r="B409" s="84" t="s">
        <v>2598</v>
      </c>
      <c r="C409" s="84">
        <v>2</v>
      </c>
      <c r="D409" s="123">
        <v>0.01088323427109991</v>
      </c>
      <c r="E409" s="123">
        <v>1.816241299991783</v>
      </c>
      <c r="F409" s="84" t="s">
        <v>2032</v>
      </c>
      <c r="G409" s="84" t="b">
        <v>0</v>
      </c>
      <c r="H409" s="84" t="b">
        <v>0</v>
      </c>
      <c r="I409" s="84" t="b">
        <v>0</v>
      </c>
      <c r="J409" s="84" t="b">
        <v>0</v>
      </c>
      <c r="K409" s="84" t="b">
        <v>0</v>
      </c>
      <c r="L409" s="84" t="b">
        <v>0</v>
      </c>
    </row>
    <row r="410" spans="1:12" ht="15">
      <c r="A410" s="84" t="s">
        <v>2598</v>
      </c>
      <c r="B410" s="84" t="s">
        <v>2596</v>
      </c>
      <c r="C410" s="84">
        <v>2</v>
      </c>
      <c r="D410" s="123">
        <v>0.01088323427109991</v>
      </c>
      <c r="E410" s="123">
        <v>1.816241299991783</v>
      </c>
      <c r="F410" s="84" t="s">
        <v>2032</v>
      </c>
      <c r="G410" s="84" t="b">
        <v>0</v>
      </c>
      <c r="H410" s="84" t="b">
        <v>0</v>
      </c>
      <c r="I410" s="84" t="b">
        <v>0</v>
      </c>
      <c r="J410" s="84" t="b">
        <v>0</v>
      </c>
      <c r="K410" s="84" t="b">
        <v>1</v>
      </c>
      <c r="L410" s="84" t="b">
        <v>0</v>
      </c>
    </row>
    <row r="411" spans="1:12" ht="15">
      <c r="A411" s="84" t="s">
        <v>2596</v>
      </c>
      <c r="B411" s="84" t="s">
        <v>2147</v>
      </c>
      <c r="C411" s="84">
        <v>2</v>
      </c>
      <c r="D411" s="123">
        <v>0.01088323427109991</v>
      </c>
      <c r="E411" s="123">
        <v>1.515211304327802</v>
      </c>
      <c r="F411" s="84" t="s">
        <v>2032</v>
      </c>
      <c r="G411" s="84" t="b">
        <v>0</v>
      </c>
      <c r="H411" s="84" t="b">
        <v>1</v>
      </c>
      <c r="I411" s="84" t="b">
        <v>0</v>
      </c>
      <c r="J411" s="84" t="b">
        <v>0</v>
      </c>
      <c r="K411" s="84" t="b">
        <v>0</v>
      </c>
      <c r="L411" s="84" t="b">
        <v>0</v>
      </c>
    </row>
    <row r="412" spans="1:12" ht="15">
      <c r="A412" s="84" t="s">
        <v>2148</v>
      </c>
      <c r="B412" s="84" t="s">
        <v>2137</v>
      </c>
      <c r="C412" s="84">
        <v>2</v>
      </c>
      <c r="D412" s="123">
        <v>0.01088323427109991</v>
      </c>
      <c r="E412" s="123">
        <v>1.515211304327802</v>
      </c>
      <c r="F412" s="84" t="s">
        <v>2032</v>
      </c>
      <c r="G412" s="84" t="b">
        <v>0</v>
      </c>
      <c r="H412" s="84" t="b">
        <v>1</v>
      </c>
      <c r="I412" s="84" t="b">
        <v>0</v>
      </c>
      <c r="J412" s="84" t="b">
        <v>0</v>
      </c>
      <c r="K412" s="84" t="b">
        <v>0</v>
      </c>
      <c r="L412" s="84" t="b">
        <v>0</v>
      </c>
    </row>
    <row r="413" spans="1:12" ht="15">
      <c r="A413" s="84" t="s">
        <v>2137</v>
      </c>
      <c r="B413" s="84" t="s">
        <v>2584</v>
      </c>
      <c r="C413" s="84">
        <v>2</v>
      </c>
      <c r="D413" s="123">
        <v>0.01088323427109991</v>
      </c>
      <c r="E413" s="123">
        <v>1.816241299991783</v>
      </c>
      <c r="F413" s="84" t="s">
        <v>2032</v>
      </c>
      <c r="G413" s="84" t="b">
        <v>0</v>
      </c>
      <c r="H413" s="84" t="b">
        <v>0</v>
      </c>
      <c r="I413" s="84" t="b">
        <v>0</v>
      </c>
      <c r="J413" s="84" t="b">
        <v>0</v>
      </c>
      <c r="K413" s="84" t="b">
        <v>0</v>
      </c>
      <c r="L413" s="84" t="b">
        <v>0</v>
      </c>
    </row>
    <row r="414" spans="1:12" ht="15">
      <c r="A414" s="84" t="s">
        <v>2584</v>
      </c>
      <c r="B414" s="84" t="s">
        <v>2614</v>
      </c>
      <c r="C414" s="84">
        <v>2</v>
      </c>
      <c r="D414" s="123">
        <v>0.01088323427109991</v>
      </c>
      <c r="E414" s="123">
        <v>1.816241299991783</v>
      </c>
      <c r="F414" s="84" t="s">
        <v>2032</v>
      </c>
      <c r="G414" s="84" t="b">
        <v>0</v>
      </c>
      <c r="H414" s="84" t="b">
        <v>0</v>
      </c>
      <c r="I414" s="84" t="b">
        <v>0</v>
      </c>
      <c r="J414" s="84" t="b">
        <v>0</v>
      </c>
      <c r="K414" s="84" t="b">
        <v>0</v>
      </c>
      <c r="L414" s="84" t="b">
        <v>0</v>
      </c>
    </row>
    <row r="415" spans="1:12" ht="15">
      <c r="A415" s="84" t="s">
        <v>2614</v>
      </c>
      <c r="B415" s="84" t="s">
        <v>2169</v>
      </c>
      <c r="C415" s="84">
        <v>2</v>
      </c>
      <c r="D415" s="123">
        <v>0.01088323427109991</v>
      </c>
      <c r="E415" s="123">
        <v>1.1630287862164392</v>
      </c>
      <c r="F415" s="84" t="s">
        <v>2032</v>
      </c>
      <c r="G415" s="84" t="b">
        <v>0</v>
      </c>
      <c r="H415" s="84" t="b">
        <v>0</v>
      </c>
      <c r="I415" s="84" t="b">
        <v>0</v>
      </c>
      <c r="J415" s="84" t="b">
        <v>0</v>
      </c>
      <c r="K415" s="84" t="b">
        <v>0</v>
      </c>
      <c r="L415" s="84" t="b">
        <v>0</v>
      </c>
    </row>
    <row r="416" spans="1:12" ht="15">
      <c r="A416" s="84" t="s">
        <v>2146</v>
      </c>
      <c r="B416" s="84" t="s">
        <v>2615</v>
      </c>
      <c r="C416" s="84">
        <v>2</v>
      </c>
      <c r="D416" s="123">
        <v>0.01088323427109991</v>
      </c>
      <c r="E416" s="123">
        <v>1.1630287862164392</v>
      </c>
      <c r="F416" s="84" t="s">
        <v>2032</v>
      </c>
      <c r="G416" s="84" t="b">
        <v>0</v>
      </c>
      <c r="H416" s="84" t="b">
        <v>0</v>
      </c>
      <c r="I416" s="84" t="b">
        <v>0</v>
      </c>
      <c r="J416" s="84" t="b">
        <v>0</v>
      </c>
      <c r="K416" s="84" t="b">
        <v>0</v>
      </c>
      <c r="L416" s="84" t="b">
        <v>0</v>
      </c>
    </row>
    <row r="417" spans="1:12" ht="15">
      <c r="A417" s="84" t="s">
        <v>2112</v>
      </c>
      <c r="B417" s="84" t="s">
        <v>2568</v>
      </c>
      <c r="C417" s="84">
        <v>2</v>
      </c>
      <c r="D417" s="123">
        <v>0.01088323427109991</v>
      </c>
      <c r="E417" s="123">
        <v>1.515211304327802</v>
      </c>
      <c r="F417" s="84" t="s">
        <v>2032</v>
      </c>
      <c r="G417" s="84" t="b">
        <v>0</v>
      </c>
      <c r="H417" s="84" t="b">
        <v>0</v>
      </c>
      <c r="I417" s="84" t="b">
        <v>0</v>
      </c>
      <c r="J417" s="84" t="b">
        <v>0</v>
      </c>
      <c r="K417" s="84" t="b">
        <v>0</v>
      </c>
      <c r="L417" s="84" t="b">
        <v>0</v>
      </c>
    </row>
    <row r="418" spans="1:12" ht="15">
      <c r="A418" s="84" t="s">
        <v>2568</v>
      </c>
      <c r="B418" s="84" t="s">
        <v>487</v>
      </c>
      <c r="C418" s="84">
        <v>2</v>
      </c>
      <c r="D418" s="123">
        <v>0.01088323427109991</v>
      </c>
      <c r="E418" s="123">
        <v>1.2141813086638207</v>
      </c>
      <c r="F418" s="84" t="s">
        <v>2032</v>
      </c>
      <c r="G418" s="84" t="b">
        <v>0</v>
      </c>
      <c r="H418" s="84" t="b">
        <v>0</v>
      </c>
      <c r="I418" s="84" t="b">
        <v>0</v>
      </c>
      <c r="J418" s="84" t="b">
        <v>0</v>
      </c>
      <c r="K418" s="84" t="b">
        <v>0</v>
      </c>
      <c r="L418" s="84" t="b">
        <v>0</v>
      </c>
    </row>
    <row r="419" spans="1:12" ht="15">
      <c r="A419" s="84" t="s">
        <v>2145</v>
      </c>
      <c r="B419" s="84" t="s">
        <v>2147</v>
      </c>
      <c r="C419" s="84">
        <v>2</v>
      </c>
      <c r="D419" s="123">
        <v>0.01088323427109991</v>
      </c>
      <c r="E419" s="123">
        <v>0.8162412999917831</v>
      </c>
      <c r="F419" s="84" t="s">
        <v>2032</v>
      </c>
      <c r="G419" s="84" t="b">
        <v>0</v>
      </c>
      <c r="H419" s="84" t="b">
        <v>0</v>
      </c>
      <c r="I419" s="84" t="b">
        <v>0</v>
      </c>
      <c r="J419" s="84" t="b">
        <v>0</v>
      </c>
      <c r="K419" s="84" t="b">
        <v>0</v>
      </c>
      <c r="L419" s="84" t="b">
        <v>0</v>
      </c>
    </row>
    <row r="420" spans="1:12" ht="15">
      <c r="A420" s="84" t="s">
        <v>2148</v>
      </c>
      <c r="B420" s="84" t="s">
        <v>2111</v>
      </c>
      <c r="C420" s="84">
        <v>2</v>
      </c>
      <c r="D420" s="123">
        <v>0.01088323427109991</v>
      </c>
      <c r="E420" s="123">
        <v>1.3391200452721206</v>
      </c>
      <c r="F420" s="84" t="s">
        <v>2032</v>
      </c>
      <c r="G420" s="84" t="b">
        <v>0</v>
      </c>
      <c r="H420" s="84" t="b">
        <v>1</v>
      </c>
      <c r="I420" s="84" t="b">
        <v>0</v>
      </c>
      <c r="J420" s="84" t="b">
        <v>0</v>
      </c>
      <c r="K420" s="84" t="b">
        <v>0</v>
      </c>
      <c r="L420" s="84" t="b">
        <v>0</v>
      </c>
    </row>
    <row r="421" spans="1:12" ht="15">
      <c r="A421" s="84" t="s">
        <v>2111</v>
      </c>
      <c r="B421" s="84" t="s">
        <v>2136</v>
      </c>
      <c r="C421" s="84">
        <v>2</v>
      </c>
      <c r="D421" s="123">
        <v>0.01088323427109991</v>
      </c>
      <c r="E421" s="123">
        <v>1.4640587818804207</v>
      </c>
      <c r="F421" s="84" t="s">
        <v>2032</v>
      </c>
      <c r="G421" s="84" t="b">
        <v>0</v>
      </c>
      <c r="H421" s="84" t="b">
        <v>0</v>
      </c>
      <c r="I421" s="84" t="b">
        <v>0</v>
      </c>
      <c r="J421" s="84" t="b">
        <v>0</v>
      </c>
      <c r="K421" s="84" t="b">
        <v>0</v>
      </c>
      <c r="L421" s="84" t="b">
        <v>0</v>
      </c>
    </row>
    <row r="422" spans="1:12" ht="15">
      <c r="A422" s="84" t="s">
        <v>2136</v>
      </c>
      <c r="B422" s="84" t="s">
        <v>2134</v>
      </c>
      <c r="C422" s="84">
        <v>2</v>
      </c>
      <c r="D422" s="123">
        <v>0.01088323427109991</v>
      </c>
      <c r="E422" s="123">
        <v>1.3391200452721206</v>
      </c>
      <c r="F422" s="84" t="s">
        <v>2032</v>
      </c>
      <c r="G422" s="84" t="b">
        <v>0</v>
      </c>
      <c r="H422" s="84" t="b">
        <v>0</v>
      </c>
      <c r="I422" s="84" t="b">
        <v>0</v>
      </c>
      <c r="J422" s="84" t="b">
        <v>0</v>
      </c>
      <c r="K422" s="84" t="b">
        <v>0</v>
      </c>
      <c r="L422" s="84" t="b">
        <v>0</v>
      </c>
    </row>
    <row r="423" spans="1:12" ht="15">
      <c r="A423" s="84" t="s">
        <v>2184</v>
      </c>
      <c r="B423" s="84" t="s">
        <v>2185</v>
      </c>
      <c r="C423" s="84">
        <v>6</v>
      </c>
      <c r="D423" s="123">
        <v>0.0038998129881910614</v>
      </c>
      <c r="E423" s="123">
        <v>1.2041199826559248</v>
      </c>
      <c r="F423" s="84" t="s">
        <v>2033</v>
      </c>
      <c r="G423" s="84" t="b">
        <v>0</v>
      </c>
      <c r="H423" s="84" t="b">
        <v>0</v>
      </c>
      <c r="I423" s="84" t="b">
        <v>0</v>
      </c>
      <c r="J423" s="84" t="b">
        <v>0</v>
      </c>
      <c r="K423" s="84" t="b">
        <v>0</v>
      </c>
      <c r="L423" s="84" t="b">
        <v>0</v>
      </c>
    </row>
    <row r="424" spans="1:12" ht="15">
      <c r="A424" s="84" t="s">
        <v>2185</v>
      </c>
      <c r="B424" s="84" t="s">
        <v>2186</v>
      </c>
      <c r="C424" s="84">
        <v>6</v>
      </c>
      <c r="D424" s="123">
        <v>0.0038998129881910614</v>
      </c>
      <c r="E424" s="123">
        <v>1.2041199826559248</v>
      </c>
      <c r="F424" s="84" t="s">
        <v>2033</v>
      </c>
      <c r="G424" s="84" t="b">
        <v>0</v>
      </c>
      <c r="H424" s="84" t="b">
        <v>0</v>
      </c>
      <c r="I424" s="84" t="b">
        <v>0</v>
      </c>
      <c r="J424" s="84" t="b">
        <v>0</v>
      </c>
      <c r="K424" s="84" t="b">
        <v>0</v>
      </c>
      <c r="L424" s="84" t="b">
        <v>0</v>
      </c>
    </row>
    <row r="425" spans="1:12" ht="15">
      <c r="A425" s="84" t="s">
        <v>2186</v>
      </c>
      <c r="B425" s="84" t="s">
        <v>2111</v>
      </c>
      <c r="C425" s="84">
        <v>6</v>
      </c>
      <c r="D425" s="123">
        <v>0.0038998129881910614</v>
      </c>
      <c r="E425" s="123">
        <v>1.0791812460476249</v>
      </c>
      <c r="F425" s="84" t="s">
        <v>2033</v>
      </c>
      <c r="G425" s="84" t="b">
        <v>0</v>
      </c>
      <c r="H425" s="84" t="b">
        <v>0</v>
      </c>
      <c r="I425" s="84" t="b">
        <v>0</v>
      </c>
      <c r="J425" s="84" t="b">
        <v>0</v>
      </c>
      <c r="K425" s="84" t="b">
        <v>0</v>
      </c>
      <c r="L425" s="84" t="b">
        <v>0</v>
      </c>
    </row>
    <row r="426" spans="1:12" ht="15">
      <c r="A426" s="84" t="s">
        <v>2111</v>
      </c>
      <c r="B426" s="84" t="s">
        <v>2112</v>
      </c>
      <c r="C426" s="84">
        <v>6</v>
      </c>
      <c r="D426" s="123">
        <v>0.0038998129881910614</v>
      </c>
      <c r="E426" s="123">
        <v>1.0791812460476249</v>
      </c>
      <c r="F426" s="84" t="s">
        <v>2033</v>
      </c>
      <c r="G426" s="84" t="b">
        <v>0</v>
      </c>
      <c r="H426" s="84" t="b">
        <v>0</v>
      </c>
      <c r="I426" s="84" t="b">
        <v>0</v>
      </c>
      <c r="J426" s="84" t="b">
        <v>0</v>
      </c>
      <c r="K426" s="84" t="b">
        <v>0</v>
      </c>
      <c r="L426" s="84" t="b">
        <v>0</v>
      </c>
    </row>
    <row r="427" spans="1:12" ht="15">
      <c r="A427" s="84" t="s">
        <v>2112</v>
      </c>
      <c r="B427" s="84" t="s">
        <v>2187</v>
      </c>
      <c r="C427" s="84">
        <v>6</v>
      </c>
      <c r="D427" s="123">
        <v>0.0038998129881910614</v>
      </c>
      <c r="E427" s="123">
        <v>1.2041199826559248</v>
      </c>
      <c r="F427" s="84" t="s">
        <v>2033</v>
      </c>
      <c r="G427" s="84" t="b">
        <v>0</v>
      </c>
      <c r="H427" s="84" t="b">
        <v>0</v>
      </c>
      <c r="I427" s="84" t="b">
        <v>0</v>
      </c>
      <c r="J427" s="84" t="b">
        <v>0</v>
      </c>
      <c r="K427" s="84" t="b">
        <v>0</v>
      </c>
      <c r="L427" s="84" t="b">
        <v>0</v>
      </c>
    </row>
    <row r="428" spans="1:12" ht="15">
      <c r="A428" s="84" t="s">
        <v>2187</v>
      </c>
      <c r="B428" s="84" t="s">
        <v>2188</v>
      </c>
      <c r="C428" s="84">
        <v>6</v>
      </c>
      <c r="D428" s="123">
        <v>0.0038998129881910614</v>
      </c>
      <c r="E428" s="123">
        <v>1.2041199826559248</v>
      </c>
      <c r="F428" s="84" t="s">
        <v>2033</v>
      </c>
      <c r="G428" s="84" t="b">
        <v>0</v>
      </c>
      <c r="H428" s="84" t="b">
        <v>0</v>
      </c>
      <c r="I428" s="84" t="b">
        <v>0</v>
      </c>
      <c r="J428" s="84" t="b">
        <v>0</v>
      </c>
      <c r="K428" s="84" t="b">
        <v>0</v>
      </c>
      <c r="L428" s="84" t="b">
        <v>0</v>
      </c>
    </row>
    <row r="429" spans="1:12" ht="15">
      <c r="A429" s="84" t="s">
        <v>2188</v>
      </c>
      <c r="B429" s="84" t="s">
        <v>2157</v>
      </c>
      <c r="C429" s="84">
        <v>6</v>
      </c>
      <c r="D429" s="123">
        <v>0.0038998129881910614</v>
      </c>
      <c r="E429" s="123">
        <v>1.2041199826559248</v>
      </c>
      <c r="F429" s="84" t="s">
        <v>2033</v>
      </c>
      <c r="G429" s="84" t="b">
        <v>0</v>
      </c>
      <c r="H429" s="84" t="b">
        <v>0</v>
      </c>
      <c r="I429" s="84" t="b">
        <v>0</v>
      </c>
      <c r="J429" s="84" t="b">
        <v>0</v>
      </c>
      <c r="K429" s="84" t="b">
        <v>0</v>
      </c>
      <c r="L429" s="84" t="b">
        <v>0</v>
      </c>
    </row>
    <row r="430" spans="1:12" ht="15">
      <c r="A430" s="84" t="s">
        <v>2157</v>
      </c>
      <c r="B430" s="84" t="s">
        <v>487</v>
      </c>
      <c r="C430" s="84">
        <v>6</v>
      </c>
      <c r="D430" s="123">
        <v>0.0038998129881910614</v>
      </c>
      <c r="E430" s="123">
        <v>1.2041199826559248</v>
      </c>
      <c r="F430" s="84" t="s">
        <v>2033</v>
      </c>
      <c r="G430" s="84" t="b">
        <v>0</v>
      </c>
      <c r="H430" s="84" t="b">
        <v>0</v>
      </c>
      <c r="I430" s="84" t="b">
        <v>0</v>
      </c>
      <c r="J430" s="84" t="b">
        <v>0</v>
      </c>
      <c r="K430" s="84" t="b">
        <v>0</v>
      </c>
      <c r="L430" s="84" t="b">
        <v>0</v>
      </c>
    </row>
    <row r="431" spans="1:12" ht="15">
      <c r="A431" s="84" t="s">
        <v>487</v>
      </c>
      <c r="B431" s="84" t="s">
        <v>2145</v>
      </c>
      <c r="C431" s="84">
        <v>6</v>
      </c>
      <c r="D431" s="123">
        <v>0.0038998129881910614</v>
      </c>
      <c r="E431" s="123">
        <v>1.2041199826559248</v>
      </c>
      <c r="F431" s="84" t="s">
        <v>2033</v>
      </c>
      <c r="G431" s="84" t="b">
        <v>0</v>
      </c>
      <c r="H431" s="84" t="b">
        <v>0</v>
      </c>
      <c r="I431" s="84" t="b">
        <v>0</v>
      </c>
      <c r="J431" s="84" t="b">
        <v>0</v>
      </c>
      <c r="K431" s="84" t="b">
        <v>0</v>
      </c>
      <c r="L431" s="84" t="b">
        <v>0</v>
      </c>
    </row>
    <row r="432" spans="1:12" ht="15">
      <c r="A432" s="84" t="s">
        <v>2145</v>
      </c>
      <c r="B432" s="84" t="s">
        <v>2169</v>
      </c>
      <c r="C432" s="84">
        <v>6</v>
      </c>
      <c r="D432" s="123">
        <v>0.0038998129881910614</v>
      </c>
      <c r="E432" s="123">
        <v>1.2041199826559248</v>
      </c>
      <c r="F432" s="84" t="s">
        <v>2033</v>
      </c>
      <c r="G432" s="84" t="b">
        <v>0</v>
      </c>
      <c r="H432" s="84" t="b">
        <v>0</v>
      </c>
      <c r="I432" s="84" t="b">
        <v>0</v>
      </c>
      <c r="J432" s="84" t="b">
        <v>0</v>
      </c>
      <c r="K432" s="84" t="b">
        <v>0</v>
      </c>
      <c r="L432" s="84" t="b">
        <v>0</v>
      </c>
    </row>
    <row r="433" spans="1:12" ht="15">
      <c r="A433" s="84" t="s">
        <v>2169</v>
      </c>
      <c r="B433" s="84" t="s">
        <v>2146</v>
      </c>
      <c r="C433" s="84">
        <v>6</v>
      </c>
      <c r="D433" s="123">
        <v>0.0038998129881910614</v>
      </c>
      <c r="E433" s="123">
        <v>1.2041199826559248</v>
      </c>
      <c r="F433" s="84" t="s">
        <v>2033</v>
      </c>
      <c r="G433" s="84" t="b">
        <v>0</v>
      </c>
      <c r="H433" s="84" t="b">
        <v>0</v>
      </c>
      <c r="I433" s="84" t="b">
        <v>0</v>
      </c>
      <c r="J433" s="84" t="b">
        <v>0</v>
      </c>
      <c r="K433" s="84" t="b">
        <v>0</v>
      </c>
      <c r="L433" s="84" t="b">
        <v>0</v>
      </c>
    </row>
    <row r="434" spans="1:12" ht="15">
      <c r="A434" s="84" t="s">
        <v>328</v>
      </c>
      <c r="B434" s="84" t="s">
        <v>2184</v>
      </c>
      <c r="C434" s="84">
        <v>4</v>
      </c>
      <c r="D434" s="123">
        <v>0.009438370822768716</v>
      </c>
      <c r="E434" s="123">
        <v>1.2833012287035497</v>
      </c>
      <c r="F434" s="84" t="s">
        <v>2033</v>
      </c>
      <c r="G434" s="84" t="b">
        <v>0</v>
      </c>
      <c r="H434" s="84" t="b">
        <v>0</v>
      </c>
      <c r="I434" s="84" t="b">
        <v>0</v>
      </c>
      <c r="J434" s="84" t="b">
        <v>0</v>
      </c>
      <c r="K434" s="84" t="b">
        <v>0</v>
      </c>
      <c r="L434" s="84" t="b">
        <v>0</v>
      </c>
    </row>
    <row r="435" spans="1:12" ht="15">
      <c r="A435" s="84" t="s">
        <v>2146</v>
      </c>
      <c r="B435" s="84" t="s">
        <v>2582</v>
      </c>
      <c r="C435" s="84">
        <v>2</v>
      </c>
      <c r="D435" s="123">
        <v>0.01056442804563642</v>
      </c>
      <c r="E435" s="123">
        <v>1.6812412373755872</v>
      </c>
      <c r="F435" s="84" t="s">
        <v>2033</v>
      </c>
      <c r="G435" s="84" t="b">
        <v>0</v>
      </c>
      <c r="H435" s="84" t="b">
        <v>0</v>
      </c>
      <c r="I435" s="84" t="b">
        <v>0</v>
      </c>
      <c r="J435" s="84" t="b">
        <v>0</v>
      </c>
      <c r="K435" s="84" t="b">
        <v>0</v>
      </c>
      <c r="L435" s="84" t="b">
        <v>0</v>
      </c>
    </row>
    <row r="436" spans="1:12" ht="15">
      <c r="A436" s="84" t="s">
        <v>2582</v>
      </c>
      <c r="B436" s="84" t="s">
        <v>2633</v>
      </c>
      <c r="C436" s="84">
        <v>2</v>
      </c>
      <c r="D436" s="123">
        <v>0.01056442804563642</v>
      </c>
      <c r="E436" s="123">
        <v>1.6812412373755872</v>
      </c>
      <c r="F436" s="84" t="s">
        <v>2033</v>
      </c>
      <c r="G436" s="84" t="b">
        <v>0</v>
      </c>
      <c r="H436" s="84" t="b">
        <v>0</v>
      </c>
      <c r="I436" s="84" t="b">
        <v>0</v>
      </c>
      <c r="J436" s="84" t="b">
        <v>0</v>
      </c>
      <c r="K436" s="84" t="b">
        <v>0</v>
      </c>
      <c r="L436" s="84" t="b">
        <v>0</v>
      </c>
    </row>
    <row r="437" spans="1:12" ht="15">
      <c r="A437" s="84" t="s">
        <v>2633</v>
      </c>
      <c r="B437" s="84" t="s">
        <v>2634</v>
      </c>
      <c r="C437" s="84">
        <v>2</v>
      </c>
      <c r="D437" s="123">
        <v>0.01056442804563642</v>
      </c>
      <c r="E437" s="123">
        <v>1.6812412373755872</v>
      </c>
      <c r="F437" s="84" t="s">
        <v>2033</v>
      </c>
      <c r="G437" s="84" t="b">
        <v>0</v>
      </c>
      <c r="H437" s="84" t="b">
        <v>0</v>
      </c>
      <c r="I437" s="84" t="b">
        <v>0</v>
      </c>
      <c r="J437" s="84" t="b">
        <v>0</v>
      </c>
      <c r="K437" s="84" t="b">
        <v>1</v>
      </c>
      <c r="L437" s="84" t="b">
        <v>0</v>
      </c>
    </row>
    <row r="438" spans="1:12" ht="15">
      <c r="A438" s="84" t="s">
        <v>2634</v>
      </c>
      <c r="B438" s="84" t="s">
        <v>2111</v>
      </c>
      <c r="C438" s="84">
        <v>2</v>
      </c>
      <c r="D438" s="123">
        <v>0.01056442804563642</v>
      </c>
      <c r="E438" s="123">
        <v>1.0791812460476249</v>
      </c>
      <c r="F438" s="84" t="s">
        <v>2033</v>
      </c>
      <c r="G438" s="84" t="b">
        <v>0</v>
      </c>
      <c r="H438" s="84" t="b">
        <v>1</v>
      </c>
      <c r="I438" s="84" t="b">
        <v>0</v>
      </c>
      <c r="J438" s="84" t="b">
        <v>0</v>
      </c>
      <c r="K438" s="84" t="b">
        <v>0</v>
      </c>
      <c r="L438" s="84" t="b">
        <v>0</v>
      </c>
    </row>
    <row r="439" spans="1:12" ht="15">
      <c r="A439" s="84" t="s">
        <v>2111</v>
      </c>
      <c r="B439" s="84" t="s">
        <v>2559</v>
      </c>
      <c r="C439" s="84">
        <v>2</v>
      </c>
      <c r="D439" s="123">
        <v>0.01056442804563642</v>
      </c>
      <c r="E439" s="123">
        <v>1.0791812460476249</v>
      </c>
      <c r="F439" s="84" t="s">
        <v>2033</v>
      </c>
      <c r="G439" s="84" t="b">
        <v>0</v>
      </c>
      <c r="H439" s="84" t="b">
        <v>0</v>
      </c>
      <c r="I439" s="84" t="b">
        <v>0</v>
      </c>
      <c r="J439" s="84" t="b">
        <v>0</v>
      </c>
      <c r="K439" s="84" t="b">
        <v>0</v>
      </c>
      <c r="L439" s="84" t="b">
        <v>0</v>
      </c>
    </row>
    <row r="440" spans="1:12" ht="15">
      <c r="A440" s="84" t="s">
        <v>2559</v>
      </c>
      <c r="B440" s="84" t="s">
        <v>2134</v>
      </c>
      <c r="C440" s="84">
        <v>2</v>
      </c>
      <c r="D440" s="123">
        <v>0.01056442804563642</v>
      </c>
      <c r="E440" s="123">
        <v>1.505149978319906</v>
      </c>
      <c r="F440" s="84" t="s">
        <v>2033</v>
      </c>
      <c r="G440" s="84" t="b">
        <v>0</v>
      </c>
      <c r="H440" s="84" t="b">
        <v>0</v>
      </c>
      <c r="I440" s="84" t="b">
        <v>0</v>
      </c>
      <c r="J440" s="84" t="b">
        <v>0</v>
      </c>
      <c r="K440" s="84" t="b">
        <v>0</v>
      </c>
      <c r="L440" s="84" t="b">
        <v>0</v>
      </c>
    </row>
    <row r="441" spans="1:12" ht="15">
      <c r="A441" s="84" t="s">
        <v>2134</v>
      </c>
      <c r="B441" s="84" t="s">
        <v>2135</v>
      </c>
      <c r="C441" s="84">
        <v>2</v>
      </c>
      <c r="D441" s="123">
        <v>0.01056442804563642</v>
      </c>
      <c r="E441" s="123">
        <v>1.505149978319906</v>
      </c>
      <c r="F441" s="84" t="s">
        <v>2033</v>
      </c>
      <c r="G441" s="84" t="b">
        <v>0</v>
      </c>
      <c r="H441" s="84" t="b">
        <v>0</v>
      </c>
      <c r="I441" s="84" t="b">
        <v>0</v>
      </c>
      <c r="J441" s="84" t="b">
        <v>0</v>
      </c>
      <c r="K441" s="84" t="b">
        <v>0</v>
      </c>
      <c r="L441" s="84" t="b">
        <v>0</v>
      </c>
    </row>
    <row r="442" spans="1:12" ht="15">
      <c r="A442" s="84" t="s">
        <v>2135</v>
      </c>
      <c r="B442" s="84" t="s">
        <v>2586</v>
      </c>
      <c r="C442" s="84">
        <v>2</v>
      </c>
      <c r="D442" s="123">
        <v>0.01056442804563642</v>
      </c>
      <c r="E442" s="123">
        <v>1.6812412373755872</v>
      </c>
      <c r="F442" s="84" t="s">
        <v>2033</v>
      </c>
      <c r="G442" s="84" t="b">
        <v>0</v>
      </c>
      <c r="H442" s="84" t="b">
        <v>0</v>
      </c>
      <c r="I442" s="84" t="b">
        <v>0</v>
      </c>
      <c r="J442" s="84" t="b">
        <v>0</v>
      </c>
      <c r="K442" s="84" t="b">
        <v>0</v>
      </c>
      <c r="L442" s="84" t="b">
        <v>0</v>
      </c>
    </row>
    <row r="443" spans="1:12" ht="15">
      <c r="A443" s="84" t="s">
        <v>2134</v>
      </c>
      <c r="B443" s="84" t="s">
        <v>2135</v>
      </c>
      <c r="C443" s="84">
        <v>8</v>
      </c>
      <c r="D443" s="123">
        <v>0.004157884549526403</v>
      </c>
      <c r="E443" s="123">
        <v>1.261803372262264</v>
      </c>
      <c r="F443" s="84" t="s">
        <v>2034</v>
      </c>
      <c r="G443" s="84" t="b">
        <v>0</v>
      </c>
      <c r="H443" s="84" t="b">
        <v>0</v>
      </c>
      <c r="I443" s="84" t="b">
        <v>0</v>
      </c>
      <c r="J443" s="84" t="b">
        <v>0</v>
      </c>
      <c r="K443" s="84" t="b">
        <v>0</v>
      </c>
      <c r="L443" s="84" t="b">
        <v>0</v>
      </c>
    </row>
    <row r="444" spans="1:12" ht="15">
      <c r="A444" s="84" t="s">
        <v>2190</v>
      </c>
      <c r="B444" s="84" t="s">
        <v>2146</v>
      </c>
      <c r="C444" s="84">
        <v>5</v>
      </c>
      <c r="D444" s="123">
        <v>0.008385298050270535</v>
      </c>
      <c r="E444" s="123">
        <v>1.60422605308447</v>
      </c>
      <c r="F444" s="84" t="s">
        <v>2034</v>
      </c>
      <c r="G444" s="84" t="b">
        <v>0</v>
      </c>
      <c r="H444" s="84" t="b">
        <v>0</v>
      </c>
      <c r="I444" s="84" t="b">
        <v>0</v>
      </c>
      <c r="J444" s="84" t="b">
        <v>0</v>
      </c>
      <c r="K444" s="84" t="b">
        <v>0</v>
      </c>
      <c r="L444" s="84" t="b">
        <v>0</v>
      </c>
    </row>
    <row r="445" spans="1:12" ht="15">
      <c r="A445" s="84" t="s">
        <v>356</v>
      </c>
      <c r="B445" s="84" t="s">
        <v>355</v>
      </c>
      <c r="C445" s="84">
        <v>2</v>
      </c>
      <c r="D445" s="123">
        <v>0.0062210715597651785</v>
      </c>
      <c r="E445" s="123">
        <v>1.7011360660925265</v>
      </c>
      <c r="F445" s="84" t="s">
        <v>2034</v>
      </c>
      <c r="G445" s="84" t="b">
        <v>0</v>
      </c>
      <c r="H445" s="84" t="b">
        <v>0</v>
      </c>
      <c r="I445" s="84" t="b">
        <v>0</v>
      </c>
      <c r="J445" s="84" t="b">
        <v>0</v>
      </c>
      <c r="K445" s="84" t="b">
        <v>0</v>
      </c>
      <c r="L445" s="84" t="b">
        <v>0</v>
      </c>
    </row>
    <row r="446" spans="1:12" ht="15">
      <c r="A446" s="84" t="s">
        <v>355</v>
      </c>
      <c r="B446" s="84" t="s">
        <v>352</v>
      </c>
      <c r="C446" s="84">
        <v>2</v>
      </c>
      <c r="D446" s="123">
        <v>0.0062210715597651785</v>
      </c>
      <c r="E446" s="123">
        <v>1.7011360660925265</v>
      </c>
      <c r="F446" s="84" t="s">
        <v>2034</v>
      </c>
      <c r="G446" s="84" t="b">
        <v>0</v>
      </c>
      <c r="H446" s="84" t="b">
        <v>0</v>
      </c>
      <c r="I446" s="84" t="b">
        <v>0</v>
      </c>
      <c r="J446" s="84" t="b">
        <v>0</v>
      </c>
      <c r="K446" s="84" t="b">
        <v>0</v>
      </c>
      <c r="L446" s="84" t="b">
        <v>0</v>
      </c>
    </row>
    <row r="447" spans="1:12" ht="15">
      <c r="A447" s="84" t="s">
        <v>2619</v>
      </c>
      <c r="B447" s="84" t="s">
        <v>2667</v>
      </c>
      <c r="C447" s="84">
        <v>2</v>
      </c>
      <c r="D447" s="123">
        <v>0.0062210715597651785</v>
      </c>
      <c r="E447" s="123">
        <v>2.002166061756508</v>
      </c>
      <c r="F447" s="84" t="s">
        <v>2034</v>
      </c>
      <c r="G447" s="84" t="b">
        <v>0</v>
      </c>
      <c r="H447" s="84" t="b">
        <v>0</v>
      </c>
      <c r="I447" s="84" t="b">
        <v>0</v>
      </c>
      <c r="J447" s="84" t="b">
        <v>0</v>
      </c>
      <c r="K447" s="84" t="b">
        <v>0</v>
      </c>
      <c r="L447" s="84" t="b">
        <v>0</v>
      </c>
    </row>
    <row r="448" spans="1:12" ht="15">
      <c r="A448" s="84" t="s">
        <v>2146</v>
      </c>
      <c r="B448" s="84" t="s">
        <v>2136</v>
      </c>
      <c r="C448" s="84">
        <v>2</v>
      </c>
      <c r="D448" s="123">
        <v>0.0062210715597651785</v>
      </c>
      <c r="E448" s="123">
        <v>1.1271047983648077</v>
      </c>
      <c r="F448" s="84" t="s">
        <v>2034</v>
      </c>
      <c r="G448" s="84" t="b">
        <v>0</v>
      </c>
      <c r="H448" s="84" t="b">
        <v>0</v>
      </c>
      <c r="I448" s="84" t="b">
        <v>0</v>
      </c>
      <c r="J448" s="84" t="b">
        <v>0</v>
      </c>
      <c r="K448" s="84" t="b">
        <v>0</v>
      </c>
      <c r="L448" s="84" t="b">
        <v>0</v>
      </c>
    </row>
    <row r="449" spans="1:12" ht="15">
      <c r="A449" s="84" t="s">
        <v>2146</v>
      </c>
      <c r="B449" s="84" t="s">
        <v>2690</v>
      </c>
      <c r="C449" s="84">
        <v>2</v>
      </c>
      <c r="D449" s="123">
        <v>0.0062210715597651785</v>
      </c>
      <c r="E449" s="123">
        <v>1.60422605308447</v>
      </c>
      <c r="F449" s="84" t="s">
        <v>2034</v>
      </c>
      <c r="G449" s="84" t="b">
        <v>0</v>
      </c>
      <c r="H449" s="84" t="b">
        <v>0</v>
      </c>
      <c r="I449" s="84" t="b">
        <v>0</v>
      </c>
      <c r="J449" s="84" t="b">
        <v>0</v>
      </c>
      <c r="K449" s="84" t="b">
        <v>0</v>
      </c>
      <c r="L449" s="84" t="b">
        <v>0</v>
      </c>
    </row>
    <row r="450" spans="1:12" ht="15">
      <c r="A450" s="84" t="s">
        <v>2690</v>
      </c>
      <c r="B450" s="84" t="s">
        <v>2191</v>
      </c>
      <c r="C450" s="84">
        <v>2</v>
      </c>
      <c r="D450" s="123">
        <v>0.0062210715597651785</v>
      </c>
      <c r="E450" s="123">
        <v>1.7011360660925265</v>
      </c>
      <c r="F450" s="84" t="s">
        <v>2034</v>
      </c>
      <c r="G450" s="84" t="b">
        <v>0</v>
      </c>
      <c r="H450" s="84" t="b">
        <v>0</v>
      </c>
      <c r="I450" s="84" t="b">
        <v>0</v>
      </c>
      <c r="J450" s="84" t="b">
        <v>0</v>
      </c>
      <c r="K450" s="84" t="b">
        <v>0</v>
      </c>
      <c r="L450" s="84" t="b">
        <v>0</v>
      </c>
    </row>
    <row r="451" spans="1:12" ht="15">
      <c r="A451" s="84" t="s">
        <v>2191</v>
      </c>
      <c r="B451" s="84" t="s">
        <v>2691</v>
      </c>
      <c r="C451" s="84">
        <v>2</v>
      </c>
      <c r="D451" s="123">
        <v>0.0062210715597651785</v>
      </c>
      <c r="E451" s="123">
        <v>1.7011360660925265</v>
      </c>
      <c r="F451" s="84" t="s">
        <v>2034</v>
      </c>
      <c r="G451" s="84" t="b">
        <v>0</v>
      </c>
      <c r="H451" s="84" t="b">
        <v>0</v>
      </c>
      <c r="I451" s="84" t="b">
        <v>0</v>
      </c>
      <c r="J451" s="84" t="b">
        <v>0</v>
      </c>
      <c r="K451" s="84" t="b">
        <v>1</v>
      </c>
      <c r="L451" s="84" t="b">
        <v>0</v>
      </c>
    </row>
    <row r="452" spans="1:12" ht="15">
      <c r="A452" s="84" t="s">
        <v>2691</v>
      </c>
      <c r="B452" s="84" t="s">
        <v>2134</v>
      </c>
      <c r="C452" s="84">
        <v>2</v>
      </c>
      <c r="D452" s="123">
        <v>0.0062210715597651785</v>
      </c>
      <c r="E452" s="123">
        <v>1.261803372262264</v>
      </c>
      <c r="F452" s="84" t="s">
        <v>2034</v>
      </c>
      <c r="G452" s="84" t="b">
        <v>0</v>
      </c>
      <c r="H452" s="84" t="b">
        <v>1</v>
      </c>
      <c r="I452" s="84" t="b">
        <v>0</v>
      </c>
      <c r="J452" s="84" t="b">
        <v>0</v>
      </c>
      <c r="K452" s="84" t="b">
        <v>0</v>
      </c>
      <c r="L452" s="84" t="b">
        <v>0</v>
      </c>
    </row>
    <row r="453" spans="1:12" ht="15">
      <c r="A453" s="84" t="s">
        <v>2135</v>
      </c>
      <c r="B453" s="84" t="s">
        <v>2136</v>
      </c>
      <c r="C453" s="84">
        <v>2</v>
      </c>
      <c r="D453" s="123">
        <v>0.0062210715597651785</v>
      </c>
      <c r="E453" s="123">
        <v>0.9229848157088828</v>
      </c>
      <c r="F453" s="84" t="s">
        <v>2034</v>
      </c>
      <c r="G453" s="84" t="b">
        <v>0</v>
      </c>
      <c r="H453" s="84" t="b">
        <v>0</v>
      </c>
      <c r="I453" s="84" t="b">
        <v>0</v>
      </c>
      <c r="J453" s="84" t="b">
        <v>0</v>
      </c>
      <c r="K453" s="84" t="b">
        <v>0</v>
      </c>
      <c r="L453" s="84" t="b">
        <v>0</v>
      </c>
    </row>
    <row r="454" spans="1:12" ht="15">
      <c r="A454" s="84" t="s">
        <v>2136</v>
      </c>
      <c r="B454" s="84" t="s">
        <v>2692</v>
      </c>
      <c r="C454" s="84">
        <v>2</v>
      </c>
      <c r="D454" s="123">
        <v>0.0062210715597651785</v>
      </c>
      <c r="E454" s="123">
        <v>1.5250448070368452</v>
      </c>
      <c r="F454" s="84" t="s">
        <v>2034</v>
      </c>
      <c r="G454" s="84" t="b">
        <v>0</v>
      </c>
      <c r="H454" s="84" t="b">
        <v>0</v>
      </c>
      <c r="I454" s="84" t="b">
        <v>0</v>
      </c>
      <c r="J454" s="84" t="b">
        <v>0</v>
      </c>
      <c r="K454" s="84" t="b">
        <v>0</v>
      </c>
      <c r="L454" s="84" t="b">
        <v>0</v>
      </c>
    </row>
    <row r="455" spans="1:12" ht="15">
      <c r="A455" s="84" t="s">
        <v>2692</v>
      </c>
      <c r="B455" s="84" t="s">
        <v>2628</v>
      </c>
      <c r="C455" s="84">
        <v>2</v>
      </c>
      <c r="D455" s="123">
        <v>0.0062210715597651785</v>
      </c>
      <c r="E455" s="123">
        <v>2.002166061756508</v>
      </c>
      <c r="F455" s="84" t="s">
        <v>2034</v>
      </c>
      <c r="G455" s="84" t="b">
        <v>0</v>
      </c>
      <c r="H455" s="84" t="b">
        <v>0</v>
      </c>
      <c r="I455" s="84" t="b">
        <v>0</v>
      </c>
      <c r="J455" s="84" t="b">
        <v>0</v>
      </c>
      <c r="K455" s="84" t="b">
        <v>0</v>
      </c>
      <c r="L455" s="84" t="b">
        <v>0</v>
      </c>
    </row>
    <row r="456" spans="1:12" ht="15">
      <c r="A456" s="84" t="s">
        <v>2628</v>
      </c>
      <c r="B456" s="84" t="s">
        <v>2625</v>
      </c>
      <c r="C456" s="84">
        <v>2</v>
      </c>
      <c r="D456" s="123">
        <v>0.0062210715597651785</v>
      </c>
      <c r="E456" s="123">
        <v>2.002166061756508</v>
      </c>
      <c r="F456" s="84" t="s">
        <v>2034</v>
      </c>
      <c r="G456" s="84" t="b">
        <v>0</v>
      </c>
      <c r="H456" s="84" t="b">
        <v>0</v>
      </c>
      <c r="I456" s="84" t="b">
        <v>0</v>
      </c>
      <c r="J456" s="84" t="b">
        <v>0</v>
      </c>
      <c r="K456" s="84" t="b">
        <v>0</v>
      </c>
      <c r="L456" s="84" t="b">
        <v>0</v>
      </c>
    </row>
    <row r="457" spans="1:12" ht="15">
      <c r="A457" s="84" t="s">
        <v>2625</v>
      </c>
      <c r="B457" s="84" t="s">
        <v>2693</v>
      </c>
      <c r="C457" s="84">
        <v>2</v>
      </c>
      <c r="D457" s="123">
        <v>0.0062210715597651785</v>
      </c>
      <c r="E457" s="123">
        <v>2.002166061756508</v>
      </c>
      <c r="F457" s="84" t="s">
        <v>2034</v>
      </c>
      <c r="G457" s="84" t="b">
        <v>0</v>
      </c>
      <c r="H457" s="84" t="b">
        <v>0</v>
      </c>
      <c r="I457" s="84" t="b">
        <v>0</v>
      </c>
      <c r="J457" s="84" t="b">
        <v>0</v>
      </c>
      <c r="K457" s="84" t="b">
        <v>0</v>
      </c>
      <c r="L457" s="84" t="b">
        <v>0</v>
      </c>
    </row>
    <row r="458" spans="1:12" ht="15">
      <c r="A458" s="84" t="s">
        <v>2693</v>
      </c>
      <c r="B458" s="84" t="s">
        <v>2635</v>
      </c>
      <c r="C458" s="84">
        <v>2</v>
      </c>
      <c r="D458" s="123">
        <v>0.0062210715597651785</v>
      </c>
      <c r="E458" s="123">
        <v>1.8260748027008264</v>
      </c>
      <c r="F458" s="84" t="s">
        <v>2034</v>
      </c>
      <c r="G458" s="84" t="b">
        <v>0</v>
      </c>
      <c r="H458" s="84" t="b">
        <v>0</v>
      </c>
      <c r="I458" s="84" t="b">
        <v>0</v>
      </c>
      <c r="J458" s="84" t="b">
        <v>0</v>
      </c>
      <c r="K458" s="84" t="b">
        <v>0</v>
      </c>
      <c r="L458" s="84" t="b">
        <v>0</v>
      </c>
    </row>
    <row r="459" spans="1:12" ht="15">
      <c r="A459" s="84" t="s">
        <v>2635</v>
      </c>
      <c r="B459" s="84" t="s">
        <v>2158</v>
      </c>
      <c r="C459" s="84">
        <v>2</v>
      </c>
      <c r="D459" s="123">
        <v>0.0062210715597651785</v>
      </c>
      <c r="E459" s="123">
        <v>1.8260748027008264</v>
      </c>
      <c r="F459" s="84" t="s">
        <v>2034</v>
      </c>
      <c r="G459" s="84" t="b">
        <v>0</v>
      </c>
      <c r="H459" s="84" t="b">
        <v>0</v>
      </c>
      <c r="I459" s="84" t="b">
        <v>0</v>
      </c>
      <c r="J459" s="84" t="b">
        <v>0</v>
      </c>
      <c r="K459" s="84" t="b">
        <v>1</v>
      </c>
      <c r="L459" s="84" t="b">
        <v>0</v>
      </c>
    </row>
    <row r="460" spans="1:12" ht="15">
      <c r="A460" s="84" t="s">
        <v>2158</v>
      </c>
      <c r="B460" s="84" t="s">
        <v>2562</v>
      </c>
      <c r="C460" s="84">
        <v>2</v>
      </c>
      <c r="D460" s="123">
        <v>0.0062210715597651785</v>
      </c>
      <c r="E460" s="123">
        <v>2.002166061756508</v>
      </c>
      <c r="F460" s="84" t="s">
        <v>2034</v>
      </c>
      <c r="G460" s="84" t="b">
        <v>0</v>
      </c>
      <c r="H460" s="84" t="b">
        <v>1</v>
      </c>
      <c r="I460" s="84" t="b">
        <v>0</v>
      </c>
      <c r="J460" s="84" t="b">
        <v>0</v>
      </c>
      <c r="K460" s="84" t="b">
        <v>0</v>
      </c>
      <c r="L460" s="84" t="b">
        <v>0</v>
      </c>
    </row>
    <row r="461" spans="1:12" ht="15">
      <c r="A461" s="84" t="s">
        <v>2562</v>
      </c>
      <c r="B461" s="84" t="s">
        <v>2134</v>
      </c>
      <c r="C461" s="84">
        <v>2</v>
      </c>
      <c r="D461" s="123">
        <v>0.0062210715597651785</v>
      </c>
      <c r="E461" s="123">
        <v>1.261803372262264</v>
      </c>
      <c r="F461" s="84" t="s">
        <v>2034</v>
      </c>
      <c r="G461" s="84" t="b">
        <v>0</v>
      </c>
      <c r="H461" s="84" t="b">
        <v>0</v>
      </c>
      <c r="I461" s="84" t="b">
        <v>0</v>
      </c>
      <c r="J461" s="84" t="b">
        <v>0</v>
      </c>
      <c r="K461" s="84" t="b">
        <v>0</v>
      </c>
      <c r="L461" s="84" t="b">
        <v>0</v>
      </c>
    </row>
    <row r="462" spans="1:12" ht="15">
      <c r="A462" s="84" t="s">
        <v>352</v>
      </c>
      <c r="B462" s="84" t="s">
        <v>355</v>
      </c>
      <c r="C462" s="84">
        <v>2</v>
      </c>
      <c r="D462" s="123">
        <v>0.0062210715597651785</v>
      </c>
      <c r="E462" s="123">
        <v>1.3031960574204888</v>
      </c>
      <c r="F462" s="84" t="s">
        <v>2034</v>
      </c>
      <c r="G462" s="84" t="b">
        <v>0</v>
      </c>
      <c r="H462" s="84" t="b">
        <v>0</v>
      </c>
      <c r="I462" s="84" t="b">
        <v>0</v>
      </c>
      <c r="J462" s="84" t="b">
        <v>0</v>
      </c>
      <c r="K462" s="84" t="b">
        <v>0</v>
      </c>
      <c r="L462" s="84" t="b">
        <v>0</v>
      </c>
    </row>
    <row r="463" spans="1:12" ht="15">
      <c r="A463" s="84" t="s">
        <v>2134</v>
      </c>
      <c r="B463" s="84" t="s">
        <v>2577</v>
      </c>
      <c r="C463" s="84">
        <v>2</v>
      </c>
      <c r="D463" s="123">
        <v>0.0062210715597651785</v>
      </c>
      <c r="E463" s="123">
        <v>1.261803372262264</v>
      </c>
      <c r="F463" s="84" t="s">
        <v>2034</v>
      </c>
      <c r="G463" s="84" t="b">
        <v>0</v>
      </c>
      <c r="H463" s="84" t="b">
        <v>0</v>
      </c>
      <c r="I463" s="84" t="b">
        <v>0</v>
      </c>
      <c r="J463" s="84" t="b">
        <v>0</v>
      </c>
      <c r="K463" s="84" t="b">
        <v>0</v>
      </c>
      <c r="L463" s="84" t="b">
        <v>0</v>
      </c>
    </row>
    <row r="464" spans="1:12" ht="15">
      <c r="A464" s="84" t="s">
        <v>2134</v>
      </c>
      <c r="B464" s="84" t="s">
        <v>2135</v>
      </c>
      <c r="C464" s="84">
        <v>4</v>
      </c>
      <c r="D464" s="123">
        <v>0</v>
      </c>
      <c r="E464" s="123">
        <v>1.301029995663981</v>
      </c>
      <c r="F464" s="84" t="s">
        <v>2036</v>
      </c>
      <c r="G464" s="84" t="b">
        <v>0</v>
      </c>
      <c r="H464" s="84" t="b">
        <v>0</v>
      </c>
      <c r="I464" s="84" t="b">
        <v>0</v>
      </c>
      <c r="J464" s="84" t="b">
        <v>0</v>
      </c>
      <c r="K464" s="84" t="b">
        <v>0</v>
      </c>
      <c r="L464" s="84" t="b">
        <v>0</v>
      </c>
    </row>
    <row r="465" spans="1:12" ht="15">
      <c r="A465" s="84" t="s">
        <v>2135</v>
      </c>
      <c r="B465" s="84" t="s">
        <v>2576</v>
      </c>
      <c r="C465" s="84">
        <v>2</v>
      </c>
      <c r="D465" s="123">
        <v>0.007167380849142409</v>
      </c>
      <c r="E465" s="123">
        <v>1.301029995663981</v>
      </c>
      <c r="F465" s="84" t="s">
        <v>2036</v>
      </c>
      <c r="G465" s="84" t="b">
        <v>0</v>
      </c>
      <c r="H465" s="84" t="b">
        <v>0</v>
      </c>
      <c r="I465" s="84" t="b">
        <v>0</v>
      </c>
      <c r="J465" s="84" t="b">
        <v>0</v>
      </c>
      <c r="K465" s="84" t="b">
        <v>1</v>
      </c>
      <c r="L465" s="84" t="b">
        <v>0</v>
      </c>
    </row>
    <row r="466" spans="1:12" ht="15">
      <c r="A466" s="84" t="s">
        <v>2576</v>
      </c>
      <c r="B466" s="84" t="s">
        <v>2112</v>
      </c>
      <c r="C466" s="84">
        <v>2</v>
      </c>
      <c r="D466" s="123">
        <v>0.007167380849142409</v>
      </c>
      <c r="E466" s="123">
        <v>1.0579919469776868</v>
      </c>
      <c r="F466" s="84" t="s">
        <v>2036</v>
      </c>
      <c r="G466" s="84" t="b">
        <v>0</v>
      </c>
      <c r="H466" s="84" t="b">
        <v>1</v>
      </c>
      <c r="I466" s="84" t="b">
        <v>0</v>
      </c>
      <c r="J466" s="84" t="b">
        <v>0</v>
      </c>
      <c r="K466" s="84" t="b">
        <v>0</v>
      </c>
      <c r="L466" s="84" t="b">
        <v>0</v>
      </c>
    </row>
    <row r="467" spans="1:12" ht="15">
      <c r="A467" s="84" t="s">
        <v>2112</v>
      </c>
      <c r="B467" s="84" t="s">
        <v>2651</v>
      </c>
      <c r="C467" s="84">
        <v>2</v>
      </c>
      <c r="D467" s="123">
        <v>0.007167380849142409</v>
      </c>
      <c r="E467" s="123">
        <v>1.0579919469776868</v>
      </c>
      <c r="F467" s="84" t="s">
        <v>2036</v>
      </c>
      <c r="G467" s="84" t="b">
        <v>0</v>
      </c>
      <c r="H467" s="84" t="b">
        <v>0</v>
      </c>
      <c r="I467" s="84" t="b">
        <v>0</v>
      </c>
      <c r="J467" s="84" t="b">
        <v>0</v>
      </c>
      <c r="K467" s="84" t="b">
        <v>0</v>
      </c>
      <c r="L467" s="84" t="b">
        <v>0</v>
      </c>
    </row>
    <row r="468" spans="1:12" ht="15">
      <c r="A468" s="84" t="s">
        <v>2651</v>
      </c>
      <c r="B468" s="84" t="s">
        <v>2112</v>
      </c>
      <c r="C468" s="84">
        <v>2</v>
      </c>
      <c r="D468" s="123">
        <v>0.007167380849142409</v>
      </c>
      <c r="E468" s="123">
        <v>1.0579919469776868</v>
      </c>
      <c r="F468" s="84" t="s">
        <v>2036</v>
      </c>
      <c r="G468" s="84" t="b">
        <v>0</v>
      </c>
      <c r="H468" s="84" t="b">
        <v>0</v>
      </c>
      <c r="I468" s="84" t="b">
        <v>0</v>
      </c>
      <c r="J468" s="84" t="b">
        <v>0</v>
      </c>
      <c r="K468" s="84" t="b">
        <v>0</v>
      </c>
      <c r="L468" s="84" t="b">
        <v>0</v>
      </c>
    </row>
    <row r="469" spans="1:12" ht="15">
      <c r="A469" s="84" t="s">
        <v>2112</v>
      </c>
      <c r="B469" s="84" t="s">
        <v>2652</v>
      </c>
      <c r="C469" s="84">
        <v>2</v>
      </c>
      <c r="D469" s="123">
        <v>0.007167380849142409</v>
      </c>
      <c r="E469" s="123">
        <v>1.0579919469776868</v>
      </c>
      <c r="F469" s="84" t="s">
        <v>2036</v>
      </c>
      <c r="G469" s="84" t="b">
        <v>0</v>
      </c>
      <c r="H469" s="84" t="b">
        <v>0</v>
      </c>
      <c r="I469" s="84" t="b">
        <v>0</v>
      </c>
      <c r="J469" s="84" t="b">
        <v>0</v>
      </c>
      <c r="K469" s="84" t="b">
        <v>0</v>
      </c>
      <c r="L469" s="84" t="b">
        <v>0</v>
      </c>
    </row>
    <row r="470" spans="1:12" ht="15">
      <c r="A470" s="84" t="s">
        <v>2652</v>
      </c>
      <c r="B470" s="84" t="s">
        <v>2653</v>
      </c>
      <c r="C470" s="84">
        <v>2</v>
      </c>
      <c r="D470" s="123">
        <v>0.007167380849142409</v>
      </c>
      <c r="E470" s="123">
        <v>1.6020599913279623</v>
      </c>
      <c r="F470" s="84" t="s">
        <v>2036</v>
      </c>
      <c r="G470" s="84" t="b">
        <v>0</v>
      </c>
      <c r="H470" s="84" t="b">
        <v>0</v>
      </c>
      <c r="I470" s="84" t="b">
        <v>0</v>
      </c>
      <c r="J470" s="84" t="b">
        <v>0</v>
      </c>
      <c r="K470" s="84" t="b">
        <v>0</v>
      </c>
      <c r="L470" s="84" t="b">
        <v>0</v>
      </c>
    </row>
    <row r="471" spans="1:12" ht="15">
      <c r="A471" s="84" t="s">
        <v>2653</v>
      </c>
      <c r="B471" s="84" t="s">
        <v>2582</v>
      </c>
      <c r="C471" s="84">
        <v>2</v>
      </c>
      <c r="D471" s="123">
        <v>0.007167380849142409</v>
      </c>
      <c r="E471" s="123">
        <v>1.6020599913279623</v>
      </c>
      <c r="F471" s="84" t="s">
        <v>2036</v>
      </c>
      <c r="G471" s="84" t="b">
        <v>0</v>
      </c>
      <c r="H471" s="84" t="b">
        <v>0</v>
      </c>
      <c r="I471" s="84" t="b">
        <v>0</v>
      </c>
      <c r="J471" s="84" t="b">
        <v>0</v>
      </c>
      <c r="K471" s="84" t="b">
        <v>0</v>
      </c>
      <c r="L471" s="84" t="b">
        <v>0</v>
      </c>
    </row>
    <row r="472" spans="1:12" ht="15">
      <c r="A472" s="84" t="s">
        <v>2582</v>
      </c>
      <c r="B472" s="84" t="s">
        <v>2583</v>
      </c>
      <c r="C472" s="84">
        <v>2</v>
      </c>
      <c r="D472" s="123">
        <v>0.007167380849142409</v>
      </c>
      <c r="E472" s="123">
        <v>1.6020599913279623</v>
      </c>
      <c r="F472" s="84" t="s">
        <v>2036</v>
      </c>
      <c r="G472" s="84" t="b">
        <v>0</v>
      </c>
      <c r="H472" s="84" t="b">
        <v>0</v>
      </c>
      <c r="I472" s="84" t="b">
        <v>0</v>
      </c>
      <c r="J472" s="84" t="b">
        <v>0</v>
      </c>
      <c r="K472" s="84" t="b">
        <v>0</v>
      </c>
      <c r="L472" s="84" t="b">
        <v>0</v>
      </c>
    </row>
    <row r="473" spans="1:12" ht="15">
      <c r="A473" s="84" t="s">
        <v>2583</v>
      </c>
      <c r="B473" s="84" t="s">
        <v>2654</v>
      </c>
      <c r="C473" s="84">
        <v>2</v>
      </c>
      <c r="D473" s="123">
        <v>0.007167380849142409</v>
      </c>
      <c r="E473" s="123">
        <v>1.6020599913279623</v>
      </c>
      <c r="F473" s="84" t="s">
        <v>2036</v>
      </c>
      <c r="G473" s="84" t="b">
        <v>0</v>
      </c>
      <c r="H473" s="84" t="b">
        <v>0</v>
      </c>
      <c r="I473" s="84" t="b">
        <v>0</v>
      </c>
      <c r="J473" s="84" t="b">
        <v>0</v>
      </c>
      <c r="K473" s="84" t="b">
        <v>0</v>
      </c>
      <c r="L473" s="84" t="b">
        <v>0</v>
      </c>
    </row>
    <row r="474" spans="1:12" ht="15">
      <c r="A474" s="84" t="s">
        <v>2654</v>
      </c>
      <c r="B474" s="84" t="s">
        <v>2112</v>
      </c>
      <c r="C474" s="84">
        <v>2</v>
      </c>
      <c r="D474" s="123">
        <v>0.007167380849142409</v>
      </c>
      <c r="E474" s="123">
        <v>1.0579919469776868</v>
      </c>
      <c r="F474" s="84" t="s">
        <v>2036</v>
      </c>
      <c r="G474" s="84" t="b">
        <v>0</v>
      </c>
      <c r="H474" s="84" t="b">
        <v>0</v>
      </c>
      <c r="I474" s="84" t="b">
        <v>0</v>
      </c>
      <c r="J474" s="84" t="b">
        <v>0</v>
      </c>
      <c r="K474" s="84" t="b">
        <v>0</v>
      </c>
      <c r="L474" s="84" t="b">
        <v>0</v>
      </c>
    </row>
    <row r="475" spans="1:12" ht="15">
      <c r="A475" s="84" t="s">
        <v>2134</v>
      </c>
      <c r="B475" s="84" t="s">
        <v>2135</v>
      </c>
      <c r="C475" s="84">
        <v>2</v>
      </c>
      <c r="D475" s="123">
        <v>0</v>
      </c>
      <c r="E475" s="123">
        <v>1.0791812460476249</v>
      </c>
      <c r="F475" s="84" t="s">
        <v>2037</v>
      </c>
      <c r="G475" s="84" t="b">
        <v>0</v>
      </c>
      <c r="H475" s="84" t="b">
        <v>0</v>
      </c>
      <c r="I475" s="84" t="b">
        <v>0</v>
      </c>
      <c r="J475" s="84" t="b">
        <v>0</v>
      </c>
      <c r="K475" s="84" t="b">
        <v>0</v>
      </c>
      <c r="L47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2729</v>
      </c>
      <c r="B1" s="13" t="s">
        <v>34</v>
      </c>
    </row>
    <row r="2" spans="1:2" ht="15">
      <c r="A2" s="115" t="s">
        <v>347</v>
      </c>
      <c r="B2" s="78">
        <v>8156.133333</v>
      </c>
    </row>
    <row r="3" spans="1:2" ht="15">
      <c r="A3" s="115" t="s">
        <v>341</v>
      </c>
      <c r="B3" s="78">
        <v>3012.433333</v>
      </c>
    </row>
    <row r="4" spans="1:2" ht="15">
      <c r="A4" s="115" t="s">
        <v>342</v>
      </c>
      <c r="B4" s="78">
        <v>2308.333333</v>
      </c>
    </row>
    <row r="5" spans="1:2" ht="15">
      <c r="A5" s="115" t="s">
        <v>354</v>
      </c>
      <c r="B5" s="78">
        <v>1438.5</v>
      </c>
    </row>
    <row r="6" spans="1:2" ht="15">
      <c r="A6" s="115" t="s">
        <v>325</v>
      </c>
      <c r="B6" s="78">
        <v>1368.033333</v>
      </c>
    </row>
    <row r="7" spans="1:2" ht="15">
      <c r="A7" s="115" t="s">
        <v>321</v>
      </c>
      <c r="B7" s="78">
        <v>1344</v>
      </c>
    </row>
    <row r="8" spans="1:2" ht="15">
      <c r="A8" s="115" t="s">
        <v>312</v>
      </c>
      <c r="B8" s="78">
        <v>1286.966667</v>
      </c>
    </row>
    <row r="9" spans="1:2" ht="15">
      <c r="A9" s="115" t="s">
        <v>296</v>
      </c>
      <c r="B9" s="78">
        <v>1197</v>
      </c>
    </row>
    <row r="10" spans="1:2" ht="15">
      <c r="A10" s="115" t="s">
        <v>322</v>
      </c>
      <c r="B10" s="78">
        <v>1000</v>
      </c>
    </row>
    <row r="11" spans="1:2" ht="15">
      <c r="A11" s="115" t="s">
        <v>243</v>
      </c>
      <c r="B11" s="78">
        <v>984.5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1056</v>
      </c>
      <c r="AF2" s="13" t="s">
        <v>1057</v>
      </c>
      <c r="AG2" s="13" t="s">
        <v>1058</v>
      </c>
      <c r="AH2" s="13" t="s">
        <v>1059</v>
      </c>
      <c r="AI2" s="13" t="s">
        <v>1060</v>
      </c>
      <c r="AJ2" s="13" t="s">
        <v>1061</v>
      </c>
      <c r="AK2" s="13" t="s">
        <v>1062</v>
      </c>
      <c r="AL2" s="13" t="s">
        <v>1063</v>
      </c>
      <c r="AM2" s="13" t="s">
        <v>1064</v>
      </c>
      <c r="AN2" s="13" t="s">
        <v>1065</v>
      </c>
      <c r="AO2" s="13" t="s">
        <v>1066</v>
      </c>
      <c r="AP2" s="13" t="s">
        <v>1067</v>
      </c>
      <c r="AQ2" s="13" t="s">
        <v>1068</v>
      </c>
      <c r="AR2" s="13" t="s">
        <v>1069</v>
      </c>
      <c r="AS2" s="13" t="s">
        <v>1070</v>
      </c>
      <c r="AT2" s="13" t="s">
        <v>192</v>
      </c>
      <c r="AU2" s="13" t="s">
        <v>1071</v>
      </c>
      <c r="AV2" s="13" t="s">
        <v>1072</v>
      </c>
      <c r="AW2" s="13" t="s">
        <v>1073</v>
      </c>
      <c r="AX2" s="13" t="s">
        <v>1074</v>
      </c>
      <c r="AY2" s="13" t="s">
        <v>1075</v>
      </c>
      <c r="AZ2" s="13" t="s">
        <v>1076</v>
      </c>
      <c r="BA2" s="13" t="s">
        <v>2051</v>
      </c>
      <c r="BB2" s="120" t="s">
        <v>2363</v>
      </c>
      <c r="BC2" s="120" t="s">
        <v>2365</v>
      </c>
      <c r="BD2" s="120" t="s">
        <v>2366</v>
      </c>
      <c r="BE2" s="120" t="s">
        <v>2368</v>
      </c>
      <c r="BF2" s="120" t="s">
        <v>2369</v>
      </c>
      <c r="BG2" s="120" t="s">
        <v>2370</v>
      </c>
      <c r="BH2" s="120" t="s">
        <v>2371</v>
      </c>
      <c r="BI2" s="120" t="s">
        <v>2445</v>
      </c>
      <c r="BJ2" s="120" t="s">
        <v>2467</v>
      </c>
      <c r="BK2" s="120" t="s">
        <v>2536</v>
      </c>
      <c r="BL2" s="120" t="s">
        <v>2717</v>
      </c>
      <c r="BM2" s="120" t="s">
        <v>2718</v>
      </c>
      <c r="BN2" s="120" t="s">
        <v>2719</v>
      </c>
      <c r="BO2" s="120" t="s">
        <v>2720</v>
      </c>
      <c r="BP2" s="120" t="s">
        <v>2721</v>
      </c>
      <c r="BQ2" s="120" t="s">
        <v>2722</v>
      </c>
      <c r="BR2" s="120" t="s">
        <v>2723</v>
      </c>
      <c r="BS2" s="120" t="s">
        <v>2724</v>
      </c>
      <c r="BT2" s="120" t="s">
        <v>2726</v>
      </c>
      <c r="BU2" s="3"/>
      <c r="BV2" s="3"/>
    </row>
    <row r="3" spans="1:74" ht="41.45" customHeight="1">
      <c r="A3" s="64" t="s">
        <v>212</v>
      </c>
      <c r="C3" s="65"/>
      <c r="D3" s="65" t="s">
        <v>64</v>
      </c>
      <c r="E3" s="66">
        <v>280.43268555970957</v>
      </c>
      <c r="F3" s="68">
        <v>99.88429568462739</v>
      </c>
      <c r="G3" s="100" t="s">
        <v>495</v>
      </c>
      <c r="H3" s="65"/>
      <c r="I3" s="69" t="s">
        <v>212</v>
      </c>
      <c r="J3" s="70"/>
      <c r="K3" s="70"/>
      <c r="L3" s="69" t="s">
        <v>1833</v>
      </c>
      <c r="M3" s="73">
        <v>39.56039150317762</v>
      </c>
      <c r="N3" s="74">
        <v>1662.1685791015625</v>
      </c>
      <c r="O3" s="74">
        <v>1592.48779296875</v>
      </c>
      <c r="P3" s="75"/>
      <c r="Q3" s="76"/>
      <c r="R3" s="76"/>
      <c r="S3" s="48"/>
      <c r="T3" s="48">
        <v>1</v>
      </c>
      <c r="U3" s="48">
        <v>1</v>
      </c>
      <c r="V3" s="49">
        <v>0</v>
      </c>
      <c r="W3" s="49">
        <v>0</v>
      </c>
      <c r="X3" s="49">
        <v>0</v>
      </c>
      <c r="Y3" s="49">
        <v>0.999996</v>
      </c>
      <c r="Z3" s="49">
        <v>0</v>
      </c>
      <c r="AA3" s="49" t="s">
        <v>2728</v>
      </c>
      <c r="AB3" s="71">
        <v>3</v>
      </c>
      <c r="AC3" s="71"/>
      <c r="AD3" s="72"/>
      <c r="AE3" s="78" t="s">
        <v>1077</v>
      </c>
      <c r="AF3" s="78">
        <v>137</v>
      </c>
      <c r="AG3" s="78">
        <v>11076</v>
      </c>
      <c r="AH3" s="78">
        <v>18172</v>
      </c>
      <c r="AI3" s="78">
        <v>878</v>
      </c>
      <c r="AJ3" s="78"/>
      <c r="AK3" s="78" t="s">
        <v>1229</v>
      </c>
      <c r="AL3" s="78" t="s">
        <v>1366</v>
      </c>
      <c r="AM3" s="83" t="s">
        <v>1466</v>
      </c>
      <c r="AN3" s="78"/>
      <c r="AO3" s="80">
        <v>39889.89474537037</v>
      </c>
      <c r="AP3" s="83" t="s">
        <v>1518</v>
      </c>
      <c r="AQ3" s="78" t="b">
        <v>0</v>
      </c>
      <c r="AR3" s="78" t="b">
        <v>0</v>
      </c>
      <c r="AS3" s="78" t="b">
        <v>1</v>
      </c>
      <c r="AT3" s="78" t="s">
        <v>1013</v>
      </c>
      <c r="AU3" s="78">
        <v>107</v>
      </c>
      <c r="AV3" s="83" t="s">
        <v>1641</v>
      </c>
      <c r="AW3" s="78" t="b">
        <v>1</v>
      </c>
      <c r="AX3" s="78" t="s">
        <v>1679</v>
      </c>
      <c r="AY3" s="83" t="s">
        <v>1680</v>
      </c>
      <c r="AZ3" s="78" t="s">
        <v>66</v>
      </c>
      <c r="BA3" s="78" t="str">
        <f>REPLACE(INDEX(GroupVertices[Group],MATCH(Vertices[[#This Row],[Vertex]],GroupVertices[Vertex],0)),1,1,"")</f>
        <v>2</v>
      </c>
      <c r="BB3" s="48"/>
      <c r="BC3" s="48"/>
      <c r="BD3" s="48"/>
      <c r="BE3" s="48"/>
      <c r="BF3" s="48"/>
      <c r="BG3" s="48"/>
      <c r="BH3" s="121" t="s">
        <v>2372</v>
      </c>
      <c r="BI3" s="121" t="s">
        <v>2372</v>
      </c>
      <c r="BJ3" s="121" t="s">
        <v>2468</v>
      </c>
      <c r="BK3" s="121" t="s">
        <v>2468</v>
      </c>
      <c r="BL3" s="121">
        <v>0</v>
      </c>
      <c r="BM3" s="124">
        <v>0</v>
      </c>
      <c r="BN3" s="121">
        <v>0</v>
      </c>
      <c r="BO3" s="124">
        <v>0</v>
      </c>
      <c r="BP3" s="121">
        <v>0</v>
      </c>
      <c r="BQ3" s="124">
        <v>0</v>
      </c>
      <c r="BR3" s="121">
        <v>36</v>
      </c>
      <c r="BS3" s="124">
        <v>100</v>
      </c>
      <c r="BT3" s="121">
        <v>36</v>
      </c>
      <c r="BU3" s="3"/>
      <c r="BV3" s="3"/>
    </row>
    <row r="4" spans="1:77" ht="41.45" customHeight="1">
      <c r="A4" s="64" t="s">
        <v>213</v>
      </c>
      <c r="C4" s="65"/>
      <c r="D4" s="65" t="s">
        <v>64</v>
      </c>
      <c r="E4" s="66">
        <v>163.81776422401143</v>
      </c>
      <c r="F4" s="68">
        <v>99.99822411216925</v>
      </c>
      <c r="G4" s="100" t="s">
        <v>496</v>
      </c>
      <c r="H4" s="65"/>
      <c r="I4" s="69" t="s">
        <v>213</v>
      </c>
      <c r="J4" s="70"/>
      <c r="K4" s="70"/>
      <c r="L4" s="69" t="s">
        <v>1834</v>
      </c>
      <c r="M4" s="73">
        <v>1.5918442177266336</v>
      </c>
      <c r="N4" s="74">
        <v>1662.1685791015625</v>
      </c>
      <c r="O4" s="74">
        <v>3245.263427734375</v>
      </c>
      <c r="P4" s="75"/>
      <c r="Q4" s="76"/>
      <c r="R4" s="76"/>
      <c r="S4" s="86"/>
      <c r="T4" s="48">
        <v>1</v>
      </c>
      <c r="U4" s="48">
        <v>1</v>
      </c>
      <c r="V4" s="49">
        <v>0</v>
      </c>
      <c r="W4" s="49">
        <v>0</v>
      </c>
      <c r="X4" s="49">
        <v>0</v>
      </c>
      <c r="Y4" s="49">
        <v>0.999996</v>
      </c>
      <c r="Z4" s="49">
        <v>0</v>
      </c>
      <c r="AA4" s="49" t="s">
        <v>2728</v>
      </c>
      <c r="AB4" s="71">
        <v>4</v>
      </c>
      <c r="AC4" s="71"/>
      <c r="AD4" s="72"/>
      <c r="AE4" s="78" t="s">
        <v>1078</v>
      </c>
      <c r="AF4" s="78">
        <v>349</v>
      </c>
      <c r="AG4" s="78">
        <v>170</v>
      </c>
      <c r="AH4" s="78">
        <v>2147</v>
      </c>
      <c r="AI4" s="78">
        <v>14192</v>
      </c>
      <c r="AJ4" s="78"/>
      <c r="AK4" s="78" t="s">
        <v>1230</v>
      </c>
      <c r="AL4" s="78" t="s">
        <v>1367</v>
      </c>
      <c r="AM4" s="83" t="s">
        <v>1467</v>
      </c>
      <c r="AN4" s="78"/>
      <c r="AO4" s="80">
        <v>42755.68697916667</v>
      </c>
      <c r="AP4" s="83" t="s">
        <v>1519</v>
      </c>
      <c r="AQ4" s="78" t="b">
        <v>0</v>
      </c>
      <c r="AR4" s="78" t="b">
        <v>0</v>
      </c>
      <c r="AS4" s="78" t="b">
        <v>0</v>
      </c>
      <c r="AT4" s="78" t="s">
        <v>1014</v>
      </c>
      <c r="AU4" s="78">
        <v>0</v>
      </c>
      <c r="AV4" s="83" t="s">
        <v>1642</v>
      </c>
      <c r="AW4" s="78" t="b">
        <v>0</v>
      </c>
      <c r="AX4" s="78" t="s">
        <v>1679</v>
      </c>
      <c r="AY4" s="83" t="s">
        <v>1681</v>
      </c>
      <c r="AZ4" s="78" t="s">
        <v>66</v>
      </c>
      <c r="BA4" s="78" t="str">
        <f>REPLACE(INDEX(GroupVertices[Group],MATCH(Vertices[[#This Row],[Vertex]],GroupVertices[Vertex],0)),1,1,"")</f>
        <v>2</v>
      </c>
      <c r="BB4" s="48"/>
      <c r="BC4" s="48"/>
      <c r="BD4" s="48"/>
      <c r="BE4" s="48"/>
      <c r="BF4" s="48"/>
      <c r="BG4" s="48"/>
      <c r="BH4" s="121" t="s">
        <v>2373</v>
      </c>
      <c r="BI4" s="121" t="s">
        <v>2373</v>
      </c>
      <c r="BJ4" s="121" t="s">
        <v>2469</v>
      </c>
      <c r="BK4" s="121" t="s">
        <v>2469</v>
      </c>
      <c r="BL4" s="121">
        <v>0</v>
      </c>
      <c r="BM4" s="124">
        <v>0</v>
      </c>
      <c r="BN4" s="121">
        <v>0</v>
      </c>
      <c r="BO4" s="124">
        <v>0</v>
      </c>
      <c r="BP4" s="121">
        <v>0</v>
      </c>
      <c r="BQ4" s="124">
        <v>0</v>
      </c>
      <c r="BR4" s="121">
        <v>38</v>
      </c>
      <c r="BS4" s="124">
        <v>100</v>
      </c>
      <c r="BT4" s="121">
        <v>38</v>
      </c>
      <c r="BU4" s="2"/>
      <c r="BV4" s="3"/>
      <c r="BW4" s="3"/>
      <c r="BX4" s="3"/>
      <c r="BY4" s="3"/>
    </row>
    <row r="5" spans="1:77" ht="41.45" customHeight="1">
      <c r="A5" s="64" t="s">
        <v>214</v>
      </c>
      <c r="C5" s="65"/>
      <c r="D5" s="65" t="s">
        <v>64</v>
      </c>
      <c r="E5" s="66">
        <v>167.1538962116089</v>
      </c>
      <c r="F5" s="68">
        <v>99.99496483567988</v>
      </c>
      <c r="G5" s="100" t="s">
        <v>497</v>
      </c>
      <c r="H5" s="65"/>
      <c r="I5" s="69" t="s">
        <v>214</v>
      </c>
      <c r="J5" s="70"/>
      <c r="K5" s="70"/>
      <c r="L5" s="69" t="s">
        <v>1835</v>
      </c>
      <c r="M5" s="73">
        <v>2.67805242908375</v>
      </c>
      <c r="N5" s="74">
        <v>5622.9189453125</v>
      </c>
      <c r="O5" s="74">
        <v>8977.36328125</v>
      </c>
      <c r="P5" s="75"/>
      <c r="Q5" s="76"/>
      <c r="R5" s="76"/>
      <c r="S5" s="86"/>
      <c r="T5" s="48">
        <v>0</v>
      </c>
      <c r="U5" s="48">
        <v>2</v>
      </c>
      <c r="V5" s="49">
        <v>505.266667</v>
      </c>
      <c r="W5" s="49">
        <v>0.003584</v>
      </c>
      <c r="X5" s="49">
        <v>0.014162</v>
      </c>
      <c r="Y5" s="49">
        <v>0.74853</v>
      </c>
      <c r="Z5" s="49">
        <v>0</v>
      </c>
      <c r="AA5" s="49">
        <v>0</v>
      </c>
      <c r="AB5" s="71">
        <v>5</v>
      </c>
      <c r="AC5" s="71"/>
      <c r="AD5" s="72"/>
      <c r="AE5" s="78" t="s">
        <v>1079</v>
      </c>
      <c r="AF5" s="78">
        <v>532</v>
      </c>
      <c r="AG5" s="78">
        <v>482</v>
      </c>
      <c r="AH5" s="78">
        <v>10528</v>
      </c>
      <c r="AI5" s="78">
        <v>6901</v>
      </c>
      <c r="AJ5" s="78"/>
      <c r="AK5" s="78" t="s">
        <v>1231</v>
      </c>
      <c r="AL5" s="78" t="s">
        <v>1368</v>
      </c>
      <c r="AM5" s="78"/>
      <c r="AN5" s="78"/>
      <c r="AO5" s="80">
        <v>42861.99622685185</v>
      </c>
      <c r="AP5" s="83" t="s">
        <v>1520</v>
      </c>
      <c r="AQ5" s="78" t="b">
        <v>1</v>
      </c>
      <c r="AR5" s="78" t="b">
        <v>0</v>
      </c>
      <c r="AS5" s="78" t="b">
        <v>1</v>
      </c>
      <c r="AT5" s="78" t="s">
        <v>1013</v>
      </c>
      <c r="AU5" s="78">
        <v>0</v>
      </c>
      <c r="AV5" s="78"/>
      <c r="AW5" s="78" t="b">
        <v>0</v>
      </c>
      <c r="AX5" s="78" t="s">
        <v>1679</v>
      </c>
      <c r="AY5" s="83" t="s">
        <v>1682</v>
      </c>
      <c r="AZ5" s="78" t="s">
        <v>66</v>
      </c>
      <c r="BA5" s="78" t="str">
        <f>REPLACE(INDEX(GroupVertices[Group],MATCH(Vertices[[#This Row],[Vertex]],GroupVertices[Vertex],0)),1,1,"")</f>
        <v>3</v>
      </c>
      <c r="BB5" s="48"/>
      <c r="BC5" s="48"/>
      <c r="BD5" s="48"/>
      <c r="BE5" s="48"/>
      <c r="BF5" s="48"/>
      <c r="BG5" s="48"/>
      <c r="BH5" s="121" t="s">
        <v>2374</v>
      </c>
      <c r="BI5" s="121" t="s">
        <v>2374</v>
      </c>
      <c r="BJ5" s="121" t="s">
        <v>2470</v>
      </c>
      <c r="BK5" s="121" t="s">
        <v>2470</v>
      </c>
      <c r="BL5" s="121">
        <v>0</v>
      </c>
      <c r="BM5" s="124">
        <v>0</v>
      </c>
      <c r="BN5" s="121">
        <v>5</v>
      </c>
      <c r="BO5" s="124">
        <v>11.904761904761905</v>
      </c>
      <c r="BP5" s="121">
        <v>0</v>
      </c>
      <c r="BQ5" s="124">
        <v>0</v>
      </c>
      <c r="BR5" s="121">
        <v>37</v>
      </c>
      <c r="BS5" s="124">
        <v>88.0952380952381</v>
      </c>
      <c r="BT5" s="121">
        <v>42</v>
      </c>
      <c r="BU5" s="2"/>
      <c r="BV5" s="3"/>
      <c r="BW5" s="3"/>
      <c r="BX5" s="3"/>
      <c r="BY5" s="3"/>
    </row>
    <row r="6" spans="1:77" ht="41.45" customHeight="1">
      <c r="A6" s="64" t="s">
        <v>342</v>
      </c>
      <c r="C6" s="65"/>
      <c r="D6" s="65" t="s">
        <v>64</v>
      </c>
      <c r="E6" s="66">
        <v>258.96168225491573</v>
      </c>
      <c r="F6" s="68">
        <v>99.9052720538282</v>
      </c>
      <c r="G6" s="100" t="s">
        <v>1655</v>
      </c>
      <c r="H6" s="65"/>
      <c r="I6" s="69" t="s">
        <v>342</v>
      </c>
      <c r="J6" s="70"/>
      <c r="K6" s="70"/>
      <c r="L6" s="69" t="s">
        <v>1836</v>
      </c>
      <c r="M6" s="73">
        <v>32.569666860853616</v>
      </c>
      <c r="N6" s="74">
        <v>5306.880859375</v>
      </c>
      <c r="O6" s="74">
        <v>8344.130859375</v>
      </c>
      <c r="P6" s="75"/>
      <c r="Q6" s="76"/>
      <c r="R6" s="76"/>
      <c r="S6" s="86"/>
      <c r="T6" s="48">
        <v>11</v>
      </c>
      <c r="U6" s="48">
        <v>1</v>
      </c>
      <c r="V6" s="49">
        <v>2308.333333</v>
      </c>
      <c r="W6" s="49">
        <v>0.003236</v>
      </c>
      <c r="X6" s="49">
        <v>0.008382</v>
      </c>
      <c r="Y6" s="49">
        <v>3.772056</v>
      </c>
      <c r="Z6" s="49">
        <v>0.022222222222222223</v>
      </c>
      <c r="AA6" s="49">
        <v>0</v>
      </c>
      <c r="AB6" s="71">
        <v>6</v>
      </c>
      <c r="AC6" s="71"/>
      <c r="AD6" s="72"/>
      <c r="AE6" s="78" t="s">
        <v>1080</v>
      </c>
      <c r="AF6" s="78">
        <v>1475</v>
      </c>
      <c r="AG6" s="78">
        <v>9068</v>
      </c>
      <c r="AH6" s="78">
        <v>19095</v>
      </c>
      <c r="AI6" s="78">
        <v>5744</v>
      </c>
      <c r="AJ6" s="78"/>
      <c r="AK6" s="78" t="s">
        <v>1232</v>
      </c>
      <c r="AL6" s="78" t="s">
        <v>1369</v>
      </c>
      <c r="AM6" s="83" t="s">
        <v>1468</v>
      </c>
      <c r="AN6" s="78"/>
      <c r="AO6" s="80">
        <v>40596.932291666664</v>
      </c>
      <c r="AP6" s="83" t="s">
        <v>1521</v>
      </c>
      <c r="AQ6" s="78" t="b">
        <v>0</v>
      </c>
      <c r="AR6" s="78" t="b">
        <v>0</v>
      </c>
      <c r="AS6" s="78" t="b">
        <v>1</v>
      </c>
      <c r="AT6" s="78" t="s">
        <v>1013</v>
      </c>
      <c r="AU6" s="78">
        <v>77</v>
      </c>
      <c r="AV6" s="83" t="s">
        <v>1642</v>
      </c>
      <c r="AW6" s="78" t="b">
        <v>1</v>
      </c>
      <c r="AX6" s="78" t="s">
        <v>1679</v>
      </c>
      <c r="AY6" s="83" t="s">
        <v>1683</v>
      </c>
      <c r="AZ6" s="78" t="s">
        <v>66</v>
      </c>
      <c r="BA6" s="78" t="str">
        <f>REPLACE(INDEX(GroupVertices[Group],MATCH(Vertices[[#This Row],[Vertex]],GroupVertices[Vertex],0)),1,1,"")</f>
        <v>3</v>
      </c>
      <c r="BB6" s="48" t="s">
        <v>453</v>
      </c>
      <c r="BC6" s="48" t="s">
        <v>453</v>
      </c>
      <c r="BD6" s="48" t="s">
        <v>476</v>
      </c>
      <c r="BE6" s="48" t="s">
        <v>476</v>
      </c>
      <c r="BF6" s="48"/>
      <c r="BG6" s="48"/>
      <c r="BH6" s="121" t="s">
        <v>2375</v>
      </c>
      <c r="BI6" s="121" t="s">
        <v>2375</v>
      </c>
      <c r="BJ6" s="121" t="s">
        <v>2471</v>
      </c>
      <c r="BK6" s="121" t="s">
        <v>2471</v>
      </c>
      <c r="BL6" s="121">
        <v>1</v>
      </c>
      <c r="BM6" s="124">
        <v>4.166666666666667</v>
      </c>
      <c r="BN6" s="121">
        <v>0</v>
      </c>
      <c r="BO6" s="124">
        <v>0</v>
      </c>
      <c r="BP6" s="121">
        <v>0</v>
      </c>
      <c r="BQ6" s="124">
        <v>0</v>
      </c>
      <c r="BR6" s="121">
        <v>23</v>
      </c>
      <c r="BS6" s="124">
        <v>95.83333333333333</v>
      </c>
      <c r="BT6" s="121">
        <v>24</v>
      </c>
      <c r="BU6" s="2"/>
      <c r="BV6" s="3"/>
      <c r="BW6" s="3"/>
      <c r="BX6" s="3"/>
      <c r="BY6" s="3"/>
    </row>
    <row r="7" spans="1:77" ht="41.45" customHeight="1">
      <c r="A7" s="64" t="s">
        <v>347</v>
      </c>
      <c r="C7" s="65"/>
      <c r="D7" s="65" t="s">
        <v>64</v>
      </c>
      <c r="E7" s="66">
        <v>1000</v>
      </c>
      <c r="F7" s="68">
        <v>99.18130526362707</v>
      </c>
      <c r="G7" s="100" t="s">
        <v>1656</v>
      </c>
      <c r="H7" s="65"/>
      <c r="I7" s="69" t="s">
        <v>347</v>
      </c>
      <c r="J7" s="70"/>
      <c r="K7" s="70"/>
      <c r="L7" s="69" t="s">
        <v>1837</v>
      </c>
      <c r="M7" s="73">
        <v>273.843665808553</v>
      </c>
      <c r="N7" s="74">
        <v>1413.777099609375</v>
      </c>
      <c r="O7" s="74">
        <v>6814.70751953125</v>
      </c>
      <c r="P7" s="75"/>
      <c r="Q7" s="76"/>
      <c r="R7" s="76"/>
      <c r="S7" s="86"/>
      <c r="T7" s="48">
        <v>53</v>
      </c>
      <c r="U7" s="48">
        <v>1</v>
      </c>
      <c r="V7" s="49">
        <v>8156.133333</v>
      </c>
      <c r="W7" s="49">
        <v>0.004878</v>
      </c>
      <c r="X7" s="49">
        <v>0.10982600000000001</v>
      </c>
      <c r="Y7" s="49">
        <v>19.14568</v>
      </c>
      <c r="Z7" s="49">
        <v>0.004524886877828055</v>
      </c>
      <c r="AA7" s="49">
        <v>0</v>
      </c>
      <c r="AB7" s="71">
        <v>7</v>
      </c>
      <c r="AC7" s="71"/>
      <c r="AD7" s="72"/>
      <c r="AE7" s="78" t="s">
        <v>1081</v>
      </c>
      <c r="AF7" s="78">
        <v>572</v>
      </c>
      <c r="AG7" s="78">
        <v>78371</v>
      </c>
      <c r="AH7" s="78">
        <v>14966</v>
      </c>
      <c r="AI7" s="78">
        <v>2896</v>
      </c>
      <c r="AJ7" s="78"/>
      <c r="AK7" s="78" t="s">
        <v>1233</v>
      </c>
      <c r="AL7" s="78" t="s">
        <v>1370</v>
      </c>
      <c r="AM7" s="83" t="s">
        <v>1469</v>
      </c>
      <c r="AN7" s="78"/>
      <c r="AO7" s="80">
        <v>40185.659849537034</v>
      </c>
      <c r="AP7" s="83" t="s">
        <v>1522</v>
      </c>
      <c r="AQ7" s="78" t="b">
        <v>0</v>
      </c>
      <c r="AR7" s="78" t="b">
        <v>0</v>
      </c>
      <c r="AS7" s="78" t="b">
        <v>1</v>
      </c>
      <c r="AT7" s="78" t="s">
        <v>1013</v>
      </c>
      <c r="AU7" s="78">
        <v>331</v>
      </c>
      <c r="AV7" s="83" t="s">
        <v>1643</v>
      </c>
      <c r="AW7" s="78" t="b">
        <v>1</v>
      </c>
      <c r="AX7" s="78" t="s">
        <v>1679</v>
      </c>
      <c r="AY7" s="83" t="s">
        <v>1684</v>
      </c>
      <c r="AZ7" s="78" t="s">
        <v>66</v>
      </c>
      <c r="BA7" s="78" t="str">
        <f>REPLACE(INDEX(GroupVertices[Group],MATCH(Vertices[[#This Row],[Vertex]],GroupVertices[Vertex],0)),1,1,"")</f>
        <v>1</v>
      </c>
      <c r="BB7" s="48"/>
      <c r="BC7" s="48"/>
      <c r="BD7" s="48"/>
      <c r="BE7" s="48"/>
      <c r="BF7" s="48"/>
      <c r="BG7" s="48"/>
      <c r="BH7" s="121" t="s">
        <v>2376</v>
      </c>
      <c r="BI7" s="121" t="s">
        <v>2376</v>
      </c>
      <c r="BJ7" s="121" t="s">
        <v>2472</v>
      </c>
      <c r="BK7" s="121" t="s">
        <v>2472</v>
      </c>
      <c r="BL7" s="121">
        <v>0</v>
      </c>
      <c r="BM7" s="124">
        <v>0</v>
      </c>
      <c r="BN7" s="121">
        <v>1</v>
      </c>
      <c r="BO7" s="124">
        <v>3.0303030303030303</v>
      </c>
      <c r="BP7" s="121">
        <v>0</v>
      </c>
      <c r="BQ7" s="124">
        <v>0</v>
      </c>
      <c r="BR7" s="121">
        <v>32</v>
      </c>
      <c r="BS7" s="124">
        <v>96.96969696969697</v>
      </c>
      <c r="BT7" s="121">
        <v>33</v>
      </c>
      <c r="BU7" s="2"/>
      <c r="BV7" s="3"/>
      <c r="BW7" s="3"/>
      <c r="BX7" s="3"/>
      <c r="BY7" s="3"/>
    </row>
    <row r="8" spans="1:77" ht="41.45" customHeight="1">
      <c r="A8" s="64" t="s">
        <v>215</v>
      </c>
      <c r="C8" s="65"/>
      <c r="D8" s="65" t="s">
        <v>64</v>
      </c>
      <c r="E8" s="66">
        <v>164.92980821987726</v>
      </c>
      <c r="F8" s="68">
        <v>99.9971376866728</v>
      </c>
      <c r="G8" s="100" t="s">
        <v>498</v>
      </c>
      <c r="H8" s="65"/>
      <c r="I8" s="69" t="s">
        <v>215</v>
      </c>
      <c r="J8" s="70"/>
      <c r="K8" s="70"/>
      <c r="L8" s="69" t="s">
        <v>1838</v>
      </c>
      <c r="M8" s="73">
        <v>1.9539136215123392</v>
      </c>
      <c r="N8" s="74">
        <v>2249.071044921875</v>
      </c>
      <c r="O8" s="74">
        <v>3245.263427734375</v>
      </c>
      <c r="P8" s="75"/>
      <c r="Q8" s="76"/>
      <c r="R8" s="76"/>
      <c r="S8" s="86"/>
      <c r="T8" s="48">
        <v>1</v>
      </c>
      <c r="U8" s="48">
        <v>1</v>
      </c>
      <c r="V8" s="49">
        <v>0</v>
      </c>
      <c r="W8" s="49">
        <v>0</v>
      </c>
      <c r="X8" s="49">
        <v>0</v>
      </c>
      <c r="Y8" s="49">
        <v>0.999996</v>
      </c>
      <c r="Z8" s="49">
        <v>0</v>
      </c>
      <c r="AA8" s="49" t="s">
        <v>2728</v>
      </c>
      <c r="AB8" s="71">
        <v>8</v>
      </c>
      <c r="AC8" s="71"/>
      <c r="AD8" s="72"/>
      <c r="AE8" s="78" t="s">
        <v>1082</v>
      </c>
      <c r="AF8" s="78">
        <v>22</v>
      </c>
      <c r="AG8" s="78">
        <v>274</v>
      </c>
      <c r="AH8" s="78">
        <v>40187</v>
      </c>
      <c r="AI8" s="78">
        <v>0</v>
      </c>
      <c r="AJ8" s="78"/>
      <c r="AK8" s="78" t="s">
        <v>1234</v>
      </c>
      <c r="AL8" s="78" t="s">
        <v>1371</v>
      </c>
      <c r="AM8" s="83" t="s">
        <v>1470</v>
      </c>
      <c r="AN8" s="78"/>
      <c r="AO8" s="80">
        <v>41576.05043981481</v>
      </c>
      <c r="AP8" s="83" t="s">
        <v>1523</v>
      </c>
      <c r="AQ8" s="78" t="b">
        <v>1</v>
      </c>
      <c r="AR8" s="78" t="b">
        <v>0</v>
      </c>
      <c r="AS8" s="78" t="b">
        <v>0</v>
      </c>
      <c r="AT8" s="78" t="s">
        <v>1013</v>
      </c>
      <c r="AU8" s="78">
        <v>9</v>
      </c>
      <c r="AV8" s="83" t="s">
        <v>1642</v>
      </c>
      <c r="AW8" s="78" t="b">
        <v>0</v>
      </c>
      <c r="AX8" s="78" t="s">
        <v>1679</v>
      </c>
      <c r="AY8" s="83" t="s">
        <v>1685</v>
      </c>
      <c r="AZ8" s="78" t="s">
        <v>66</v>
      </c>
      <c r="BA8" s="78" t="str">
        <f>REPLACE(INDEX(GroupVertices[Group],MATCH(Vertices[[#This Row],[Vertex]],GroupVertices[Vertex],0)),1,1,"")</f>
        <v>2</v>
      </c>
      <c r="BB8" s="48" t="s">
        <v>449</v>
      </c>
      <c r="BC8" s="48" t="s">
        <v>449</v>
      </c>
      <c r="BD8" s="48" t="s">
        <v>473</v>
      </c>
      <c r="BE8" s="48" t="s">
        <v>473</v>
      </c>
      <c r="BF8" s="48"/>
      <c r="BG8" s="48"/>
      <c r="BH8" s="121" t="s">
        <v>2377</v>
      </c>
      <c r="BI8" s="121" t="s">
        <v>2377</v>
      </c>
      <c r="BJ8" s="121" t="s">
        <v>2473</v>
      </c>
      <c r="BK8" s="121" t="s">
        <v>2473</v>
      </c>
      <c r="BL8" s="121">
        <v>0</v>
      </c>
      <c r="BM8" s="124">
        <v>0</v>
      </c>
      <c r="BN8" s="121">
        <v>1</v>
      </c>
      <c r="BO8" s="124">
        <v>6.25</v>
      </c>
      <c r="BP8" s="121">
        <v>0</v>
      </c>
      <c r="BQ8" s="124">
        <v>0</v>
      </c>
      <c r="BR8" s="121">
        <v>15</v>
      </c>
      <c r="BS8" s="124">
        <v>93.75</v>
      </c>
      <c r="BT8" s="121">
        <v>16</v>
      </c>
      <c r="BU8" s="2"/>
      <c r="BV8" s="3"/>
      <c r="BW8" s="3"/>
      <c r="BX8" s="3"/>
      <c r="BY8" s="3"/>
    </row>
    <row r="9" spans="1:77" ht="41.45" customHeight="1">
      <c r="A9" s="64" t="s">
        <v>216</v>
      </c>
      <c r="C9" s="65"/>
      <c r="D9" s="65" t="s">
        <v>64</v>
      </c>
      <c r="E9" s="66">
        <v>165.98838856209568</v>
      </c>
      <c r="F9" s="68">
        <v>99.99610349317136</v>
      </c>
      <c r="G9" s="100" t="s">
        <v>499</v>
      </c>
      <c r="H9" s="65"/>
      <c r="I9" s="69" t="s">
        <v>216</v>
      </c>
      <c r="J9" s="70"/>
      <c r="K9" s="70"/>
      <c r="L9" s="69" t="s">
        <v>1839</v>
      </c>
      <c r="M9" s="73">
        <v>2.2985758424237317</v>
      </c>
      <c r="N9" s="74">
        <v>2152.181396484375</v>
      </c>
      <c r="O9" s="74">
        <v>6180.333984375</v>
      </c>
      <c r="P9" s="75"/>
      <c r="Q9" s="76"/>
      <c r="R9" s="76"/>
      <c r="S9" s="86"/>
      <c r="T9" s="48">
        <v>0</v>
      </c>
      <c r="U9" s="48">
        <v>1</v>
      </c>
      <c r="V9" s="49">
        <v>0</v>
      </c>
      <c r="W9" s="49">
        <v>0.003257</v>
      </c>
      <c r="X9" s="49">
        <v>0.013157</v>
      </c>
      <c r="Y9" s="49">
        <v>0.457053</v>
      </c>
      <c r="Z9" s="49">
        <v>0</v>
      </c>
      <c r="AA9" s="49">
        <v>0</v>
      </c>
      <c r="AB9" s="71">
        <v>9</v>
      </c>
      <c r="AC9" s="71"/>
      <c r="AD9" s="72"/>
      <c r="AE9" s="78" t="s">
        <v>1083</v>
      </c>
      <c r="AF9" s="78">
        <v>1114</v>
      </c>
      <c r="AG9" s="78">
        <v>373</v>
      </c>
      <c r="AH9" s="78">
        <v>3424</v>
      </c>
      <c r="AI9" s="78">
        <v>18232</v>
      </c>
      <c r="AJ9" s="78"/>
      <c r="AK9" s="78" t="s">
        <v>1235</v>
      </c>
      <c r="AL9" s="78" t="s">
        <v>1372</v>
      </c>
      <c r="AM9" s="78"/>
      <c r="AN9" s="78"/>
      <c r="AO9" s="80">
        <v>41191.78361111111</v>
      </c>
      <c r="AP9" s="83" t="s">
        <v>1524</v>
      </c>
      <c r="AQ9" s="78" t="b">
        <v>0</v>
      </c>
      <c r="AR9" s="78" t="b">
        <v>0</v>
      </c>
      <c r="AS9" s="78" t="b">
        <v>1</v>
      </c>
      <c r="AT9" s="78" t="s">
        <v>1013</v>
      </c>
      <c r="AU9" s="78">
        <v>1</v>
      </c>
      <c r="AV9" s="83" t="s">
        <v>1642</v>
      </c>
      <c r="AW9" s="78" t="b">
        <v>0</v>
      </c>
      <c r="AX9" s="78" t="s">
        <v>1679</v>
      </c>
      <c r="AY9" s="83" t="s">
        <v>1686</v>
      </c>
      <c r="AZ9" s="78" t="s">
        <v>66</v>
      </c>
      <c r="BA9" s="78" t="str">
        <f>REPLACE(INDEX(GroupVertices[Group],MATCH(Vertices[[#This Row],[Vertex]],GroupVertices[Vertex],0)),1,1,"")</f>
        <v>1</v>
      </c>
      <c r="BB9" s="48" t="s">
        <v>450</v>
      </c>
      <c r="BC9" s="48" t="s">
        <v>450</v>
      </c>
      <c r="BD9" s="48" t="s">
        <v>474</v>
      </c>
      <c r="BE9" s="48" t="s">
        <v>474</v>
      </c>
      <c r="BF9" s="48"/>
      <c r="BG9" s="48"/>
      <c r="BH9" s="121" t="s">
        <v>2378</v>
      </c>
      <c r="BI9" s="121" t="s">
        <v>2378</v>
      </c>
      <c r="BJ9" s="121" t="s">
        <v>2474</v>
      </c>
      <c r="BK9" s="121" t="s">
        <v>2474</v>
      </c>
      <c r="BL9" s="121">
        <v>2</v>
      </c>
      <c r="BM9" s="124">
        <v>8</v>
      </c>
      <c r="BN9" s="121">
        <v>1</v>
      </c>
      <c r="BO9" s="124">
        <v>4</v>
      </c>
      <c r="BP9" s="121">
        <v>0</v>
      </c>
      <c r="BQ9" s="124">
        <v>0</v>
      </c>
      <c r="BR9" s="121">
        <v>22</v>
      </c>
      <c r="BS9" s="124">
        <v>88</v>
      </c>
      <c r="BT9" s="121">
        <v>25</v>
      </c>
      <c r="BU9" s="2"/>
      <c r="BV9" s="3"/>
      <c r="BW9" s="3"/>
      <c r="BX9" s="3"/>
      <c r="BY9" s="3"/>
    </row>
    <row r="10" spans="1:77" ht="41.45" customHeight="1">
      <c r="A10" s="64" t="s">
        <v>217</v>
      </c>
      <c r="C10" s="65"/>
      <c r="D10" s="65" t="s">
        <v>64</v>
      </c>
      <c r="E10" s="66">
        <v>165.0046573349836</v>
      </c>
      <c r="F10" s="68">
        <v>99.99706456187977</v>
      </c>
      <c r="G10" s="100" t="s">
        <v>500</v>
      </c>
      <c r="H10" s="65"/>
      <c r="I10" s="69" t="s">
        <v>217</v>
      </c>
      <c r="J10" s="70"/>
      <c r="K10" s="70"/>
      <c r="L10" s="69" t="s">
        <v>1840</v>
      </c>
      <c r="M10" s="73">
        <v>1.978283677536377</v>
      </c>
      <c r="N10" s="74">
        <v>9564.7646484375</v>
      </c>
      <c r="O10" s="74">
        <v>9196.7314453125</v>
      </c>
      <c r="P10" s="75"/>
      <c r="Q10" s="76"/>
      <c r="R10" s="76"/>
      <c r="S10" s="86"/>
      <c r="T10" s="48">
        <v>0</v>
      </c>
      <c r="U10" s="48">
        <v>1</v>
      </c>
      <c r="V10" s="49">
        <v>0</v>
      </c>
      <c r="W10" s="49">
        <v>0.00211</v>
      </c>
      <c r="X10" s="49">
        <v>0.000871</v>
      </c>
      <c r="Y10" s="49">
        <v>0.483739</v>
      </c>
      <c r="Z10" s="49">
        <v>0</v>
      </c>
      <c r="AA10" s="49">
        <v>0</v>
      </c>
      <c r="AB10" s="71">
        <v>10</v>
      </c>
      <c r="AC10" s="71"/>
      <c r="AD10" s="72"/>
      <c r="AE10" s="78" t="s">
        <v>1084</v>
      </c>
      <c r="AF10" s="78">
        <v>841</v>
      </c>
      <c r="AG10" s="78">
        <v>281</v>
      </c>
      <c r="AH10" s="78">
        <v>24313</v>
      </c>
      <c r="AI10" s="78">
        <v>13855</v>
      </c>
      <c r="AJ10" s="78"/>
      <c r="AK10" s="78" t="s">
        <v>1236</v>
      </c>
      <c r="AL10" s="78"/>
      <c r="AM10" s="78"/>
      <c r="AN10" s="78"/>
      <c r="AO10" s="80">
        <v>41113.72518518518</v>
      </c>
      <c r="AP10" s="83" t="s">
        <v>1525</v>
      </c>
      <c r="AQ10" s="78" t="b">
        <v>0</v>
      </c>
      <c r="AR10" s="78" t="b">
        <v>0</v>
      </c>
      <c r="AS10" s="78" t="b">
        <v>1</v>
      </c>
      <c r="AT10" s="78" t="s">
        <v>1013</v>
      </c>
      <c r="AU10" s="78">
        <v>7</v>
      </c>
      <c r="AV10" s="83" t="s">
        <v>1644</v>
      </c>
      <c r="AW10" s="78" t="b">
        <v>0</v>
      </c>
      <c r="AX10" s="78" t="s">
        <v>1679</v>
      </c>
      <c r="AY10" s="83" t="s">
        <v>1687</v>
      </c>
      <c r="AZ10" s="78" t="s">
        <v>66</v>
      </c>
      <c r="BA10" s="78" t="str">
        <f>REPLACE(INDEX(GroupVertices[Group],MATCH(Vertices[[#This Row],[Vertex]],GroupVertices[Vertex],0)),1,1,"")</f>
        <v>7</v>
      </c>
      <c r="BB10" s="48"/>
      <c r="BC10" s="48"/>
      <c r="BD10" s="48"/>
      <c r="BE10" s="48"/>
      <c r="BF10" s="48"/>
      <c r="BG10" s="48"/>
      <c r="BH10" s="121" t="s">
        <v>2379</v>
      </c>
      <c r="BI10" s="121" t="s">
        <v>2379</v>
      </c>
      <c r="BJ10" s="121" t="s">
        <v>2475</v>
      </c>
      <c r="BK10" s="121" t="s">
        <v>2475</v>
      </c>
      <c r="BL10" s="121">
        <v>0</v>
      </c>
      <c r="BM10" s="124">
        <v>0</v>
      </c>
      <c r="BN10" s="121">
        <v>2</v>
      </c>
      <c r="BO10" s="124">
        <v>10.526315789473685</v>
      </c>
      <c r="BP10" s="121">
        <v>0</v>
      </c>
      <c r="BQ10" s="124">
        <v>0</v>
      </c>
      <c r="BR10" s="121">
        <v>17</v>
      </c>
      <c r="BS10" s="124">
        <v>89.47368421052632</v>
      </c>
      <c r="BT10" s="121">
        <v>19</v>
      </c>
      <c r="BU10" s="2"/>
      <c r="BV10" s="3"/>
      <c r="BW10" s="3"/>
      <c r="BX10" s="3"/>
      <c r="BY10" s="3"/>
    </row>
    <row r="11" spans="1:77" ht="41.45" customHeight="1">
      <c r="A11" s="64" t="s">
        <v>296</v>
      </c>
      <c r="C11" s="65"/>
      <c r="D11" s="65" t="s">
        <v>64</v>
      </c>
      <c r="E11" s="66">
        <v>313.8046981664136</v>
      </c>
      <c r="F11" s="68">
        <v>99.8516924733347</v>
      </c>
      <c r="G11" s="100" t="s">
        <v>577</v>
      </c>
      <c r="H11" s="65"/>
      <c r="I11" s="69" t="s">
        <v>296</v>
      </c>
      <c r="J11" s="70"/>
      <c r="K11" s="70"/>
      <c r="L11" s="69" t="s">
        <v>1841</v>
      </c>
      <c r="M11" s="73">
        <v>50.42595505332364</v>
      </c>
      <c r="N11" s="74">
        <v>8954.08984375</v>
      </c>
      <c r="O11" s="74">
        <v>8144.8798828125</v>
      </c>
      <c r="P11" s="75"/>
      <c r="Q11" s="76"/>
      <c r="R11" s="76"/>
      <c r="S11" s="86"/>
      <c r="T11" s="48">
        <v>10</v>
      </c>
      <c r="U11" s="48">
        <v>1</v>
      </c>
      <c r="V11" s="49">
        <v>1197</v>
      </c>
      <c r="W11" s="49">
        <v>0.002688</v>
      </c>
      <c r="X11" s="49">
        <v>0.007269</v>
      </c>
      <c r="Y11" s="49">
        <v>3.926344</v>
      </c>
      <c r="Z11" s="49">
        <v>0</v>
      </c>
      <c r="AA11" s="49">
        <v>0</v>
      </c>
      <c r="AB11" s="71">
        <v>11</v>
      </c>
      <c r="AC11" s="71"/>
      <c r="AD11" s="72"/>
      <c r="AE11" s="78" t="s">
        <v>1085</v>
      </c>
      <c r="AF11" s="78">
        <v>901</v>
      </c>
      <c r="AG11" s="78">
        <v>14197</v>
      </c>
      <c r="AH11" s="78">
        <v>26606</v>
      </c>
      <c r="AI11" s="78">
        <v>12957</v>
      </c>
      <c r="AJ11" s="78"/>
      <c r="AK11" s="78" t="s">
        <v>1237</v>
      </c>
      <c r="AL11" s="78" t="s">
        <v>1373</v>
      </c>
      <c r="AM11" s="83" t="s">
        <v>1471</v>
      </c>
      <c r="AN11" s="78"/>
      <c r="AO11" s="80">
        <v>40576.58631944445</v>
      </c>
      <c r="AP11" s="83" t="s">
        <v>1526</v>
      </c>
      <c r="AQ11" s="78" t="b">
        <v>1</v>
      </c>
      <c r="AR11" s="78" t="b">
        <v>0</v>
      </c>
      <c r="AS11" s="78" t="b">
        <v>0</v>
      </c>
      <c r="AT11" s="78" t="s">
        <v>1013</v>
      </c>
      <c r="AU11" s="78">
        <v>110</v>
      </c>
      <c r="AV11" s="83" t="s">
        <v>1642</v>
      </c>
      <c r="AW11" s="78" t="b">
        <v>1</v>
      </c>
      <c r="AX11" s="78" t="s">
        <v>1679</v>
      </c>
      <c r="AY11" s="83" t="s">
        <v>1688</v>
      </c>
      <c r="AZ11" s="78" t="s">
        <v>66</v>
      </c>
      <c r="BA11" s="78" t="str">
        <f>REPLACE(INDEX(GroupVertices[Group],MATCH(Vertices[[#This Row],[Vertex]],GroupVertices[Vertex],0)),1,1,"")</f>
        <v>7</v>
      </c>
      <c r="BB11" s="48" t="s">
        <v>2089</v>
      </c>
      <c r="BC11" s="48" t="s">
        <v>2089</v>
      </c>
      <c r="BD11" s="48" t="s">
        <v>476</v>
      </c>
      <c r="BE11" s="48" t="s">
        <v>476</v>
      </c>
      <c r="BF11" s="48"/>
      <c r="BG11" s="48"/>
      <c r="BH11" s="121" t="s">
        <v>2380</v>
      </c>
      <c r="BI11" s="121" t="s">
        <v>2446</v>
      </c>
      <c r="BJ11" s="121" t="s">
        <v>2476</v>
      </c>
      <c r="BK11" s="121" t="s">
        <v>2537</v>
      </c>
      <c r="BL11" s="121">
        <v>0</v>
      </c>
      <c r="BM11" s="124">
        <v>0</v>
      </c>
      <c r="BN11" s="121">
        <v>2</v>
      </c>
      <c r="BO11" s="124">
        <v>3.225806451612903</v>
      </c>
      <c r="BP11" s="121">
        <v>0</v>
      </c>
      <c r="BQ11" s="124">
        <v>0</v>
      </c>
      <c r="BR11" s="121">
        <v>60</v>
      </c>
      <c r="BS11" s="124">
        <v>96.7741935483871</v>
      </c>
      <c r="BT11" s="121">
        <v>62</v>
      </c>
      <c r="BU11" s="2"/>
      <c r="BV11" s="3"/>
      <c r="BW11" s="3"/>
      <c r="BX11" s="3"/>
      <c r="BY11" s="3"/>
    </row>
    <row r="12" spans="1:77" ht="41.45" customHeight="1">
      <c r="A12" s="64" t="s">
        <v>218</v>
      </c>
      <c r="C12" s="65"/>
      <c r="D12" s="65" t="s">
        <v>64</v>
      </c>
      <c r="E12" s="66">
        <v>286.4740784218652</v>
      </c>
      <c r="F12" s="68">
        <v>99.87839346918992</v>
      </c>
      <c r="G12" s="100" t="s">
        <v>501</v>
      </c>
      <c r="H12" s="65"/>
      <c r="I12" s="69" t="s">
        <v>218</v>
      </c>
      <c r="J12" s="70"/>
      <c r="K12" s="70"/>
      <c r="L12" s="69" t="s">
        <v>1842</v>
      </c>
      <c r="M12" s="73">
        <v>41.52740316797496</v>
      </c>
      <c r="N12" s="74">
        <v>2059.55126953125</v>
      </c>
      <c r="O12" s="74">
        <v>9208.951171875</v>
      </c>
      <c r="P12" s="75"/>
      <c r="Q12" s="76"/>
      <c r="R12" s="76"/>
      <c r="S12" s="86"/>
      <c r="T12" s="48">
        <v>0</v>
      </c>
      <c r="U12" s="48">
        <v>1</v>
      </c>
      <c r="V12" s="49">
        <v>0</v>
      </c>
      <c r="W12" s="49">
        <v>0.003257</v>
      </c>
      <c r="X12" s="49">
        <v>0.013157</v>
      </c>
      <c r="Y12" s="49">
        <v>0.457053</v>
      </c>
      <c r="Z12" s="49">
        <v>0</v>
      </c>
      <c r="AA12" s="49">
        <v>0</v>
      </c>
      <c r="AB12" s="71">
        <v>12</v>
      </c>
      <c r="AC12" s="71"/>
      <c r="AD12" s="72"/>
      <c r="AE12" s="78" t="s">
        <v>1086</v>
      </c>
      <c r="AF12" s="78">
        <v>5402</v>
      </c>
      <c r="AG12" s="78">
        <v>11641</v>
      </c>
      <c r="AH12" s="78">
        <v>19080</v>
      </c>
      <c r="AI12" s="78">
        <v>3001</v>
      </c>
      <c r="AJ12" s="78"/>
      <c r="AK12" s="78" t="s">
        <v>1238</v>
      </c>
      <c r="AL12" s="78" t="s">
        <v>1374</v>
      </c>
      <c r="AM12" s="83" t="s">
        <v>1472</v>
      </c>
      <c r="AN12" s="78"/>
      <c r="AO12" s="80">
        <v>40156.96192129629</v>
      </c>
      <c r="AP12" s="83" t="s">
        <v>1527</v>
      </c>
      <c r="AQ12" s="78" t="b">
        <v>0</v>
      </c>
      <c r="AR12" s="78" t="b">
        <v>0</v>
      </c>
      <c r="AS12" s="78" t="b">
        <v>0</v>
      </c>
      <c r="AT12" s="78" t="s">
        <v>1013</v>
      </c>
      <c r="AU12" s="78">
        <v>116</v>
      </c>
      <c r="AV12" s="83" t="s">
        <v>1642</v>
      </c>
      <c r="AW12" s="78" t="b">
        <v>1</v>
      </c>
      <c r="AX12" s="78" t="s">
        <v>1679</v>
      </c>
      <c r="AY12" s="83" t="s">
        <v>1689</v>
      </c>
      <c r="AZ12" s="78" t="s">
        <v>66</v>
      </c>
      <c r="BA12" s="78" t="str">
        <f>REPLACE(INDEX(GroupVertices[Group],MATCH(Vertices[[#This Row],[Vertex]],GroupVertices[Vertex],0)),1,1,"")</f>
        <v>1</v>
      </c>
      <c r="BB12" s="48"/>
      <c r="BC12" s="48"/>
      <c r="BD12" s="48"/>
      <c r="BE12" s="48"/>
      <c r="BF12" s="48"/>
      <c r="BG12" s="48"/>
      <c r="BH12" s="121" t="s">
        <v>2381</v>
      </c>
      <c r="BI12" s="121" t="s">
        <v>2381</v>
      </c>
      <c r="BJ12" s="121" t="s">
        <v>2477</v>
      </c>
      <c r="BK12" s="121" t="s">
        <v>2477</v>
      </c>
      <c r="BL12" s="121">
        <v>0</v>
      </c>
      <c r="BM12" s="124">
        <v>0</v>
      </c>
      <c r="BN12" s="121">
        <v>0</v>
      </c>
      <c r="BO12" s="124">
        <v>0</v>
      </c>
      <c r="BP12" s="121">
        <v>0</v>
      </c>
      <c r="BQ12" s="124">
        <v>0</v>
      </c>
      <c r="BR12" s="121">
        <v>24</v>
      </c>
      <c r="BS12" s="124">
        <v>100</v>
      </c>
      <c r="BT12" s="121">
        <v>24</v>
      </c>
      <c r="BU12" s="2"/>
      <c r="BV12" s="3"/>
      <c r="BW12" s="3"/>
      <c r="BX12" s="3"/>
      <c r="BY12" s="3"/>
    </row>
    <row r="13" spans="1:77" ht="41.45" customHeight="1">
      <c r="A13" s="64" t="s">
        <v>219</v>
      </c>
      <c r="C13" s="65"/>
      <c r="D13" s="65" t="s">
        <v>64</v>
      </c>
      <c r="E13" s="66">
        <v>162.74849115106352</v>
      </c>
      <c r="F13" s="68">
        <v>99.9992687520697</v>
      </c>
      <c r="G13" s="100" t="s">
        <v>502</v>
      </c>
      <c r="H13" s="65"/>
      <c r="I13" s="69" t="s">
        <v>219</v>
      </c>
      <c r="J13" s="70"/>
      <c r="K13" s="70"/>
      <c r="L13" s="69" t="s">
        <v>1843</v>
      </c>
      <c r="M13" s="73">
        <v>1.2437005602403786</v>
      </c>
      <c r="N13" s="74">
        <v>647.1768798828125</v>
      </c>
      <c r="O13" s="74">
        <v>9047.0810546875</v>
      </c>
      <c r="P13" s="75"/>
      <c r="Q13" s="76"/>
      <c r="R13" s="76"/>
      <c r="S13" s="86"/>
      <c r="T13" s="48">
        <v>0</v>
      </c>
      <c r="U13" s="48">
        <v>1</v>
      </c>
      <c r="V13" s="49">
        <v>0</v>
      </c>
      <c r="W13" s="49">
        <v>0.003257</v>
      </c>
      <c r="X13" s="49">
        <v>0.013157</v>
      </c>
      <c r="Y13" s="49">
        <v>0.457053</v>
      </c>
      <c r="Z13" s="49">
        <v>0</v>
      </c>
      <c r="AA13" s="49">
        <v>0</v>
      </c>
      <c r="AB13" s="71">
        <v>13</v>
      </c>
      <c r="AC13" s="71"/>
      <c r="AD13" s="72"/>
      <c r="AE13" s="78" t="s">
        <v>1087</v>
      </c>
      <c r="AF13" s="78">
        <v>320</v>
      </c>
      <c r="AG13" s="78">
        <v>70</v>
      </c>
      <c r="AH13" s="78">
        <v>1280</v>
      </c>
      <c r="AI13" s="78">
        <v>656</v>
      </c>
      <c r="AJ13" s="78"/>
      <c r="AK13" s="78" t="s">
        <v>1239</v>
      </c>
      <c r="AL13" s="78" t="s">
        <v>1369</v>
      </c>
      <c r="AM13" s="78"/>
      <c r="AN13" s="78"/>
      <c r="AO13" s="80">
        <v>39915.95275462963</v>
      </c>
      <c r="AP13" s="83" t="s">
        <v>1528</v>
      </c>
      <c r="AQ13" s="78" t="b">
        <v>0</v>
      </c>
      <c r="AR13" s="78" t="b">
        <v>0</v>
      </c>
      <c r="AS13" s="78" t="b">
        <v>0</v>
      </c>
      <c r="AT13" s="78" t="s">
        <v>1013</v>
      </c>
      <c r="AU13" s="78">
        <v>0</v>
      </c>
      <c r="AV13" s="83" t="s">
        <v>1642</v>
      </c>
      <c r="AW13" s="78" t="b">
        <v>0</v>
      </c>
      <c r="AX13" s="78" t="s">
        <v>1679</v>
      </c>
      <c r="AY13" s="83" t="s">
        <v>1690</v>
      </c>
      <c r="AZ13" s="78" t="s">
        <v>66</v>
      </c>
      <c r="BA13" s="78" t="str">
        <f>REPLACE(INDEX(GroupVertices[Group],MATCH(Vertices[[#This Row],[Vertex]],GroupVertices[Vertex],0)),1,1,"")</f>
        <v>1</v>
      </c>
      <c r="BB13" s="48"/>
      <c r="BC13" s="48"/>
      <c r="BD13" s="48"/>
      <c r="BE13" s="48"/>
      <c r="BF13" s="48"/>
      <c r="BG13" s="48"/>
      <c r="BH13" s="121" t="s">
        <v>2381</v>
      </c>
      <c r="BI13" s="121" t="s">
        <v>2381</v>
      </c>
      <c r="BJ13" s="121" t="s">
        <v>2477</v>
      </c>
      <c r="BK13" s="121" t="s">
        <v>2477</v>
      </c>
      <c r="BL13" s="121">
        <v>0</v>
      </c>
      <c r="BM13" s="124">
        <v>0</v>
      </c>
      <c r="BN13" s="121">
        <v>0</v>
      </c>
      <c r="BO13" s="124">
        <v>0</v>
      </c>
      <c r="BP13" s="121">
        <v>0</v>
      </c>
      <c r="BQ13" s="124">
        <v>0</v>
      </c>
      <c r="BR13" s="121">
        <v>24</v>
      </c>
      <c r="BS13" s="124">
        <v>100</v>
      </c>
      <c r="BT13" s="121">
        <v>24</v>
      </c>
      <c r="BU13" s="2"/>
      <c r="BV13" s="3"/>
      <c r="BW13" s="3"/>
      <c r="BX13" s="3"/>
      <c r="BY13" s="3"/>
    </row>
    <row r="14" spans="1:77" ht="41.45" customHeight="1">
      <c r="A14" s="64" t="s">
        <v>220</v>
      </c>
      <c r="C14" s="65"/>
      <c r="D14" s="65" t="s">
        <v>64</v>
      </c>
      <c r="E14" s="66">
        <v>168.4691020913348</v>
      </c>
      <c r="F14" s="68">
        <v>99.99367992860235</v>
      </c>
      <c r="G14" s="100" t="s">
        <v>503</v>
      </c>
      <c r="H14" s="65"/>
      <c r="I14" s="69" t="s">
        <v>220</v>
      </c>
      <c r="J14" s="70"/>
      <c r="K14" s="70"/>
      <c r="L14" s="69" t="s">
        <v>1844</v>
      </c>
      <c r="M14" s="73">
        <v>3.1062691277918435</v>
      </c>
      <c r="N14" s="74">
        <v>1998.40185546875</v>
      </c>
      <c r="O14" s="74">
        <v>7260.6044921875</v>
      </c>
      <c r="P14" s="75"/>
      <c r="Q14" s="76"/>
      <c r="R14" s="76"/>
      <c r="S14" s="86"/>
      <c r="T14" s="48">
        <v>0</v>
      </c>
      <c r="U14" s="48">
        <v>1</v>
      </c>
      <c r="V14" s="49">
        <v>0</v>
      </c>
      <c r="W14" s="49">
        <v>0.003257</v>
      </c>
      <c r="X14" s="49">
        <v>0.013157</v>
      </c>
      <c r="Y14" s="49">
        <v>0.457053</v>
      </c>
      <c r="Z14" s="49">
        <v>0</v>
      </c>
      <c r="AA14" s="49">
        <v>0</v>
      </c>
      <c r="AB14" s="71">
        <v>14</v>
      </c>
      <c r="AC14" s="71"/>
      <c r="AD14" s="72"/>
      <c r="AE14" s="78" t="s">
        <v>1088</v>
      </c>
      <c r="AF14" s="78">
        <v>1222</v>
      </c>
      <c r="AG14" s="78">
        <v>605</v>
      </c>
      <c r="AH14" s="78">
        <v>8297</v>
      </c>
      <c r="AI14" s="78">
        <v>44674</v>
      </c>
      <c r="AJ14" s="78"/>
      <c r="AK14" s="78" t="s">
        <v>1240</v>
      </c>
      <c r="AL14" s="78" t="s">
        <v>1369</v>
      </c>
      <c r="AM14" s="83" t="s">
        <v>1473</v>
      </c>
      <c r="AN14" s="78"/>
      <c r="AO14" s="80">
        <v>41477.83372685185</v>
      </c>
      <c r="AP14" s="83" t="s">
        <v>1529</v>
      </c>
      <c r="AQ14" s="78" t="b">
        <v>0</v>
      </c>
      <c r="AR14" s="78" t="b">
        <v>0</v>
      </c>
      <c r="AS14" s="78" t="b">
        <v>0</v>
      </c>
      <c r="AT14" s="78" t="s">
        <v>1013</v>
      </c>
      <c r="AU14" s="78">
        <v>10</v>
      </c>
      <c r="AV14" s="83" t="s">
        <v>1644</v>
      </c>
      <c r="AW14" s="78" t="b">
        <v>0</v>
      </c>
      <c r="AX14" s="78" t="s">
        <v>1679</v>
      </c>
      <c r="AY14" s="83" t="s">
        <v>1691</v>
      </c>
      <c r="AZ14" s="78" t="s">
        <v>66</v>
      </c>
      <c r="BA14" s="78" t="str">
        <f>REPLACE(INDEX(GroupVertices[Group],MATCH(Vertices[[#This Row],[Vertex]],GroupVertices[Vertex],0)),1,1,"")</f>
        <v>1</v>
      </c>
      <c r="BB14" s="48"/>
      <c r="BC14" s="48"/>
      <c r="BD14" s="48"/>
      <c r="BE14" s="48"/>
      <c r="BF14" s="48"/>
      <c r="BG14" s="48"/>
      <c r="BH14" s="121" t="s">
        <v>2381</v>
      </c>
      <c r="BI14" s="121" t="s">
        <v>2381</v>
      </c>
      <c r="BJ14" s="121" t="s">
        <v>2477</v>
      </c>
      <c r="BK14" s="121" t="s">
        <v>2477</v>
      </c>
      <c r="BL14" s="121">
        <v>0</v>
      </c>
      <c r="BM14" s="124">
        <v>0</v>
      </c>
      <c r="BN14" s="121">
        <v>0</v>
      </c>
      <c r="BO14" s="124">
        <v>0</v>
      </c>
      <c r="BP14" s="121">
        <v>0</v>
      </c>
      <c r="BQ14" s="124">
        <v>0</v>
      </c>
      <c r="BR14" s="121">
        <v>24</v>
      </c>
      <c r="BS14" s="124">
        <v>100</v>
      </c>
      <c r="BT14" s="121">
        <v>24</v>
      </c>
      <c r="BU14" s="2"/>
      <c r="BV14" s="3"/>
      <c r="BW14" s="3"/>
      <c r="BX14" s="3"/>
      <c r="BY14" s="3"/>
    </row>
    <row r="15" spans="1:77" ht="41.45" customHeight="1">
      <c r="A15" s="64" t="s">
        <v>221</v>
      </c>
      <c r="C15" s="65"/>
      <c r="D15" s="65" t="s">
        <v>64</v>
      </c>
      <c r="E15" s="66">
        <v>164.83357364331195</v>
      </c>
      <c r="F15" s="68">
        <v>99.99723170426384</v>
      </c>
      <c r="G15" s="100" t="s">
        <v>504</v>
      </c>
      <c r="H15" s="65"/>
      <c r="I15" s="69" t="s">
        <v>221</v>
      </c>
      <c r="J15" s="70"/>
      <c r="K15" s="70"/>
      <c r="L15" s="69" t="s">
        <v>1845</v>
      </c>
      <c r="M15" s="73">
        <v>1.9225806923385762</v>
      </c>
      <c r="N15" s="74">
        <v>327.3371276855469</v>
      </c>
      <c r="O15" s="74">
        <v>5550.8994140625</v>
      </c>
      <c r="P15" s="75"/>
      <c r="Q15" s="76"/>
      <c r="R15" s="76"/>
      <c r="S15" s="86"/>
      <c r="T15" s="48">
        <v>0</v>
      </c>
      <c r="U15" s="48">
        <v>1</v>
      </c>
      <c r="V15" s="49">
        <v>0</v>
      </c>
      <c r="W15" s="49">
        <v>0.003257</v>
      </c>
      <c r="X15" s="49">
        <v>0.013157</v>
      </c>
      <c r="Y15" s="49">
        <v>0.457053</v>
      </c>
      <c r="Z15" s="49">
        <v>0</v>
      </c>
      <c r="AA15" s="49">
        <v>0</v>
      </c>
      <c r="AB15" s="71">
        <v>15</v>
      </c>
      <c r="AC15" s="71"/>
      <c r="AD15" s="72"/>
      <c r="AE15" s="78" t="s">
        <v>1089</v>
      </c>
      <c r="AF15" s="78">
        <v>946</v>
      </c>
      <c r="AG15" s="78">
        <v>265</v>
      </c>
      <c r="AH15" s="78">
        <v>1808</v>
      </c>
      <c r="AI15" s="78">
        <v>187</v>
      </c>
      <c r="AJ15" s="78"/>
      <c r="AK15" s="78" t="s">
        <v>1241</v>
      </c>
      <c r="AL15" s="78" t="s">
        <v>1369</v>
      </c>
      <c r="AM15" s="78"/>
      <c r="AN15" s="78"/>
      <c r="AO15" s="80">
        <v>40366.419016203705</v>
      </c>
      <c r="AP15" s="78"/>
      <c r="AQ15" s="78" t="b">
        <v>1</v>
      </c>
      <c r="AR15" s="78" t="b">
        <v>0</v>
      </c>
      <c r="AS15" s="78" t="b">
        <v>1</v>
      </c>
      <c r="AT15" s="78" t="s">
        <v>1013</v>
      </c>
      <c r="AU15" s="78">
        <v>2</v>
      </c>
      <c r="AV15" s="83" t="s">
        <v>1642</v>
      </c>
      <c r="AW15" s="78" t="b">
        <v>0</v>
      </c>
      <c r="AX15" s="78" t="s">
        <v>1679</v>
      </c>
      <c r="AY15" s="83" t="s">
        <v>1692</v>
      </c>
      <c r="AZ15" s="78" t="s">
        <v>66</v>
      </c>
      <c r="BA15" s="78" t="str">
        <f>REPLACE(INDEX(GroupVertices[Group],MATCH(Vertices[[#This Row],[Vertex]],GroupVertices[Vertex],0)),1,1,"")</f>
        <v>1</v>
      </c>
      <c r="BB15" s="48"/>
      <c r="BC15" s="48"/>
      <c r="BD15" s="48"/>
      <c r="BE15" s="48"/>
      <c r="BF15" s="48"/>
      <c r="BG15" s="48"/>
      <c r="BH15" s="121" t="s">
        <v>2381</v>
      </c>
      <c r="BI15" s="121" t="s">
        <v>2381</v>
      </c>
      <c r="BJ15" s="121" t="s">
        <v>2477</v>
      </c>
      <c r="BK15" s="121" t="s">
        <v>2477</v>
      </c>
      <c r="BL15" s="121">
        <v>0</v>
      </c>
      <c r="BM15" s="124">
        <v>0</v>
      </c>
      <c r="BN15" s="121">
        <v>0</v>
      </c>
      <c r="BO15" s="124">
        <v>0</v>
      </c>
      <c r="BP15" s="121">
        <v>0</v>
      </c>
      <c r="BQ15" s="124">
        <v>0</v>
      </c>
      <c r="BR15" s="121">
        <v>24</v>
      </c>
      <c r="BS15" s="124">
        <v>100</v>
      </c>
      <c r="BT15" s="121">
        <v>24</v>
      </c>
      <c r="BU15" s="2"/>
      <c r="BV15" s="3"/>
      <c r="BW15" s="3"/>
      <c r="BX15" s="3"/>
      <c r="BY15" s="3"/>
    </row>
    <row r="16" spans="1:77" ht="41.45" customHeight="1">
      <c r="A16" s="64" t="s">
        <v>222</v>
      </c>
      <c r="C16" s="65"/>
      <c r="D16" s="65" t="s">
        <v>64</v>
      </c>
      <c r="E16" s="66">
        <v>163.81776422401143</v>
      </c>
      <c r="F16" s="68">
        <v>99.99822411216925</v>
      </c>
      <c r="G16" s="100" t="s">
        <v>505</v>
      </c>
      <c r="H16" s="65"/>
      <c r="I16" s="69" t="s">
        <v>222</v>
      </c>
      <c r="J16" s="70"/>
      <c r="K16" s="70"/>
      <c r="L16" s="69" t="s">
        <v>1846</v>
      </c>
      <c r="M16" s="73">
        <v>1.5918442177266336</v>
      </c>
      <c r="N16" s="74">
        <v>627.8482666015625</v>
      </c>
      <c r="O16" s="74">
        <v>6339.3076171875</v>
      </c>
      <c r="P16" s="75"/>
      <c r="Q16" s="76"/>
      <c r="R16" s="76"/>
      <c r="S16" s="86"/>
      <c r="T16" s="48">
        <v>0</v>
      </c>
      <c r="U16" s="48">
        <v>1</v>
      </c>
      <c r="V16" s="49">
        <v>0</v>
      </c>
      <c r="W16" s="49">
        <v>0.003257</v>
      </c>
      <c r="X16" s="49">
        <v>0.013157</v>
      </c>
      <c r="Y16" s="49">
        <v>0.457053</v>
      </c>
      <c r="Z16" s="49">
        <v>0</v>
      </c>
      <c r="AA16" s="49">
        <v>0</v>
      </c>
      <c r="AB16" s="71">
        <v>16</v>
      </c>
      <c r="AC16" s="71"/>
      <c r="AD16" s="72"/>
      <c r="AE16" s="78" t="s">
        <v>1090</v>
      </c>
      <c r="AF16" s="78">
        <v>599</v>
      </c>
      <c r="AG16" s="78">
        <v>170</v>
      </c>
      <c r="AH16" s="78">
        <v>5226</v>
      </c>
      <c r="AI16" s="78">
        <v>6319</v>
      </c>
      <c r="AJ16" s="78"/>
      <c r="AK16" s="78" t="s">
        <v>1242</v>
      </c>
      <c r="AL16" s="78" t="s">
        <v>1375</v>
      </c>
      <c r="AM16" s="78"/>
      <c r="AN16" s="78"/>
      <c r="AO16" s="80">
        <v>42308.38960648148</v>
      </c>
      <c r="AP16" s="83" t="s">
        <v>1530</v>
      </c>
      <c r="AQ16" s="78" t="b">
        <v>1</v>
      </c>
      <c r="AR16" s="78" t="b">
        <v>0</v>
      </c>
      <c r="AS16" s="78" t="b">
        <v>1</v>
      </c>
      <c r="AT16" s="78" t="s">
        <v>1013</v>
      </c>
      <c r="AU16" s="78">
        <v>0</v>
      </c>
      <c r="AV16" s="83" t="s">
        <v>1642</v>
      </c>
      <c r="AW16" s="78" t="b">
        <v>0</v>
      </c>
      <c r="AX16" s="78" t="s">
        <v>1679</v>
      </c>
      <c r="AY16" s="83" t="s">
        <v>1693</v>
      </c>
      <c r="AZ16" s="78" t="s">
        <v>66</v>
      </c>
      <c r="BA16" s="78" t="str">
        <f>REPLACE(INDEX(GroupVertices[Group],MATCH(Vertices[[#This Row],[Vertex]],GroupVertices[Vertex],0)),1,1,"")</f>
        <v>1</v>
      </c>
      <c r="BB16" s="48"/>
      <c r="BC16" s="48"/>
      <c r="BD16" s="48"/>
      <c r="BE16" s="48"/>
      <c r="BF16" s="48"/>
      <c r="BG16" s="48"/>
      <c r="BH16" s="121" t="s">
        <v>2381</v>
      </c>
      <c r="BI16" s="121" t="s">
        <v>2381</v>
      </c>
      <c r="BJ16" s="121" t="s">
        <v>2477</v>
      </c>
      <c r="BK16" s="121" t="s">
        <v>2477</v>
      </c>
      <c r="BL16" s="121">
        <v>0</v>
      </c>
      <c r="BM16" s="124">
        <v>0</v>
      </c>
      <c r="BN16" s="121">
        <v>0</v>
      </c>
      <c r="BO16" s="124">
        <v>0</v>
      </c>
      <c r="BP16" s="121">
        <v>0</v>
      </c>
      <c r="BQ16" s="124">
        <v>0</v>
      </c>
      <c r="BR16" s="121">
        <v>24</v>
      </c>
      <c r="BS16" s="124">
        <v>100</v>
      </c>
      <c r="BT16" s="121">
        <v>24</v>
      </c>
      <c r="BU16" s="2"/>
      <c r="BV16" s="3"/>
      <c r="BW16" s="3"/>
      <c r="BX16" s="3"/>
      <c r="BY16" s="3"/>
    </row>
    <row r="17" spans="1:77" ht="41.45" customHeight="1">
      <c r="A17" s="64" t="s">
        <v>223</v>
      </c>
      <c r="C17" s="65"/>
      <c r="D17" s="65" t="s">
        <v>64</v>
      </c>
      <c r="E17" s="66">
        <v>172.3505633461357</v>
      </c>
      <c r="F17" s="68">
        <v>99.98988788576375</v>
      </c>
      <c r="G17" s="100" t="s">
        <v>506</v>
      </c>
      <c r="H17" s="65"/>
      <c r="I17" s="69" t="s">
        <v>223</v>
      </c>
      <c r="J17" s="70"/>
      <c r="K17" s="70"/>
      <c r="L17" s="69" t="s">
        <v>1847</v>
      </c>
      <c r="M17" s="73">
        <v>4.370030604466949</v>
      </c>
      <c r="N17" s="74">
        <v>9040.0439453125</v>
      </c>
      <c r="O17" s="74">
        <v>9646.09375</v>
      </c>
      <c r="P17" s="75"/>
      <c r="Q17" s="76"/>
      <c r="R17" s="76"/>
      <c r="S17" s="86"/>
      <c r="T17" s="48">
        <v>0</v>
      </c>
      <c r="U17" s="48">
        <v>1</v>
      </c>
      <c r="V17" s="49">
        <v>0</v>
      </c>
      <c r="W17" s="49">
        <v>0.00211</v>
      </c>
      <c r="X17" s="49">
        <v>0.000871</v>
      </c>
      <c r="Y17" s="49">
        <v>0.483739</v>
      </c>
      <c r="Z17" s="49">
        <v>0</v>
      </c>
      <c r="AA17" s="49">
        <v>0</v>
      </c>
      <c r="AB17" s="71">
        <v>17</v>
      </c>
      <c r="AC17" s="71"/>
      <c r="AD17" s="72"/>
      <c r="AE17" s="78" t="s">
        <v>1091</v>
      </c>
      <c r="AF17" s="78">
        <v>1392</v>
      </c>
      <c r="AG17" s="78">
        <v>968</v>
      </c>
      <c r="AH17" s="78">
        <v>54353</v>
      </c>
      <c r="AI17" s="78">
        <v>9188</v>
      </c>
      <c r="AJ17" s="78"/>
      <c r="AK17" s="78" t="s">
        <v>1243</v>
      </c>
      <c r="AL17" s="78"/>
      <c r="AM17" s="83" t="s">
        <v>1474</v>
      </c>
      <c r="AN17" s="78"/>
      <c r="AO17" s="80">
        <v>39887.556342592594</v>
      </c>
      <c r="AP17" s="83" t="s">
        <v>1531</v>
      </c>
      <c r="AQ17" s="78" t="b">
        <v>0</v>
      </c>
      <c r="AR17" s="78" t="b">
        <v>0</v>
      </c>
      <c r="AS17" s="78" t="b">
        <v>1</v>
      </c>
      <c r="AT17" s="78" t="s">
        <v>1013</v>
      </c>
      <c r="AU17" s="78">
        <v>28</v>
      </c>
      <c r="AV17" s="83" t="s">
        <v>1642</v>
      </c>
      <c r="AW17" s="78" t="b">
        <v>0</v>
      </c>
      <c r="AX17" s="78" t="s">
        <v>1679</v>
      </c>
      <c r="AY17" s="83" t="s">
        <v>1694</v>
      </c>
      <c r="AZ17" s="78" t="s">
        <v>66</v>
      </c>
      <c r="BA17" s="78" t="str">
        <f>REPLACE(INDEX(GroupVertices[Group],MATCH(Vertices[[#This Row],[Vertex]],GroupVertices[Vertex],0)),1,1,"")</f>
        <v>7</v>
      </c>
      <c r="BB17" s="48"/>
      <c r="BC17" s="48"/>
      <c r="BD17" s="48"/>
      <c r="BE17" s="48"/>
      <c r="BF17" s="48"/>
      <c r="BG17" s="48"/>
      <c r="BH17" s="121" t="s">
        <v>2379</v>
      </c>
      <c r="BI17" s="121" t="s">
        <v>2379</v>
      </c>
      <c r="BJ17" s="121" t="s">
        <v>2475</v>
      </c>
      <c r="BK17" s="121" t="s">
        <v>2475</v>
      </c>
      <c r="BL17" s="121">
        <v>0</v>
      </c>
      <c r="BM17" s="124">
        <v>0</v>
      </c>
      <c r="BN17" s="121">
        <v>2</v>
      </c>
      <c r="BO17" s="124">
        <v>10.526315789473685</v>
      </c>
      <c r="BP17" s="121">
        <v>0</v>
      </c>
      <c r="BQ17" s="124">
        <v>0</v>
      </c>
      <c r="BR17" s="121">
        <v>17</v>
      </c>
      <c r="BS17" s="124">
        <v>89.47368421052632</v>
      </c>
      <c r="BT17" s="121">
        <v>19</v>
      </c>
      <c r="BU17" s="2"/>
      <c r="BV17" s="3"/>
      <c r="BW17" s="3"/>
      <c r="BX17" s="3"/>
      <c r="BY17" s="3"/>
    </row>
    <row r="18" spans="1:77" ht="41.45" customHeight="1">
      <c r="A18" s="64" t="s">
        <v>224</v>
      </c>
      <c r="C18" s="65"/>
      <c r="D18" s="65" t="s">
        <v>64</v>
      </c>
      <c r="E18" s="66">
        <v>288.901328297457</v>
      </c>
      <c r="F18" s="68">
        <v>99.87602213661592</v>
      </c>
      <c r="G18" s="100" t="s">
        <v>507</v>
      </c>
      <c r="H18" s="65"/>
      <c r="I18" s="69" t="s">
        <v>224</v>
      </c>
      <c r="J18" s="70"/>
      <c r="K18" s="70"/>
      <c r="L18" s="69" t="s">
        <v>1848</v>
      </c>
      <c r="M18" s="73">
        <v>42.31768927046876</v>
      </c>
      <c r="N18" s="74">
        <v>763.6423950195312</v>
      </c>
      <c r="O18" s="74">
        <v>4546.587890625</v>
      </c>
      <c r="P18" s="75"/>
      <c r="Q18" s="76"/>
      <c r="R18" s="76"/>
      <c r="S18" s="86"/>
      <c r="T18" s="48">
        <v>0</v>
      </c>
      <c r="U18" s="48">
        <v>1</v>
      </c>
      <c r="V18" s="49">
        <v>0</v>
      </c>
      <c r="W18" s="49">
        <v>0.003257</v>
      </c>
      <c r="X18" s="49">
        <v>0.013157</v>
      </c>
      <c r="Y18" s="49">
        <v>0.457053</v>
      </c>
      <c r="Z18" s="49">
        <v>0</v>
      </c>
      <c r="AA18" s="49">
        <v>0</v>
      </c>
      <c r="AB18" s="71">
        <v>18</v>
      </c>
      <c r="AC18" s="71"/>
      <c r="AD18" s="72"/>
      <c r="AE18" s="78" t="s">
        <v>1092</v>
      </c>
      <c r="AF18" s="78">
        <v>688</v>
      </c>
      <c r="AG18" s="78">
        <v>11868</v>
      </c>
      <c r="AH18" s="78">
        <v>11196</v>
      </c>
      <c r="AI18" s="78">
        <v>12833</v>
      </c>
      <c r="AJ18" s="78"/>
      <c r="AK18" s="78" t="s">
        <v>1244</v>
      </c>
      <c r="AL18" s="78" t="s">
        <v>1376</v>
      </c>
      <c r="AM18" s="83" t="s">
        <v>1475</v>
      </c>
      <c r="AN18" s="78"/>
      <c r="AO18" s="80">
        <v>40566.96140046296</v>
      </c>
      <c r="AP18" s="83" t="s">
        <v>1532</v>
      </c>
      <c r="AQ18" s="78" t="b">
        <v>0</v>
      </c>
      <c r="AR18" s="78" t="b">
        <v>0</v>
      </c>
      <c r="AS18" s="78" t="b">
        <v>1</v>
      </c>
      <c r="AT18" s="78" t="s">
        <v>1013</v>
      </c>
      <c r="AU18" s="78">
        <v>50</v>
      </c>
      <c r="AV18" s="83" t="s">
        <v>1645</v>
      </c>
      <c r="AW18" s="78" t="b">
        <v>1</v>
      </c>
      <c r="AX18" s="78" t="s">
        <v>1679</v>
      </c>
      <c r="AY18" s="83" t="s">
        <v>1695</v>
      </c>
      <c r="AZ18" s="78" t="s">
        <v>66</v>
      </c>
      <c r="BA18" s="78" t="str">
        <f>REPLACE(INDEX(GroupVertices[Group],MATCH(Vertices[[#This Row],[Vertex]],GroupVertices[Vertex],0)),1,1,"")</f>
        <v>1</v>
      </c>
      <c r="BB18" s="48"/>
      <c r="BC18" s="48"/>
      <c r="BD18" s="48"/>
      <c r="BE18" s="48"/>
      <c r="BF18" s="48"/>
      <c r="BG18" s="48"/>
      <c r="BH18" s="121" t="s">
        <v>2381</v>
      </c>
      <c r="BI18" s="121" t="s">
        <v>2381</v>
      </c>
      <c r="BJ18" s="121" t="s">
        <v>2477</v>
      </c>
      <c r="BK18" s="121" t="s">
        <v>2477</v>
      </c>
      <c r="BL18" s="121">
        <v>0</v>
      </c>
      <c r="BM18" s="124">
        <v>0</v>
      </c>
      <c r="BN18" s="121">
        <v>0</v>
      </c>
      <c r="BO18" s="124">
        <v>0</v>
      </c>
      <c r="BP18" s="121">
        <v>0</v>
      </c>
      <c r="BQ18" s="124">
        <v>0</v>
      </c>
      <c r="BR18" s="121">
        <v>24</v>
      </c>
      <c r="BS18" s="124">
        <v>100</v>
      </c>
      <c r="BT18" s="121">
        <v>24</v>
      </c>
      <c r="BU18" s="2"/>
      <c r="BV18" s="3"/>
      <c r="BW18" s="3"/>
      <c r="BX18" s="3"/>
      <c r="BY18" s="3"/>
    </row>
    <row r="19" spans="1:77" ht="41.45" customHeight="1">
      <c r="A19" s="64" t="s">
        <v>225</v>
      </c>
      <c r="C19" s="65"/>
      <c r="D19" s="65" t="s">
        <v>64</v>
      </c>
      <c r="E19" s="66">
        <v>176.58488471500937</v>
      </c>
      <c r="F19" s="68">
        <v>99.98575111175802</v>
      </c>
      <c r="G19" s="100" t="s">
        <v>508</v>
      </c>
      <c r="H19" s="65"/>
      <c r="I19" s="69" t="s">
        <v>225</v>
      </c>
      <c r="J19" s="70"/>
      <c r="K19" s="70"/>
      <c r="L19" s="69" t="s">
        <v>1849</v>
      </c>
      <c r="M19" s="73">
        <v>5.74867948811252</v>
      </c>
      <c r="N19" s="74">
        <v>1257.2593994140625</v>
      </c>
      <c r="O19" s="74">
        <v>8871.6826171875</v>
      </c>
      <c r="P19" s="75"/>
      <c r="Q19" s="76"/>
      <c r="R19" s="76"/>
      <c r="S19" s="86"/>
      <c r="T19" s="48">
        <v>0</v>
      </c>
      <c r="U19" s="48">
        <v>1</v>
      </c>
      <c r="V19" s="49">
        <v>0</v>
      </c>
      <c r="W19" s="49">
        <v>0.003257</v>
      </c>
      <c r="X19" s="49">
        <v>0.013157</v>
      </c>
      <c r="Y19" s="49">
        <v>0.457053</v>
      </c>
      <c r="Z19" s="49">
        <v>0</v>
      </c>
      <c r="AA19" s="49">
        <v>0</v>
      </c>
      <c r="AB19" s="71">
        <v>19</v>
      </c>
      <c r="AC19" s="71"/>
      <c r="AD19" s="72"/>
      <c r="AE19" s="78" t="s">
        <v>1093</v>
      </c>
      <c r="AF19" s="78">
        <v>761</v>
      </c>
      <c r="AG19" s="78">
        <v>1364</v>
      </c>
      <c r="AH19" s="78">
        <v>5358</v>
      </c>
      <c r="AI19" s="78">
        <v>1611</v>
      </c>
      <c r="AJ19" s="78"/>
      <c r="AK19" s="78" t="s">
        <v>1245</v>
      </c>
      <c r="AL19" s="78" t="s">
        <v>1377</v>
      </c>
      <c r="AM19" s="83" t="s">
        <v>1476</v>
      </c>
      <c r="AN19" s="78"/>
      <c r="AO19" s="80">
        <v>39907.52075231481</v>
      </c>
      <c r="AP19" s="83" t="s">
        <v>1533</v>
      </c>
      <c r="AQ19" s="78" t="b">
        <v>0</v>
      </c>
      <c r="AR19" s="78" t="b">
        <v>0</v>
      </c>
      <c r="AS19" s="78" t="b">
        <v>1</v>
      </c>
      <c r="AT19" s="78" t="s">
        <v>1013</v>
      </c>
      <c r="AU19" s="78">
        <v>28</v>
      </c>
      <c r="AV19" s="83" t="s">
        <v>1642</v>
      </c>
      <c r="AW19" s="78" t="b">
        <v>0</v>
      </c>
      <c r="AX19" s="78" t="s">
        <v>1679</v>
      </c>
      <c r="AY19" s="83" t="s">
        <v>1696</v>
      </c>
      <c r="AZ19" s="78" t="s">
        <v>66</v>
      </c>
      <c r="BA19" s="78" t="str">
        <f>REPLACE(INDEX(GroupVertices[Group],MATCH(Vertices[[#This Row],[Vertex]],GroupVertices[Vertex],0)),1,1,"")</f>
        <v>1</v>
      </c>
      <c r="BB19" s="48"/>
      <c r="BC19" s="48"/>
      <c r="BD19" s="48"/>
      <c r="BE19" s="48"/>
      <c r="BF19" s="48"/>
      <c r="BG19" s="48"/>
      <c r="BH19" s="121" t="s">
        <v>2381</v>
      </c>
      <c r="BI19" s="121" t="s">
        <v>2381</v>
      </c>
      <c r="BJ19" s="121" t="s">
        <v>2477</v>
      </c>
      <c r="BK19" s="121" t="s">
        <v>2477</v>
      </c>
      <c r="BL19" s="121">
        <v>0</v>
      </c>
      <c r="BM19" s="124">
        <v>0</v>
      </c>
      <c r="BN19" s="121">
        <v>0</v>
      </c>
      <c r="BO19" s="124">
        <v>0</v>
      </c>
      <c r="BP19" s="121">
        <v>0</v>
      </c>
      <c r="BQ19" s="124">
        <v>0</v>
      </c>
      <c r="BR19" s="121">
        <v>24</v>
      </c>
      <c r="BS19" s="124">
        <v>100</v>
      </c>
      <c r="BT19" s="121">
        <v>24</v>
      </c>
      <c r="BU19" s="2"/>
      <c r="BV19" s="3"/>
      <c r="BW19" s="3"/>
      <c r="BX19" s="3"/>
      <c r="BY19" s="3"/>
    </row>
    <row r="20" spans="1:77" ht="41.45" customHeight="1">
      <c r="A20" s="64" t="s">
        <v>226</v>
      </c>
      <c r="C20" s="65"/>
      <c r="D20" s="65" t="s">
        <v>64</v>
      </c>
      <c r="E20" s="66">
        <v>162.34216738334334</v>
      </c>
      <c r="F20" s="68">
        <v>99.99966571523186</v>
      </c>
      <c r="G20" s="100" t="s">
        <v>509</v>
      </c>
      <c r="H20" s="65"/>
      <c r="I20" s="69" t="s">
        <v>226</v>
      </c>
      <c r="J20" s="70"/>
      <c r="K20" s="70"/>
      <c r="L20" s="69" t="s">
        <v>1850</v>
      </c>
      <c r="M20" s="73">
        <v>1.1114059703956016</v>
      </c>
      <c r="N20" s="74">
        <v>4869.19384765625</v>
      </c>
      <c r="O20" s="74">
        <v>1161.6729736328125</v>
      </c>
      <c r="P20" s="75"/>
      <c r="Q20" s="76"/>
      <c r="R20" s="76"/>
      <c r="S20" s="86"/>
      <c r="T20" s="48">
        <v>0</v>
      </c>
      <c r="U20" s="48">
        <v>1</v>
      </c>
      <c r="V20" s="49">
        <v>0</v>
      </c>
      <c r="W20" s="49">
        <v>0.002778</v>
      </c>
      <c r="X20" s="49">
        <v>0.006099</v>
      </c>
      <c r="Y20" s="49">
        <v>0.429906</v>
      </c>
      <c r="Z20" s="49">
        <v>0</v>
      </c>
      <c r="AA20" s="49">
        <v>0</v>
      </c>
      <c r="AB20" s="71">
        <v>20</v>
      </c>
      <c r="AC20" s="71"/>
      <c r="AD20" s="72"/>
      <c r="AE20" s="78" t="s">
        <v>1094</v>
      </c>
      <c r="AF20" s="78">
        <v>169</v>
      </c>
      <c r="AG20" s="78">
        <v>32</v>
      </c>
      <c r="AH20" s="78">
        <v>1326</v>
      </c>
      <c r="AI20" s="78">
        <v>1154</v>
      </c>
      <c r="AJ20" s="78"/>
      <c r="AK20" s="78" t="s">
        <v>1246</v>
      </c>
      <c r="AL20" s="78" t="s">
        <v>1378</v>
      </c>
      <c r="AM20" s="78"/>
      <c r="AN20" s="78"/>
      <c r="AO20" s="80">
        <v>43533.53907407408</v>
      </c>
      <c r="AP20" s="83" t="s">
        <v>1534</v>
      </c>
      <c r="AQ20" s="78" t="b">
        <v>1</v>
      </c>
      <c r="AR20" s="78" t="b">
        <v>0</v>
      </c>
      <c r="AS20" s="78" t="b">
        <v>0</v>
      </c>
      <c r="AT20" s="78" t="s">
        <v>1013</v>
      </c>
      <c r="AU20" s="78">
        <v>0</v>
      </c>
      <c r="AV20" s="78"/>
      <c r="AW20" s="78" t="b">
        <v>0</v>
      </c>
      <c r="AX20" s="78" t="s">
        <v>1679</v>
      </c>
      <c r="AY20" s="83" t="s">
        <v>1697</v>
      </c>
      <c r="AZ20" s="78" t="s">
        <v>66</v>
      </c>
      <c r="BA20" s="78" t="str">
        <f>REPLACE(INDEX(GroupVertices[Group],MATCH(Vertices[[#This Row],[Vertex]],GroupVertices[Vertex],0)),1,1,"")</f>
        <v>4</v>
      </c>
      <c r="BB20" s="48"/>
      <c r="BC20" s="48"/>
      <c r="BD20" s="48"/>
      <c r="BE20" s="48"/>
      <c r="BF20" s="48"/>
      <c r="BG20" s="48"/>
      <c r="BH20" s="121" t="s">
        <v>2382</v>
      </c>
      <c r="BI20" s="121" t="s">
        <v>2382</v>
      </c>
      <c r="BJ20" s="121" t="s">
        <v>2478</v>
      </c>
      <c r="BK20" s="121" t="s">
        <v>2478</v>
      </c>
      <c r="BL20" s="121">
        <v>0</v>
      </c>
      <c r="BM20" s="124">
        <v>0</v>
      </c>
      <c r="BN20" s="121">
        <v>1</v>
      </c>
      <c r="BO20" s="124">
        <v>3.8461538461538463</v>
      </c>
      <c r="BP20" s="121">
        <v>0</v>
      </c>
      <c r="BQ20" s="124">
        <v>0</v>
      </c>
      <c r="BR20" s="121">
        <v>25</v>
      </c>
      <c r="BS20" s="124">
        <v>96.15384615384616</v>
      </c>
      <c r="BT20" s="121">
        <v>26</v>
      </c>
      <c r="BU20" s="2"/>
      <c r="BV20" s="3"/>
      <c r="BW20" s="3"/>
      <c r="BX20" s="3"/>
      <c r="BY20" s="3"/>
    </row>
    <row r="21" spans="1:77" ht="41.45" customHeight="1">
      <c r="A21" s="64" t="s">
        <v>325</v>
      </c>
      <c r="C21" s="65"/>
      <c r="D21" s="65" t="s">
        <v>64</v>
      </c>
      <c r="E21" s="66">
        <v>233.87653596355796</v>
      </c>
      <c r="F21" s="68">
        <v>99.9297793058925</v>
      </c>
      <c r="G21" s="100" t="s">
        <v>601</v>
      </c>
      <c r="H21" s="65"/>
      <c r="I21" s="69" t="s">
        <v>325</v>
      </c>
      <c r="J21" s="70"/>
      <c r="K21" s="70"/>
      <c r="L21" s="69" t="s">
        <v>1851</v>
      </c>
      <c r="M21" s="73">
        <v>24.40221665622607</v>
      </c>
      <c r="N21" s="74">
        <v>4834.595703125</v>
      </c>
      <c r="O21" s="74">
        <v>2523.48828125</v>
      </c>
      <c r="P21" s="75"/>
      <c r="Q21" s="76"/>
      <c r="R21" s="76"/>
      <c r="S21" s="86"/>
      <c r="T21" s="48">
        <v>18</v>
      </c>
      <c r="U21" s="48">
        <v>2</v>
      </c>
      <c r="V21" s="49">
        <v>1368.033333</v>
      </c>
      <c r="W21" s="49">
        <v>0.003876</v>
      </c>
      <c r="X21" s="49">
        <v>0.050909</v>
      </c>
      <c r="Y21" s="49">
        <v>6.256728</v>
      </c>
      <c r="Z21" s="49">
        <v>0.0392156862745098</v>
      </c>
      <c r="AA21" s="49">
        <v>0</v>
      </c>
      <c r="AB21" s="71">
        <v>21</v>
      </c>
      <c r="AC21" s="71"/>
      <c r="AD21" s="72"/>
      <c r="AE21" s="78" t="s">
        <v>1095</v>
      </c>
      <c r="AF21" s="78">
        <v>471</v>
      </c>
      <c r="AG21" s="78">
        <v>6722</v>
      </c>
      <c r="AH21" s="78">
        <v>35233</v>
      </c>
      <c r="AI21" s="78">
        <v>16263</v>
      </c>
      <c r="AJ21" s="78"/>
      <c r="AK21" s="78" t="s">
        <v>1247</v>
      </c>
      <c r="AL21" s="78" t="s">
        <v>1379</v>
      </c>
      <c r="AM21" s="83" t="s">
        <v>1477</v>
      </c>
      <c r="AN21" s="78"/>
      <c r="AO21" s="80">
        <v>40394.85517361111</v>
      </c>
      <c r="AP21" s="83" t="s">
        <v>1535</v>
      </c>
      <c r="AQ21" s="78" t="b">
        <v>0</v>
      </c>
      <c r="AR21" s="78" t="b">
        <v>0</v>
      </c>
      <c r="AS21" s="78" t="b">
        <v>1</v>
      </c>
      <c r="AT21" s="78" t="s">
        <v>1013</v>
      </c>
      <c r="AU21" s="78">
        <v>70</v>
      </c>
      <c r="AV21" s="83" t="s">
        <v>1646</v>
      </c>
      <c r="AW21" s="78" t="b">
        <v>0</v>
      </c>
      <c r="AX21" s="78" t="s">
        <v>1679</v>
      </c>
      <c r="AY21" s="83" t="s">
        <v>1698</v>
      </c>
      <c r="AZ21" s="78" t="s">
        <v>66</v>
      </c>
      <c r="BA21" s="78" t="str">
        <f>REPLACE(INDEX(GroupVertices[Group],MATCH(Vertices[[#This Row],[Vertex]],GroupVertices[Vertex],0)),1,1,"")</f>
        <v>4</v>
      </c>
      <c r="BB21" s="48"/>
      <c r="BC21" s="48"/>
      <c r="BD21" s="48"/>
      <c r="BE21" s="48"/>
      <c r="BF21" s="48"/>
      <c r="BG21" s="48"/>
      <c r="BH21" s="121" t="s">
        <v>2383</v>
      </c>
      <c r="BI21" s="121" t="s">
        <v>2447</v>
      </c>
      <c r="BJ21" s="121" t="s">
        <v>2479</v>
      </c>
      <c r="BK21" s="121" t="s">
        <v>2538</v>
      </c>
      <c r="BL21" s="121">
        <v>1</v>
      </c>
      <c r="BM21" s="124">
        <v>0.819672131147541</v>
      </c>
      <c r="BN21" s="121">
        <v>8</v>
      </c>
      <c r="BO21" s="124">
        <v>6.557377049180328</v>
      </c>
      <c r="BP21" s="121">
        <v>0</v>
      </c>
      <c r="BQ21" s="124">
        <v>0</v>
      </c>
      <c r="BR21" s="121">
        <v>113</v>
      </c>
      <c r="BS21" s="124">
        <v>92.62295081967213</v>
      </c>
      <c r="BT21" s="121">
        <v>122</v>
      </c>
      <c r="BU21" s="2"/>
      <c r="BV21" s="3"/>
      <c r="BW21" s="3"/>
      <c r="BX21" s="3"/>
      <c r="BY21" s="3"/>
    </row>
    <row r="22" spans="1:77" ht="41.45" customHeight="1">
      <c r="A22" s="64" t="s">
        <v>227</v>
      </c>
      <c r="C22" s="65"/>
      <c r="D22" s="65" t="s">
        <v>64</v>
      </c>
      <c r="E22" s="66">
        <v>163.74291510890507</v>
      </c>
      <c r="F22" s="68">
        <v>99.99829723696229</v>
      </c>
      <c r="G22" s="100" t="s">
        <v>510</v>
      </c>
      <c r="H22" s="65"/>
      <c r="I22" s="69" t="s">
        <v>227</v>
      </c>
      <c r="J22" s="70"/>
      <c r="K22" s="70"/>
      <c r="L22" s="69" t="s">
        <v>1852</v>
      </c>
      <c r="M22" s="73">
        <v>1.567474161702596</v>
      </c>
      <c r="N22" s="74">
        <v>4806.8720703125</v>
      </c>
      <c r="O22" s="74">
        <v>4670.12109375</v>
      </c>
      <c r="P22" s="75"/>
      <c r="Q22" s="76"/>
      <c r="R22" s="76"/>
      <c r="S22" s="86"/>
      <c r="T22" s="48">
        <v>0</v>
      </c>
      <c r="U22" s="48">
        <v>2</v>
      </c>
      <c r="V22" s="49">
        <v>0</v>
      </c>
      <c r="W22" s="49">
        <v>0.003333</v>
      </c>
      <c r="X22" s="49">
        <v>0.019256</v>
      </c>
      <c r="Y22" s="49">
        <v>0.736959</v>
      </c>
      <c r="Z22" s="49">
        <v>0.5</v>
      </c>
      <c r="AA22" s="49">
        <v>0</v>
      </c>
      <c r="AB22" s="71">
        <v>22</v>
      </c>
      <c r="AC22" s="71"/>
      <c r="AD22" s="72"/>
      <c r="AE22" s="78" t="s">
        <v>1096</v>
      </c>
      <c r="AF22" s="78">
        <v>563</v>
      </c>
      <c r="AG22" s="78">
        <v>163</v>
      </c>
      <c r="AH22" s="78">
        <v>5580</v>
      </c>
      <c r="AI22" s="78">
        <v>7739</v>
      </c>
      <c r="AJ22" s="78"/>
      <c r="AK22" s="78" t="s">
        <v>1248</v>
      </c>
      <c r="AL22" s="78" t="s">
        <v>1045</v>
      </c>
      <c r="AM22" s="78"/>
      <c r="AN22" s="78"/>
      <c r="AO22" s="80">
        <v>43098.62950231481</v>
      </c>
      <c r="AP22" s="78"/>
      <c r="AQ22" s="78" t="b">
        <v>1</v>
      </c>
      <c r="AR22" s="78" t="b">
        <v>0</v>
      </c>
      <c r="AS22" s="78" t="b">
        <v>0</v>
      </c>
      <c r="AT22" s="78" t="s">
        <v>1013</v>
      </c>
      <c r="AU22" s="78">
        <v>0</v>
      </c>
      <c r="AV22" s="78"/>
      <c r="AW22" s="78" t="b">
        <v>0</v>
      </c>
      <c r="AX22" s="78" t="s">
        <v>1679</v>
      </c>
      <c r="AY22" s="83" t="s">
        <v>1699</v>
      </c>
      <c r="AZ22" s="78" t="s">
        <v>66</v>
      </c>
      <c r="BA22" s="78" t="str">
        <f>REPLACE(INDEX(GroupVertices[Group],MATCH(Vertices[[#This Row],[Vertex]],GroupVertices[Vertex],0)),1,1,"")</f>
        <v>4</v>
      </c>
      <c r="BB22" s="48"/>
      <c r="BC22" s="48"/>
      <c r="BD22" s="48"/>
      <c r="BE22" s="48"/>
      <c r="BF22" s="48"/>
      <c r="BG22" s="48"/>
      <c r="BH22" s="121" t="s">
        <v>2384</v>
      </c>
      <c r="BI22" s="121" t="s">
        <v>2448</v>
      </c>
      <c r="BJ22" s="121" t="s">
        <v>2480</v>
      </c>
      <c r="BK22" s="121" t="s">
        <v>2539</v>
      </c>
      <c r="BL22" s="121">
        <v>0</v>
      </c>
      <c r="BM22" s="124">
        <v>0</v>
      </c>
      <c r="BN22" s="121">
        <v>1</v>
      </c>
      <c r="BO22" s="124">
        <v>2</v>
      </c>
      <c r="BP22" s="121">
        <v>0</v>
      </c>
      <c r="BQ22" s="124">
        <v>0</v>
      </c>
      <c r="BR22" s="121">
        <v>49</v>
      </c>
      <c r="BS22" s="124">
        <v>98</v>
      </c>
      <c r="BT22" s="121">
        <v>50</v>
      </c>
      <c r="BU22" s="2"/>
      <c r="BV22" s="3"/>
      <c r="BW22" s="3"/>
      <c r="BX22" s="3"/>
      <c r="BY22" s="3"/>
    </row>
    <row r="23" spans="1:77" ht="41.45" customHeight="1">
      <c r="A23" s="64" t="s">
        <v>228</v>
      </c>
      <c r="C23" s="65"/>
      <c r="D23" s="65" t="s">
        <v>64</v>
      </c>
      <c r="E23" s="66">
        <v>162.78056934325195</v>
      </c>
      <c r="F23" s="68">
        <v>99.99923741287267</v>
      </c>
      <c r="G23" s="100" t="s">
        <v>511</v>
      </c>
      <c r="H23" s="65"/>
      <c r="I23" s="69" t="s">
        <v>228</v>
      </c>
      <c r="J23" s="70"/>
      <c r="K23" s="70"/>
      <c r="L23" s="69" t="s">
        <v>1853</v>
      </c>
      <c r="M23" s="73">
        <v>1.2541448699649662</v>
      </c>
      <c r="N23" s="74">
        <v>2367.423095703125</v>
      </c>
      <c r="O23" s="74">
        <v>7859.681640625</v>
      </c>
      <c r="P23" s="75"/>
      <c r="Q23" s="76"/>
      <c r="R23" s="76"/>
      <c r="S23" s="86"/>
      <c r="T23" s="48">
        <v>0</v>
      </c>
      <c r="U23" s="48">
        <v>1</v>
      </c>
      <c r="V23" s="49">
        <v>0</v>
      </c>
      <c r="W23" s="49">
        <v>0.003257</v>
      </c>
      <c r="X23" s="49">
        <v>0.013157</v>
      </c>
      <c r="Y23" s="49">
        <v>0.457053</v>
      </c>
      <c r="Z23" s="49">
        <v>0</v>
      </c>
      <c r="AA23" s="49">
        <v>0</v>
      </c>
      <c r="AB23" s="71">
        <v>23</v>
      </c>
      <c r="AC23" s="71"/>
      <c r="AD23" s="72"/>
      <c r="AE23" s="78" t="s">
        <v>1097</v>
      </c>
      <c r="AF23" s="78">
        <v>248</v>
      </c>
      <c r="AG23" s="78">
        <v>73</v>
      </c>
      <c r="AH23" s="78">
        <v>2570</v>
      </c>
      <c r="AI23" s="78">
        <v>3436</v>
      </c>
      <c r="AJ23" s="78"/>
      <c r="AK23" s="78" t="s">
        <v>1249</v>
      </c>
      <c r="AL23" s="78" t="s">
        <v>1039</v>
      </c>
      <c r="AM23" s="78"/>
      <c r="AN23" s="78"/>
      <c r="AO23" s="80">
        <v>43308.590532407405</v>
      </c>
      <c r="AP23" s="83" t="s">
        <v>1536</v>
      </c>
      <c r="AQ23" s="78" t="b">
        <v>1</v>
      </c>
      <c r="AR23" s="78" t="b">
        <v>0</v>
      </c>
      <c r="AS23" s="78" t="b">
        <v>0</v>
      </c>
      <c r="AT23" s="78" t="s">
        <v>1013</v>
      </c>
      <c r="AU23" s="78">
        <v>0</v>
      </c>
      <c r="AV23" s="78"/>
      <c r="AW23" s="78" t="b">
        <v>0</v>
      </c>
      <c r="AX23" s="78" t="s">
        <v>1679</v>
      </c>
      <c r="AY23" s="83" t="s">
        <v>1700</v>
      </c>
      <c r="AZ23" s="78" t="s">
        <v>66</v>
      </c>
      <c r="BA23" s="78" t="str">
        <f>REPLACE(INDEX(GroupVertices[Group],MATCH(Vertices[[#This Row],[Vertex]],GroupVertices[Vertex],0)),1,1,"")</f>
        <v>1</v>
      </c>
      <c r="BB23" s="48"/>
      <c r="BC23" s="48"/>
      <c r="BD23" s="48"/>
      <c r="BE23" s="48"/>
      <c r="BF23" s="48"/>
      <c r="BG23" s="48"/>
      <c r="BH23" s="121" t="s">
        <v>2381</v>
      </c>
      <c r="BI23" s="121" t="s">
        <v>2381</v>
      </c>
      <c r="BJ23" s="121" t="s">
        <v>2477</v>
      </c>
      <c r="BK23" s="121" t="s">
        <v>2477</v>
      </c>
      <c r="BL23" s="121">
        <v>0</v>
      </c>
      <c r="BM23" s="124">
        <v>0</v>
      </c>
      <c r="BN23" s="121">
        <v>0</v>
      </c>
      <c r="BO23" s="124">
        <v>0</v>
      </c>
      <c r="BP23" s="121">
        <v>0</v>
      </c>
      <c r="BQ23" s="124">
        <v>0</v>
      </c>
      <c r="BR23" s="121">
        <v>24</v>
      </c>
      <c r="BS23" s="124">
        <v>100</v>
      </c>
      <c r="BT23" s="121">
        <v>24</v>
      </c>
      <c r="BU23" s="2"/>
      <c r="BV23" s="3"/>
      <c r="BW23" s="3"/>
      <c r="BX23" s="3"/>
      <c r="BY23" s="3"/>
    </row>
    <row r="24" spans="1:77" ht="41.45" customHeight="1">
      <c r="A24" s="64" t="s">
        <v>229</v>
      </c>
      <c r="C24" s="65"/>
      <c r="D24" s="65" t="s">
        <v>64</v>
      </c>
      <c r="E24" s="66">
        <v>162.47048015209708</v>
      </c>
      <c r="F24" s="68">
        <v>99.99954035844381</v>
      </c>
      <c r="G24" s="100" t="s">
        <v>512</v>
      </c>
      <c r="H24" s="65"/>
      <c r="I24" s="69" t="s">
        <v>229</v>
      </c>
      <c r="J24" s="70"/>
      <c r="K24" s="70"/>
      <c r="L24" s="69" t="s">
        <v>1854</v>
      </c>
      <c r="M24" s="73">
        <v>1.1531832092939522</v>
      </c>
      <c r="N24" s="74">
        <v>5538.5654296875</v>
      </c>
      <c r="O24" s="74">
        <v>1235.3974609375</v>
      </c>
      <c r="P24" s="75"/>
      <c r="Q24" s="76"/>
      <c r="R24" s="76"/>
      <c r="S24" s="86"/>
      <c r="T24" s="48">
        <v>0</v>
      </c>
      <c r="U24" s="48">
        <v>2</v>
      </c>
      <c r="V24" s="49">
        <v>0</v>
      </c>
      <c r="W24" s="49">
        <v>0.003333</v>
      </c>
      <c r="X24" s="49">
        <v>0.019256</v>
      </c>
      <c r="Y24" s="49">
        <v>0.736959</v>
      </c>
      <c r="Z24" s="49">
        <v>0.5</v>
      </c>
      <c r="AA24" s="49">
        <v>0</v>
      </c>
      <c r="AB24" s="71">
        <v>24</v>
      </c>
      <c r="AC24" s="71"/>
      <c r="AD24" s="72"/>
      <c r="AE24" s="78" t="s">
        <v>1098</v>
      </c>
      <c r="AF24" s="78">
        <v>217</v>
      </c>
      <c r="AG24" s="78">
        <v>44</v>
      </c>
      <c r="AH24" s="78">
        <v>1544</v>
      </c>
      <c r="AI24" s="78">
        <v>2554</v>
      </c>
      <c r="AJ24" s="78"/>
      <c r="AK24" s="78" t="s">
        <v>1250</v>
      </c>
      <c r="AL24" s="78" t="s">
        <v>1380</v>
      </c>
      <c r="AM24" s="78"/>
      <c r="AN24" s="78"/>
      <c r="AO24" s="80">
        <v>43400.710185185184</v>
      </c>
      <c r="AP24" s="78"/>
      <c r="AQ24" s="78" t="b">
        <v>1</v>
      </c>
      <c r="AR24" s="78" t="b">
        <v>0</v>
      </c>
      <c r="AS24" s="78" t="b">
        <v>0</v>
      </c>
      <c r="AT24" s="78" t="s">
        <v>1013</v>
      </c>
      <c r="AU24" s="78">
        <v>0</v>
      </c>
      <c r="AV24" s="78"/>
      <c r="AW24" s="78" t="b">
        <v>0</v>
      </c>
      <c r="AX24" s="78" t="s">
        <v>1679</v>
      </c>
      <c r="AY24" s="83" t="s">
        <v>1701</v>
      </c>
      <c r="AZ24" s="78" t="s">
        <v>66</v>
      </c>
      <c r="BA24" s="78" t="str">
        <f>REPLACE(INDEX(GroupVertices[Group],MATCH(Vertices[[#This Row],[Vertex]],GroupVertices[Vertex],0)),1,1,"")</f>
        <v>4</v>
      </c>
      <c r="BB24" s="48"/>
      <c r="BC24" s="48"/>
      <c r="BD24" s="48"/>
      <c r="BE24" s="48"/>
      <c r="BF24" s="48"/>
      <c r="BG24" s="48"/>
      <c r="BH24" s="121" t="s">
        <v>2385</v>
      </c>
      <c r="BI24" s="121" t="s">
        <v>2449</v>
      </c>
      <c r="BJ24" s="121" t="s">
        <v>2295</v>
      </c>
      <c r="BK24" s="121" t="s">
        <v>2540</v>
      </c>
      <c r="BL24" s="121">
        <v>0</v>
      </c>
      <c r="BM24" s="124">
        <v>0</v>
      </c>
      <c r="BN24" s="121">
        <v>1</v>
      </c>
      <c r="BO24" s="124">
        <v>2</v>
      </c>
      <c r="BP24" s="121">
        <v>0</v>
      </c>
      <c r="BQ24" s="124">
        <v>0</v>
      </c>
      <c r="BR24" s="121">
        <v>49</v>
      </c>
      <c r="BS24" s="124">
        <v>98</v>
      </c>
      <c r="BT24" s="121">
        <v>50</v>
      </c>
      <c r="BU24" s="2"/>
      <c r="BV24" s="3"/>
      <c r="BW24" s="3"/>
      <c r="BX24" s="3"/>
      <c r="BY24" s="3"/>
    </row>
    <row r="25" spans="1:77" ht="41.45" customHeight="1">
      <c r="A25" s="64" t="s">
        <v>230</v>
      </c>
      <c r="C25" s="65"/>
      <c r="D25" s="65" t="s">
        <v>64</v>
      </c>
      <c r="E25" s="66">
        <v>162.78056934325195</v>
      </c>
      <c r="F25" s="68">
        <v>99.99923741287267</v>
      </c>
      <c r="G25" s="100" t="s">
        <v>513</v>
      </c>
      <c r="H25" s="65"/>
      <c r="I25" s="69" t="s">
        <v>230</v>
      </c>
      <c r="J25" s="70"/>
      <c r="K25" s="70"/>
      <c r="L25" s="69" t="s">
        <v>1855</v>
      </c>
      <c r="M25" s="73">
        <v>1.2541448699649662</v>
      </c>
      <c r="N25" s="74">
        <v>1038.260986328125</v>
      </c>
      <c r="O25" s="74">
        <v>4173.28759765625</v>
      </c>
      <c r="P25" s="75"/>
      <c r="Q25" s="76"/>
      <c r="R25" s="76"/>
      <c r="S25" s="86"/>
      <c r="T25" s="48">
        <v>0</v>
      </c>
      <c r="U25" s="48">
        <v>1</v>
      </c>
      <c r="V25" s="49">
        <v>0</v>
      </c>
      <c r="W25" s="49">
        <v>0.003257</v>
      </c>
      <c r="X25" s="49">
        <v>0.013157</v>
      </c>
      <c r="Y25" s="49">
        <v>0.457053</v>
      </c>
      <c r="Z25" s="49">
        <v>0</v>
      </c>
      <c r="AA25" s="49">
        <v>0</v>
      </c>
      <c r="AB25" s="71">
        <v>25</v>
      </c>
      <c r="AC25" s="71"/>
      <c r="AD25" s="72"/>
      <c r="AE25" s="78" t="s">
        <v>1099</v>
      </c>
      <c r="AF25" s="78">
        <v>174</v>
      </c>
      <c r="AG25" s="78">
        <v>73</v>
      </c>
      <c r="AH25" s="78">
        <v>2399</v>
      </c>
      <c r="AI25" s="78">
        <v>3531</v>
      </c>
      <c r="AJ25" s="78"/>
      <c r="AK25" s="78"/>
      <c r="AL25" s="78" t="s">
        <v>1381</v>
      </c>
      <c r="AM25" s="78"/>
      <c r="AN25" s="78"/>
      <c r="AO25" s="80">
        <v>43033.91861111111</v>
      </c>
      <c r="AP25" s="78"/>
      <c r="AQ25" s="78" t="b">
        <v>1</v>
      </c>
      <c r="AR25" s="78" t="b">
        <v>0</v>
      </c>
      <c r="AS25" s="78" t="b">
        <v>0</v>
      </c>
      <c r="AT25" s="78" t="s">
        <v>1013</v>
      </c>
      <c r="AU25" s="78">
        <v>0</v>
      </c>
      <c r="AV25" s="78"/>
      <c r="AW25" s="78" t="b">
        <v>0</v>
      </c>
      <c r="AX25" s="78" t="s">
        <v>1679</v>
      </c>
      <c r="AY25" s="83" t="s">
        <v>1702</v>
      </c>
      <c r="AZ25" s="78" t="s">
        <v>66</v>
      </c>
      <c r="BA25" s="78" t="str">
        <f>REPLACE(INDEX(GroupVertices[Group],MATCH(Vertices[[#This Row],[Vertex]],GroupVertices[Vertex],0)),1,1,"")</f>
        <v>1</v>
      </c>
      <c r="BB25" s="48"/>
      <c r="BC25" s="48"/>
      <c r="BD25" s="48"/>
      <c r="BE25" s="48"/>
      <c r="BF25" s="48"/>
      <c r="BG25" s="48"/>
      <c r="BH25" s="121" t="s">
        <v>2381</v>
      </c>
      <c r="BI25" s="121" t="s">
        <v>2381</v>
      </c>
      <c r="BJ25" s="121" t="s">
        <v>2477</v>
      </c>
      <c r="BK25" s="121" t="s">
        <v>2477</v>
      </c>
      <c r="BL25" s="121">
        <v>0</v>
      </c>
      <c r="BM25" s="124">
        <v>0</v>
      </c>
      <c r="BN25" s="121">
        <v>0</v>
      </c>
      <c r="BO25" s="124">
        <v>0</v>
      </c>
      <c r="BP25" s="121">
        <v>0</v>
      </c>
      <c r="BQ25" s="124">
        <v>0</v>
      </c>
      <c r="BR25" s="121">
        <v>24</v>
      </c>
      <c r="BS25" s="124">
        <v>100</v>
      </c>
      <c r="BT25" s="121">
        <v>24</v>
      </c>
      <c r="BU25" s="2"/>
      <c r="BV25" s="3"/>
      <c r="BW25" s="3"/>
      <c r="BX25" s="3"/>
      <c r="BY25" s="3"/>
    </row>
    <row r="26" spans="1:77" ht="41.45" customHeight="1">
      <c r="A26" s="64" t="s">
        <v>231</v>
      </c>
      <c r="C26" s="65"/>
      <c r="D26" s="65" t="s">
        <v>64</v>
      </c>
      <c r="E26" s="66">
        <v>162.94096030419416</v>
      </c>
      <c r="F26" s="68">
        <v>99.99908071688762</v>
      </c>
      <c r="G26" s="100" t="s">
        <v>514</v>
      </c>
      <c r="H26" s="65"/>
      <c r="I26" s="69" t="s">
        <v>231</v>
      </c>
      <c r="J26" s="70"/>
      <c r="K26" s="70"/>
      <c r="L26" s="69" t="s">
        <v>1856</v>
      </c>
      <c r="M26" s="73">
        <v>1.3063664185879045</v>
      </c>
      <c r="N26" s="74">
        <v>5291.03564453125</v>
      </c>
      <c r="O26" s="74">
        <v>4516.01513671875</v>
      </c>
      <c r="P26" s="75"/>
      <c r="Q26" s="76"/>
      <c r="R26" s="76"/>
      <c r="S26" s="86"/>
      <c r="T26" s="48">
        <v>0</v>
      </c>
      <c r="U26" s="48">
        <v>2</v>
      </c>
      <c r="V26" s="49">
        <v>0</v>
      </c>
      <c r="W26" s="49">
        <v>0.003333</v>
      </c>
      <c r="X26" s="49">
        <v>0.019256</v>
      </c>
      <c r="Y26" s="49">
        <v>0.736959</v>
      </c>
      <c r="Z26" s="49">
        <v>0.5</v>
      </c>
      <c r="AA26" s="49">
        <v>0</v>
      </c>
      <c r="AB26" s="71">
        <v>26</v>
      </c>
      <c r="AC26" s="71"/>
      <c r="AD26" s="72"/>
      <c r="AE26" s="78" t="s">
        <v>1100</v>
      </c>
      <c r="AF26" s="78">
        <v>254</v>
      </c>
      <c r="AG26" s="78">
        <v>88</v>
      </c>
      <c r="AH26" s="78">
        <v>1744</v>
      </c>
      <c r="AI26" s="78">
        <v>3113</v>
      </c>
      <c r="AJ26" s="78"/>
      <c r="AK26" s="78" t="s">
        <v>1251</v>
      </c>
      <c r="AL26" s="78" t="s">
        <v>1382</v>
      </c>
      <c r="AM26" s="78"/>
      <c r="AN26" s="78"/>
      <c r="AO26" s="80">
        <v>43033.623252314814</v>
      </c>
      <c r="AP26" s="78"/>
      <c r="AQ26" s="78" t="b">
        <v>1</v>
      </c>
      <c r="AR26" s="78" t="b">
        <v>0</v>
      </c>
      <c r="AS26" s="78" t="b">
        <v>0</v>
      </c>
      <c r="AT26" s="78" t="s">
        <v>1013</v>
      </c>
      <c r="AU26" s="78">
        <v>0</v>
      </c>
      <c r="AV26" s="78"/>
      <c r="AW26" s="78" t="b">
        <v>0</v>
      </c>
      <c r="AX26" s="78" t="s">
        <v>1679</v>
      </c>
      <c r="AY26" s="83" t="s">
        <v>1703</v>
      </c>
      <c r="AZ26" s="78" t="s">
        <v>66</v>
      </c>
      <c r="BA26" s="78" t="str">
        <f>REPLACE(INDEX(GroupVertices[Group],MATCH(Vertices[[#This Row],[Vertex]],GroupVertices[Vertex],0)),1,1,"")</f>
        <v>4</v>
      </c>
      <c r="BB26" s="48"/>
      <c r="BC26" s="48"/>
      <c r="BD26" s="48"/>
      <c r="BE26" s="48"/>
      <c r="BF26" s="48"/>
      <c r="BG26" s="48"/>
      <c r="BH26" s="121" t="s">
        <v>2385</v>
      </c>
      <c r="BI26" s="121" t="s">
        <v>2449</v>
      </c>
      <c r="BJ26" s="121" t="s">
        <v>2295</v>
      </c>
      <c r="BK26" s="121" t="s">
        <v>2540</v>
      </c>
      <c r="BL26" s="121">
        <v>0</v>
      </c>
      <c r="BM26" s="124">
        <v>0</v>
      </c>
      <c r="BN26" s="121">
        <v>1</v>
      </c>
      <c r="BO26" s="124">
        <v>2</v>
      </c>
      <c r="BP26" s="121">
        <v>0</v>
      </c>
      <c r="BQ26" s="124">
        <v>0</v>
      </c>
      <c r="BR26" s="121">
        <v>49</v>
      </c>
      <c r="BS26" s="124">
        <v>98</v>
      </c>
      <c r="BT26" s="121">
        <v>50</v>
      </c>
      <c r="BU26" s="2"/>
      <c r="BV26" s="3"/>
      <c r="BW26" s="3"/>
      <c r="BX26" s="3"/>
      <c r="BY26" s="3"/>
    </row>
    <row r="27" spans="1:77" ht="41.45" customHeight="1">
      <c r="A27" s="64" t="s">
        <v>232</v>
      </c>
      <c r="C27" s="65"/>
      <c r="D27" s="65" t="s">
        <v>64</v>
      </c>
      <c r="E27" s="66">
        <v>424.7845504076763</v>
      </c>
      <c r="F27" s="68">
        <v>99.74326929806814</v>
      </c>
      <c r="G27" s="100" t="s">
        <v>515</v>
      </c>
      <c r="H27" s="65"/>
      <c r="I27" s="69" t="s">
        <v>232</v>
      </c>
      <c r="J27" s="70"/>
      <c r="K27" s="70"/>
      <c r="L27" s="69" t="s">
        <v>1857</v>
      </c>
      <c r="M27" s="73">
        <v>86.55978526382206</v>
      </c>
      <c r="N27" s="74">
        <v>488.3635559082031</v>
      </c>
      <c r="O27" s="74">
        <v>766.099853515625</v>
      </c>
      <c r="P27" s="75"/>
      <c r="Q27" s="76"/>
      <c r="R27" s="76"/>
      <c r="S27" s="86"/>
      <c r="T27" s="48">
        <v>1</v>
      </c>
      <c r="U27" s="48">
        <v>1</v>
      </c>
      <c r="V27" s="49">
        <v>0</v>
      </c>
      <c r="W27" s="49">
        <v>0</v>
      </c>
      <c r="X27" s="49">
        <v>0</v>
      </c>
      <c r="Y27" s="49">
        <v>0.999996</v>
      </c>
      <c r="Z27" s="49">
        <v>0</v>
      </c>
      <c r="AA27" s="49" t="s">
        <v>2728</v>
      </c>
      <c r="AB27" s="71">
        <v>27</v>
      </c>
      <c r="AC27" s="71"/>
      <c r="AD27" s="72"/>
      <c r="AE27" s="78" t="s">
        <v>1101</v>
      </c>
      <c r="AF27" s="78">
        <v>11</v>
      </c>
      <c r="AG27" s="78">
        <v>24576</v>
      </c>
      <c r="AH27" s="78">
        <v>37538</v>
      </c>
      <c r="AI27" s="78">
        <v>278</v>
      </c>
      <c r="AJ27" s="78"/>
      <c r="AK27" s="78" t="s">
        <v>1252</v>
      </c>
      <c r="AL27" s="78" t="s">
        <v>1039</v>
      </c>
      <c r="AM27" s="83" t="s">
        <v>1478</v>
      </c>
      <c r="AN27" s="78"/>
      <c r="AO27" s="80">
        <v>40619.48436342592</v>
      </c>
      <c r="AP27" s="83" t="s">
        <v>1537</v>
      </c>
      <c r="AQ27" s="78" t="b">
        <v>0</v>
      </c>
      <c r="AR27" s="78" t="b">
        <v>0</v>
      </c>
      <c r="AS27" s="78" t="b">
        <v>1</v>
      </c>
      <c r="AT27" s="78" t="s">
        <v>1013</v>
      </c>
      <c r="AU27" s="78">
        <v>111</v>
      </c>
      <c r="AV27" s="83" t="s">
        <v>1642</v>
      </c>
      <c r="AW27" s="78" t="b">
        <v>1</v>
      </c>
      <c r="AX27" s="78" t="s">
        <v>1679</v>
      </c>
      <c r="AY27" s="83" t="s">
        <v>1704</v>
      </c>
      <c r="AZ27" s="78" t="s">
        <v>66</v>
      </c>
      <c r="BA27" s="78" t="str">
        <f>REPLACE(INDEX(GroupVertices[Group],MATCH(Vertices[[#This Row],[Vertex]],GroupVertices[Vertex],0)),1,1,"")</f>
        <v>2</v>
      </c>
      <c r="BB27" s="48" t="s">
        <v>451</v>
      </c>
      <c r="BC27" s="48" t="s">
        <v>451</v>
      </c>
      <c r="BD27" s="48" t="s">
        <v>475</v>
      </c>
      <c r="BE27" s="48" t="s">
        <v>475</v>
      </c>
      <c r="BF27" s="48"/>
      <c r="BG27" s="48"/>
      <c r="BH27" s="121" t="s">
        <v>2386</v>
      </c>
      <c r="BI27" s="121" t="s">
        <v>2386</v>
      </c>
      <c r="BJ27" s="121" t="s">
        <v>2481</v>
      </c>
      <c r="BK27" s="121" t="s">
        <v>2481</v>
      </c>
      <c r="BL27" s="121">
        <v>0</v>
      </c>
      <c r="BM27" s="124">
        <v>0</v>
      </c>
      <c r="BN27" s="121">
        <v>3</v>
      </c>
      <c r="BO27" s="124">
        <v>8.108108108108109</v>
      </c>
      <c r="BP27" s="121">
        <v>0</v>
      </c>
      <c r="BQ27" s="124">
        <v>0</v>
      </c>
      <c r="BR27" s="121">
        <v>34</v>
      </c>
      <c r="BS27" s="124">
        <v>91.89189189189189</v>
      </c>
      <c r="BT27" s="121">
        <v>37</v>
      </c>
      <c r="BU27" s="2"/>
      <c r="BV27" s="3"/>
      <c r="BW27" s="3"/>
      <c r="BX27" s="3"/>
      <c r="BY27" s="3"/>
    </row>
    <row r="28" spans="1:77" ht="41.45" customHeight="1">
      <c r="A28" s="64" t="s">
        <v>233</v>
      </c>
      <c r="C28" s="65"/>
      <c r="D28" s="65" t="s">
        <v>64</v>
      </c>
      <c r="E28" s="66">
        <v>224.4669329216164</v>
      </c>
      <c r="F28" s="68">
        <v>99.93897213701636</v>
      </c>
      <c r="G28" s="100" t="s">
        <v>516</v>
      </c>
      <c r="H28" s="65"/>
      <c r="I28" s="69" t="s">
        <v>233</v>
      </c>
      <c r="J28" s="70"/>
      <c r="K28" s="70"/>
      <c r="L28" s="69" t="s">
        <v>1858</v>
      </c>
      <c r="M28" s="73">
        <v>21.338552470347025</v>
      </c>
      <c r="N28" s="74">
        <v>2389.39599609375</v>
      </c>
      <c r="O28" s="74">
        <v>5062.59716796875</v>
      </c>
      <c r="P28" s="75"/>
      <c r="Q28" s="76"/>
      <c r="R28" s="76"/>
      <c r="S28" s="86"/>
      <c r="T28" s="48">
        <v>0</v>
      </c>
      <c r="U28" s="48">
        <v>1</v>
      </c>
      <c r="V28" s="49">
        <v>0</v>
      </c>
      <c r="W28" s="49">
        <v>0.003257</v>
      </c>
      <c r="X28" s="49">
        <v>0.013157</v>
      </c>
      <c r="Y28" s="49">
        <v>0.457053</v>
      </c>
      <c r="Z28" s="49">
        <v>0</v>
      </c>
      <c r="AA28" s="49">
        <v>0</v>
      </c>
      <c r="AB28" s="71">
        <v>28</v>
      </c>
      <c r="AC28" s="71"/>
      <c r="AD28" s="72"/>
      <c r="AE28" s="78" t="s">
        <v>1102</v>
      </c>
      <c r="AF28" s="78">
        <v>860</v>
      </c>
      <c r="AG28" s="78">
        <v>5842</v>
      </c>
      <c r="AH28" s="78">
        <v>12780</v>
      </c>
      <c r="AI28" s="78">
        <v>2132</v>
      </c>
      <c r="AJ28" s="78"/>
      <c r="AK28" s="78" t="s">
        <v>1253</v>
      </c>
      <c r="AL28" s="78" t="s">
        <v>1383</v>
      </c>
      <c r="AM28" s="83" t="s">
        <v>1479</v>
      </c>
      <c r="AN28" s="78"/>
      <c r="AO28" s="80">
        <v>40421.06136574074</v>
      </c>
      <c r="AP28" s="83" t="s">
        <v>1538</v>
      </c>
      <c r="AQ28" s="78" t="b">
        <v>0</v>
      </c>
      <c r="AR28" s="78" t="b">
        <v>0</v>
      </c>
      <c r="AS28" s="78" t="b">
        <v>1</v>
      </c>
      <c r="AT28" s="78" t="s">
        <v>1013</v>
      </c>
      <c r="AU28" s="78">
        <v>37</v>
      </c>
      <c r="AV28" s="83" t="s">
        <v>1641</v>
      </c>
      <c r="AW28" s="78" t="b">
        <v>0</v>
      </c>
      <c r="AX28" s="78" t="s">
        <v>1679</v>
      </c>
      <c r="AY28" s="83" t="s">
        <v>1705</v>
      </c>
      <c r="AZ28" s="78" t="s">
        <v>66</v>
      </c>
      <c r="BA28" s="78" t="str">
        <f>REPLACE(INDEX(GroupVertices[Group],MATCH(Vertices[[#This Row],[Vertex]],GroupVertices[Vertex],0)),1,1,"")</f>
        <v>1</v>
      </c>
      <c r="BB28" s="48"/>
      <c r="BC28" s="48"/>
      <c r="BD28" s="48"/>
      <c r="BE28" s="48"/>
      <c r="BF28" s="48"/>
      <c r="BG28" s="48"/>
      <c r="BH28" s="121" t="s">
        <v>2381</v>
      </c>
      <c r="BI28" s="121" t="s">
        <v>2381</v>
      </c>
      <c r="BJ28" s="121" t="s">
        <v>2477</v>
      </c>
      <c r="BK28" s="121" t="s">
        <v>2477</v>
      </c>
      <c r="BL28" s="121">
        <v>0</v>
      </c>
      <c r="BM28" s="124">
        <v>0</v>
      </c>
      <c r="BN28" s="121">
        <v>0</v>
      </c>
      <c r="BO28" s="124">
        <v>0</v>
      </c>
      <c r="BP28" s="121">
        <v>0</v>
      </c>
      <c r="BQ28" s="124">
        <v>0</v>
      </c>
      <c r="BR28" s="121">
        <v>24</v>
      </c>
      <c r="BS28" s="124">
        <v>100</v>
      </c>
      <c r="BT28" s="121">
        <v>24</v>
      </c>
      <c r="BU28" s="2"/>
      <c r="BV28" s="3"/>
      <c r="BW28" s="3"/>
      <c r="BX28" s="3"/>
      <c r="BY28" s="3"/>
    </row>
    <row r="29" spans="1:77" ht="41.45" customHeight="1">
      <c r="A29" s="64" t="s">
        <v>234</v>
      </c>
      <c r="C29" s="65"/>
      <c r="D29" s="65" t="s">
        <v>64</v>
      </c>
      <c r="E29" s="66">
        <v>165.7317630245882</v>
      </c>
      <c r="F29" s="68">
        <v>99.99635420674747</v>
      </c>
      <c r="G29" s="100" t="s">
        <v>517</v>
      </c>
      <c r="H29" s="65"/>
      <c r="I29" s="69" t="s">
        <v>234</v>
      </c>
      <c r="J29" s="70"/>
      <c r="K29" s="70"/>
      <c r="L29" s="69" t="s">
        <v>1859</v>
      </c>
      <c r="M29" s="73">
        <v>2.2150213646270305</v>
      </c>
      <c r="N29" s="74">
        <v>803.91357421875</v>
      </c>
      <c r="O29" s="74">
        <v>8248.333984375</v>
      </c>
      <c r="P29" s="75"/>
      <c r="Q29" s="76"/>
      <c r="R29" s="76"/>
      <c r="S29" s="86"/>
      <c r="T29" s="48">
        <v>0</v>
      </c>
      <c r="U29" s="48">
        <v>1</v>
      </c>
      <c r="V29" s="49">
        <v>0</v>
      </c>
      <c r="W29" s="49">
        <v>0.003257</v>
      </c>
      <c r="X29" s="49">
        <v>0.013157</v>
      </c>
      <c r="Y29" s="49">
        <v>0.457053</v>
      </c>
      <c r="Z29" s="49">
        <v>0</v>
      </c>
      <c r="AA29" s="49">
        <v>0</v>
      </c>
      <c r="AB29" s="71">
        <v>29</v>
      </c>
      <c r="AC29" s="71"/>
      <c r="AD29" s="72"/>
      <c r="AE29" s="78" t="s">
        <v>1103</v>
      </c>
      <c r="AF29" s="78">
        <v>519</v>
      </c>
      <c r="AG29" s="78">
        <v>349</v>
      </c>
      <c r="AH29" s="78">
        <v>5608</v>
      </c>
      <c r="AI29" s="78">
        <v>1793</v>
      </c>
      <c r="AJ29" s="78"/>
      <c r="AK29" s="78" t="s">
        <v>1254</v>
      </c>
      <c r="AL29" s="78" t="s">
        <v>1384</v>
      </c>
      <c r="AM29" s="78"/>
      <c r="AN29" s="78"/>
      <c r="AO29" s="80">
        <v>42180.398310185185</v>
      </c>
      <c r="AP29" s="78"/>
      <c r="AQ29" s="78" t="b">
        <v>0</v>
      </c>
      <c r="AR29" s="78" t="b">
        <v>0</v>
      </c>
      <c r="AS29" s="78" t="b">
        <v>0</v>
      </c>
      <c r="AT29" s="78" t="s">
        <v>1013</v>
      </c>
      <c r="AU29" s="78">
        <v>10</v>
      </c>
      <c r="AV29" s="83" t="s">
        <v>1642</v>
      </c>
      <c r="AW29" s="78" t="b">
        <v>0</v>
      </c>
      <c r="AX29" s="78" t="s">
        <v>1679</v>
      </c>
      <c r="AY29" s="83" t="s">
        <v>1706</v>
      </c>
      <c r="AZ29" s="78" t="s">
        <v>66</v>
      </c>
      <c r="BA29" s="78" t="str">
        <f>REPLACE(INDEX(GroupVertices[Group],MATCH(Vertices[[#This Row],[Vertex]],GroupVertices[Vertex],0)),1,1,"")</f>
        <v>1</v>
      </c>
      <c r="BB29" s="48"/>
      <c r="BC29" s="48"/>
      <c r="BD29" s="48"/>
      <c r="BE29" s="48"/>
      <c r="BF29" s="48"/>
      <c r="BG29" s="48"/>
      <c r="BH29" s="121" t="s">
        <v>2381</v>
      </c>
      <c r="BI29" s="121" t="s">
        <v>2381</v>
      </c>
      <c r="BJ29" s="121" t="s">
        <v>2477</v>
      </c>
      <c r="BK29" s="121" t="s">
        <v>2477</v>
      </c>
      <c r="BL29" s="121">
        <v>0</v>
      </c>
      <c r="BM29" s="124">
        <v>0</v>
      </c>
      <c r="BN29" s="121">
        <v>0</v>
      </c>
      <c r="BO29" s="124">
        <v>0</v>
      </c>
      <c r="BP29" s="121">
        <v>0</v>
      </c>
      <c r="BQ29" s="124">
        <v>0</v>
      </c>
      <c r="BR29" s="121">
        <v>24</v>
      </c>
      <c r="BS29" s="124">
        <v>100</v>
      </c>
      <c r="BT29" s="121">
        <v>24</v>
      </c>
      <c r="BU29" s="2"/>
      <c r="BV29" s="3"/>
      <c r="BW29" s="3"/>
      <c r="BX29" s="3"/>
      <c r="BY29" s="3"/>
    </row>
    <row r="30" spans="1:77" ht="41.45" customHeight="1">
      <c r="A30" s="64" t="s">
        <v>235</v>
      </c>
      <c r="C30" s="65"/>
      <c r="D30" s="65" t="s">
        <v>64</v>
      </c>
      <c r="E30" s="66">
        <v>163.40074772556176</v>
      </c>
      <c r="F30" s="68">
        <v>99.99863152173043</v>
      </c>
      <c r="G30" s="100" t="s">
        <v>518</v>
      </c>
      <c r="H30" s="65"/>
      <c r="I30" s="69" t="s">
        <v>235</v>
      </c>
      <c r="J30" s="70"/>
      <c r="K30" s="70"/>
      <c r="L30" s="69" t="s">
        <v>1860</v>
      </c>
      <c r="M30" s="73">
        <v>1.4560681913069942</v>
      </c>
      <c r="N30" s="74">
        <v>200.08644104003906</v>
      </c>
      <c r="O30" s="74">
        <v>7040.58349609375</v>
      </c>
      <c r="P30" s="75"/>
      <c r="Q30" s="76"/>
      <c r="R30" s="76"/>
      <c r="S30" s="86"/>
      <c r="T30" s="48">
        <v>0</v>
      </c>
      <c r="U30" s="48">
        <v>1</v>
      </c>
      <c r="V30" s="49">
        <v>0</v>
      </c>
      <c r="W30" s="49">
        <v>0.003257</v>
      </c>
      <c r="X30" s="49">
        <v>0.013157</v>
      </c>
      <c r="Y30" s="49">
        <v>0.457053</v>
      </c>
      <c r="Z30" s="49">
        <v>0</v>
      </c>
      <c r="AA30" s="49">
        <v>0</v>
      </c>
      <c r="AB30" s="71">
        <v>30</v>
      </c>
      <c r="AC30" s="71"/>
      <c r="AD30" s="72"/>
      <c r="AE30" s="78" t="s">
        <v>1104</v>
      </c>
      <c r="AF30" s="78">
        <v>88</v>
      </c>
      <c r="AG30" s="78">
        <v>131</v>
      </c>
      <c r="AH30" s="78">
        <v>3696</v>
      </c>
      <c r="AI30" s="78">
        <v>2876</v>
      </c>
      <c r="AJ30" s="78"/>
      <c r="AK30" s="78" t="s">
        <v>1255</v>
      </c>
      <c r="AL30" s="78" t="s">
        <v>1385</v>
      </c>
      <c r="AM30" s="83" t="s">
        <v>1480</v>
      </c>
      <c r="AN30" s="78"/>
      <c r="AO30" s="80">
        <v>42413.60350694445</v>
      </c>
      <c r="AP30" s="83" t="s">
        <v>1539</v>
      </c>
      <c r="AQ30" s="78" t="b">
        <v>1</v>
      </c>
      <c r="AR30" s="78" t="b">
        <v>0</v>
      </c>
      <c r="AS30" s="78" t="b">
        <v>1</v>
      </c>
      <c r="AT30" s="78" t="s">
        <v>1638</v>
      </c>
      <c r="AU30" s="78">
        <v>0</v>
      </c>
      <c r="AV30" s="78"/>
      <c r="AW30" s="78" t="b">
        <v>0</v>
      </c>
      <c r="AX30" s="78" t="s">
        <v>1679</v>
      </c>
      <c r="AY30" s="83" t="s">
        <v>1707</v>
      </c>
      <c r="AZ30" s="78" t="s">
        <v>66</v>
      </c>
      <c r="BA30" s="78" t="str">
        <f>REPLACE(INDEX(GroupVertices[Group],MATCH(Vertices[[#This Row],[Vertex]],GroupVertices[Vertex],0)),1,1,"")</f>
        <v>1</v>
      </c>
      <c r="BB30" s="48"/>
      <c r="BC30" s="48"/>
      <c r="BD30" s="48"/>
      <c r="BE30" s="48"/>
      <c r="BF30" s="48"/>
      <c r="BG30" s="48"/>
      <c r="BH30" s="121" t="s">
        <v>2381</v>
      </c>
      <c r="BI30" s="121" t="s">
        <v>2381</v>
      </c>
      <c r="BJ30" s="121" t="s">
        <v>2477</v>
      </c>
      <c r="BK30" s="121" t="s">
        <v>2477</v>
      </c>
      <c r="BL30" s="121">
        <v>0</v>
      </c>
      <c r="BM30" s="124">
        <v>0</v>
      </c>
      <c r="BN30" s="121">
        <v>0</v>
      </c>
      <c r="BO30" s="124">
        <v>0</v>
      </c>
      <c r="BP30" s="121">
        <v>0</v>
      </c>
      <c r="BQ30" s="124">
        <v>0</v>
      </c>
      <c r="BR30" s="121">
        <v>24</v>
      </c>
      <c r="BS30" s="124">
        <v>100</v>
      </c>
      <c r="BT30" s="121">
        <v>24</v>
      </c>
      <c r="BU30" s="2"/>
      <c r="BV30" s="3"/>
      <c r="BW30" s="3"/>
      <c r="BX30" s="3"/>
      <c r="BY30" s="3"/>
    </row>
    <row r="31" spans="1:77" ht="41.45" customHeight="1">
      <c r="A31" s="64" t="s">
        <v>236</v>
      </c>
      <c r="C31" s="65"/>
      <c r="D31" s="65" t="s">
        <v>64</v>
      </c>
      <c r="E31" s="66">
        <v>167.38913628765744</v>
      </c>
      <c r="F31" s="68">
        <v>99.99473501490179</v>
      </c>
      <c r="G31" s="100" t="s">
        <v>519</v>
      </c>
      <c r="H31" s="65"/>
      <c r="I31" s="69" t="s">
        <v>236</v>
      </c>
      <c r="J31" s="70"/>
      <c r="K31" s="70"/>
      <c r="L31" s="69" t="s">
        <v>1861</v>
      </c>
      <c r="M31" s="73">
        <v>2.7546440337307256</v>
      </c>
      <c r="N31" s="74">
        <v>5704.4326171875</v>
      </c>
      <c r="O31" s="74">
        <v>8227.009765625</v>
      </c>
      <c r="P31" s="75"/>
      <c r="Q31" s="76"/>
      <c r="R31" s="76"/>
      <c r="S31" s="86"/>
      <c r="T31" s="48">
        <v>0</v>
      </c>
      <c r="U31" s="48">
        <v>1</v>
      </c>
      <c r="V31" s="49">
        <v>0</v>
      </c>
      <c r="W31" s="49">
        <v>0.002433</v>
      </c>
      <c r="X31" s="49">
        <v>0.001004</v>
      </c>
      <c r="Y31" s="49">
        <v>0.441477</v>
      </c>
      <c r="Z31" s="49">
        <v>0</v>
      </c>
      <c r="AA31" s="49">
        <v>0</v>
      </c>
      <c r="AB31" s="71">
        <v>31</v>
      </c>
      <c r="AC31" s="71"/>
      <c r="AD31" s="72"/>
      <c r="AE31" s="78" t="s">
        <v>1105</v>
      </c>
      <c r="AF31" s="78">
        <v>1937</v>
      </c>
      <c r="AG31" s="78">
        <v>504</v>
      </c>
      <c r="AH31" s="78">
        <v>10112</v>
      </c>
      <c r="AI31" s="78">
        <v>19811</v>
      </c>
      <c r="AJ31" s="78"/>
      <c r="AK31" s="78" t="s">
        <v>1256</v>
      </c>
      <c r="AL31" s="78" t="s">
        <v>1386</v>
      </c>
      <c r="AM31" s="83" t="s">
        <v>1468</v>
      </c>
      <c r="AN31" s="78"/>
      <c r="AO31" s="80">
        <v>39876.665671296294</v>
      </c>
      <c r="AP31" s="83" t="s">
        <v>1540</v>
      </c>
      <c r="AQ31" s="78" t="b">
        <v>1</v>
      </c>
      <c r="AR31" s="78" t="b">
        <v>0</v>
      </c>
      <c r="AS31" s="78" t="b">
        <v>1</v>
      </c>
      <c r="AT31" s="78" t="s">
        <v>1013</v>
      </c>
      <c r="AU31" s="78">
        <v>4</v>
      </c>
      <c r="AV31" s="83" t="s">
        <v>1642</v>
      </c>
      <c r="AW31" s="78" t="b">
        <v>0</v>
      </c>
      <c r="AX31" s="78" t="s">
        <v>1679</v>
      </c>
      <c r="AY31" s="83" t="s">
        <v>1708</v>
      </c>
      <c r="AZ31" s="78" t="s">
        <v>66</v>
      </c>
      <c r="BA31" s="78" t="str">
        <f>REPLACE(INDEX(GroupVertices[Group],MATCH(Vertices[[#This Row],[Vertex]],GroupVertices[Vertex],0)),1,1,"")</f>
        <v>3</v>
      </c>
      <c r="BB31" s="48"/>
      <c r="BC31" s="48"/>
      <c r="BD31" s="48"/>
      <c r="BE31" s="48"/>
      <c r="BF31" s="48"/>
      <c r="BG31" s="48"/>
      <c r="BH31" s="121" t="s">
        <v>2387</v>
      </c>
      <c r="BI31" s="121" t="s">
        <v>2387</v>
      </c>
      <c r="BJ31" s="121" t="s">
        <v>2482</v>
      </c>
      <c r="BK31" s="121" t="s">
        <v>2482</v>
      </c>
      <c r="BL31" s="121">
        <v>1</v>
      </c>
      <c r="BM31" s="124">
        <v>4.761904761904762</v>
      </c>
      <c r="BN31" s="121">
        <v>0</v>
      </c>
      <c r="BO31" s="124">
        <v>0</v>
      </c>
      <c r="BP31" s="121">
        <v>0</v>
      </c>
      <c r="BQ31" s="124">
        <v>0</v>
      </c>
      <c r="BR31" s="121">
        <v>20</v>
      </c>
      <c r="BS31" s="124">
        <v>95.23809523809524</v>
      </c>
      <c r="BT31" s="121">
        <v>21</v>
      </c>
      <c r="BU31" s="2"/>
      <c r="BV31" s="3"/>
      <c r="BW31" s="3"/>
      <c r="BX31" s="3"/>
      <c r="BY31" s="3"/>
    </row>
    <row r="32" spans="1:77" ht="41.45" customHeight="1">
      <c r="A32" s="64" t="s">
        <v>237</v>
      </c>
      <c r="C32" s="65"/>
      <c r="D32" s="65" t="s">
        <v>64</v>
      </c>
      <c r="E32" s="66">
        <v>164.89773002768882</v>
      </c>
      <c r="F32" s="68">
        <v>99.99716902586981</v>
      </c>
      <c r="G32" s="100" t="s">
        <v>520</v>
      </c>
      <c r="H32" s="65"/>
      <c r="I32" s="69" t="s">
        <v>237</v>
      </c>
      <c r="J32" s="70"/>
      <c r="K32" s="70"/>
      <c r="L32" s="69" t="s">
        <v>1862</v>
      </c>
      <c r="M32" s="73">
        <v>1.9434693117877515</v>
      </c>
      <c r="N32" s="74">
        <v>5435.271484375</v>
      </c>
      <c r="O32" s="74">
        <v>9506.046875</v>
      </c>
      <c r="P32" s="75"/>
      <c r="Q32" s="76"/>
      <c r="R32" s="76"/>
      <c r="S32" s="86"/>
      <c r="T32" s="48">
        <v>0</v>
      </c>
      <c r="U32" s="48">
        <v>1</v>
      </c>
      <c r="V32" s="49">
        <v>0</v>
      </c>
      <c r="W32" s="49">
        <v>0.002433</v>
      </c>
      <c r="X32" s="49">
        <v>0.001004</v>
      </c>
      <c r="Y32" s="49">
        <v>0.441477</v>
      </c>
      <c r="Z32" s="49">
        <v>0</v>
      </c>
      <c r="AA32" s="49">
        <v>0</v>
      </c>
      <c r="AB32" s="71">
        <v>32</v>
      </c>
      <c r="AC32" s="71"/>
      <c r="AD32" s="72"/>
      <c r="AE32" s="78" t="s">
        <v>1106</v>
      </c>
      <c r="AF32" s="78">
        <v>564</v>
      </c>
      <c r="AG32" s="78">
        <v>271</v>
      </c>
      <c r="AH32" s="78">
        <v>2082</v>
      </c>
      <c r="AI32" s="78">
        <v>915</v>
      </c>
      <c r="AJ32" s="78"/>
      <c r="AK32" s="78" t="s">
        <v>1257</v>
      </c>
      <c r="AL32" s="78" t="s">
        <v>1387</v>
      </c>
      <c r="AM32" s="78"/>
      <c r="AN32" s="78"/>
      <c r="AO32" s="80">
        <v>40812.749606481484</v>
      </c>
      <c r="AP32" s="83" t="s">
        <v>1541</v>
      </c>
      <c r="AQ32" s="78" t="b">
        <v>0</v>
      </c>
      <c r="AR32" s="78" t="b">
        <v>0</v>
      </c>
      <c r="AS32" s="78" t="b">
        <v>1</v>
      </c>
      <c r="AT32" s="78" t="s">
        <v>1013</v>
      </c>
      <c r="AU32" s="78">
        <v>3</v>
      </c>
      <c r="AV32" s="83" t="s">
        <v>1647</v>
      </c>
      <c r="AW32" s="78" t="b">
        <v>0</v>
      </c>
      <c r="AX32" s="78" t="s">
        <v>1679</v>
      </c>
      <c r="AY32" s="83" t="s">
        <v>1709</v>
      </c>
      <c r="AZ32" s="78" t="s">
        <v>66</v>
      </c>
      <c r="BA32" s="78" t="str">
        <f>REPLACE(INDEX(GroupVertices[Group],MATCH(Vertices[[#This Row],[Vertex]],GroupVertices[Vertex],0)),1,1,"")</f>
        <v>3</v>
      </c>
      <c r="BB32" s="48"/>
      <c r="BC32" s="48"/>
      <c r="BD32" s="48"/>
      <c r="BE32" s="48"/>
      <c r="BF32" s="48"/>
      <c r="BG32" s="48"/>
      <c r="BH32" s="121" t="s">
        <v>2387</v>
      </c>
      <c r="BI32" s="121" t="s">
        <v>2387</v>
      </c>
      <c r="BJ32" s="121" t="s">
        <v>2482</v>
      </c>
      <c r="BK32" s="121" t="s">
        <v>2482</v>
      </c>
      <c r="BL32" s="121">
        <v>1</v>
      </c>
      <c r="BM32" s="124">
        <v>4.761904761904762</v>
      </c>
      <c r="BN32" s="121">
        <v>0</v>
      </c>
      <c r="BO32" s="124">
        <v>0</v>
      </c>
      <c r="BP32" s="121">
        <v>0</v>
      </c>
      <c r="BQ32" s="124">
        <v>0</v>
      </c>
      <c r="BR32" s="121">
        <v>20</v>
      </c>
      <c r="BS32" s="124">
        <v>95.23809523809524</v>
      </c>
      <c r="BT32" s="121">
        <v>21</v>
      </c>
      <c r="BU32" s="2"/>
      <c r="BV32" s="3"/>
      <c r="BW32" s="3"/>
      <c r="BX32" s="3"/>
      <c r="BY32" s="3"/>
    </row>
    <row r="33" spans="1:77" ht="41.45" customHeight="1">
      <c r="A33" s="64" t="s">
        <v>238</v>
      </c>
      <c r="C33" s="65"/>
      <c r="D33" s="65" t="s">
        <v>64</v>
      </c>
      <c r="E33" s="66">
        <v>162.57740745939188</v>
      </c>
      <c r="F33" s="68">
        <v>99.99943589445377</v>
      </c>
      <c r="G33" s="100" t="s">
        <v>521</v>
      </c>
      <c r="H33" s="65"/>
      <c r="I33" s="69" t="s">
        <v>238</v>
      </c>
      <c r="J33" s="70"/>
      <c r="K33" s="70"/>
      <c r="L33" s="69" t="s">
        <v>1863</v>
      </c>
      <c r="M33" s="73">
        <v>1.1879975750425777</v>
      </c>
      <c r="N33" s="74">
        <v>9433.75390625</v>
      </c>
      <c r="O33" s="74">
        <v>2393.878173828125</v>
      </c>
      <c r="P33" s="75"/>
      <c r="Q33" s="76"/>
      <c r="R33" s="76"/>
      <c r="S33" s="86"/>
      <c r="T33" s="48">
        <v>0</v>
      </c>
      <c r="U33" s="48">
        <v>1</v>
      </c>
      <c r="V33" s="49">
        <v>0</v>
      </c>
      <c r="W33" s="49">
        <v>1</v>
      </c>
      <c r="X33" s="49">
        <v>0</v>
      </c>
      <c r="Y33" s="49">
        <v>0.999996</v>
      </c>
      <c r="Z33" s="49">
        <v>0</v>
      </c>
      <c r="AA33" s="49">
        <v>0</v>
      </c>
      <c r="AB33" s="71">
        <v>33</v>
      </c>
      <c r="AC33" s="71"/>
      <c r="AD33" s="72"/>
      <c r="AE33" s="78" t="s">
        <v>1107</v>
      </c>
      <c r="AF33" s="78">
        <v>212</v>
      </c>
      <c r="AG33" s="78">
        <v>54</v>
      </c>
      <c r="AH33" s="78">
        <v>3400</v>
      </c>
      <c r="AI33" s="78">
        <v>29962</v>
      </c>
      <c r="AJ33" s="78"/>
      <c r="AK33" s="78" t="s">
        <v>1258</v>
      </c>
      <c r="AL33" s="78" t="s">
        <v>1388</v>
      </c>
      <c r="AM33" s="78"/>
      <c r="AN33" s="78"/>
      <c r="AO33" s="80">
        <v>42357.919953703706</v>
      </c>
      <c r="AP33" s="83" t="s">
        <v>1542</v>
      </c>
      <c r="AQ33" s="78" t="b">
        <v>1</v>
      </c>
      <c r="AR33" s="78" t="b">
        <v>0</v>
      </c>
      <c r="AS33" s="78" t="b">
        <v>0</v>
      </c>
      <c r="AT33" s="78" t="s">
        <v>1013</v>
      </c>
      <c r="AU33" s="78">
        <v>0</v>
      </c>
      <c r="AV33" s="78"/>
      <c r="AW33" s="78" t="b">
        <v>0</v>
      </c>
      <c r="AX33" s="78" t="s">
        <v>1679</v>
      </c>
      <c r="AY33" s="83" t="s">
        <v>1710</v>
      </c>
      <c r="AZ33" s="78" t="s">
        <v>66</v>
      </c>
      <c r="BA33" s="78" t="str">
        <f>REPLACE(INDEX(GroupVertices[Group],MATCH(Vertices[[#This Row],[Vertex]],GroupVertices[Vertex],0)),1,1,"")</f>
        <v>14</v>
      </c>
      <c r="BB33" s="48"/>
      <c r="BC33" s="48"/>
      <c r="BD33" s="48"/>
      <c r="BE33" s="48"/>
      <c r="BF33" s="48"/>
      <c r="BG33" s="48"/>
      <c r="BH33" s="121" t="s">
        <v>2388</v>
      </c>
      <c r="BI33" s="121" t="s">
        <v>2388</v>
      </c>
      <c r="BJ33" s="121" t="s">
        <v>2483</v>
      </c>
      <c r="BK33" s="121" t="s">
        <v>2483</v>
      </c>
      <c r="BL33" s="121">
        <v>0</v>
      </c>
      <c r="BM33" s="124">
        <v>0</v>
      </c>
      <c r="BN33" s="121">
        <v>0</v>
      </c>
      <c r="BO33" s="124">
        <v>0</v>
      </c>
      <c r="BP33" s="121">
        <v>0</v>
      </c>
      <c r="BQ33" s="124">
        <v>0</v>
      </c>
      <c r="BR33" s="121">
        <v>38</v>
      </c>
      <c r="BS33" s="124">
        <v>100</v>
      </c>
      <c r="BT33" s="121">
        <v>38</v>
      </c>
      <c r="BU33" s="2"/>
      <c r="BV33" s="3"/>
      <c r="BW33" s="3"/>
      <c r="BX33" s="3"/>
      <c r="BY33" s="3"/>
    </row>
    <row r="34" spans="1:77" ht="41.45" customHeight="1">
      <c r="A34" s="64" t="s">
        <v>351</v>
      </c>
      <c r="C34" s="65"/>
      <c r="D34" s="65" t="s">
        <v>64</v>
      </c>
      <c r="E34" s="66">
        <v>177.25852675096655</v>
      </c>
      <c r="F34" s="68">
        <v>99.98509298862074</v>
      </c>
      <c r="G34" s="100" t="s">
        <v>1657</v>
      </c>
      <c r="H34" s="65"/>
      <c r="I34" s="69" t="s">
        <v>351</v>
      </c>
      <c r="J34" s="70"/>
      <c r="K34" s="70"/>
      <c r="L34" s="69" t="s">
        <v>1864</v>
      </c>
      <c r="M34" s="73">
        <v>5.968009992328861</v>
      </c>
      <c r="N34" s="74">
        <v>9433.75390625</v>
      </c>
      <c r="O34" s="74">
        <v>1911.573486328125</v>
      </c>
      <c r="P34" s="75"/>
      <c r="Q34" s="76"/>
      <c r="R34" s="76"/>
      <c r="S34" s="86"/>
      <c r="T34" s="48">
        <v>1</v>
      </c>
      <c r="U34" s="48">
        <v>0</v>
      </c>
      <c r="V34" s="49">
        <v>0</v>
      </c>
      <c r="W34" s="49">
        <v>1</v>
      </c>
      <c r="X34" s="49">
        <v>0</v>
      </c>
      <c r="Y34" s="49">
        <v>0.999996</v>
      </c>
      <c r="Z34" s="49">
        <v>0</v>
      </c>
      <c r="AA34" s="49">
        <v>0</v>
      </c>
      <c r="AB34" s="71">
        <v>34</v>
      </c>
      <c r="AC34" s="71"/>
      <c r="AD34" s="72"/>
      <c r="AE34" s="78" t="s">
        <v>1108</v>
      </c>
      <c r="AF34" s="78">
        <v>620</v>
      </c>
      <c r="AG34" s="78">
        <v>1427</v>
      </c>
      <c r="AH34" s="78">
        <v>21996</v>
      </c>
      <c r="AI34" s="78">
        <v>3754</v>
      </c>
      <c r="AJ34" s="78"/>
      <c r="AK34" s="78" t="s">
        <v>1259</v>
      </c>
      <c r="AL34" s="78" t="s">
        <v>1388</v>
      </c>
      <c r="AM34" s="83" t="s">
        <v>1481</v>
      </c>
      <c r="AN34" s="78"/>
      <c r="AO34" s="80">
        <v>41639.80421296296</v>
      </c>
      <c r="AP34" s="83" t="s">
        <v>1543</v>
      </c>
      <c r="AQ34" s="78" t="b">
        <v>0</v>
      </c>
      <c r="AR34" s="78" t="b">
        <v>0</v>
      </c>
      <c r="AS34" s="78" t="b">
        <v>1</v>
      </c>
      <c r="AT34" s="78"/>
      <c r="AU34" s="78">
        <v>14</v>
      </c>
      <c r="AV34" s="83" t="s">
        <v>1642</v>
      </c>
      <c r="AW34" s="78" t="b">
        <v>0</v>
      </c>
      <c r="AX34" s="78" t="s">
        <v>1679</v>
      </c>
      <c r="AY34" s="83" t="s">
        <v>1711</v>
      </c>
      <c r="AZ34" s="78" t="s">
        <v>65</v>
      </c>
      <c r="BA34" s="78" t="str">
        <f>REPLACE(INDEX(GroupVertices[Group],MATCH(Vertices[[#This Row],[Vertex]],GroupVertices[Vertex],0)),1,1,"")</f>
        <v>14</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239</v>
      </c>
      <c r="C35" s="65"/>
      <c r="D35" s="65" t="s">
        <v>64</v>
      </c>
      <c r="E35" s="66">
        <v>166.54441056002858</v>
      </c>
      <c r="F35" s="68">
        <v>99.99556028042313</v>
      </c>
      <c r="G35" s="100" t="s">
        <v>522</v>
      </c>
      <c r="H35" s="65"/>
      <c r="I35" s="69" t="s">
        <v>239</v>
      </c>
      <c r="J35" s="70"/>
      <c r="K35" s="70"/>
      <c r="L35" s="69" t="s">
        <v>1865</v>
      </c>
      <c r="M35" s="73">
        <v>2.4796105443165843</v>
      </c>
      <c r="N35" s="74">
        <v>2091.95458984375</v>
      </c>
      <c r="O35" s="74">
        <v>4391.5634765625</v>
      </c>
      <c r="P35" s="75"/>
      <c r="Q35" s="76"/>
      <c r="R35" s="76"/>
      <c r="S35" s="86"/>
      <c r="T35" s="48">
        <v>0</v>
      </c>
      <c r="U35" s="48">
        <v>1</v>
      </c>
      <c r="V35" s="49">
        <v>0</v>
      </c>
      <c r="W35" s="49">
        <v>0.003257</v>
      </c>
      <c r="X35" s="49">
        <v>0.013157</v>
      </c>
      <c r="Y35" s="49">
        <v>0.457053</v>
      </c>
      <c r="Z35" s="49">
        <v>0</v>
      </c>
      <c r="AA35" s="49">
        <v>0</v>
      </c>
      <c r="AB35" s="71">
        <v>35</v>
      </c>
      <c r="AC35" s="71"/>
      <c r="AD35" s="72"/>
      <c r="AE35" s="78" t="s">
        <v>1109</v>
      </c>
      <c r="AF35" s="78">
        <v>891</v>
      </c>
      <c r="AG35" s="78">
        <v>425</v>
      </c>
      <c r="AH35" s="78">
        <v>8462</v>
      </c>
      <c r="AI35" s="78">
        <v>4356</v>
      </c>
      <c r="AJ35" s="78"/>
      <c r="AK35" s="78" t="s">
        <v>1260</v>
      </c>
      <c r="AL35" s="78" t="s">
        <v>1389</v>
      </c>
      <c r="AM35" s="83" t="s">
        <v>1482</v>
      </c>
      <c r="AN35" s="78"/>
      <c r="AO35" s="80">
        <v>40329.505219907405</v>
      </c>
      <c r="AP35" s="83" t="s">
        <v>1544</v>
      </c>
      <c r="AQ35" s="78" t="b">
        <v>1</v>
      </c>
      <c r="AR35" s="78" t="b">
        <v>0</v>
      </c>
      <c r="AS35" s="78" t="b">
        <v>1</v>
      </c>
      <c r="AT35" s="78" t="s">
        <v>1013</v>
      </c>
      <c r="AU35" s="78">
        <v>9</v>
      </c>
      <c r="AV35" s="83" t="s">
        <v>1642</v>
      </c>
      <c r="AW35" s="78" t="b">
        <v>0</v>
      </c>
      <c r="AX35" s="78" t="s">
        <v>1679</v>
      </c>
      <c r="AY35" s="83" t="s">
        <v>1712</v>
      </c>
      <c r="AZ35" s="78" t="s">
        <v>66</v>
      </c>
      <c r="BA35" s="78" t="str">
        <f>REPLACE(INDEX(GroupVertices[Group],MATCH(Vertices[[#This Row],[Vertex]],GroupVertices[Vertex],0)),1,1,"")</f>
        <v>1</v>
      </c>
      <c r="BB35" s="48"/>
      <c r="BC35" s="48"/>
      <c r="BD35" s="48"/>
      <c r="BE35" s="48"/>
      <c r="BF35" s="48"/>
      <c r="BG35" s="48"/>
      <c r="BH35" s="121" t="s">
        <v>2381</v>
      </c>
      <c r="BI35" s="121" t="s">
        <v>2381</v>
      </c>
      <c r="BJ35" s="121" t="s">
        <v>2477</v>
      </c>
      <c r="BK35" s="121" t="s">
        <v>2477</v>
      </c>
      <c r="BL35" s="121">
        <v>0</v>
      </c>
      <c r="BM35" s="124">
        <v>0</v>
      </c>
      <c r="BN35" s="121">
        <v>0</v>
      </c>
      <c r="BO35" s="124">
        <v>0</v>
      </c>
      <c r="BP35" s="121">
        <v>0</v>
      </c>
      <c r="BQ35" s="124">
        <v>0</v>
      </c>
      <c r="BR35" s="121">
        <v>24</v>
      </c>
      <c r="BS35" s="124">
        <v>100</v>
      </c>
      <c r="BT35" s="121">
        <v>24</v>
      </c>
      <c r="BU35" s="2"/>
      <c r="BV35" s="3"/>
      <c r="BW35" s="3"/>
      <c r="BX35" s="3"/>
      <c r="BY35" s="3"/>
    </row>
    <row r="36" spans="1:77" ht="41.45" customHeight="1">
      <c r="A36" s="64" t="s">
        <v>240</v>
      </c>
      <c r="C36" s="65"/>
      <c r="D36" s="65" t="s">
        <v>64</v>
      </c>
      <c r="E36" s="66">
        <v>181.47146265838128</v>
      </c>
      <c r="F36" s="68">
        <v>99.98097710741301</v>
      </c>
      <c r="G36" s="100" t="s">
        <v>523</v>
      </c>
      <c r="H36" s="65"/>
      <c r="I36" s="69" t="s">
        <v>240</v>
      </c>
      <c r="J36" s="70"/>
      <c r="K36" s="70"/>
      <c r="L36" s="69" t="s">
        <v>1866</v>
      </c>
      <c r="M36" s="73">
        <v>7.339696002824707</v>
      </c>
      <c r="N36" s="74">
        <v>5661.1416015625</v>
      </c>
      <c r="O36" s="74">
        <v>7471.81787109375</v>
      </c>
      <c r="P36" s="75"/>
      <c r="Q36" s="76"/>
      <c r="R36" s="76"/>
      <c r="S36" s="86"/>
      <c r="T36" s="48">
        <v>0</v>
      </c>
      <c r="U36" s="48">
        <v>1</v>
      </c>
      <c r="V36" s="49">
        <v>0</v>
      </c>
      <c r="W36" s="49">
        <v>0.002433</v>
      </c>
      <c r="X36" s="49">
        <v>0.001004</v>
      </c>
      <c r="Y36" s="49">
        <v>0.441477</v>
      </c>
      <c r="Z36" s="49">
        <v>0</v>
      </c>
      <c r="AA36" s="49">
        <v>0</v>
      </c>
      <c r="AB36" s="71">
        <v>36</v>
      </c>
      <c r="AC36" s="71"/>
      <c r="AD36" s="72"/>
      <c r="AE36" s="78" t="s">
        <v>1110</v>
      </c>
      <c r="AF36" s="78">
        <v>1259</v>
      </c>
      <c r="AG36" s="78">
        <v>1821</v>
      </c>
      <c r="AH36" s="78">
        <v>2597</v>
      </c>
      <c r="AI36" s="78">
        <v>2674</v>
      </c>
      <c r="AJ36" s="78"/>
      <c r="AK36" s="78" t="s">
        <v>1261</v>
      </c>
      <c r="AL36" s="78" t="s">
        <v>1369</v>
      </c>
      <c r="AM36" s="83" t="s">
        <v>1483</v>
      </c>
      <c r="AN36" s="78"/>
      <c r="AO36" s="80">
        <v>40023.69259259259</v>
      </c>
      <c r="AP36" s="83" t="s">
        <v>1545</v>
      </c>
      <c r="AQ36" s="78" t="b">
        <v>0</v>
      </c>
      <c r="AR36" s="78" t="b">
        <v>0</v>
      </c>
      <c r="AS36" s="78" t="b">
        <v>1</v>
      </c>
      <c r="AT36" s="78" t="s">
        <v>1013</v>
      </c>
      <c r="AU36" s="78">
        <v>79</v>
      </c>
      <c r="AV36" s="83" t="s">
        <v>1645</v>
      </c>
      <c r="AW36" s="78" t="b">
        <v>0</v>
      </c>
      <c r="AX36" s="78" t="s">
        <v>1679</v>
      </c>
      <c r="AY36" s="83" t="s">
        <v>1713</v>
      </c>
      <c r="AZ36" s="78" t="s">
        <v>66</v>
      </c>
      <c r="BA36" s="78" t="str">
        <f>REPLACE(INDEX(GroupVertices[Group],MATCH(Vertices[[#This Row],[Vertex]],GroupVertices[Vertex],0)),1,1,"")</f>
        <v>3</v>
      </c>
      <c r="BB36" s="48"/>
      <c r="BC36" s="48"/>
      <c r="BD36" s="48"/>
      <c r="BE36" s="48"/>
      <c r="BF36" s="48"/>
      <c r="BG36" s="48"/>
      <c r="BH36" s="121" t="s">
        <v>2387</v>
      </c>
      <c r="BI36" s="121" t="s">
        <v>2387</v>
      </c>
      <c r="BJ36" s="121" t="s">
        <v>2482</v>
      </c>
      <c r="BK36" s="121" t="s">
        <v>2482</v>
      </c>
      <c r="BL36" s="121">
        <v>1</v>
      </c>
      <c r="BM36" s="124">
        <v>4.761904761904762</v>
      </c>
      <c r="BN36" s="121">
        <v>0</v>
      </c>
      <c r="BO36" s="124">
        <v>0</v>
      </c>
      <c r="BP36" s="121">
        <v>0</v>
      </c>
      <c r="BQ36" s="124">
        <v>0</v>
      </c>
      <c r="BR36" s="121">
        <v>20</v>
      </c>
      <c r="BS36" s="124">
        <v>95.23809523809524</v>
      </c>
      <c r="BT36" s="121">
        <v>21</v>
      </c>
      <c r="BU36" s="2"/>
      <c r="BV36" s="3"/>
      <c r="BW36" s="3"/>
      <c r="BX36" s="3"/>
      <c r="BY36" s="3"/>
    </row>
    <row r="37" spans="1:77" ht="41.45" customHeight="1">
      <c r="A37" s="64" t="s">
        <v>241</v>
      </c>
      <c r="C37" s="65"/>
      <c r="D37" s="65" t="s">
        <v>64</v>
      </c>
      <c r="E37" s="66">
        <v>170.47933546847685</v>
      </c>
      <c r="F37" s="68">
        <v>99.99171600558952</v>
      </c>
      <c r="G37" s="100" t="s">
        <v>524</v>
      </c>
      <c r="H37" s="65"/>
      <c r="I37" s="69" t="s">
        <v>241</v>
      </c>
      <c r="J37" s="70"/>
      <c r="K37" s="70"/>
      <c r="L37" s="69" t="s">
        <v>1867</v>
      </c>
      <c r="M37" s="73">
        <v>3.7607792038660035</v>
      </c>
      <c r="N37" s="74">
        <v>1974.398193359375</v>
      </c>
      <c r="O37" s="74">
        <v>5107.6328125</v>
      </c>
      <c r="P37" s="75"/>
      <c r="Q37" s="76"/>
      <c r="R37" s="76"/>
      <c r="S37" s="86"/>
      <c r="T37" s="48">
        <v>0</v>
      </c>
      <c r="U37" s="48">
        <v>1</v>
      </c>
      <c r="V37" s="49">
        <v>0</v>
      </c>
      <c r="W37" s="49">
        <v>0.003257</v>
      </c>
      <c r="X37" s="49">
        <v>0.013157</v>
      </c>
      <c r="Y37" s="49">
        <v>0.457053</v>
      </c>
      <c r="Z37" s="49">
        <v>0</v>
      </c>
      <c r="AA37" s="49">
        <v>0</v>
      </c>
      <c r="AB37" s="71">
        <v>37</v>
      </c>
      <c r="AC37" s="71"/>
      <c r="AD37" s="72"/>
      <c r="AE37" s="78" t="s">
        <v>1111</v>
      </c>
      <c r="AF37" s="78">
        <v>1647</v>
      </c>
      <c r="AG37" s="78">
        <v>793</v>
      </c>
      <c r="AH37" s="78">
        <v>17416</v>
      </c>
      <c r="AI37" s="78">
        <v>12805</v>
      </c>
      <c r="AJ37" s="78"/>
      <c r="AK37" s="78" t="s">
        <v>1262</v>
      </c>
      <c r="AL37" s="78" t="s">
        <v>1390</v>
      </c>
      <c r="AM37" s="78"/>
      <c r="AN37" s="78"/>
      <c r="AO37" s="80">
        <v>40508.45736111111</v>
      </c>
      <c r="AP37" s="83" t="s">
        <v>1546</v>
      </c>
      <c r="AQ37" s="78" t="b">
        <v>0</v>
      </c>
      <c r="AR37" s="78" t="b">
        <v>0</v>
      </c>
      <c r="AS37" s="78" t="b">
        <v>1</v>
      </c>
      <c r="AT37" s="78" t="s">
        <v>1013</v>
      </c>
      <c r="AU37" s="78">
        <v>10</v>
      </c>
      <c r="AV37" s="83" t="s">
        <v>1641</v>
      </c>
      <c r="AW37" s="78" t="b">
        <v>0</v>
      </c>
      <c r="AX37" s="78" t="s">
        <v>1679</v>
      </c>
      <c r="AY37" s="83" t="s">
        <v>1714</v>
      </c>
      <c r="AZ37" s="78" t="s">
        <v>66</v>
      </c>
      <c r="BA37" s="78" t="str">
        <f>REPLACE(INDEX(GroupVertices[Group],MATCH(Vertices[[#This Row],[Vertex]],GroupVertices[Vertex],0)),1,1,"")</f>
        <v>1</v>
      </c>
      <c r="BB37" s="48"/>
      <c r="BC37" s="48"/>
      <c r="BD37" s="48"/>
      <c r="BE37" s="48"/>
      <c r="BF37" s="48"/>
      <c r="BG37" s="48"/>
      <c r="BH37" s="121" t="s">
        <v>2381</v>
      </c>
      <c r="BI37" s="121" t="s">
        <v>2381</v>
      </c>
      <c r="BJ37" s="121" t="s">
        <v>2477</v>
      </c>
      <c r="BK37" s="121" t="s">
        <v>2477</v>
      </c>
      <c r="BL37" s="121">
        <v>0</v>
      </c>
      <c r="BM37" s="124">
        <v>0</v>
      </c>
      <c r="BN37" s="121">
        <v>0</v>
      </c>
      <c r="BO37" s="124">
        <v>0</v>
      </c>
      <c r="BP37" s="121">
        <v>0</v>
      </c>
      <c r="BQ37" s="124">
        <v>0</v>
      </c>
      <c r="BR37" s="121">
        <v>24</v>
      </c>
      <c r="BS37" s="124">
        <v>100</v>
      </c>
      <c r="BT37" s="121">
        <v>24</v>
      </c>
      <c r="BU37" s="2"/>
      <c r="BV37" s="3"/>
      <c r="BW37" s="3"/>
      <c r="BX37" s="3"/>
      <c r="BY37" s="3"/>
    </row>
    <row r="38" spans="1:77" ht="41.45" customHeight="1">
      <c r="A38" s="64" t="s">
        <v>242</v>
      </c>
      <c r="C38" s="65"/>
      <c r="D38" s="65" t="s">
        <v>64</v>
      </c>
      <c r="E38" s="66">
        <v>172.3933342690536</v>
      </c>
      <c r="F38" s="68">
        <v>99.98984610016774</v>
      </c>
      <c r="G38" s="100" t="s">
        <v>525</v>
      </c>
      <c r="H38" s="65"/>
      <c r="I38" s="69" t="s">
        <v>242</v>
      </c>
      <c r="J38" s="70"/>
      <c r="K38" s="70"/>
      <c r="L38" s="69" t="s">
        <v>1868</v>
      </c>
      <c r="M38" s="73">
        <v>4.3839563507664</v>
      </c>
      <c r="N38" s="74">
        <v>9163.41796875</v>
      </c>
      <c r="O38" s="74">
        <v>6681.6845703125</v>
      </c>
      <c r="P38" s="75"/>
      <c r="Q38" s="76"/>
      <c r="R38" s="76"/>
      <c r="S38" s="86"/>
      <c r="T38" s="48">
        <v>0</v>
      </c>
      <c r="U38" s="48">
        <v>2</v>
      </c>
      <c r="V38" s="49">
        <v>381.266667</v>
      </c>
      <c r="W38" s="49">
        <v>0.003413</v>
      </c>
      <c r="X38" s="49">
        <v>0.014028</v>
      </c>
      <c r="Y38" s="49">
        <v>0.790792</v>
      </c>
      <c r="Z38" s="49">
        <v>0</v>
      </c>
      <c r="AA38" s="49">
        <v>0</v>
      </c>
      <c r="AB38" s="71">
        <v>38</v>
      </c>
      <c r="AC38" s="71"/>
      <c r="AD38" s="72"/>
      <c r="AE38" s="78" t="s">
        <v>1112</v>
      </c>
      <c r="AF38" s="78">
        <v>3576</v>
      </c>
      <c r="AG38" s="78">
        <v>972</v>
      </c>
      <c r="AH38" s="78">
        <v>32213</v>
      </c>
      <c r="AI38" s="78">
        <v>2490</v>
      </c>
      <c r="AJ38" s="78"/>
      <c r="AK38" s="78" t="s">
        <v>1263</v>
      </c>
      <c r="AL38" s="78" t="s">
        <v>1391</v>
      </c>
      <c r="AM38" s="78"/>
      <c r="AN38" s="78"/>
      <c r="AO38" s="80">
        <v>40610.88234953704</v>
      </c>
      <c r="AP38" s="83" t="s">
        <v>1547</v>
      </c>
      <c r="AQ38" s="78" t="b">
        <v>1</v>
      </c>
      <c r="AR38" s="78" t="b">
        <v>0</v>
      </c>
      <c r="AS38" s="78" t="b">
        <v>0</v>
      </c>
      <c r="AT38" s="78" t="s">
        <v>1013</v>
      </c>
      <c r="AU38" s="78">
        <v>22</v>
      </c>
      <c r="AV38" s="83" t="s">
        <v>1642</v>
      </c>
      <c r="AW38" s="78" t="b">
        <v>0</v>
      </c>
      <c r="AX38" s="78" t="s">
        <v>1679</v>
      </c>
      <c r="AY38" s="83" t="s">
        <v>1715</v>
      </c>
      <c r="AZ38" s="78" t="s">
        <v>66</v>
      </c>
      <c r="BA38" s="78" t="str">
        <f>REPLACE(INDEX(GroupVertices[Group],MATCH(Vertices[[#This Row],[Vertex]],GroupVertices[Vertex],0)),1,1,"")</f>
        <v>7</v>
      </c>
      <c r="BB38" s="48"/>
      <c r="BC38" s="48"/>
      <c r="BD38" s="48"/>
      <c r="BE38" s="48"/>
      <c r="BF38" s="48"/>
      <c r="BG38" s="48"/>
      <c r="BH38" s="121" t="s">
        <v>2389</v>
      </c>
      <c r="BI38" s="121" t="s">
        <v>2450</v>
      </c>
      <c r="BJ38" s="121" t="s">
        <v>2295</v>
      </c>
      <c r="BK38" s="121" t="s">
        <v>2540</v>
      </c>
      <c r="BL38" s="121">
        <v>0</v>
      </c>
      <c r="BM38" s="124">
        <v>0</v>
      </c>
      <c r="BN38" s="121">
        <v>2</v>
      </c>
      <c r="BO38" s="124">
        <v>4.651162790697675</v>
      </c>
      <c r="BP38" s="121">
        <v>0</v>
      </c>
      <c r="BQ38" s="124">
        <v>0</v>
      </c>
      <c r="BR38" s="121">
        <v>41</v>
      </c>
      <c r="BS38" s="124">
        <v>95.34883720930233</v>
      </c>
      <c r="BT38" s="121">
        <v>43</v>
      </c>
      <c r="BU38" s="2"/>
      <c r="BV38" s="3"/>
      <c r="BW38" s="3"/>
      <c r="BX38" s="3"/>
      <c r="BY38" s="3"/>
    </row>
    <row r="39" spans="1:77" ht="41.45" customHeight="1">
      <c r="A39" s="64" t="s">
        <v>243</v>
      </c>
      <c r="C39" s="65"/>
      <c r="D39" s="65" t="s">
        <v>64</v>
      </c>
      <c r="E39" s="66">
        <v>168.35148205331055</v>
      </c>
      <c r="F39" s="68">
        <v>99.99379483899139</v>
      </c>
      <c r="G39" s="100" t="s">
        <v>526</v>
      </c>
      <c r="H39" s="65"/>
      <c r="I39" s="69" t="s">
        <v>243</v>
      </c>
      <c r="J39" s="70"/>
      <c r="K39" s="70"/>
      <c r="L39" s="69" t="s">
        <v>1869</v>
      </c>
      <c r="M39" s="73">
        <v>3.0679733254683557</v>
      </c>
      <c r="N39" s="74">
        <v>7653.5556640625</v>
      </c>
      <c r="O39" s="74">
        <v>4821.33935546875</v>
      </c>
      <c r="P39" s="75"/>
      <c r="Q39" s="76"/>
      <c r="R39" s="76"/>
      <c r="S39" s="86"/>
      <c r="T39" s="48">
        <v>0</v>
      </c>
      <c r="U39" s="48">
        <v>2</v>
      </c>
      <c r="V39" s="49">
        <v>984.5</v>
      </c>
      <c r="W39" s="49">
        <v>0.003436</v>
      </c>
      <c r="X39" s="49">
        <v>0.013397</v>
      </c>
      <c r="Y39" s="49">
        <v>0.784223</v>
      </c>
      <c r="Z39" s="49">
        <v>0</v>
      </c>
      <c r="AA39" s="49">
        <v>0</v>
      </c>
      <c r="AB39" s="71">
        <v>39</v>
      </c>
      <c r="AC39" s="71"/>
      <c r="AD39" s="72"/>
      <c r="AE39" s="78" t="s">
        <v>1113</v>
      </c>
      <c r="AF39" s="78">
        <v>349</v>
      </c>
      <c r="AG39" s="78">
        <v>594</v>
      </c>
      <c r="AH39" s="78">
        <v>15897</v>
      </c>
      <c r="AI39" s="78">
        <v>2055</v>
      </c>
      <c r="AJ39" s="78"/>
      <c r="AK39" s="78" t="s">
        <v>1264</v>
      </c>
      <c r="AL39" s="78" t="s">
        <v>1392</v>
      </c>
      <c r="AM39" s="83" t="s">
        <v>1484</v>
      </c>
      <c r="AN39" s="78"/>
      <c r="AO39" s="80">
        <v>40743.72494212963</v>
      </c>
      <c r="AP39" s="83" t="s">
        <v>1548</v>
      </c>
      <c r="AQ39" s="78" t="b">
        <v>0</v>
      </c>
      <c r="AR39" s="78" t="b">
        <v>0</v>
      </c>
      <c r="AS39" s="78" t="b">
        <v>0</v>
      </c>
      <c r="AT39" s="78" t="s">
        <v>1013</v>
      </c>
      <c r="AU39" s="78">
        <v>39</v>
      </c>
      <c r="AV39" s="83" t="s">
        <v>1648</v>
      </c>
      <c r="AW39" s="78" t="b">
        <v>0</v>
      </c>
      <c r="AX39" s="78" t="s">
        <v>1679</v>
      </c>
      <c r="AY39" s="83" t="s">
        <v>1716</v>
      </c>
      <c r="AZ39" s="78" t="s">
        <v>66</v>
      </c>
      <c r="BA39" s="78" t="str">
        <f>REPLACE(INDEX(GroupVertices[Group],MATCH(Vertices[[#This Row],[Vertex]],GroupVertices[Vertex],0)),1,1,"")</f>
        <v>10</v>
      </c>
      <c r="BB39" s="48"/>
      <c r="BC39" s="48"/>
      <c r="BD39" s="48"/>
      <c r="BE39" s="48"/>
      <c r="BF39" s="48" t="s">
        <v>483</v>
      </c>
      <c r="BG39" s="48" t="s">
        <v>483</v>
      </c>
      <c r="BH39" s="121" t="s">
        <v>2390</v>
      </c>
      <c r="BI39" s="121" t="s">
        <v>2390</v>
      </c>
      <c r="BJ39" s="121" t="s">
        <v>2484</v>
      </c>
      <c r="BK39" s="121" t="s">
        <v>2484</v>
      </c>
      <c r="BL39" s="121">
        <v>7</v>
      </c>
      <c r="BM39" s="124">
        <v>14.285714285714286</v>
      </c>
      <c r="BN39" s="121">
        <v>0</v>
      </c>
      <c r="BO39" s="124">
        <v>0</v>
      </c>
      <c r="BP39" s="121">
        <v>0</v>
      </c>
      <c r="BQ39" s="124">
        <v>0</v>
      </c>
      <c r="BR39" s="121">
        <v>42</v>
      </c>
      <c r="BS39" s="124">
        <v>85.71428571428571</v>
      </c>
      <c r="BT39" s="121">
        <v>49</v>
      </c>
      <c r="BU39" s="2"/>
      <c r="BV39" s="3"/>
      <c r="BW39" s="3"/>
      <c r="BX39" s="3"/>
      <c r="BY39" s="3"/>
    </row>
    <row r="40" spans="1:77" ht="41.45" customHeight="1">
      <c r="A40" s="64" t="s">
        <v>313</v>
      </c>
      <c r="C40" s="65"/>
      <c r="D40" s="65" t="s">
        <v>64</v>
      </c>
      <c r="E40" s="66">
        <v>265.8157226525118</v>
      </c>
      <c r="F40" s="68">
        <v>99.89857591206639</v>
      </c>
      <c r="G40" s="100" t="s">
        <v>594</v>
      </c>
      <c r="H40" s="65"/>
      <c r="I40" s="69" t="s">
        <v>313</v>
      </c>
      <c r="J40" s="70"/>
      <c r="K40" s="70"/>
      <c r="L40" s="69" t="s">
        <v>1870</v>
      </c>
      <c r="M40" s="73">
        <v>34.801267705340514</v>
      </c>
      <c r="N40" s="74">
        <v>8164.51416015625</v>
      </c>
      <c r="O40" s="74">
        <v>4556.64990234375</v>
      </c>
      <c r="P40" s="75"/>
      <c r="Q40" s="76"/>
      <c r="R40" s="76"/>
      <c r="S40" s="86"/>
      <c r="T40" s="48">
        <v>4</v>
      </c>
      <c r="U40" s="48">
        <v>4</v>
      </c>
      <c r="V40" s="49">
        <v>902.5</v>
      </c>
      <c r="W40" s="49">
        <v>0.002695</v>
      </c>
      <c r="X40" s="49">
        <v>0.002003</v>
      </c>
      <c r="Y40" s="49">
        <v>2.694343</v>
      </c>
      <c r="Z40" s="49">
        <v>0.03333333333333333</v>
      </c>
      <c r="AA40" s="49">
        <v>0</v>
      </c>
      <c r="AB40" s="71">
        <v>40</v>
      </c>
      <c r="AC40" s="71"/>
      <c r="AD40" s="72"/>
      <c r="AE40" s="78" t="s">
        <v>1114</v>
      </c>
      <c r="AF40" s="78">
        <v>484</v>
      </c>
      <c r="AG40" s="78">
        <v>9709</v>
      </c>
      <c r="AH40" s="78">
        <v>45696</v>
      </c>
      <c r="AI40" s="78">
        <v>30573</v>
      </c>
      <c r="AJ40" s="78"/>
      <c r="AK40" s="78" t="s">
        <v>1265</v>
      </c>
      <c r="AL40" s="78"/>
      <c r="AM40" s="78"/>
      <c r="AN40" s="78"/>
      <c r="AO40" s="80">
        <v>42171.643483796295</v>
      </c>
      <c r="AP40" s="83" t="s">
        <v>1549</v>
      </c>
      <c r="AQ40" s="78" t="b">
        <v>1</v>
      </c>
      <c r="AR40" s="78" t="b">
        <v>0</v>
      </c>
      <c r="AS40" s="78" t="b">
        <v>1</v>
      </c>
      <c r="AT40" s="78" t="s">
        <v>1013</v>
      </c>
      <c r="AU40" s="78">
        <v>52</v>
      </c>
      <c r="AV40" s="83" t="s">
        <v>1642</v>
      </c>
      <c r="AW40" s="78" t="b">
        <v>0</v>
      </c>
      <c r="AX40" s="78" t="s">
        <v>1679</v>
      </c>
      <c r="AY40" s="83" t="s">
        <v>1717</v>
      </c>
      <c r="AZ40" s="78" t="s">
        <v>66</v>
      </c>
      <c r="BA40" s="78" t="str">
        <f>REPLACE(INDEX(GroupVertices[Group],MATCH(Vertices[[#This Row],[Vertex]],GroupVertices[Vertex],0)),1,1,"")</f>
        <v>10</v>
      </c>
      <c r="BB40" s="48" t="s">
        <v>466</v>
      </c>
      <c r="BC40" s="48" t="s">
        <v>466</v>
      </c>
      <c r="BD40" s="48" t="s">
        <v>474</v>
      </c>
      <c r="BE40" s="48" t="s">
        <v>474</v>
      </c>
      <c r="BF40" s="48"/>
      <c r="BG40" s="48"/>
      <c r="BH40" s="121" t="s">
        <v>2391</v>
      </c>
      <c r="BI40" s="121" t="s">
        <v>2451</v>
      </c>
      <c r="BJ40" s="121" t="s">
        <v>2485</v>
      </c>
      <c r="BK40" s="121" t="s">
        <v>2541</v>
      </c>
      <c r="BL40" s="121">
        <v>10</v>
      </c>
      <c r="BM40" s="124">
        <v>3.9840637450199203</v>
      </c>
      <c r="BN40" s="121">
        <v>16</v>
      </c>
      <c r="BO40" s="124">
        <v>6.374501992031872</v>
      </c>
      <c r="BP40" s="121">
        <v>0</v>
      </c>
      <c r="BQ40" s="124">
        <v>0</v>
      </c>
      <c r="BR40" s="121">
        <v>225</v>
      </c>
      <c r="BS40" s="124">
        <v>89.64143426294821</v>
      </c>
      <c r="BT40" s="121">
        <v>251</v>
      </c>
      <c r="BU40" s="2"/>
      <c r="BV40" s="3"/>
      <c r="BW40" s="3"/>
      <c r="BX40" s="3"/>
      <c r="BY40" s="3"/>
    </row>
    <row r="41" spans="1:77" ht="41.45" customHeight="1">
      <c r="A41" s="64" t="s">
        <v>244</v>
      </c>
      <c r="C41" s="65"/>
      <c r="D41" s="65" t="s">
        <v>64</v>
      </c>
      <c r="E41" s="66">
        <v>249.86216840412908</v>
      </c>
      <c r="F41" s="68">
        <v>99.91416193938095</v>
      </c>
      <c r="G41" s="100" t="s">
        <v>527</v>
      </c>
      <c r="H41" s="65"/>
      <c r="I41" s="69" t="s">
        <v>244</v>
      </c>
      <c r="J41" s="70"/>
      <c r="K41" s="70"/>
      <c r="L41" s="69" t="s">
        <v>1871</v>
      </c>
      <c r="M41" s="73">
        <v>29.606964335645586</v>
      </c>
      <c r="N41" s="74">
        <v>7384.66259765625</v>
      </c>
      <c r="O41" s="74">
        <v>7553.0556640625</v>
      </c>
      <c r="P41" s="75"/>
      <c r="Q41" s="76"/>
      <c r="R41" s="76"/>
      <c r="S41" s="86"/>
      <c r="T41" s="48">
        <v>3</v>
      </c>
      <c r="U41" s="48">
        <v>2</v>
      </c>
      <c r="V41" s="49">
        <v>463</v>
      </c>
      <c r="W41" s="49">
        <v>0.003021</v>
      </c>
      <c r="X41" s="49">
        <v>0.002832</v>
      </c>
      <c r="Y41" s="49">
        <v>1.564167</v>
      </c>
      <c r="Z41" s="49">
        <v>0</v>
      </c>
      <c r="AA41" s="49">
        <v>0.25</v>
      </c>
      <c r="AB41" s="71">
        <v>41</v>
      </c>
      <c r="AC41" s="71"/>
      <c r="AD41" s="72"/>
      <c r="AE41" s="78" t="s">
        <v>1115</v>
      </c>
      <c r="AF41" s="78">
        <v>192</v>
      </c>
      <c r="AG41" s="78">
        <v>8217</v>
      </c>
      <c r="AH41" s="78">
        <v>85132</v>
      </c>
      <c r="AI41" s="78">
        <v>0</v>
      </c>
      <c r="AJ41" s="78"/>
      <c r="AK41" s="78" t="s">
        <v>1266</v>
      </c>
      <c r="AL41" s="78" t="s">
        <v>1393</v>
      </c>
      <c r="AM41" s="83" t="s">
        <v>1485</v>
      </c>
      <c r="AN41" s="78"/>
      <c r="AO41" s="80">
        <v>41025.568506944444</v>
      </c>
      <c r="AP41" s="83" t="s">
        <v>1550</v>
      </c>
      <c r="AQ41" s="78" t="b">
        <v>1</v>
      </c>
      <c r="AR41" s="78" t="b">
        <v>0</v>
      </c>
      <c r="AS41" s="78" t="b">
        <v>1</v>
      </c>
      <c r="AT41" s="78" t="s">
        <v>1013</v>
      </c>
      <c r="AU41" s="78">
        <v>66</v>
      </c>
      <c r="AV41" s="83" t="s">
        <v>1642</v>
      </c>
      <c r="AW41" s="78" t="b">
        <v>0</v>
      </c>
      <c r="AX41" s="78" t="s">
        <v>1679</v>
      </c>
      <c r="AY41" s="83" t="s">
        <v>1718</v>
      </c>
      <c r="AZ41" s="78" t="s">
        <v>66</v>
      </c>
      <c r="BA41" s="78" t="str">
        <f>REPLACE(INDEX(GroupVertices[Group],MATCH(Vertices[[#This Row],[Vertex]],GroupVertices[Vertex],0)),1,1,"")</f>
        <v>5</v>
      </c>
      <c r="BB41" s="48" t="s">
        <v>452</v>
      </c>
      <c r="BC41" s="48" t="s">
        <v>452</v>
      </c>
      <c r="BD41" s="48" t="s">
        <v>476</v>
      </c>
      <c r="BE41" s="48" t="s">
        <v>476</v>
      </c>
      <c r="BF41" s="48"/>
      <c r="BG41" s="48"/>
      <c r="BH41" s="121" t="s">
        <v>2392</v>
      </c>
      <c r="BI41" s="121" t="s">
        <v>2392</v>
      </c>
      <c r="BJ41" s="121" t="s">
        <v>2296</v>
      </c>
      <c r="BK41" s="121" t="s">
        <v>2296</v>
      </c>
      <c r="BL41" s="121">
        <v>0</v>
      </c>
      <c r="BM41" s="124">
        <v>0</v>
      </c>
      <c r="BN41" s="121">
        <v>1</v>
      </c>
      <c r="BO41" s="124">
        <v>4</v>
      </c>
      <c r="BP41" s="121">
        <v>0</v>
      </c>
      <c r="BQ41" s="124">
        <v>0</v>
      </c>
      <c r="BR41" s="121">
        <v>24</v>
      </c>
      <c r="BS41" s="124">
        <v>96</v>
      </c>
      <c r="BT41" s="121">
        <v>25</v>
      </c>
      <c r="BU41" s="2"/>
      <c r="BV41" s="3"/>
      <c r="BW41" s="3"/>
      <c r="BX41" s="3"/>
      <c r="BY41" s="3"/>
    </row>
    <row r="42" spans="1:77" ht="41.45" customHeight="1">
      <c r="A42" s="64" t="s">
        <v>245</v>
      </c>
      <c r="C42" s="65"/>
      <c r="D42" s="65" t="s">
        <v>64</v>
      </c>
      <c r="E42" s="66">
        <v>228.27354506131093</v>
      </c>
      <c r="F42" s="68">
        <v>99.9352532189708</v>
      </c>
      <c r="G42" s="100" t="s">
        <v>528</v>
      </c>
      <c r="H42" s="65"/>
      <c r="I42" s="69" t="s">
        <v>245</v>
      </c>
      <c r="J42" s="70"/>
      <c r="K42" s="70"/>
      <c r="L42" s="69" t="s">
        <v>1872</v>
      </c>
      <c r="M42" s="73">
        <v>22.577943890998093</v>
      </c>
      <c r="N42" s="74">
        <v>7939.4267578125</v>
      </c>
      <c r="O42" s="74">
        <v>7798.501953125</v>
      </c>
      <c r="P42" s="75"/>
      <c r="Q42" s="76"/>
      <c r="R42" s="76"/>
      <c r="S42" s="86"/>
      <c r="T42" s="48">
        <v>1</v>
      </c>
      <c r="U42" s="48">
        <v>1</v>
      </c>
      <c r="V42" s="49">
        <v>0</v>
      </c>
      <c r="W42" s="49">
        <v>0.002309</v>
      </c>
      <c r="X42" s="49">
        <v>0.000339</v>
      </c>
      <c r="Y42" s="49">
        <v>0.482385</v>
      </c>
      <c r="Z42" s="49">
        <v>0</v>
      </c>
      <c r="AA42" s="49">
        <v>1</v>
      </c>
      <c r="AB42" s="71">
        <v>42</v>
      </c>
      <c r="AC42" s="71"/>
      <c r="AD42" s="72"/>
      <c r="AE42" s="78" t="s">
        <v>1116</v>
      </c>
      <c r="AF42" s="78">
        <v>1963</v>
      </c>
      <c r="AG42" s="78">
        <v>6198</v>
      </c>
      <c r="AH42" s="78">
        <v>36868</v>
      </c>
      <c r="AI42" s="78">
        <v>1350</v>
      </c>
      <c r="AJ42" s="78"/>
      <c r="AK42" s="78"/>
      <c r="AL42" s="78"/>
      <c r="AM42" s="78"/>
      <c r="AN42" s="78"/>
      <c r="AO42" s="80">
        <v>42122.62519675926</v>
      </c>
      <c r="AP42" s="83" t="s">
        <v>1551</v>
      </c>
      <c r="AQ42" s="78" t="b">
        <v>1</v>
      </c>
      <c r="AR42" s="78" t="b">
        <v>0</v>
      </c>
      <c r="AS42" s="78" t="b">
        <v>0</v>
      </c>
      <c r="AT42" s="78" t="s">
        <v>1013</v>
      </c>
      <c r="AU42" s="78">
        <v>85</v>
      </c>
      <c r="AV42" s="83" t="s">
        <v>1642</v>
      </c>
      <c r="AW42" s="78" t="b">
        <v>0</v>
      </c>
      <c r="AX42" s="78" t="s">
        <v>1679</v>
      </c>
      <c r="AY42" s="83" t="s">
        <v>1719</v>
      </c>
      <c r="AZ42" s="78" t="s">
        <v>66</v>
      </c>
      <c r="BA42" s="78" t="str">
        <f>REPLACE(INDEX(GroupVertices[Group],MATCH(Vertices[[#This Row],[Vertex]],GroupVertices[Vertex],0)),1,1,"")</f>
        <v>5</v>
      </c>
      <c r="BB42" s="48"/>
      <c r="BC42" s="48"/>
      <c r="BD42" s="48"/>
      <c r="BE42" s="48"/>
      <c r="BF42" s="48"/>
      <c r="BG42" s="48"/>
      <c r="BH42" s="121" t="s">
        <v>2393</v>
      </c>
      <c r="BI42" s="121" t="s">
        <v>2393</v>
      </c>
      <c r="BJ42" s="121" t="s">
        <v>2486</v>
      </c>
      <c r="BK42" s="121" t="s">
        <v>2486</v>
      </c>
      <c r="BL42" s="121">
        <v>0</v>
      </c>
      <c r="BM42" s="124">
        <v>0</v>
      </c>
      <c r="BN42" s="121">
        <v>0</v>
      </c>
      <c r="BO42" s="124">
        <v>0</v>
      </c>
      <c r="BP42" s="121">
        <v>0</v>
      </c>
      <c r="BQ42" s="124">
        <v>0</v>
      </c>
      <c r="BR42" s="121">
        <v>20</v>
      </c>
      <c r="BS42" s="124">
        <v>100</v>
      </c>
      <c r="BT42" s="121">
        <v>20</v>
      </c>
      <c r="BU42" s="2"/>
      <c r="BV42" s="3"/>
      <c r="BW42" s="3"/>
      <c r="BX42" s="3"/>
      <c r="BY42" s="3"/>
    </row>
    <row r="43" spans="1:77" ht="41.45" customHeight="1">
      <c r="A43" s="64" t="s">
        <v>246</v>
      </c>
      <c r="C43" s="65"/>
      <c r="D43" s="65" t="s">
        <v>64</v>
      </c>
      <c r="E43" s="66">
        <v>177.044672136377</v>
      </c>
      <c r="F43" s="68">
        <v>99.98530191660083</v>
      </c>
      <c r="G43" s="100" t="s">
        <v>529</v>
      </c>
      <c r="H43" s="65"/>
      <c r="I43" s="69" t="s">
        <v>246</v>
      </c>
      <c r="J43" s="70"/>
      <c r="K43" s="70"/>
      <c r="L43" s="69" t="s">
        <v>1873</v>
      </c>
      <c r="M43" s="73">
        <v>5.89838126083161</v>
      </c>
      <c r="N43" s="74">
        <v>5198.7880859375</v>
      </c>
      <c r="O43" s="74">
        <v>9646.09375</v>
      </c>
      <c r="P43" s="75"/>
      <c r="Q43" s="76"/>
      <c r="R43" s="76"/>
      <c r="S43" s="86"/>
      <c r="T43" s="48">
        <v>0</v>
      </c>
      <c r="U43" s="48">
        <v>1</v>
      </c>
      <c r="V43" s="49">
        <v>0</v>
      </c>
      <c r="W43" s="49">
        <v>0.002433</v>
      </c>
      <c r="X43" s="49">
        <v>0.001004</v>
      </c>
      <c r="Y43" s="49">
        <v>0.441477</v>
      </c>
      <c r="Z43" s="49">
        <v>0</v>
      </c>
      <c r="AA43" s="49">
        <v>0</v>
      </c>
      <c r="AB43" s="71">
        <v>43</v>
      </c>
      <c r="AC43" s="71"/>
      <c r="AD43" s="72"/>
      <c r="AE43" s="78" t="s">
        <v>1117</v>
      </c>
      <c r="AF43" s="78">
        <v>1241</v>
      </c>
      <c r="AG43" s="78">
        <v>1407</v>
      </c>
      <c r="AH43" s="78">
        <v>12029</v>
      </c>
      <c r="AI43" s="78">
        <v>8668</v>
      </c>
      <c r="AJ43" s="78"/>
      <c r="AK43" s="78" t="s">
        <v>1267</v>
      </c>
      <c r="AL43" s="78" t="s">
        <v>1394</v>
      </c>
      <c r="AM43" s="83" t="s">
        <v>1486</v>
      </c>
      <c r="AN43" s="78"/>
      <c r="AO43" s="80">
        <v>40730.21506944444</v>
      </c>
      <c r="AP43" s="83" t="s">
        <v>1552</v>
      </c>
      <c r="AQ43" s="78" t="b">
        <v>1</v>
      </c>
      <c r="AR43" s="78" t="b">
        <v>0</v>
      </c>
      <c r="AS43" s="78" t="b">
        <v>1</v>
      </c>
      <c r="AT43" s="78" t="s">
        <v>1013</v>
      </c>
      <c r="AU43" s="78">
        <v>65</v>
      </c>
      <c r="AV43" s="83" t="s">
        <v>1642</v>
      </c>
      <c r="AW43" s="78" t="b">
        <v>0</v>
      </c>
      <c r="AX43" s="78" t="s">
        <v>1679</v>
      </c>
      <c r="AY43" s="83" t="s">
        <v>1720</v>
      </c>
      <c r="AZ43" s="78" t="s">
        <v>66</v>
      </c>
      <c r="BA43" s="78" t="str">
        <f>REPLACE(INDEX(GroupVertices[Group],MATCH(Vertices[[#This Row],[Vertex]],GroupVertices[Vertex],0)),1,1,"")</f>
        <v>3</v>
      </c>
      <c r="BB43" s="48"/>
      <c r="BC43" s="48"/>
      <c r="BD43" s="48"/>
      <c r="BE43" s="48"/>
      <c r="BF43" s="48"/>
      <c r="BG43" s="48"/>
      <c r="BH43" s="121" t="s">
        <v>2387</v>
      </c>
      <c r="BI43" s="121" t="s">
        <v>2387</v>
      </c>
      <c r="BJ43" s="121" t="s">
        <v>2482</v>
      </c>
      <c r="BK43" s="121" t="s">
        <v>2482</v>
      </c>
      <c r="BL43" s="121">
        <v>1</v>
      </c>
      <c r="BM43" s="124">
        <v>4.761904761904762</v>
      </c>
      <c r="BN43" s="121">
        <v>0</v>
      </c>
      <c r="BO43" s="124">
        <v>0</v>
      </c>
      <c r="BP43" s="121">
        <v>0</v>
      </c>
      <c r="BQ43" s="124">
        <v>0</v>
      </c>
      <c r="BR43" s="121">
        <v>20</v>
      </c>
      <c r="BS43" s="124">
        <v>95.23809523809524</v>
      </c>
      <c r="BT43" s="121">
        <v>21</v>
      </c>
      <c r="BU43" s="2"/>
      <c r="BV43" s="3"/>
      <c r="BW43" s="3"/>
      <c r="BX43" s="3"/>
      <c r="BY43" s="3"/>
    </row>
    <row r="44" spans="1:77" ht="41.45" customHeight="1">
      <c r="A44" s="64" t="s">
        <v>247</v>
      </c>
      <c r="C44" s="65"/>
      <c r="D44" s="65" t="s">
        <v>64</v>
      </c>
      <c r="E44" s="66">
        <v>162.4597874213676</v>
      </c>
      <c r="F44" s="68">
        <v>99.99955080484281</v>
      </c>
      <c r="G44" s="100" t="s">
        <v>530</v>
      </c>
      <c r="H44" s="65"/>
      <c r="I44" s="69" t="s">
        <v>247</v>
      </c>
      <c r="J44" s="70"/>
      <c r="K44" s="70"/>
      <c r="L44" s="69" t="s">
        <v>1874</v>
      </c>
      <c r="M44" s="73">
        <v>1.1497017727190897</v>
      </c>
      <c r="N44" s="74">
        <v>488.3635559082031</v>
      </c>
      <c r="O44" s="74">
        <v>3245.263427734375</v>
      </c>
      <c r="P44" s="75"/>
      <c r="Q44" s="76"/>
      <c r="R44" s="76"/>
      <c r="S44" s="86"/>
      <c r="T44" s="48">
        <v>1</v>
      </c>
      <c r="U44" s="48">
        <v>1</v>
      </c>
      <c r="V44" s="49">
        <v>0</v>
      </c>
      <c r="W44" s="49">
        <v>0</v>
      </c>
      <c r="X44" s="49">
        <v>0</v>
      </c>
      <c r="Y44" s="49">
        <v>0.999996</v>
      </c>
      <c r="Z44" s="49">
        <v>0</v>
      </c>
      <c r="AA44" s="49" t="s">
        <v>2728</v>
      </c>
      <c r="AB44" s="71">
        <v>44</v>
      </c>
      <c r="AC44" s="71"/>
      <c r="AD44" s="72"/>
      <c r="AE44" s="78" t="s">
        <v>1118</v>
      </c>
      <c r="AF44" s="78">
        <v>60</v>
      </c>
      <c r="AG44" s="78">
        <v>43</v>
      </c>
      <c r="AH44" s="78">
        <v>2432</v>
      </c>
      <c r="AI44" s="78">
        <v>5</v>
      </c>
      <c r="AJ44" s="78"/>
      <c r="AK44" s="78" t="s">
        <v>1268</v>
      </c>
      <c r="AL44" s="78" t="s">
        <v>1395</v>
      </c>
      <c r="AM44" s="83" t="s">
        <v>1487</v>
      </c>
      <c r="AN44" s="78"/>
      <c r="AO44" s="80">
        <v>43607.674675925926</v>
      </c>
      <c r="AP44" s="83" t="s">
        <v>1553</v>
      </c>
      <c r="AQ44" s="78" t="b">
        <v>1</v>
      </c>
      <c r="AR44" s="78" t="b">
        <v>0</v>
      </c>
      <c r="AS44" s="78" t="b">
        <v>0</v>
      </c>
      <c r="AT44" s="78" t="s">
        <v>1013</v>
      </c>
      <c r="AU44" s="78">
        <v>0</v>
      </c>
      <c r="AV44" s="78"/>
      <c r="AW44" s="78" t="b">
        <v>0</v>
      </c>
      <c r="AX44" s="78" t="s">
        <v>1679</v>
      </c>
      <c r="AY44" s="83" t="s">
        <v>1721</v>
      </c>
      <c r="AZ44" s="78" t="s">
        <v>66</v>
      </c>
      <c r="BA44" s="78" t="str">
        <f>REPLACE(INDEX(GroupVertices[Group],MATCH(Vertices[[#This Row],[Vertex]],GroupVertices[Vertex],0)),1,1,"")</f>
        <v>2</v>
      </c>
      <c r="BB44" s="48" t="s">
        <v>453</v>
      </c>
      <c r="BC44" s="48" t="s">
        <v>453</v>
      </c>
      <c r="BD44" s="48" t="s">
        <v>476</v>
      </c>
      <c r="BE44" s="48" t="s">
        <v>476</v>
      </c>
      <c r="BF44" s="48"/>
      <c r="BG44" s="48"/>
      <c r="BH44" s="121" t="s">
        <v>2394</v>
      </c>
      <c r="BI44" s="121" t="s">
        <v>2394</v>
      </c>
      <c r="BJ44" s="121" t="s">
        <v>2487</v>
      </c>
      <c r="BK44" s="121" t="s">
        <v>2487</v>
      </c>
      <c r="BL44" s="121">
        <v>0</v>
      </c>
      <c r="BM44" s="124">
        <v>0</v>
      </c>
      <c r="BN44" s="121">
        <v>0</v>
      </c>
      <c r="BO44" s="124">
        <v>0</v>
      </c>
      <c r="BP44" s="121">
        <v>0</v>
      </c>
      <c r="BQ44" s="124">
        <v>0</v>
      </c>
      <c r="BR44" s="121">
        <v>5</v>
      </c>
      <c r="BS44" s="124">
        <v>100</v>
      </c>
      <c r="BT44" s="121">
        <v>5</v>
      </c>
      <c r="BU44" s="2"/>
      <c r="BV44" s="3"/>
      <c r="BW44" s="3"/>
      <c r="BX44" s="3"/>
      <c r="BY44" s="3"/>
    </row>
    <row r="45" spans="1:77" ht="41.45" customHeight="1">
      <c r="A45" s="64" t="s">
        <v>248</v>
      </c>
      <c r="C45" s="65"/>
      <c r="D45" s="65" t="s">
        <v>64</v>
      </c>
      <c r="E45" s="66">
        <v>163.09065853440686</v>
      </c>
      <c r="F45" s="68">
        <v>99.99893446730155</v>
      </c>
      <c r="G45" s="100" t="s">
        <v>531</v>
      </c>
      <c r="H45" s="65"/>
      <c r="I45" s="69" t="s">
        <v>248</v>
      </c>
      <c r="J45" s="70"/>
      <c r="K45" s="70"/>
      <c r="L45" s="69" t="s">
        <v>1875</v>
      </c>
      <c r="M45" s="73">
        <v>1.3551065306359802</v>
      </c>
      <c r="N45" s="74">
        <v>8530.9482421875</v>
      </c>
      <c r="O45" s="74">
        <v>5978.99658203125</v>
      </c>
      <c r="P45" s="75"/>
      <c r="Q45" s="76"/>
      <c r="R45" s="76"/>
      <c r="S45" s="86"/>
      <c r="T45" s="48">
        <v>0</v>
      </c>
      <c r="U45" s="48">
        <v>1</v>
      </c>
      <c r="V45" s="49">
        <v>0</v>
      </c>
      <c r="W45" s="49">
        <v>0.002114</v>
      </c>
      <c r="X45" s="49">
        <v>0.00024</v>
      </c>
      <c r="Y45" s="49">
        <v>0.47717</v>
      </c>
      <c r="Z45" s="49">
        <v>0</v>
      </c>
      <c r="AA45" s="49">
        <v>0</v>
      </c>
      <c r="AB45" s="71">
        <v>45</v>
      </c>
      <c r="AC45" s="71"/>
      <c r="AD45" s="72"/>
      <c r="AE45" s="78" t="s">
        <v>1119</v>
      </c>
      <c r="AF45" s="78">
        <v>316</v>
      </c>
      <c r="AG45" s="78">
        <v>102</v>
      </c>
      <c r="AH45" s="78">
        <v>4599</v>
      </c>
      <c r="AI45" s="78">
        <v>8836</v>
      </c>
      <c r="AJ45" s="78"/>
      <c r="AK45" s="78" t="s">
        <v>1269</v>
      </c>
      <c r="AL45" s="78"/>
      <c r="AM45" s="78"/>
      <c r="AN45" s="78"/>
      <c r="AO45" s="80">
        <v>41202.51023148148</v>
      </c>
      <c r="AP45" s="83" t="s">
        <v>1554</v>
      </c>
      <c r="AQ45" s="78" t="b">
        <v>1</v>
      </c>
      <c r="AR45" s="78" t="b">
        <v>0</v>
      </c>
      <c r="AS45" s="78" t="b">
        <v>1</v>
      </c>
      <c r="AT45" s="78" t="s">
        <v>1013</v>
      </c>
      <c r="AU45" s="78">
        <v>3</v>
      </c>
      <c r="AV45" s="83" t="s">
        <v>1642</v>
      </c>
      <c r="AW45" s="78" t="b">
        <v>0</v>
      </c>
      <c r="AX45" s="78" t="s">
        <v>1679</v>
      </c>
      <c r="AY45" s="83" t="s">
        <v>1722</v>
      </c>
      <c r="AZ45" s="78" t="s">
        <v>66</v>
      </c>
      <c r="BA45" s="78" t="str">
        <f>REPLACE(INDEX(GroupVertices[Group],MATCH(Vertices[[#This Row],[Vertex]],GroupVertices[Vertex],0)),1,1,"")</f>
        <v>10</v>
      </c>
      <c r="BB45" s="48"/>
      <c r="BC45" s="48"/>
      <c r="BD45" s="48"/>
      <c r="BE45" s="48"/>
      <c r="BF45" s="48"/>
      <c r="BG45" s="48"/>
      <c r="BH45" s="121" t="s">
        <v>2395</v>
      </c>
      <c r="BI45" s="121" t="s">
        <v>2395</v>
      </c>
      <c r="BJ45" s="121" t="s">
        <v>2488</v>
      </c>
      <c r="BK45" s="121" t="s">
        <v>2488</v>
      </c>
      <c r="BL45" s="121">
        <v>0</v>
      </c>
      <c r="BM45" s="124">
        <v>0</v>
      </c>
      <c r="BN45" s="121">
        <v>2</v>
      </c>
      <c r="BO45" s="124">
        <v>7.6923076923076925</v>
      </c>
      <c r="BP45" s="121">
        <v>0</v>
      </c>
      <c r="BQ45" s="124">
        <v>0</v>
      </c>
      <c r="BR45" s="121">
        <v>24</v>
      </c>
      <c r="BS45" s="124">
        <v>92.3076923076923</v>
      </c>
      <c r="BT45" s="121">
        <v>26</v>
      </c>
      <c r="BU45" s="2"/>
      <c r="BV45" s="3"/>
      <c r="BW45" s="3"/>
      <c r="BX45" s="3"/>
      <c r="BY45" s="3"/>
    </row>
    <row r="46" spans="1:77" ht="41.45" customHeight="1">
      <c r="A46" s="64" t="s">
        <v>249</v>
      </c>
      <c r="C46" s="65"/>
      <c r="D46" s="65" t="s">
        <v>64</v>
      </c>
      <c r="E46" s="66">
        <v>170.70388281379593</v>
      </c>
      <c r="F46" s="68">
        <v>99.99149663121042</v>
      </c>
      <c r="G46" s="100" t="s">
        <v>532</v>
      </c>
      <c r="H46" s="65"/>
      <c r="I46" s="69" t="s">
        <v>249</v>
      </c>
      <c r="J46" s="70"/>
      <c r="K46" s="70"/>
      <c r="L46" s="69" t="s">
        <v>1876</v>
      </c>
      <c r="M46" s="73">
        <v>3.833889371938117</v>
      </c>
      <c r="N46" s="74">
        <v>1345.4893798828125</v>
      </c>
      <c r="O46" s="74">
        <v>4919.328125</v>
      </c>
      <c r="P46" s="75"/>
      <c r="Q46" s="76"/>
      <c r="R46" s="76"/>
      <c r="S46" s="86"/>
      <c r="T46" s="48">
        <v>0</v>
      </c>
      <c r="U46" s="48">
        <v>1</v>
      </c>
      <c r="V46" s="49">
        <v>0</v>
      </c>
      <c r="W46" s="49">
        <v>0.003257</v>
      </c>
      <c r="X46" s="49">
        <v>0.013157</v>
      </c>
      <c r="Y46" s="49">
        <v>0.457053</v>
      </c>
      <c r="Z46" s="49">
        <v>0</v>
      </c>
      <c r="AA46" s="49">
        <v>0</v>
      </c>
      <c r="AB46" s="71">
        <v>46</v>
      </c>
      <c r="AC46" s="71"/>
      <c r="AD46" s="72"/>
      <c r="AE46" s="78" t="s">
        <v>1120</v>
      </c>
      <c r="AF46" s="78">
        <v>999</v>
      </c>
      <c r="AG46" s="78">
        <v>814</v>
      </c>
      <c r="AH46" s="78">
        <v>31583</v>
      </c>
      <c r="AI46" s="78">
        <v>24285</v>
      </c>
      <c r="AJ46" s="78"/>
      <c r="AK46" s="78" t="s">
        <v>1270</v>
      </c>
      <c r="AL46" s="78" t="s">
        <v>1396</v>
      </c>
      <c r="AM46" s="78"/>
      <c r="AN46" s="78"/>
      <c r="AO46" s="80">
        <v>40830.95655092593</v>
      </c>
      <c r="AP46" s="83" t="s">
        <v>1555</v>
      </c>
      <c r="AQ46" s="78" t="b">
        <v>1</v>
      </c>
      <c r="AR46" s="78" t="b">
        <v>0</v>
      </c>
      <c r="AS46" s="78" t="b">
        <v>0</v>
      </c>
      <c r="AT46" s="78" t="s">
        <v>1013</v>
      </c>
      <c r="AU46" s="78">
        <v>24</v>
      </c>
      <c r="AV46" s="83" t="s">
        <v>1642</v>
      </c>
      <c r="AW46" s="78" t="b">
        <v>0</v>
      </c>
      <c r="AX46" s="78" t="s">
        <v>1679</v>
      </c>
      <c r="AY46" s="83" t="s">
        <v>1723</v>
      </c>
      <c r="AZ46" s="78" t="s">
        <v>66</v>
      </c>
      <c r="BA46" s="78" t="str">
        <f>REPLACE(INDEX(GroupVertices[Group],MATCH(Vertices[[#This Row],[Vertex]],GroupVertices[Vertex],0)),1,1,"")</f>
        <v>1</v>
      </c>
      <c r="BB46" s="48"/>
      <c r="BC46" s="48"/>
      <c r="BD46" s="48"/>
      <c r="BE46" s="48"/>
      <c r="BF46" s="48"/>
      <c r="BG46" s="48"/>
      <c r="BH46" s="121" t="s">
        <v>2381</v>
      </c>
      <c r="BI46" s="121" t="s">
        <v>2381</v>
      </c>
      <c r="BJ46" s="121" t="s">
        <v>2477</v>
      </c>
      <c r="BK46" s="121" t="s">
        <v>2477</v>
      </c>
      <c r="BL46" s="121">
        <v>0</v>
      </c>
      <c r="BM46" s="124">
        <v>0</v>
      </c>
      <c r="BN46" s="121">
        <v>0</v>
      </c>
      <c r="BO46" s="124">
        <v>0</v>
      </c>
      <c r="BP46" s="121">
        <v>0</v>
      </c>
      <c r="BQ46" s="124">
        <v>0</v>
      </c>
      <c r="BR46" s="121">
        <v>24</v>
      </c>
      <c r="BS46" s="124">
        <v>100</v>
      </c>
      <c r="BT46" s="121">
        <v>24</v>
      </c>
      <c r="BU46" s="2"/>
      <c r="BV46" s="3"/>
      <c r="BW46" s="3"/>
      <c r="BX46" s="3"/>
      <c r="BY46" s="3"/>
    </row>
    <row r="47" spans="1:77" ht="41.45" customHeight="1">
      <c r="A47" s="64" t="s">
        <v>250</v>
      </c>
      <c r="C47" s="65"/>
      <c r="D47" s="65" t="s">
        <v>64</v>
      </c>
      <c r="E47" s="66">
        <v>176.80943206032845</v>
      </c>
      <c r="F47" s="68">
        <v>99.98553173737892</v>
      </c>
      <c r="G47" s="100" t="s">
        <v>533</v>
      </c>
      <c r="H47" s="65"/>
      <c r="I47" s="69" t="s">
        <v>250</v>
      </c>
      <c r="J47" s="70"/>
      <c r="K47" s="70"/>
      <c r="L47" s="69" t="s">
        <v>1877</v>
      </c>
      <c r="M47" s="73">
        <v>5.821789656184634</v>
      </c>
      <c r="N47" s="74">
        <v>1611.0050048828125</v>
      </c>
      <c r="O47" s="74">
        <v>5848.671875</v>
      </c>
      <c r="P47" s="75"/>
      <c r="Q47" s="76"/>
      <c r="R47" s="76"/>
      <c r="S47" s="86"/>
      <c r="T47" s="48">
        <v>0</v>
      </c>
      <c r="U47" s="48">
        <v>1</v>
      </c>
      <c r="V47" s="49">
        <v>0</v>
      </c>
      <c r="W47" s="49">
        <v>0.003257</v>
      </c>
      <c r="X47" s="49">
        <v>0.013157</v>
      </c>
      <c r="Y47" s="49">
        <v>0.457053</v>
      </c>
      <c r="Z47" s="49">
        <v>0</v>
      </c>
      <c r="AA47" s="49">
        <v>0</v>
      </c>
      <c r="AB47" s="71">
        <v>47</v>
      </c>
      <c r="AC47" s="71"/>
      <c r="AD47" s="72"/>
      <c r="AE47" s="78" t="s">
        <v>1121</v>
      </c>
      <c r="AF47" s="78">
        <v>879</v>
      </c>
      <c r="AG47" s="78">
        <v>1385</v>
      </c>
      <c r="AH47" s="78">
        <v>33745</v>
      </c>
      <c r="AI47" s="78">
        <v>32191</v>
      </c>
      <c r="AJ47" s="78"/>
      <c r="AK47" s="78" t="s">
        <v>1271</v>
      </c>
      <c r="AL47" s="78"/>
      <c r="AM47" s="78"/>
      <c r="AN47" s="78"/>
      <c r="AO47" s="80">
        <v>39849.47295138889</v>
      </c>
      <c r="AP47" s="83" t="s">
        <v>1556</v>
      </c>
      <c r="AQ47" s="78" t="b">
        <v>0</v>
      </c>
      <c r="AR47" s="78" t="b">
        <v>0</v>
      </c>
      <c r="AS47" s="78" t="b">
        <v>0</v>
      </c>
      <c r="AT47" s="78" t="s">
        <v>1013</v>
      </c>
      <c r="AU47" s="78">
        <v>21</v>
      </c>
      <c r="AV47" s="83" t="s">
        <v>1642</v>
      </c>
      <c r="AW47" s="78" t="b">
        <v>0</v>
      </c>
      <c r="AX47" s="78" t="s">
        <v>1679</v>
      </c>
      <c r="AY47" s="83" t="s">
        <v>1724</v>
      </c>
      <c r="AZ47" s="78" t="s">
        <v>66</v>
      </c>
      <c r="BA47" s="78" t="str">
        <f>REPLACE(INDEX(GroupVertices[Group],MATCH(Vertices[[#This Row],[Vertex]],GroupVertices[Vertex],0)),1,1,"")</f>
        <v>1</v>
      </c>
      <c r="BB47" s="48"/>
      <c r="BC47" s="48"/>
      <c r="BD47" s="48"/>
      <c r="BE47" s="48"/>
      <c r="BF47" s="48"/>
      <c r="BG47" s="48"/>
      <c r="BH47" s="121" t="s">
        <v>2381</v>
      </c>
      <c r="BI47" s="121" t="s">
        <v>2381</v>
      </c>
      <c r="BJ47" s="121" t="s">
        <v>2477</v>
      </c>
      <c r="BK47" s="121" t="s">
        <v>2477</v>
      </c>
      <c r="BL47" s="121">
        <v>0</v>
      </c>
      <c r="BM47" s="124">
        <v>0</v>
      </c>
      <c r="BN47" s="121">
        <v>0</v>
      </c>
      <c r="BO47" s="124">
        <v>0</v>
      </c>
      <c r="BP47" s="121">
        <v>0</v>
      </c>
      <c r="BQ47" s="124">
        <v>0</v>
      </c>
      <c r="BR47" s="121">
        <v>24</v>
      </c>
      <c r="BS47" s="124">
        <v>100</v>
      </c>
      <c r="BT47" s="121">
        <v>24</v>
      </c>
      <c r="BU47" s="2"/>
      <c r="BV47" s="3"/>
      <c r="BW47" s="3"/>
      <c r="BX47" s="3"/>
      <c r="BY47" s="3"/>
    </row>
    <row r="48" spans="1:77" ht="41.45" customHeight="1">
      <c r="A48" s="64" t="s">
        <v>251</v>
      </c>
      <c r="C48" s="65"/>
      <c r="D48" s="65" t="s">
        <v>64</v>
      </c>
      <c r="E48" s="66">
        <v>164.37378622194433</v>
      </c>
      <c r="F48" s="68">
        <v>99.99768089942103</v>
      </c>
      <c r="G48" s="100" t="s">
        <v>534</v>
      </c>
      <c r="H48" s="65"/>
      <c r="I48" s="69" t="s">
        <v>251</v>
      </c>
      <c r="J48" s="70"/>
      <c r="K48" s="70"/>
      <c r="L48" s="69" t="s">
        <v>1878</v>
      </c>
      <c r="M48" s="73">
        <v>1.7728789196194863</v>
      </c>
      <c r="N48" s="74">
        <v>8583.5146484375</v>
      </c>
      <c r="O48" s="74">
        <v>6786.791015625</v>
      </c>
      <c r="P48" s="75"/>
      <c r="Q48" s="76"/>
      <c r="R48" s="76"/>
      <c r="S48" s="86"/>
      <c r="T48" s="48">
        <v>0</v>
      </c>
      <c r="U48" s="48">
        <v>1</v>
      </c>
      <c r="V48" s="49">
        <v>0</v>
      </c>
      <c r="W48" s="49">
        <v>0.00211</v>
      </c>
      <c r="X48" s="49">
        <v>0.000871</v>
      </c>
      <c r="Y48" s="49">
        <v>0.483739</v>
      </c>
      <c r="Z48" s="49">
        <v>0</v>
      </c>
      <c r="AA48" s="49">
        <v>0</v>
      </c>
      <c r="AB48" s="71">
        <v>48</v>
      </c>
      <c r="AC48" s="71"/>
      <c r="AD48" s="72"/>
      <c r="AE48" s="78" t="s">
        <v>1122</v>
      </c>
      <c r="AF48" s="78">
        <v>2313</v>
      </c>
      <c r="AG48" s="78">
        <v>222</v>
      </c>
      <c r="AH48" s="78">
        <v>6577</v>
      </c>
      <c r="AI48" s="78">
        <v>10504</v>
      </c>
      <c r="AJ48" s="78"/>
      <c r="AK48" s="78" t="s">
        <v>1272</v>
      </c>
      <c r="AL48" s="78" t="s">
        <v>1397</v>
      </c>
      <c r="AM48" s="78"/>
      <c r="AN48" s="78"/>
      <c r="AO48" s="80">
        <v>43476.565671296295</v>
      </c>
      <c r="AP48" s="78"/>
      <c r="AQ48" s="78" t="b">
        <v>1</v>
      </c>
      <c r="AR48" s="78" t="b">
        <v>1</v>
      </c>
      <c r="AS48" s="78" t="b">
        <v>0</v>
      </c>
      <c r="AT48" s="78" t="s">
        <v>1013</v>
      </c>
      <c r="AU48" s="78">
        <v>0</v>
      </c>
      <c r="AV48" s="78"/>
      <c r="AW48" s="78" t="b">
        <v>0</v>
      </c>
      <c r="AX48" s="78" t="s">
        <v>1679</v>
      </c>
      <c r="AY48" s="83" t="s">
        <v>1725</v>
      </c>
      <c r="AZ48" s="78" t="s">
        <v>66</v>
      </c>
      <c r="BA48" s="78" t="str">
        <f>REPLACE(INDEX(GroupVertices[Group],MATCH(Vertices[[#This Row],[Vertex]],GroupVertices[Vertex],0)),1,1,"")</f>
        <v>7</v>
      </c>
      <c r="BB48" s="48"/>
      <c r="BC48" s="48"/>
      <c r="BD48" s="48"/>
      <c r="BE48" s="48"/>
      <c r="BF48" s="48"/>
      <c r="BG48" s="48"/>
      <c r="BH48" s="121" t="s">
        <v>2379</v>
      </c>
      <c r="BI48" s="121" t="s">
        <v>2379</v>
      </c>
      <c r="BJ48" s="121" t="s">
        <v>2475</v>
      </c>
      <c r="BK48" s="121" t="s">
        <v>2475</v>
      </c>
      <c r="BL48" s="121">
        <v>0</v>
      </c>
      <c r="BM48" s="124">
        <v>0</v>
      </c>
      <c r="BN48" s="121">
        <v>2</v>
      </c>
      <c r="BO48" s="124">
        <v>10.526315789473685</v>
      </c>
      <c r="BP48" s="121">
        <v>0</v>
      </c>
      <c r="BQ48" s="124">
        <v>0</v>
      </c>
      <c r="BR48" s="121">
        <v>17</v>
      </c>
      <c r="BS48" s="124">
        <v>89.47368421052632</v>
      </c>
      <c r="BT48" s="121">
        <v>19</v>
      </c>
      <c r="BU48" s="2"/>
      <c r="BV48" s="3"/>
      <c r="BW48" s="3"/>
      <c r="BX48" s="3"/>
      <c r="BY48" s="3"/>
    </row>
    <row r="49" spans="1:77" ht="41.45" customHeight="1">
      <c r="A49" s="64" t="s">
        <v>252</v>
      </c>
      <c r="C49" s="65"/>
      <c r="D49" s="65" t="s">
        <v>64</v>
      </c>
      <c r="E49" s="66">
        <v>172.07255234716922</v>
      </c>
      <c r="F49" s="68">
        <v>99.99015949213786</v>
      </c>
      <c r="G49" s="100" t="s">
        <v>535</v>
      </c>
      <c r="H49" s="65"/>
      <c r="I49" s="69" t="s">
        <v>252</v>
      </c>
      <c r="J49" s="70"/>
      <c r="K49" s="70"/>
      <c r="L49" s="69" t="s">
        <v>1879</v>
      </c>
      <c r="M49" s="73">
        <v>4.279513253520523</v>
      </c>
      <c r="N49" s="74">
        <v>1410.0504150390625</v>
      </c>
      <c r="O49" s="74">
        <v>7899.5771484375</v>
      </c>
      <c r="P49" s="75"/>
      <c r="Q49" s="76"/>
      <c r="R49" s="76"/>
      <c r="S49" s="86"/>
      <c r="T49" s="48">
        <v>0</v>
      </c>
      <c r="U49" s="48">
        <v>1</v>
      </c>
      <c r="V49" s="49">
        <v>0</v>
      </c>
      <c r="W49" s="49">
        <v>0.003257</v>
      </c>
      <c r="X49" s="49">
        <v>0.013157</v>
      </c>
      <c r="Y49" s="49">
        <v>0.457053</v>
      </c>
      <c r="Z49" s="49">
        <v>0</v>
      </c>
      <c r="AA49" s="49">
        <v>0</v>
      </c>
      <c r="AB49" s="71">
        <v>49</v>
      </c>
      <c r="AC49" s="71"/>
      <c r="AD49" s="72"/>
      <c r="AE49" s="78" t="s">
        <v>1123</v>
      </c>
      <c r="AF49" s="78">
        <v>2057</v>
      </c>
      <c r="AG49" s="78">
        <v>942</v>
      </c>
      <c r="AH49" s="78">
        <v>23966</v>
      </c>
      <c r="AI49" s="78">
        <v>7780</v>
      </c>
      <c r="AJ49" s="78"/>
      <c r="AK49" s="78" t="s">
        <v>1273</v>
      </c>
      <c r="AL49" s="78" t="s">
        <v>1398</v>
      </c>
      <c r="AM49" s="83" t="s">
        <v>1488</v>
      </c>
      <c r="AN49" s="78"/>
      <c r="AO49" s="80">
        <v>40197.66872685185</v>
      </c>
      <c r="AP49" s="83" t="s">
        <v>1557</v>
      </c>
      <c r="AQ49" s="78" t="b">
        <v>0</v>
      </c>
      <c r="AR49" s="78" t="b">
        <v>0</v>
      </c>
      <c r="AS49" s="78" t="b">
        <v>1</v>
      </c>
      <c r="AT49" s="78" t="s">
        <v>1013</v>
      </c>
      <c r="AU49" s="78">
        <v>41</v>
      </c>
      <c r="AV49" s="83" t="s">
        <v>1642</v>
      </c>
      <c r="AW49" s="78" t="b">
        <v>0</v>
      </c>
      <c r="AX49" s="78" t="s">
        <v>1679</v>
      </c>
      <c r="AY49" s="83" t="s">
        <v>1726</v>
      </c>
      <c r="AZ49" s="78" t="s">
        <v>66</v>
      </c>
      <c r="BA49" s="78" t="str">
        <f>REPLACE(INDEX(GroupVertices[Group],MATCH(Vertices[[#This Row],[Vertex]],GroupVertices[Vertex],0)),1,1,"")</f>
        <v>1</v>
      </c>
      <c r="BB49" s="48"/>
      <c r="BC49" s="48"/>
      <c r="BD49" s="48"/>
      <c r="BE49" s="48"/>
      <c r="BF49" s="48"/>
      <c r="BG49" s="48"/>
      <c r="BH49" s="121" t="s">
        <v>2381</v>
      </c>
      <c r="BI49" s="121" t="s">
        <v>2381</v>
      </c>
      <c r="BJ49" s="121" t="s">
        <v>2477</v>
      </c>
      <c r="BK49" s="121" t="s">
        <v>2477</v>
      </c>
      <c r="BL49" s="121">
        <v>0</v>
      </c>
      <c r="BM49" s="124">
        <v>0</v>
      </c>
      <c r="BN49" s="121">
        <v>0</v>
      </c>
      <c r="BO49" s="124">
        <v>0</v>
      </c>
      <c r="BP49" s="121">
        <v>0</v>
      </c>
      <c r="BQ49" s="124">
        <v>0</v>
      </c>
      <c r="BR49" s="121">
        <v>24</v>
      </c>
      <c r="BS49" s="124">
        <v>100</v>
      </c>
      <c r="BT49" s="121">
        <v>24</v>
      </c>
      <c r="BU49" s="2"/>
      <c r="BV49" s="3"/>
      <c r="BW49" s="3"/>
      <c r="BX49" s="3"/>
      <c r="BY49" s="3"/>
    </row>
    <row r="50" spans="1:77" ht="41.45" customHeight="1">
      <c r="A50" s="64" t="s">
        <v>253</v>
      </c>
      <c r="C50" s="65"/>
      <c r="D50" s="65" t="s">
        <v>64</v>
      </c>
      <c r="E50" s="66">
        <v>249.31683913692564</v>
      </c>
      <c r="F50" s="68">
        <v>99.91469470573017</v>
      </c>
      <c r="G50" s="100" t="s">
        <v>536</v>
      </c>
      <c r="H50" s="65"/>
      <c r="I50" s="69" t="s">
        <v>253</v>
      </c>
      <c r="J50" s="70"/>
      <c r="K50" s="70"/>
      <c r="L50" s="69" t="s">
        <v>1880</v>
      </c>
      <c r="M50" s="73">
        <v>29.429411070327596</v>
      </c>
      <c r="N50" s="74">
        <v>5899.34521484375</v>
      </c>
      <c r="O50" s="74">
        <v>626.0460815429688</v>
      </c>
      <c r="P50" s="75"/>
      <c r="Q50" s="76"/>
      <c r="R50" s="76"/>
      <c r="S50" s="86"/>
      <c r="T50" s="48">
        <v>0</v>
      </c>
      <c r="U50" s="48">
        <v>1</v>
      </c>
      <c r="V50" s="49">
        <v>0</v>
      </c>
      <c r="W50" s="49">
        <v>0.001695</v>
      </c>
      <c r="X50" s="49">
        <v>2.2E-05</v>
      </c>
      <c r="Y50" s="49">
        <v>0.490126</v>
      </c>
      <c r="Z50" s="49">
        <v>0</v>
      </c>
      <c r="AA50" s="49">
        <v>0</v>
      </c>
      <c r="AB50" s="71">
        <v>50</v>
      </c>
      <c r="AC50" s="71"/>
      <c r="AD50" s="72"/>
      <c r="AE50" s="78" t="s">
        <v>1124</v>
      </c>
      <c r="AF50" s="78">
        <v>608</v>
      </c>
      <c r="AG50" s="78">
        <v>8166</v>
      </c>
      <c r="AH50" s="78">
        <v>706627</v>
      </c>
      <c r="AI50" s="78">
        <v>458</v>
      </c>
      <c r="AJ50" s="78"/>
      <c r="AK50" s="78" t="s">
        <v>1274</v>
      </c>
      <c r="AL50" s="78" t="s">
        <v>1399</v>
      </c>
      <c r="AM50" s="83" t="s">
        <v>1489</v>
      </c>
      <c r="AN50" s="78"/>
      <c r="AO50" s="80">
        <v>39904.52452546296</v>
      </c>
      <c r="AP50" s="83" t="s">
        <v>1558</v>
      </c>
      <c r="AQ50" s="78" t="b">
        <v>0</v>
      </c>
      <c r="AR50" s="78" t="b">
        <v>0</v>
      </c>
      <c r="AS50" s="78" t="b">
        <v>0</v>
      </c>
      <c r="AT50" s="78" t="s">
        <v>1639</v>
      </c>
      <c r="AU50" s="78">
        <v>170</v>
      </c>
      <c r="AV50" s="83" t="s">
        <v>1649</v>
      </c>
      <c r="AW50" s="78" t="b">
        <v>0</v>
      </c>
      <c r="AX50" s="78" t="s">
        <v>1679</v>
      </c>
      <c r="AY50" s="83" t="s">
        <v>1727</v>
      </c>
      <c r="AZ50" s="78" t="s">
        <v>66</v>
      </c>
      <c r="BA50" s="78" t="str">
        <f>REPLACE(INDEX(GroupVertices[Group],MATCH(Vertices[[#This Row],[Vertex]],GroupVertices[Vertex],0)),1,1,"")</f>
        <v>8</v>
      </c>
      <c r="BB50" s="48" t="s">
        <v>454</v>
      </c>
      <c r="BC50" s="48" t="s">
        <v>454</v>
      </c>
      <c r="BD50" s="48" t="s">
        <v>477</v>
      </c>
      <c r="BE50" s="48" t="s">
        <v>477</v>
      </c>
      <c r="BF50" s="48"/>
      <c r="BG50" s="48"/>
      <c r="BH50" s="121" t="s">
        <v>2396</v>
      </c>
      <c r="BI50" s="121" t="s">
        <v>2396</v>
      </c>
      <c r="BJ50" s="121" t="s">
        <v>2489</v>
      </c>
      <c r="BK50" s="121" t="s">
        <v>2489</v>
      </c>
      <c r="BL50" s="121">
        <v>0</v>
      </c>
      <c r="BM50" s="124">
        <v>0</v>
      </c>
      <c r="BN50" s="121">
        <v>1</v>
      </c>
      <c r="BO50" s="124">
        <v>7.142857142857143</v>
      </c>
      <c r="BP50" s="121">
        <v>0</v>
      </c>
      <c r="BQ50" s="124">
        <v>0</v>
      </c>
      <c r="BR50" s="121">
        <v>13</v>
      </c>
      <c r="BS50" s="124">
        <v>92.85714285714286</v>
      </c>
      <c r="BT50" s="121">
        <v>14</v>
      </c>
      <c r="BU50" s="2"/>
      <c r="BV50" s="3"/>
      <c r="BW50" s="3"/>
      <c r="BX50" s="3"/>
      <c r="BY50" s="3"/>
    </row>
    <row r="51" spans="1:77" ht="41.45" customHeight="1">
      <c r="A51" s="64" t="s">
        <v>322</v>
      </c>
      <c r="C51" s="65"/>
      <c r="D51" s="65" t="s">
        <v>64</v>
      </c>
      <c r="E51" s="66">
        <v>1000</v>
      </c>
      <c r="F51" s="68">
        <v>91.77837059157609</v>
      </c>
      <c r="G51" s="100" t="s">
        <v>599</v>
      </c>
      <c r="H51" s="65"/>
      <c r="I51" s="69" t="s">
        <v>322</v>
      </c>
      <c r="J51" s="70"/>
      <c r="K51" s="70"/>
      <c r="L51" s="69" t="s">
        <v>1881</v>
      </c>
      <c r="M51" s="73">
        <v>2740.995027514074</v>
      </c>
      <c r="N51" s="74">
        <v>6684.66845703125</v>
      </c>
      <c r="O51" s="74">
        <v>1525.33642578125</v>
      </c>
      <c r="P51" s="75"/>
      <c r="Q51" s="76"/>
      <c r="R51" s="76"/>
      <c r="S51" s="86"/>
      <c r="T51" s="48">
        <v>8</v>
      </c>
      <c r="U51" s="48">
        <v>1</v>
      </c>
      <c r="V51" s="49">
        <v>1000</v>
      </c>
      <c r="W51" s="49">
        <v>0.002049</v>
      </c>
      <c r="X51" s="49">
        <v>0.00018</v>
      </c>
      <c r="Y51" s="49">
        <v>3.201184</v>
      </c>
      <c r="Z51" s="49">
        <v>0.023809523809523808</v>
      </c>
      <c r="AA51" s="49">
        <v>0</v>
      </c>
      <c r="AB51" s="71">
        <v>51</v>
      </c>
      <c r="AC51" s="71"/>
      <c r="AD51" s="72"/>
      <c r="AE51" s="78" t="s">
        <v>1125</v>
      </c>
      <c r="AF51" s="78">
        <v>1711</v>
      </c>
      <c r="AG51" s="78">
        <v>787030</v>
      </c>
      <c r="AH51" s="78">
        <v>188650</v>
      </c>
      <c r="AI51" s="78">
        <v>205</v>
      </c>
      <c r="AJ51" s="78"/>
      <c r="AK51" s="78" t="s">
        <v>1275</v>
      </c>
      <c r="AL51" s="78" t="s">
        <v>1400</v>
      </c>
      <c r="AM51" s="83" t="s">
        <v>1490</v>
      </c>
      <c r="AN51" s="78"/>
      <c r="AO51" s="80">
        <v>39975.62157407407</v>
      </c>
      <c r="AP51" s="83" t="s">
        <v>1559</v>
      </c>
      <c r="AQ51" s="78" t="b">
        <v>0</v>
      </c>
      <c r="AR51" s="78" t="b">
        <v>0</v>
      </c>
      <c r="AS51" s="78" t="b">
        <v>1</v>
      </c>
      <c r="AT51" s="78" t="s">
        <v>1013</v>
      </c>
      <c r="AU51" s="78">
        <v>9214</v>
      </c>
      <c r="AV51" s="83" t="s">
        <v>1642</v>
      </c>
      <c r="AW51" s="78" t="b">
        <v>1</v>
      </c>
      <c r="AX51" s="78" t="s">
        <v>1679</v>
      </c>
      <c r="AY51" s="83" t="s">
        <v>1728</v>
      </c>
      <c r="AZ51" s="78" t="s">
        <v>66</v>
      </c>
      <c r="BA51" s="78" t="str">
        <f>REPLACE(INDEX(GroupVertices[Group],MATCH(Vertices[[#This Row],[Vertex]],GroupVertices[Vertex],0)),1,1,"")</f>
        <v>8</v>
      </c>
      <c r="BB51" s="48" t="s">
        <v>454</v>
      </c>
      <c r="BC51" s="48" t="s">
        <v>454</v>
      </c>
      <c r="BD51" s="48" t="s">
        <v>477</v>
      </c>
      <c r="BE51" s="48" t="s">
        <v>477</v>
      </c>
      <c r="BF51" s="48"/>
      <c r="BG51" s="48"/>
      <c r="BH51" s="121" t="s">
        <v>2397</v>
      </c>
      <c r="BI51" s="121" t="s">
        <v>2452</v>
      </c>
      <c r="BJ51" s="121" t="s">
        <v>2490</v>
      </c>
      <c r="BK51" s="121" t="s">
        <v>2542</v>
      </c>
      <c r="BL51" s="121">
        <v>0</v>
      </c>
      <c r="BM51" s="124">
        <v>0</v>
      </c>
      <c r="BN51" s="121">
        <v>2</v>
      </c>
      <c r="BO51" s="124">
        <v>8.695652173913043</v>
      </c>
      <c r="BP51" s="121">
        <v>0</v>
      </c>
      <c r="BQ51" s="124">
        <v>0</v>
      </c>
      <c r="BR51" s="121">
        <v>21</v>
      </c>
      <c r="BS51" s="124">
        <v>91.30434782608695</v>
      </c>
      <c r="BT51" s="121">
        <v>23</v>
      </c>
      <c r="BU51" s="2"/>
      <c r="BV51" s="3"/>
      <c r="BW51" s="3"/>
      <c r="BX51" s="3"/>
      <c r="BY51" s="3"/>
    </row>
    <row r="52" spans="1:77" ht="41.45" customHeight="1">
      <c r="A52" s="64" t="s">
        <v>254</v>
      </c>
      <c r="C52" s="65"/>
      <c r="D52" s="65" t="s">
        <v>64</v>
      </c>
      <c r="E52" s="66">
        <v>163.07996580367737</v>
      </c>
      <c r="F52" s="68">
        <v>99.99894491370056</v>
      </c>
      <c r="G52" s="100" t="s">
        <v>537</v>
      </c>
      <c r="H52" s="65"/>
      <c r="I52" s="69" t="s">
        <v>254</v>
      </c>
      <c r="J52" s="70"/>
      <c r="K52" s="70"/>
      <c r="L52" s="69" t="s">
        <v>1882</v>
      </c>
      <c r="M52" s="73">
        <v>1.3516250940611176</v>
      </c>
      <c r="N52" s="74">
        <v>4010.3251953125</v>
      </c>
      <c r="O52" s="74">
        <v>3640.60546875</v>
      </c>
      <c r="P52" s="75"/>
      <c r="Q52" s="76"/>
      <c r="R52" s="76"/>
      <c r="S52" s="86"/>
      <c r="T52" s="48">
        <v>0</v>
      </c>
      <c r="U52" s="48">
        <v>2</v>
      </c>
      <c r="V52" s="49">
        <v>0</v>
      </c>
      <c r="W52" s="49">
        <v>0.003333</v>
      </c>
      <c r="X52" s="49">
        <v>0.019256</v>
      </c>
      <c r="Y52" s="49">
        <v>0.736959</v>
      </c>
      <c r="Z52" s="49">
        <v>0.5</v>
      </c>
      <c r="AA52" s="49">
        <v>0</v>
      </c>
      <c r="AB52" s="71">
        <v>52</v>
      </c>
      <c r="AC52" s="71"/>
      <c r="AD52" s="72"/>
      <c r="AE52" s="78" t="s">
        <v>1126</v>
      </c>
      <c r="AF52" s="78">
        <v>310</v>
      </c>
      <c r="AG52" s="78">
        <v>101</v>
      </c>
      <c r="AH52" s="78">
        <v>3315</v>
      </c>
      <c r="AI52" s="78">
        <v>5041</v>
      </c>
      <c r="AJ52" s="78"/>
      <c r="AK52" s="78" t="s">
        <v>1276</v>
      </c>
      <c r="AL52" s="78" t="s">
        <v>1401</v>
      </c>
      <c r="AM52" s="78"/>
      <c r="AN52" s="78"/>
      <c r="AO52" s="80">
        <v>43030.67327546296</v>
      </c>
      <c r="AP52" s="78"/>
      <c r="AQ52" s="78" t="b">
        <v>1</v>
      </c>
      <c r="AR52" s="78" t="b">
        <v>0</v>
      </c>
      <c r="AS52" s="78" t="b">
        <v>0</v>
      </c>
      <c r="AT52" s="78" t="s">
        <v>1013</v>
      </c>
      <c r="AU52" s="78">
        <v>0</v>
      </c>
      <c r="AV52" s="78"/>
      <c r="AW52" s="78" t="b">
        <v>0</v>
      </c>
      <c r="AX52" s="78" t="s">
        <v>1679</v>
      </c>
      <c r="AY52" s="83" t="s">
        <v>1729</v>
      </c>
      <c r="AZ52" s="78" t="s">
        <v>66</v>
      </c>
      <c r="BA52" s="78" t="str">
        <f>REPLACE(INDEX(GroupVertices[Group],MATCH(Vertices[[#This Row],[Vertex]],GroupVertices[Vertex],0)),1,1,"")</f>
        <v>4</v>
      </c>
      <c r="BB52" s="48"/>
      <c r="BC52" s="48"/>
      <c r="BD52" s="48"/>
      <c r="BE52" s="48"/>
      <c r="BF52" s="48"/>
      <c r="BG52" s="48"/>
      <c r="BH52" s="121" t="s">
        <v>2385</v>
      </c>
      <c r="BI52" s="121" t="s">
        <v>2449</v>
      </c>
      <c r="BJ52" s="121" t="s">
        <v>2295</v>
      </c>
      <c r="BK52" s="121" t="s">
        <v>2540</v>
      </c>
      <c r="BL52" s="121">
        <v>0</v>
      </c>
      <c r="BM52" s="124">
        <v>0</v>
      </c>
      <c r="BN52" s="121">
        <v>1</v>
      </c>
      <c r="BO52" s="124">
        <v>2</v>
      </c>
      <c r="BP52" s="121">
        <v>0</v>
      </c>
      <c r="BQ52" s="124">
        <v>0</v>
      </c>
      <c r="BR52" s="121">
        <v>49</v>
      </c>
      <c r="BS52" s="124">
        <v>98</v>
      </c>
      <c r="BT52" s="121">
        <v>50</v>
      </c>
      <c r="BU52" s="2"/>
      <c r="BV52" s="3"/>
      <c r="BW52" s="3"/>
      <c r="BX52" s="3"/>
      <c r="BY52" s="3"/>
    </row>
    <row r="53" spans="1:77" ht="41.45" customHeight="1">
      <c r="A53" s="64" t="s">
        <v>255</v>
      </c>
      <c r="C53" s="65"/>
      <c r="D53" s="65" t="s">
        <v>64</v>
      </c>
      <c r="E53" s="66">
        <v>182.35895930892804</v>
      </c>
      <c r="F53" s="68">
        <v>99.98011005629564</v>
      </c>
      <c r="G53" s="100" t="s">
        <v>1658</v>
      </c>
      <c r="H53" s="65"/>
      <c r="I53" s="69" t="s">
        <v>255</v>
      </c>
      <c r="J53" s="70"/>
      <c r="K53" s="70"/>
      <c r="L53" s="69" t="s">
        <v>1883</v>
      </c>
      <c r="M53" s="73">
        <v>7.628655238538298</v>
      </c>
      <c r="N53" s="74">
        <v>2249.071044921875</v>
      </c>
      <c r="O53" s="74">
        <v>2418.875732421875</v>
      </c>
      <c r="P53" s="75"/>
      <c r="Q53" s="76"/>
      <c r="R53" s="76"/>
      <c r="S53" s="86"/>
      <c r="T53" s="48">
        <v>1</v>
      </c>
      <c r="U53" s="48">
        <v>1</v>
      </c>
      <c r="V53" s="49">
        <v>0</v>
      </c>
      <c r="W53" s="49">
        <v>0</v>
      </c>
      <c r="X53" s="49">
        <v>0</v>
      </c>
      <c r="Y53" s="49">
        <v>0.999996</v>
      </c>
      <c r="Z53" s="49">
        <v>0</v>
      </c>
      <c r="AA53" s="49" t="s">
        <v>2728</v>
      </c>
      <c r="AB53" s="71">
        <v>53</v>
      </c>
      <c r="AC53" s="71"/>
      <c r="AD53" s="72"/>
      <c r="AE53" s="78" t="s">
        <v>1127</v>
      </c>
      <c r="AF53" s="78">
        <v>1927</v>
      </c>
      <c r="AG53" s="78">
        <v>1904</v>
      </c>
      <c r="AH53" s="78">
        <v>9365</v>
      </c>
      <c r="AI53" s="78">
        <v>2259</v>
      </c>
      <c r="AJ53" s="78"/>
      <c r="AK53" s="78" t="s">
        <v>1277</v>
      </c>
      <c r="AL53" s="78" t="s">
        <v>1402</v>
      </c>
      <c r="AM53" s="78"/>
      <c r="AN53" s="78"/>
      <c r="AO53" s="80">
        <v>43542.85351851852</v>
      </c>
      <c r="AP53" s="83" t="s">
        <v>1560</v>
      </c>
      <c r="AQ53" s="78" t="b">
        <v>1</v>
      </c>
      <c r="AR53" s="78" t="b">
        <v>0</v>
      </c>
      <c r="AS53" s="78" t="b">
        <v>0</v>
      </c>
      <c r="AT53" s="78" t="s">
        <v>1013</v>
      </c>
      <c r="AU53" s="78">
        <v>4</v>
      </c>
      <c r="AV53" s="78"/>
      <c r="AW53" s="78" t="b">
        <v>0</v>
      </c>
      <c r="AX53" s="78" t="s">
        <v>1679</v>
      </c>
      <c r="AY53" s="83" t="s">
        <v>1730</v>
      </c>
      <c r="AZ53" s="78" t="s">
        <v>66</v>
      </c>
      <c r="BA53" s="78" t="str">
        <f>REPLACE(INDEX(GroupVertices[Group],MATCH(Vertices[[#This Row],[Vertex]],GroupVertices[Vertex],0)),1,1,"")</f>
        <v>2</v>
      </c>
      <c r="BB53" s="48" t="s">
        <v>455</v>
      </c>
      <c r="BC53" s="48" t="s">
        <v>455</v>
      </c>
      <c r="BD53" s="48" t="s">
        <v>477</v>
      </c>
      <c r="BE53" s="48" t="s">
        <v>477</v>
      </c>
      <c r="BF53" s="48" t="s">
        <v>484</v>
      </c>
      <c r="BG53" s="48" t="s">
        <v>484</v>
      </c>
      <c r="BH53" s="121" t="s">
        <v>2398</v>
      </c>
      <c r="BI53" s="121" t="s">
        <v>2398</v>
      </c>
      <c r="BJ53" s="121" t="s">
        <v>2491</v>
      </c>
      <c r="BK53" s="121" t="s">
        <v>2491</v>
      </c>
      <c r="BL53" s="121">
        <v>0</v>
      </c>
      <c r="BM53" s="124">
        <v>0</v>
      </c>
      <c r="BN53" s="121">
        <v>1</v>
      </c>
      <c r="BO53" s="124">
        <v>6.666666666666667</v>
      </c>
      <c r="BP53" s="121">
        <v>0</v>
      </c>
      <c r="BQ53" s="124">
        <v>0</v>
      </c>
      <c r="BR53" s="121">
        <v>14</v>
      </c>
      <c r="BS53" s="124">
        <v>93.33333333333333</v>
      </c>
      <c r="BT53" s="121">
        <v>15</v>
      </c>
      <c r="BU53" s="2"/>
      <c r="BV53" s="3"/>
      <c r="BW53" s="3"/>
      <c r="BX53" s="3"/>
      <c r="BY53" s="3"/>
    </row>
    <row r="54" spans="1:77" ht="41.45" customHeight="1">
      <c r="A54" s="64" t="s">
        <v>256</v>
      </c>
      <c r="C54" s="65"/>
      <c r="D54" s="65" t="s">
        <v>64</v>
      </c>
      <c r="E54" s="66">
        <v>165.21851194957318</v>
      </c>
      <c r="F54" s="68">
        <v>99.99685563389968</v>
      </c>
      <c r="G54" s="100" t="s">
        <v>538</v>
      </c>
      <c r="H54" s="65"/>
      <c r="I54" s="69" t="s">
        <v>256</v>
      </c>
      <c r="J54" s="70"/>
      <c r="K54" s="70"/>
      <c r="L54" s="69" t="s">
        <v>1884</v>
      </c>
      <c r="M54" s="73">
        <v>2.047912409033628</v>
      </c>
      <c r="N54" s="74">
        <v>2524.98974609375</v>
      </c>
      <c r="O54" s="74">
        <v>6622.9228515625</v>
      </c>
      <c r="P54" s="75"/>
      <c r="Q54" s="76"/>
      <c r="R54" s="76"/>
      <c r="S54" s="86"/>
      <c r="T54" s="48">
        <v>0</v>
      </c>
      <c r="U54" s="48">
        <v>1</v>
      </c>
      <c r="V54" s="49">
        <v>0</v>
      </c>
      <c r="W54" s="49">
        <v>0.003257</v>
      </c>
      <c r="X54" s="49">
        <v>0.013157</v>
      </c>
      <c r="Y54" s="49">
        <v>0.457053</v>
      </c>
      <c r="Z54" s="49">
        <v>0</v>
      </c>
      <c r="AA54" s="49">
        <v>0</v>
      </c>
      <c r="AB54" s="71">
        <v>54</v>
      </c>
      <c r="AC54" s="71"/>
      <c r="AD54" s="72"/>
      <c r="AE54" s="78" t="s">
        <v>1128</v>
      </c>
      <c r="AF54" s="78">
        <v>118</v>
      </c>
      <c r="AG54" s="78">
        <v>301</v>
      </c>
      <c r="AH54" s="78">
        <v>12970</v>
      </c>
      <c r="AI54" s="78">
        <v>13117</v>
      </c>
      <c r="AJ54" s="78"/>
      <c r="AK54" s="78" t="s">
        <v>1278</v>
      </c>
      <c r="AL54" s="78" t="s">
        <v>1403</v>
      </c>
      <c r="AM54" s="78"/>
      <c r="AN54" s="78"/>
      <c r="AO54" s="80">
        <v>40840.88077546296</v>
      </c>
      <c r="AP54" s="83" t="s">
        <v>1561</v>
      </c>
      <c r="AQ54" s="78" t="b">
        <v>0</v>
      </c>
      <c r="AR54" s="78" t="b">
        <v>0</v>
      </c>
      <c r="AS54" s="78" t="b">
        <v>1</v>
      </c>
      <c r="AT54" s="78" t="s">
        <v>1013</v>
      </c>
      <c r="AU54" s="78">
        <v>1</v>
      </c>
      <c r="AV54" s="83" t="s">
        <v>1644</v>
      </c>
      <c r="AW54" s="78" t="b">
        <v>0</v>
      </c>
      <c r="AX54" s="78" t="s">
        <v>1679</v>
      </c>
      <c r="AY54" s="83" t="s">
        <v>1731</v>
      </c>
      <c r="AZ54" s="78" t="s">
        <v>66</v>
      </c>
      <c r="BA54" s="78" t="str">
        <f>REPLACE(INDEX(GroupVertices[Group],MATCH(Vertices[[#This Row],[Vertex]],GroupVertices[Vertex],0)),1,1,"")</f>
        <v>1</v>
      </c>
      <c r="BB54" s="48"/>
      <c r="BC54" s="48"/>
      <c r="BD54" s="48"/>
      <c r="BE54" s="48"/>
      <c r="BF54" s="48"/>
      <c r="BG54" s="48"/>
      <c r="BH54" s="121" t="s">
        <v>2381</v>
      </c>
      <c r="BI54" s="121" t="s">
        <v>2381</v>
      </c>
      <c r="BJ54" s="121" t="s">
        <v>2477</v>
      </c>
      <c r="BK54" s="121" t="s">
        <v>2477</v>
      </c>
      <c r="BL54" s="121">
        <v>0</v>
      </c>
      <c r="BM54" s="124">
        <v>0</v>
      </c>
      <c r="BN54" s="121">
        <v>0</v>
      </c>
      <c r="BO54" s="124">
        <v>0</v>
      </c>
      <c r="BP54" s="121">
        <v>0</v>
      </c>
      <c r="BQ54" s="124">
        <v>0</v>
      </c>
      <c r="BR54" s="121">
        <v>24</v>
      </c>
      <c r="BS54" s="124">
        <v>100</v>
      </c>
      <c r="BT54" s="121">
        <v>24</v>
      </c>
      <c r="BU54" s="2"/>
      <c r="BV54" s="3"/>
      <c r="BW54" s="3"/>
      <c r="BX54" s="3"/>
      <c r="BY54" s="3"/>
    </row>
    <row r="55" spans="1:77" ht="41.45" customHeight="1">
      <c r="A55" s="64" t="s">
        <v>257</v>
      </c>
      <c r="C55" s="65"/>
      <c r="D55" s="65" t="s">
        <v>64</v>
      </c>
      <c r="E55" s="66">
        <v>162.99442395784155</v>
      </c>
      <c r="F55" s="68">
        <v>99.99902848489259</v>
      </c>
      <c r="G55" s="100" t="s">
        <v>539</v>
      </c>
      <c r="H55" s="65"/>
      <c r="I55" s="69" t="s">
        <v>257</v>
      </c>
      <c r="J55" s="70"/>
      <c r="K55" s="70"/>
      <c r="L55" s="69" t="s">
        <v>1885</v>
      </c>
      <c r="M55" s="73">
        <v>1.3237736014622172</v>
      </c>
      <c r="N55" s="74">
        <v>973.8646850585938</v>
      </c>
      <c r="O55" s="74">
        <v>9455.9140625</v>
      </c>
      <c r="P55" s="75"/>
      <c r="Q55" s="76"/>
      <c r="R55" s="76"/>
      <c r="S55" s="86"/>
      <c r="T55" s="48">
        <v>0</v>
      </c>
      <c r="U55" s="48">
        <v>1</v>
      </c>
      <c r="V55" s="49">
        <v>0</v>
      </c>
      <c r="W55" s="49">
        <v>0.003257</v>
      </c>
      <c r="X55" s="49">
        <v>0.013157</v>
      </c>
      <c r="Y55" s="49">
        <v>0.457053</v>
      </c>
      <c r="Z55" s="49">
        <v>0</v>
      </c>
      <c r="AA55" s="49">
        <v>0</v>
      </c>
      <c r="AB55" s="71">
        <v>55</v>
      </c>
      <c r="AC55" s="71"/>
      <c r="AD55" s="72"/>
      <c r="AE55" s="78" t="s">
        <v>1129</v>
      </c>
      <c r="AF55" s="78">
        <v>231</v>
      </c>
      <c r="AG55" s="78">
        <v>93</v>
      </c>
      <c r="AH55" s="78">
        <v>3090</v>
      </c>
      <c r="AI55" s="78">
        <v>4414</v>
      </c>
      <c r="AJ55" s="78"/>
      <c r="AK55" s="78" t="s">
        <v>1279</v>
      </c>
      <c r="AL55" s="78" t="s">
        <v>1404</v>
      </c>
      <c r="AM55" s="78"/>
      <c r="AN55" s="78"/>
      <c r="AO55" s="80">
        <v>43031.55224537037</v>
      </c>
      <c r="AP55" s="83" t="s">
        <v>1562</v>
      </c>
      <c r="AQ55" s="78" t="b">
        <v>1</v>
      </c>
      <c r="AR55" s="78" t="b">
        <v>0</v>
      </c>
      <c r="AS55" s="78" t="b">
        <v>0</v>
      </c>
      <c r="AT55" s="78" t="s">
        <v>1013</v>
      </c>
      <c r="AU55" s="78">
        <v>0</v>
      </c>
      <c r="AV55" s="78"/>
      <c r="AW55" s="78" t="b">
        <v>0</v>
      </c>
      <c r="AX55" s="78" t="s">
        <v>1679</v>
      </c>
      <c r="AY55" s="83" t="s">
        <v>1732</v>
      </c>
      <c r="AZ55" s="78" t="s">
        <v>66</v>
      </c>
      <c r="BA55" s="78" t="str">
        <f>REPLACE(INDEX(GroupVertices[Group],MATCH(Vertices[[#This Row],[Vertex]],GroupVertices[Vertex],0)),1,1,"")</f>
        <v>1</v>
      </c>
      <c r="BB55" s="48"/>
      <c r="BC55" s="48"/>
      <c r="BD55" s="48"/>
      <c r="BE55" s="48"/>
      <c r="BF55" s="48"/>
      <c r="BG55" s="48"/>
      <c r="BH55" s="121" t="s">
        <v>2381</v>
      </c>
      <c r="BI55" s="121" t="s">
        <v>2381</v>
      </c>
      <c r="BJ55" s="121" t="s">
        <v>2477</v>
      </c>
      <c r="BK55" s="121" t="s">
        <v>2477</v>
      </c>
      <c r="BL55" s="121">
        <v>0</v>
      </c>
      <c r="BM55" s="124">
        <v>0</v>
      </c>
      <c r="BN55" s="121">
        <v>0</v>
      </c>
      <c r="BO55" s="124">
        <v>0</v>
      </c>
      <c r="BP55" s="121">
        <v>0</v>
      </c>
      <c r="BQ55" s="124">
        <v>0</v>
      </c>
      <c r="BR55" s="121">
        <v>24</v>
      </c>
      <c r="BS55" s="124">
        <v>100</v>
      </c>
      <c r="BT55" s="121">
        <v>24</v>
      </c>
      <c r="BU55" s="2"/>
      <c r="BV55" s="3"/>
      <c r="BW55" s="3"/>
      <c r="BX55" s="3"/>
      <c r="BY55" s="3"/>
    </row>
    <row r="56" spans="1:77" ht="41.45" customHeight="1">
      <c r="A56" s="64" t="s">
        <v>258</v>
      </c>
      <c r="C56" s="65"/>
      <c r="D56" s="65" t="s">
        <v>64</v>
      </c>
      <c r="E56" s="66">
        <v>162.11762003802426</v>
      </c>
      <c r="F56" s="68">
        <v>99.99988508961096</v>
      </c>
      <c r="G56" s="100" t="s">
        <v>540</v>
      </c>
      <c r="H56" s="65"/>
      <c r="I56" s="69" t="s">
        <v>258</v>
      </c>
      <c r="J56" s="70"/>
      <c r="K56" s="70"/>
      <c r="L56" s="69" t="s">
        <v>1886</v>
      </c>
      <c r="M56" s="73">
        <v>1.038295802323488</v>
      </c>
      <c r="N56" s="74">
        <v>1737.552001953125</v>
      </c>
      <c r="O56" s="74">
        <v>4158.9091796875</v>
      </c>
      <c r="P56" s="75"/>
      <c r="Q56" s="76"/>
      <c r="R56" s="76"/>
      <c r="S56" s="86"/>
      <c r="T56" s="48">
        <v>0</v>
      </c>
      <c r="U56" s="48">
        <v>1</v>
      </c>
      <c r="V56" s="49">
        <v>0</v>
      </c>
      <c r="W56" s="49">
        <v>0.003257</v>
      </c>
      <c r="X56" s="49">
        <v>0.013157</v>
      </c>
      <c r="Y56" s="49">
        <v>0.457053</v>
      </c>
      <c r="Z56" s="49">
        <v>0</v>
      </c>
      <c r="AA56" s="49">
        <v>0</v>
      </c>
      <c r="AB56" s="71">
        <v>56</v>
      </c>
      <c r="AC56" s="71"/>
      <c r="AD56" s="72"/>
      <c r="AE56" s="78" t="s">
        <v>1130</v>
      </c>
      <c r="AF56" s="78">
        <v>124</v>
      </c>
      <c r="AG56" s="78">
        <v>11</v>
      </c>
      <c r="AH56" s="78">
        <v>291</v>
      </c>
      <c r="AI56" s="78">
        <v>514</v>
      </c>
      <c r="AJ56" s="78"/>
      <c r="AK56" s="78" t="s">
        <v>1280</v>
      </c>
      <c r="AL56" s="78"/>
      <c r="AM56" s="78"/>
      <c r="AN56" s="78"/>
      <c r="AO56" s="80">
        <v>43571.786886574075</v>
      </c>
      <c r="AP56" s="78"/>
      <c r="AQ56" s="78" t="b">
        <v>1</v>
      </c>
      <c r="AR56" s="78" t="b">
        <v>0</v>
      </c>
      <c r="AS56" s="78" t="b">
        <v>0</v>
      </c>
      <c r="AT56" s="78" t="s">
        <v>1013</v>
      </c>
      <c r="AU56" s="78">
        <v>0</v>
      </c>
      <c r="AV56" s="78"/>
      <c r="AW56" s="78" t="b">
        <v>0</v>
      </c>
      <c r="AX56" s="78" t="s">
        <v>1679</v>
      </c>
      <c r="AY56" s="83" t="s">
        <v>1733</v>
      </c>
      <c r="AZ56" s="78" t="s">
        <v>66</v>
      </c>
      <c r="BA56" s="78" t="str">
        <f>REPLACE(INDEX(GroupVertices[Group],MATCH(Vertices[[#This Row],[Vertex]],GroupVertices[Vertex],0)),1,1,"")</f>
        <v>1</v>
      </c>
      <c r="BB56" s="48"/>
      <c r="BC56" s="48"/>
      <c r="BD56" s="48"/>
      <c r="BE56" s="48"/>
      <c r="BF56" s="48"/>
      <c r="BG56" s="48"/>
      <c r="BH56" s="121" t="s">
        <v>2381</v>
      </c>
      <c r="BI56" s="121" t="s">
        <v>2381</v>
      </c>
      <c r="BJ56" s="121" t="s">
        <v>2477</v>
      </c>
      <c r="BK56" s="121" t="s">
        <v>2477</v>
      </c>
      <c r="BL56" s="121">
        <v>0</v>
      </c>
      <c r="BM56" s="124">
        <v>0</v>
      </c>
      <c r="BN56" s="121">
        <v>0</v>
      </c>
      <c r="BO56" s="124">
        <v>0</v>
      </c>
      <c r="BP56" s="121">
        <v>0</v>
      </c>
      <c r="BQ56" s="124">
        <v>0</v>
      </c>
      <c r="BR56" s="121">
        <v>24</v>
      </c>
      <c r="BS56" s="124">
        <v>100</v>
      </c>
      <c r="BT56" s="121">
        <v>24</v>
      </c>
      <c r="BU56" s="2"/>
      <c r="BV56" s="3"/>
      <c r="BW56" s="3"/>
      <c r="BX56" s="3"/>
      <c r="BY56" s="3"/>
    </row>
    <row r="57" spans="1:77" ht="41.45" customHeight="1">
      <c r="A57" s="64" t="s">
        <v>259</v>
      </c>
      <c r="C57" s="65"/>
      <c r="D57" s="65" t="s">
        <v>64</v>
      </c>
      <c r="E57" s="66">
        <v>162.9730384963826</v>
      </c>
      <c r="F57" s="68">
        <v>99.9990493776906</v>
      </c>
      <c r="G57" s="100" t="s">
        <v>541</v>
      </c>
      <c r="H57" s="65"/>
      <c r="I57" s="69" t="s">
        <v>259</v>
      </c>
      <c r="J57" s="70"/>
      <c r="K57" s="70"/>
      <c r="L57" s="69" t="s">
        <v>1887</v>
      </c>
      <c r="M57" s="73">
        <v>1.3168107283124921</v>
      </c>
      <c r="N57" s="74">
        <v>1395.3934326171875</v>
      </c>
      <c r="O57" s="74">
        <v>4011.363525390625</v>
      </c>
      <c r="P57" s="75"/>
      <c r="Q57" s="76"/>
      <c r="R57" s="76"/>
      <c r="S57" s="86"/>
      <c r="T57" s="48">
        <v>0</v>
      </c>
      <c r="U57" s="48">
        <v>1</v>
      </c>
      <c r="V57" s="49">
        <v>0</v>
      </c>
      <c r="W57" s="49">
        <v>0.003257</v>
      </c>
      <c r="X57" s="49">
        <v>0.013157</v>
      </c>
      <c r="Y57" s="49">
        <v>0.457053</v>
      </c>
      <c r="Z57" s="49">
        <v>0</v>
      </c>
      <c r="AA57" s="49">
        <v>0</v>
      </c>
      <c r="AB57" s="71">
        <v>57</v>
      </c>
      <c r="AC57" s="71"/>
      <c r="AD57" s="72"/>
      <c r="AE57" s="78" t="s">
        <v>1131</v>
      </c>
      <c r="AF57" s="78">
        <v>354</v>
      </c>
      <c r="AG57" s="78">
        <v>91</v>
      </c>
      <c r="AH57" s="78">
        <v>1569</v>
      </c>
      <c r="AI57" s="78">
        <v>2524</v>
      </c>
      <c r="AJ57" s="78"/>
      <c r="AK57" s="78" t="s">
        <v>1281</v>
      </c>
      <c r="AL57" s="78" t="s">
        <v>1405</v>
      </c>
      <c r="AM57" s="78"/>
      <c r="AN57" s="78"/>
      <c r="AO57" s="80">
        <v>43065.45585648148</v>
      </c>
      <c r="AP57" s="78"/>
      <c r="AQ57" s="78" t="b">
        <v>1</v>
      </c>
      <c r="AR57" s="78" t="b">
        <v>0</v>
      </c>
      <c r="AS57" s="78" t="b">
        <v>0</v>
      </c>
      <c r="AT57" s="78" t="s">
        <v>1013</v>
      </c>
      <c r="AU57" s="78">
        <v>0</v>
      </c>
      <c r="AV57" s="78"/>
      <c r="AW57" s="78" t="b">
        <v>0</v>
      </c>
      <c r="AX57" s="78" t="s">
        <v>1679</v>
      </c>
      <c r="AY57" s="83" t="s">
        <v>1734</v>
      </c>
      <c r="AZ57" s="78" t="s">
        <v>66</v>
      </c>
      <c r="BA57" s="78" t="str">
        <f>REPLACE(INDEX(GroupVertices[Group],MATCH(Vertices[[#This Row],[Vertex]],GroupVertices[Vertex],0)),1,1,"")</f>
        <v>1</v>
      </c>
      <c r="BB57" s="48"/>
      <c r="BC57" s="48"/>
      <c r="BD57" s="48"/>
      <c r="BE57" s="48"/>
      <c r="BF57" s="48"/>
      <c r="BG57" s="48"/>
      <c r="BH57" s="121" t="s">
        <v>2381</v>
      </c>
      <c r="BI57" s="121" t="s">
        <v>2381</v>
      </c>
      <c r="BJ57" s="121" t="s">
        <v>2477</v>
      </c>
      <c r="BK57" s="121" t="s">
        <v>2477</v>
      </c>
      <c r="BL57" s="121">
        <v>0</v>
      </c>
      <c r="BM57" s="124">
        <v>0</v>
      </c>
      <c r="BN57" s="121">
        <v>0</v>
      </c>
      <c r="BO57" s="124">
        <v>0</v>
      </c>
      <c r="BP57" s="121">
        <v>0</v>
      </c>
      <c r="BQ57" s="124">
        <v>0</v>
      </c>
      <c r="BR57" s="121">
        <v>24</v>
      </c>
      <c r="BS57" s="124">
        <v>100</v>
      </c>
      <c r="BT57" s="121">
        <v>24</v>
      </c>
      <c r="BU57" s="2"/>
      <c r="BV57" s="3"/>
      <c r="BW57" s="3"/>
      <c r="BX57" s="3"/>
      <c r="BY57" s="3"/>
    </row>
    <row r="58" spans="1:77" ht="41.45" customHeight="1">
      <c r="A58" s="64" t="s">
        <v>260</v>
      </c>
      <c r="C58" s="65"/>
      <c r="D58" s="65" t="s">
        <v>64</v>
      </c>
      <c r="E58" s="66">
        <v>168.4797948220643</v>
      </c>
      <c r="F58" s="68">
        <v>99.99366948220334</v>
      </c>
      <c r="G58" s="100" t="s">
        <v>542</v>
      </c>
      <c r="H58" s="65"/>
      <c r="I58" s="69" t="s">
        <v>260</v>
      </c>
      <c r="J58" s="70"/>
      <c r="K58" s="70"/>
      <c r="L58" s="69" t="s">
        <v>1888</v>
      </c>
      <c r="M58" s="73">
        <v>3.1097505643667063</v>
      </c>
      <c r="N58" s="74">
        <v>276.0438537597656</v>
      </c>
      <c r="O58" s="74">
        <v>7711.42724609375</v>
      </c>
      <c r="P58" s="75"/>
      <c r="Q58" s="76"/>
      <c r="R58" s="76"/>
      <c r="S58" s="86"/>
      <c r="T58" s="48">
        <v>0</v>
      </c>
      <c r="U58" s="48">
        <v>1</v>
      </c>
      <c r="V58" s="49">
        <v>0</v>
      </c>
      <c r="W58" s="49">
        <v>0.003257</v>
      </c>
      <c r="X58" s="49">
        <v>0.013157</v>
      </c>
      <c r="Y58" s="49">
        <v>0.457053</v>
      </c>
      <c r="Z58" s="49">
        <v>0</v>
      </c>
      <c r="AA58" s="49">
        <v>0</v>
      </c>
      <c r="AB58" s="71">
        <v>58</v>
      </c>
      <c r="AC58" s="71"/>
      <c r="AD58" s="72"/>
      <c r="AE58" s="78" t="s">
        <v>1132</v>
      </c>
      <c r="AF58" s="78">
        <v>556</v>
      </c>
      <c r="AG58" s="78">
        <v>606</v>
      </c>
      <c r="AH58" s="78">
        <v>10310</v>
      </c>
      <c r="AI58" s="78">
        <v>53064</v>
      </c>
      <c r="AJ58" s="78"/>
      <c r="AK58" s="78">
        <v>19</v>
      </c>
      <c r="AL58" s="78"/>
      <c r="AM58" s="78"/>
      <c r="AN58" s="78"/>
      <c r="AO58" s="80">
        <v>42135.0069212963</v>
      </c>
      <c r="AP58" s="83" t="s">
        <v>1563</v>
      </c>
      <c r="AQ58" s="78" t="b">
        <v>1</v>
      </c>
      <c r="AR58" s="78" t="b">
        <v>0</v>
      </c>
      <c r="AS58" s="78" t="b">
        <v>1</v>
      </c>
      <c r="AT58" s="78" t="s">
        <v>1013</v>
      </c>
      <c r="AU58" s="78">
        <v>0</v>
      </c>
      <c r="AV58" s="83" t="s">
        <v>1642</v>
      </c>
      <c r="AW58" s="78" t="b">
        <v>0</v>
      </c>
      <c r="AX58" s="78" t="s">
        <v>1679</v>
      </c>
      <c r="AY58" s="83" t="s">
        <v>1735</v>
      </c>
      <c r="AZ58" s="78" t="s">
        <v>66</v>
      </c>
      <c r="BA58" s="78" t="str">
        <f>REPLACE(INDEX(GroupVertices[Group],MATCH(Vertices[[#This Row],[Vertex]],GroupVertices[Vertex],0)),1,1,"")</f>
        <v>1</v>
      </c>
      <c r="BB58" s="48"/>
      <c r="BC58" s="48"/>
      <c r="BD58" s="48"/>
      <c r="BE58" s="48"/>
      <c r="BF58" s="48"/>
      <c r="BG58" s="48"/>
      <c r="BH58" s="121" t="s">
        <v>2381</v>
      </c>
      <c r="BI58" s="121" t="s">
        <v>2381</v>
      </c>
      <c r="BJ58" s="121" t="s">
        <v>2477</v>
      </c>
      <c r="BK58" s="121" t="s">
        <v>2477</v>
      </c>
      <c r="BL58" s="121">
        <v>0</v>
      </c>
      <c r="BM58" s="124">
        <v>0</v>
      </c>
      <c r="BN58" s="121">
        <v>0</v>
      </c>
      <c r="BO58" s="124">
        <v>0</v>
      </c>
      <c r="BP58" s="121">
        <v>0</v>
      </c>
      <c r="BQ58" s="124">
        <v>0</v>
      </c>
      <c r="BR58" s="121">
        <v>24</v>
      </c>
      <c r="BS58" s="124">
        <v>100</v>
      </c>
      <c r="BT58" s="121">
        <v>24</v>
      </c>
      <c r="BU58" s="2"/>
      <c r="BV58" s="3"/>
      <c r="BW58" s="3"/>
      <c r="BX58" s="3"/>
      <c r="BY58" s="3"/>
    </row>
    <row r="59" spans="1:77" ht="41.45" customHeight="1">
      <c r="A59" s="64" t="s">
        <v>261</v>
      </c>
      <c r="C59" s="65"/>
      <c r="D59" s="65" t="s">
        <v>64</v>
      </c>
      <c r="E59" s="66">
        <v>167.68853274808285</v>
      </c>
      <c r="F59" s="68">
        <v>99.99444251572966</v>
      </c>
      <c r="G59" s="100" t="s">
        <v>543</v>
      </c>
      <c r="H59" s="65"/>
      <c r="I59" s="69" t="s">
        <v>261</v>
      </c>
      <c r="J59" s="70"/>
      <c r="K59" s="70"/>
      <c r="L59" s="69" t="s">
        <v>1889</v>
      </c>
      <c r="M59" s="73">
        <v>2.8521242578268775</v>
      </c>
      <c r="N59" s="74">
        <v>8134.33935546875</v>
      </c>
      <c r="O59" s="74">
        <v>8555.1943359375</v>
      </c>
      <c r="P59" s="75"/>
      <c r="Q59" s="76"/>
      <c r="R59" s="76"/>
      <c r="S59" s="86"/>
      <c r="T59" s="48">
        <v>0</v>
      </c>
      <c r="U59" s="48">
        <v>2</v>
      </c>
      <c r="V59" s="49">
        <v>381.266667</v>
      </c>
      <c r="W59" s="49">
        <v>0.003413</v>
      </c>
      <c r="X59" s="49">
        <v>0.014028</v>
      </c>
      <c r="Y59" s="49">
        <v>0.790792</v>
      </c>
      <c r="Z59" s="49">
        <v>0</v>
      </c>
      <c r="AA59" s="49">
        <v>0</v>
      </c>
      <c r="AB59" s="71">
        <v>59</v>
      </c>
      <c r="AC59" s="71"/>
      <c r="AD59" s="72"/>
      <c r="AE59" s="78" t="s">
        <v>1133</v>
      </c>
      <c r="AF59" s="78">
        <v>825</v>
      </c>
      <c r="AG59" s="78">
        <v>532</v>
      </c>
      <c r="AH59" s="78">
        <v>21073</v>
      </c>
      <c r="AI59" s="78">
        <v>55</v>
      </c>
      <c r="AJ59" s="78"/>
      <c r="AK59" s="78" t="s">
        <v>1282</v>
      </c>
      <c r="AL59" s="78" t="s">
        <v>1406</v>
      </c>
      <c r="AM59" s="78"/>
      <c r="AN59" s="78"/>
      <c r="AO59" s="80">
        <v>40668.60488425926</v>
      </c>
      <c r="AP59" s="83" t="s">
        <v>1564</v>
      </c>
      <c r="AQ59" s="78" t="b">
        <v>0</v>
      </c>
      <c r="AR59" s="78" t="b">
        <v>0</v>
      </c>
      <c r="AS59" s="78" t="b">
        <v>1</v>
      </c>
      <c r="AT59" s="78" t="s">
        <v>1013</v>
      </c>
      <c r="AU59" s="78">
        <v>9</v>
      </c>
      <c r="AV59" s="83" t="s">
        <v>1642</v>
      </c>
      <c r="AW59" s="78" t="b">
        <v>0</v>
      </c>
      <c r="AX59" s="78" t="s">
        <v>1679</v>
      </c>
      <c r="AY59" s="83" t="s">
        <v>1736</v>
      </c>
      <c r="AZ59" s="78" t="s">
        <v>66</v>
      </c>
      <c r="BA59" s="78" t="str">
        <f>REPLACE(INDEX(GroupVertices[Group],MATCH(Vertices[[#This Row],[Vertex]],GroupVertices[Vertex],0)),1,1,"")</f>
        <v>7</v>
      </c>
      <c r="BB59" s="48"/>
      <c r="BC59" s="48"/>
      <c r="BD59" s="48"/>
      <c r="BE59" s="48"/>
      <c r="BF59" s="48"/>
      <c r="BG59" s="48"/>
      <c r="BH59" s="121" t="s">
        <v>2389</v>
      </c>
      <c r="BI59" s="121" t="s">
        <v>2450</v>
      </c>
      <c r="BJ59" s="121" t="s">
        <v>2295</v>
      </c>
      <c r="BK59" s="121" t="s">
        <v>2540</v>
      </c>
      <c r="BL59" s="121">
        <v>0</v>
      </c>
      <c r="BM59" s="124">
        <v>0</v>
      </c>
      <c r="BN59" s="121">
        <v>2</v>
      </c>
      <c r="BO59" s="124">
        <v>4.651162790697675</v>
      </c>
      <c r="BP59" s="121">
        <v>0</v>
      </c>
      <c r="BQ59" s="124">
        <v>0</v>
      </c>
      <c r="BR59" s="121">
        <v>41</v>
      </c>
      <c r="BS59" s="124">
        <v>95.34883720930233</v>
      </c>
      <c r="BT59" s="121">
        <v>43</v>
      </c>
      <c r="BU59" s="2"/>
      <c r="BV59" s="3"/>
      <c r="BW59" s="3"/>
      <c r="BX59" s="3"/>
      <c r="BY59" s="3"/>
    </row>
    <row r="60" spans="1:77" ht="41.45" customHeight="1">
      <c r="A60" s="64" t="s">
        <v>262</v>
      </c>
      <c r="C60" s="65"/>
      <c r="D60" s="65" t="s">
        <v>64</v>
      </c>
      <c r="E60" s="66">
        <v>162.28870372969592</v>
      </c>
      <c r="F60" s="68">
        <v>99.99971794722688</v>
      </c>
      <c r="G60" s="100" t="s">
        <v>544</v>
      </c>
      <c r="H60" s="65"/>
      <c r="I60" s="69" t="s">
        <v>262</v>
      </c>
      <c r="J60" s="70"/>
      <c r="K60" s="70"/>
      <c r="L60" s="69" t="s">
        <v>1890</v>
      </c>
      <c r="M60" s="73">
        <v>1.0939987875212889</v>
      </c>
      <c r="N60" s="74">
        <v>8176.712890625</v>
      </c>
      <c r="O60" s="74">
        <v>7525.845703125</v>
      </c>
      <c r="P60" s="75"/>
      <c r="Q60" s="76"/>
      <c r="R60" s="76"/>
      <c r="S60" s="86"/>
      <c r="T60" s="48">
        <v>0</v>
      </c>
      <c r="U60" s="48">
        <v>3</v>
      </c>
      <c r="V60" s="49">
        <v>553.466667</v>
      </c>
      <c r="W60" s="49">
        <v>0.003497</v>
      </c>
      <c r="X60" s="49">
        <v>0.020127</v>
      </c>
      <c r="Y60" s="49">
        <v>1.070698</v>
      </c>
      <c r="Z60" s="49">
        <v>0.16666666666666666</v>
      </c>
      <c r="AA60" s="49">
        <v>0</v>
      </c>
      <c r="AB60" s="71">
        <v>60</v>
      </c>
      <c r="AC60" s="71"/>
      <c r="AD60" s="72"/>
      <c r="AE60" s="78" t="s">
        <v>1134</v>
      </c>
      <c r="AF60" s="78">
        <v>267</v>
      </c>
      <c r="AG60" s="78">
        <v>27</v>
      </c>
      <c r="AH60" s="78">
        <v>445</v>
      </c>
      <c r="AI60" s="78">
        <v>669</v>
      </c>
      <c r="AJ60" s="78"/>
      <c r="AK60" s="78" t="s">
        <v>1283</v>
      </c>
      <c r="AL60" s="78"/>
      <c r="AM60" s="78"/>
      <c r="AN60" s="78"/>
      <c r="AO60" s="80">
        <v>43571.79482638889</v>
      </c>
      <c r="AP60" s="78"/>
      <c r="AQ60" s="78" t="b">
        <v>1</v>
      </c>
      <c r="AR60" s="78" t="b">
        <v>0</v>
      </c>
      <c r="AS60" s="78" t="b">
        <v>0</v>
      </c>
      <c r="AT60" s="78" t="s">
        <v>1013</v>
      </c>
      <c r="AU60" s="78">
        <v>0</v>
      </c>
      <c r="AV60" s="78"/>
      <c r="AW60" s="78" t="b">
        <v>0</v>
      </c>
      <c r="AX60" s="78" t="s">
        <v>1679</v>
      </c>
      <c r="AY60" s="83" t="s">
        <v>1737</v>
      </c>
      <c r="AZ60" s="78" t="s">
        <v>66</v>
      </c>
      <c r="BA60" s="78" t="str">
        <f>REPLACE(INDEX(GroupVertices[Group],MATCH(Vertices[[#This Row],[Vertex]],GroupVertices[Vertex],0)),1,1,"")</f>
        <v>7</v>
      </c>
      <c r="BB60" s="48"/>
      <c r="BC60" s="48"/>
      <c r="BD60" s="48"/>
      <c r="BE60" s="48"/>
      <c r="BF60" s="48"/>
      <c r="BG60" s="48"/>
      <c r="BH60" s="121" t="s">
        <v>2399</v>
      </c>
      <c r="BI60" s="121" t="s">
        <v>2379</v>
      </c>
      <c r="BJ60" s="121" t="s">
        <v>2492</v>
      </c>
      <c r="BK60" s="121" t="s">
        <v>2475</v>
      </c>
      <c r="BL60" s="121">
        <v>0</v>
      </c>
      <c r="BM60" s="124">
        <v>0</v>
      </c>
      <c r="BN60" s="121">
        <v>3</v>
      </c>
      <c r="BO60" s="124">
        <v>4.3478260869565215</v>
      </c>
      <c r="BP60" s="121">
        <v>0</v>
      </c>
      <c r="BQ60" s="124">
        <v>0</v>
      </c>
      <c r="BR60" s="121">
        <v>66</v>
      </c>
      <c r="BS60" s="124">
        <v>95.65217391304348</v>
      </c>
      <c r="BT60" s="121">
        <v>69</v>
      </c>
      <c r="BU60" s="2"/>
      <c r="BV60" s="3"/>
      <c r="BW60" s="3"/>
      <c r="BX60" s="3"/>
      <c r="BY60" s="3"/>
    </row>
    <row r="61" spans="1:77" ht="41.45" customHeight="1">
      <c r="A61" s="64" t="s">
        <v>263</v>
      </c>
      <c r="C61" s="65"/>
      <c r="D61" s="65" t="s">
        <v>64</v>
      </c>
      <c r="E61" s="66">
        <v>162.24593280677803</v>
      </c>
      <c r="F61" s="68">
        <v>99.9997597328229</v>
      </c>
      <c r="G61" s="100" t="s">
        <v>545</v>
      </c>
      <c r="H61" s="65"/>
      <c r="I61" s="69" t="s">
        <v>263</v>
      </c>
      <c r="J61" s="70"/>
      <c r="K61" s="70"/>
      <c r="L61" s="69" t="s">
        <v>1891</v>
      </c>
      <c r="M61" s="73">
        <v>1.0800730412218387</v>
      </c>
      <c r="N61" s="74">
        <v>194.9122772216797</v>
      </c>
      <c r="O61" s="74">
        <v>6282.42822265625</v>
      </c>
      <c r="P61" s="75"/>
      <c r="Q61" s="76"/>
      <c r="R61" s="76"/>
      <c r="S61" s="86"/>
      <c r="T61" s="48">
        <v>0</v>
      </c>
      <c r="U61" s="48">
        <v>1</v>
      </c>
      <c r="V61" s="49">
        <v>0</v>
      </c>
      <c r="W61" s="49">
        <v>0.003257</v>
      </c>
      <c r="X61" s="49">
        <v>0.013157</v>
      </c>
      <c r="Y61" s="49">
        <v>0.457053</v>
      </c>
      <c r="Z61" s="49">
        <v>0</v>
      </c>
      <c r="AA61" s="49">
        <v>0</v>
      </c>
      <c r="AB61" s="71">
        <v>61</v>
      </c>
      <c r="AC61" s="71"/>
      <c r="AD61" s="72"/>
      <c r="AE61" s="78" t="s">
        <v>1135</v>
      </c>
      <c r="AF61" s="78">
        <v>133</v>
      </c>
      <c r="AG61" s="78">
        <v>23</v>
      </c>
      <c r="AH61" s="78">
        <v>150</v>
      </c>
      <c r="AI61" s="78">
        <v>324</v>
      </c>
      <c r="AJ61" s="78"/>
      <c r="AK61" s="78" t="s">
        <v>1284</v>
      </c>
      <c r="AL61" s="78" t="s">
        <v>1045</v>
      </c>
      <c r="AM61" s="78"/>
      <c r="AN61" s="78"/>
      <c r="AO61" s="80">
        <v>43598.834328703706</v>
      </c>
      <c r="AP61" s="78"/>
      <c r="AQ61" s="78" t="b">
        <v>1</v>
      </c>
      <c r="AR61" s="78" t="b">
        <v>0</v>
      </c>
      <c r="AS61" s="78" t="b">
        <v>0</v>
      </c>
      <c r="AT61" s="78" t="s">
        <v>1013</v>
      </c>
      <c r="AU61" s="78">
        <v>0</v>
      </c>
      <c r="AV61" s="78"/>
      <c r="AW61" s="78" t="b">
        <v>0</v>
      </c>
      <c r="AX61" s="78" t="s">
        <v>1679</v>
      </c>
      <c r="AY61" s="83" t="s">
        <v>1738</v>
      </c>
      <c r="AZ61" s="78" t="s">
        <v>66</v>
      </c>
      <c r="BA61" s="78" t="str">
        <f>REPLACE(INDEX(GroupVertices[Group],MATCH(Vertices[[#This Row],[Vertex]],GroupVertices[Vertex],0)),1,1,"")</f>
        <v>1</v>
      </c>
      <c r="BB61" s="48"/>
      <c r="BC61" s="48"/>
      <c r="BD61" s="48"/>
      <c r="BE61" s="48"/>
      <c r="BF61" s="48"/>
      <c r="BG61" s="48"/>
      <c r="BH61" s="121" t="s">
        <v>2381</v>
      </c>
      <c r="BI61" s="121" t="s">
        <v>2381</v>
      </c>
      <c r="BJ61" s="121" t="s">
        <v>2477</v>
      </c>
      <c r="BK61" s="121" t="s">
        <v>2477</v>
      </c>
      <c r="BL61" s="121">
        <v>0</v>
      </c>
      <c r="BM61" s="124">
        <v>0</v>
      </c>
      <c r="BN61" s="121">
        <v>0</v>
      </c>
      <c r="BO61" s="124">
        <v>0</v>
      </c>
      <c r="BP61" s="121">
        <v>0</v>
      </c>
      <c r="BQ61" s="124">
        <v>0</v>
      </c>
      <c r="BR61" s="121">
        <v>24</v>
      </c>
      <c r="BS61" s="124">
        <v>100</v>
      </c>
      <c r="BT61" s="121">
        <v>24</v>
      </c>
      <c r="BU61" s="2"/>
      <c r="BV61" s="3"/>
      <c r="BW61" s="3"/>
      <c r="BX61" s="3"/>
      <c r="BY61" s="3"/>
    </row>
    <row r="62" spans="1:77" ht="41.45" customHeight="1">
      <c r="A62" s="64" t="s">
        <v>264</v>
      </c>
      <c r="C62" s="65"/>
      <c r="D62" s="65" t="s">
        <v>64</v>
      </c>
      <c r="E62" s="66">
        <v>243.38237358206482</v>
      </c>
      <c r="F62" s="68">
        <v>99.9204924571776</v>
      </c>
      <c r="G62" s="100" t="s">
        <v>546</v>
      </c>
      <c r="H62" s="65"/>
      <c r="I62" s="69" t="s">
        <v>264</v>
      </c>
      <c r="J62" s="70"/>
      <c r="K62" s="70"/>
      <c r="L62" s="69" t="s">
        <v>1892</v>
      </c>
      <c r="M62" s="73">
        <v>27.49721377127888</v>
      </c>
      <c r="N62" s="74">
        <v>2320.67529296875</v>
      </c>
      <c r="O62" s="74">
        <v>8624.3203125</v>
      </c>
      <c r="P62" s="75"/>
      <c r="Q62" s="76"/>
      <c r="R62" s="76"/>
      <c r="S62" s="86"/>
      <c r="T62" s="48">
        <v>0</v>
      </c>
      <c r="U62" s="48">
        <v>1</v>
      </c>
      <c r="V62" s="49">
        <v>0</v>
      </c>
      <c r="W62" s="49">
        <v>0.003257</v>
      </c>
      <c r="X62" s="49">
        <v>0.013157</v>
      </c>
      <c r="Y62" s="49">
        <v>0.457053</v>
      </c>
      <c r="Z62" s="49">
        <v>0</v>
      </c>
      <c r="AA62" s="49">
        <v>0</v>
      </c>
      <c r="AB62" s="71">
        <v>62</v>
      </c>
      <c r="AC62" s="71"/>
      <c r="AD62" s="72"/>
      <c r="AE62" s="78" t="s">
        <v>1136</v>
      </c>
      <c r="AF62" s="78">
        <v>2797</v>
      </c>
      <c r="AG62" s="78">
        <v>7611</v>
      </c>
      <c r="AH62" s="78">
        <v>52013</v>
      </c>
      <c r="AI62" s="78">
        <v>47533</v>
      </c>
      <c r="AJ62" s="78"/>
      <c r="AK62" s="78" t="s">
        <v>1285</v>
      </c>
      <c r="AL62" s="78" t="s">
        <v>1407</v>
      </c>
      <c r="AM62" s="78"/>
      <c r="AN62" s="78"/>
      <c r="AO62" s="80">
        <v>40426.722858796296</v>
      </c>
      <c r="AP62" s="83" t="s">
        <v>1565</v>
      </c>
      <c r="AQ62" s="78" t="b">
        <v>0</v>
      </c>
      <c r="AR62" s="78" t="b">
        <v>0</v>
      </c>
      <c r="AS62" s="78" t="b">
        <v>1</v>
      </c>
      <c r="AT62" s="78" t="s">
        <v>1013</v>
      </c>
      <c r="AU62" s="78">
        <v>79</v>
      </c>
      <c r="AV62" s="83" t="s">
        <v>1650</v>
      </c>
      <c r="AW62" s="78" t="b">
        <v>1</v>
      </c>
      <c r="AX62" s="78" t="s">
        <v>1679</v>
      </c>
      <c r="AY62" s="83" t="s">
        <v>1739</v>
      </c>
      <c r="AZ62" s="78" t="s">
        <v>66</v>
      </c>
      <c r="BA62" s="78" t="str">
        <f>REPLACE(INDEX(GroupVertices[Group],MATCH(Vertices[[#This Row],[Vertex]],GroupVertices[Vertex],0)),1,1,"")</f>
        <v>1</v>
      </c>
      <c r="BB62" s="48"/>
      <c r="BC62" s="48"/>
      <c r="BD62" s="48"/>
      <c r="BE62" s="48"/>
      <c r="BF62" s="48"/>
      <c r="BG62" s="48"/>
      <c r="BH62" s="121" t="s">
        <v>2381</v>
      </c>
      <c r="BI62" s="121" t="s">
        <v>2381</v>
      </c>
      <c r="BJ62" s="121" t="s">
        <v>2477</v>
      </c>
      <c r="BK62" s="121" t="s">
        <v>2477</v>
      </c>
      <c r="BL62" s="121">
        <v>0</v>
      </c>
      <c r="BM62" s="124">
        <v>0</v>
      </c>
      <c r="BN62" s="121">
        <v>0</v>
      </c>
      <c r="BO62" s="124">
        <v>0</v>
      </c>
      <c r="BP62" s="121">
        <v>0</v>
      </c>
      <c r="BQ62" s="124">
        <v>0</v>
      </c>
      <c r="BR62" s="121">
        <v>24</v>
      </c>
      <c r="BS62" s="124">
        <v>100</v>
      </c>
      <c r="BT62" s="121">
        <v>24</v>
      </c>
      <c r="BU62" s="2"/>
      <c r="BV62" s="3"/>
      <c r="BW62" s="3"/>
      <c r="BX62" s="3"/>
      <c r="BY62" s="3"/>
    </row>
    <row r="63" spans="1:77" ht="41.45" customHeight="1">
      <c r="A63" s="64" t="s">
        <v>265</v>
      </c>
      <c r="C63" s="65"/>
      <c r="D63" s="65" t="s">
        <v>64</v>
      </c>
      <c r="E63" s="66">
        <v>172.69273072947902</v>
      </c>
      <c r="F63" s="68">
        <v>99.9895536009956</v>
      </c>
      <c r="G63" s="100" t="s">
        <v>547</v>
      </c>
      <c r="H63" s="65"/>
      <c r="I63" s="69" t="s">
        <v>265</v>
      </c>
      <c r="J63" s="70"/>
      <c r="K63" s="70"/>
      <c r="L63" s="69" t="s">
        <v>1893</v>
      </c>
      <c r="M63" s="73">
        <v>4.481436574862551</v>
      </c>
      <c r="N63" s="74">
        <v>2554.42529296875</v>
      </c>
      <c r="O63" s="74">
        <v>5787.1376953125</v>
      </c>
      <c r="P63" s="75"/>
      <c r="Q63" s="76"/>
      <c r="R63" s="76"/>
      <c r="S63" s="86"/>
      <c r="T63" s="48">
        <v>0</v>
      </c>
      <c r="U63" s="48">
        <v>1</v>
      </c>
      <c r="V63" s="49">
        <v>0</v>
      </c>
      <c r="W63" s="49">
        <v>0.003257</v>
      </c>
      <c r="X63" s="49">
        <v>0.013157</v>
      </c>
      <c r="Y63" s="49">
        <v>0.457053</v>
      </c>
      <c r="Z63" s="49">
        <v>0</v>
      </c>
      <c r="AA63" s="49">
        <v>0</v>
      </c>
      <c r="AB63" s="71">
        <v>63</v>
      </c>
      <c r="AC63" s="71"/>
      <c r="AD63" s="72"/>
      <c r="AE63" s="78" t="s">
        <v>1137</v>
      </c>
      <c r="AF63" s="78">
        <v>850</v>
      </c>
      <c r="AG63" s="78">
        <v>1000</v>
      </c>
      <c r="AH63" s="78">
        <v>6035</v>
      </c>
      <c r="AI63" s="78">
        <v>3673</v>
      </c>
      <c r="AJ63" s="78"/>
      <c r="AK63" s="78" t="s">
        <v>1286</v>
      </c>
      <c r="AL63" s="78" t="s">
        <v>1408</v>
      </c>
      <c r="AM63" s="83" t="s">
        <v>1491</v>
      </c>
      <c r="AN63" s="78"/>
      <c r="AO63" s="80">
        <v>43004.564050925925</v>
      </c>
      <c r="AP63" s="83" t="s">
        <v>1566</v>
      </c>
      <c r="AQ63" s="78" t="b">
        <v>0</v>
      </c>
      <c r="AR63" s="78" t="b">
        <v>0</v>
      </c>
      <c r="AS63" s="78" t="b">
        <v>1</v>
      </c>
      <c r="AT63" s="78" t="s">
        <v>1013</v>
      </c>
      <c r="AU63" s="78">
        <v>3</v>
      </c>
      <c r="AV63" s="83" t="s">
        <v>1642</v>
      </c>
      <c r="AW63" s="78" t="b">
        <v>0</v>
      </c>
      <c r="AX63" s="78" t="s">
        <v>1679</v>
      </c>
      <c r="AY63" s="83" t="s">
        <v>1740</v>
      </c>
      <c r="AZ63" s="78" t="s">
        <v>66</v>
      </c>
      <c r="BA63" s="78" t="str">
        <f>REPLACE(INDEX(GroupVertices[Group],MATCH(Vertices[[#This Row],[Vertex]],GroupVertices[Vertex],0)),1,1,"")</f>
        <v>1</v>
      </c>
      <c r="BB63" s="48"/>
      <c r="BC63" s="48"/>
      <c r="BD63" s="48"/>
      <c r="BE63" s="48"/>
      <c r="BF63" s="48"/>
      <c r="BG63" s="48"/>
      <c r="BH63" s="121" t="s">
        <v>2381</v>
      </c>
      <c r="BI63" s="121" t="s">
        <v>2381</v>
      </c>
      <c r="BJ63" s="121" t="s">
        <v>2477</v>
      </c>
      <c r="BK63" s="121" t="s">
        <v>2477</v>
      </c>
      <c r="BL63" s="121">
        <v>0</v>
      </c>
      <c r="BM63" s="124">
        <v>0</v>
      </c>
      <c r="BN63" s="121">
        <v>0</v>
      </c>
      <c r="BO63" s="124">
        <v>0</v>
      </c>
      <c r="BP63" s="121">
        <v>0</v>
      </c>
      <c r="BQ63" s="124">
        <v>0</v>
      </c>
      <c r="BR63" s="121">
        <v>24</v>
      </c>
      <c r="BS63" s="124">
        <v>100</v>
      </c>
      <c r="BT63" s="121">
        <v>24</v>
      </c>
      <c r="BU63" s="2"/>
      <c r="BV63" s="3"/>
      <c r="BW63" s="3"/>
      <c r="BX63" s="3"/>
      <c r="BY63" s="3"/>
    </row>
    <row r="64" spans="1:77" ht="41.45" customHeight="1">
      <c r="A64" s="64" t="s">
        <v>266</v>
      </c>
      <c r="C64" s="65"/>
      <c r="D64" s="65" t="s">
        <v>64</v>
      </c>
      <c r="E64" s="66">
        <v>167.47467813349326</v>
      </c>
      <c r="F64" s="68">
        <v>99.99465144370976</v>
      </c>
      <c r="G64" s="100" t="s">
        <v>548</v>
      </c>
      <c r="H64" s="65"/>
      <c r="I64" s="69" t="s">
        <v>266</v>
      </c>
      <c r="J64" s="70"/>
      <c r="K64" s="70"/>
      <c r="L64" s="69" t="s">
        <v>1894</v>
      </c>
      <c r="M64" s="73">
        <v>2.782495526329626</v>
      </c>
      <c r="N64" s="74">
        <v>824.1947021484375</v>
      </c>
      <c r="O64" s="74">
        <v>7228.50927734375</v>
      </c>
      <c r="P64" s="75"/>
      <c r="Q64" s="76"/>
      <c r="R64" s="76"/>
      <c r="S64" s="86"/>
      <c r="T64" s="48">
        <v>0</v>
      </c>
      <c r="U64" s="48">
        <v>1</v>
      </c>
      <c r="V64" s="49">
        <v>0</v>
      </c>
      <c r="W64" s="49">
        <v>0.003257</v>
      </c>
      <c r="X64" s="49">
        <v>0.013157</v>
      </c>
      <c r="Y64" s="49">
        <v>0.457053</v>
      </c>
      <c r="Z64" s="49">
        <v>0</v>
      </c>
      <c r="AA64" s="49">
        <v>0</v>
      </c>
      <c r="AB64" s="71">
        <v>64</v>
      </c>
      <c r="AC64" s="71"/>
      <c r="AD64" s="72"/>
      <c r="AE64" s="78" t="s">
        <v>1138</v>
      </c>
      <c r="AF64" s="78">
        <v>1440</v>
      </c>
      <c r="AG64" s="78">
        <v>512</v>
      </c>
      <c r="AH64" s="78">
        <v>20664</v>
      </c>
      <c r="AI64" s="78">
        <v>9680</v>
      </c>
      <c r="AJ64" s="78"/>
      <c r="AK64" s="78" t="s">
        <v>1287</v>
      </c>
      <c r="AL64" s="78" t="s">
        <v>1409</v>
      </c>
      <c r="AM64" s="78"/>
      <c r="AN64" s="78"/>
      <c r="AO64" s="80">
        <v>39908.725902777776</v>
      </c>
      <c r="AP64" s="83" t="s">
        <v>1567</v>
      </c>
      <c r="AQ64" s="78" t="b">
        <v>0</v>
      </c>
      <c r="AR64" s="78" t="b">
        <v>0</v>
      </c>
      <c r="AS64" s="78" t="b">
        <v>0</v>
      </c>
      <c r="AT64" s="78" t="s">
        <v>1013</v>
      </c>
      <c r="AU64" s="78">
        <v>28</v>
      </c>
      <c r="AV64" s="83" t="s">
        <v>1642</v>
      </c>
      <c r="AW64" s="78" t="b">
        <v>0</v>
      </c>
      <c r="AX64" s="78" t="s">
        <v>1679</v>
      </c>
      <c r="AY64" s="83" t="s">
        <v>1741</v>
      </c>
      <c r="AZ64" s="78" t="s">
        <v>66</v>
      </c>
      <c r="BA64" s="78" t="str">
        <f>REPLACE(INDEX(GroupVertices[Group],MATCH(Vertices[[#This Row],[Vertex]],GroupVertices[Vertex],0)),1,1,"")</f>
        <v>1</v>
      </c>
      <c r="BB64" s="48"/>
      <c r="BC64" s="48"/>
      <c r="BD64" s="48"/>
      <c r="BE64" s="48"/>
      <c r="BF64" s="48"/>
      <c r="BG64" s="48"/>
      <c r="BH64" s="121" t="s">
        <v>2381</v>
      </c>
      <c r="BI64" s="121" t="s">
        <v>2381</v>
      </c>
      <c r="BJ64" s="121" t="s">
        <v>2477</v>
      </c>
      <c r="BK64" s="121" t="s">
        <v>2477</v>
      </c>
      <c r="BL64" s="121">
        <v>0</v>
      </c>
      <c r="BM64" s="124">
        <v>0</v>
      </c>
      <c r="BN64" s="121">
        <v>0</v>
      </c>
      <c r="BO64" s="124">
        <v>0</v>
      </c>
      <c r="BP64" s="121">
        <v>0</v>
      </c>
      <c r="BQ64" s="124">
        <v>0</v>
      </c>
      <c r="BR64" s="121">
        <v>24</v>
      </c>
      <c r="BS64" s="124">
        <v>100</v>
      </c>
      <c r="BT64" s="121">
        <v>24</v>
      </c>
      <c r="BU64" s="2"/>
      <c r="BV64" s="3"/>
      <c r="BW64" s="3"/>
      <c r="BX64" s="3"/>
      <c r="BY64" s="3"/>
    </row>
    <row r="65" spans="1:77" ht="41.45" customHeight="1">
      <c r="A65" s="64" t="s">
        <v>267</v>
      </c>
      <c r="C65" s="65"/>
      <c r="D65" s="65" t="s">
        <v>64</v>
      </c>
      <c r="E65" s="66">
        <v>165.49652294853965</v>
      </c>
      <c r="F65" s="68">
        <v>99.99658402752557</v>
      </c>
      <c r="G65" s="100" t="s">
        <v>549</v>
      </c>
      <c r="H65" s="65"/>
      <c r="I65" s="69" t="s">
        <v>267</v>
      </c>
      <c r="J65" s="70"/>
      <c r="K65" s="70"/>
      <c r="L65" s="69" t="s">
        <v>1895</v>
      </c>
      <c r="M65" s="73">
        <v>2.1384297599800544</v>
      </c>
      <c r="N65" s="74">
        <v>7801.1865234375</v>
      </c>
      <c r="O65" s="74">
        <v>7077.224609375</v>
      </c>
      <c r="P65" s="75"/>
      <c r="Q65" s="76"/>
      <c r="R65" s="76"/>
      <c r="S65" s="86"/>
      <c r="T65" s="48">
        <v>0</v>
      </c>
      <c r="U65" s="48">
        <v>1</v>
      </c>
      <c r="V65" s="49">
        <v>0</v>
      </c>
      <c r="W65" s="49">
        <v>0.002309</v>
      </c>
      <c r="X65" s="49">
        <v>0.000339</v>
      </c>
      <c r="Y65" s="49">
        <v>0.482385</v>
      </c>
      <c r="Z65" s="49">
        <v>0</v>
      </c>
      <c r="AA65" s="49">
        <v>0</v>
      </c>
      <c r="AB65" s="71">
        <v>65</v>
      </c>
      <c r="AC65" s="71"/>
      <c r="AD65" s="72"/>
      <c r="AE65" s="78" t="s">
        <v>1139</v>
      </c>
      <c r="AF65" s="78">
        <v>141</v>
      </c>
      <c r="AG65" s="78">
        <v>327</v>
      </c>
      <c r="AH65" s="78">
        <v>678</v>
      </c>
      <c r="AI65" s="78">
        <v>869</v>
      </c>
      <c r="AJ65" s="78"/>
      <c r="AK65" s="78"/>
      <c r="AL65" s="78"/>
      <c r="AM65" s="78"/>
      <c r="AN65" s="78"/>
      <c r="AO65" s="80">
        <v>40074.46028935185</v>
      </c>
      <c r="AP65" s="78"/>
      <c r="AQ65" s="78" t="b">
        <v>1</v>
      </c>
      <c r="AR65" s="78" t="b">
        <v>0</v>
      </c>
      <c r="AS65" s="78" t="b">
        <v>0</v>
      </c>
      <c r="AT65" s="78" t="s">
        <v>1013</v>
      </c>
      <c r="AU65" s="78">
        <v>7</v>
      </c>
      <c r="AV65" s="83" t="s">
        <v>1642</v>
      </c>
      <c r="AW65" s="78" t="b">
        <v>0</v>
      </c>
      <c r="AX65" s="78" t="s">
        <v>1679</v>
      </c>
      <c r="AY65" s="83" t="s">
        <v>1742</v>
      </c>
      <c r="AZ65" s="78" t="s">
        <v>66</v>
      </c>
      <c r="BA65" s="78" t="str">
        <f>REPLACE(INDEX(GroupVertices[Group],MATCH(Vertices[[#This Row],[Vertex]],GroupVertices[Vertex],0)),1,1,"")</f>
        <v>5</v>
      </c>
      <c r="BB65" s="48"/>
      <c r="BC65" s="48"/>
      <c r="BD65" s="48"/>
      <c r="BE65" s="48"/>
      <c r="BF65" s="48"/>
      <c r="BG65" s="48"/>
      <c r="BH65" s="121" t="s">
        <v>2393</v>
      </c>
      <c r="BI65" s="121" t="s">
        <v>2393</v>
      </c>
      <c r="BJ65" s="121" t="s">
        <v>2486</v>
      </c>
      <c r="BK65" s="121" t="s">
        <v>2486</v>
      </c>
      <c r="BL65" s="121">
        <v>0</v>
      </c>
      <c r="BM65" s="124">
        <v>0</v>
      </c>
      <c r="BN65" s="121">
        <v>0</v>
      </c>
      <c r="BO65" s="124">
        <v>0</v>
      </c>
      <c r="BP65" s="121">
        <v>0</v>
      </c>
      <c r="BQ65" s="124">
        <v>0</v>
      </c>
      <c r="BR65" s="121">
        <v>20</v>
      </c>
      <c r="BS65" s="124">
        <v>100</v>
      </c>
      <c r="BT65" s="121">
        <v>20</v>
      </c>
      <c r="BU65" s="2"/>
      <c r="BV65" s="3"/>
      <c r="BW65" s="3"/>
      <c r="BX65" s="3"/>
      <c r="BY65" s="3"/>
    </row>
    <row r="66" spans="1:77" ht="41.45" customHeight="1">
      <c r="A66" s="64" t="s">
        <v>268</v>
      </c>
      <c r="C66" s="65"/>
      <c r="D66" s="65" t="s">
        <v>64</v>
      </c>
      <c r="E66" s="66">
        <v>197.9810389046969</v>
      </c>
      <c r="F66" s="68">
        <v>99.96484786735023</v>
      </c>
      <c r="G66" s="100" t="s">
        <v>550</v>
      </c>
      <c r="H66" s="65"/>
      <c r="I66" s="69" t="s">
        <v>268</v>
      </c>
      <c r="J66" s="70"/>
      <c r="K66" s="70"/>
      <c r="L66" s="69" t="s">
        <v>1896</v>
      </c>
      <c r="M66" s="73">
        <v>12.715034074412486</v>
      </c>
      <c r="N66" s="74">
        <v>488.3635559082031</v>
      </c>
      <c r="O66" s="74">
        <v>1592.48779296875</v>
      </c>
      <c r="P66" s="75"/>
      <c r="Q66" s="76"/>
      <c r="R66" s="76"/>
      <c r="S66" s="86"/>
      <c r="T66" s="48">
        <v>1</v>
      </c>
      <c r="U66" s="48">
        <v>1</v>
      </c>
      <c r="V66" s="49">
        <v>0</v>
      </c>
      <c r="W66" s="49">
        <v>0</v>
      </c>
      <c r="X66" s="49">
        <v>0</v>
      </c>
      <c r="Y66" s="49">
        <v>0.999996</v>
      </c>
      <c r="Z66" s="49">
        <v>0</v>
      </c>
      <c r="AA66" s="49" t="s">
        <v>2728</v>
      </c>
      <c r="AB66" s="71">
        <v>66</v>
      </c>
      <c r="AC66" s="71"/>
      <c r="AD66" s="72"/>
      <c r="AE66" s="78" t="s">
        <v>1140</v>
      </c>
      <c r="AF66" s="78">
        <v>1128</v>
      </c>
      <c r="AG66" s="78">
        <v>3365</v>
      </c>
      <c r="AH66" s="78">
        <v>71552</v>
      </c>
      <c r="AI66" s="78">
        <v>54</v>
      </c>
      <c r="AJ66" s="78"/>
      <c r="AK66" s="78" t="s">
        <v>1288</v>
      </c>
      <c r="AL66" s="78" t="s">
        <v>1410</v>
      </c>
      <c r="AM66" s="83" t="s">
        <v>1492</v>
      </c>
      <c r="AN66" s="78"/>
      <c r="AO66" s="80">
        <v>39764.13547453703</v>
      </c>
      <c r="AP66" s="83" t="s">
        <v>1568</v>
      </c>
      <c r="AQ66" s="78" t="b">
        <v>0</v>
      </c>
      <c r="AR66" s="78" t="b">
        <v>0</v>
      </c>
      <c r="AS66" s="78" t="b">
        <v>0</v>
      </c>
      <c r="AT66" s="78" t="s">
        <v>1013</v>
      </c>
      <c r="AU66" s="78">
        <v>126</v>
      </c>
      <c r="AV66" s="83" t="s">
        <v>1642</v>
      </c>
      <c r="AW66" s="78" t="b">
        <v>0</v>
      </c>
      <c r="AX66" s="78" t="s">
        <v>1679</v>
      </c>
      <c r="AY66" s="83" t="s">
        <v>1743</v>
      </c>
      <c r="AZ66" s="78" t="s">
        <v>66</v>
      </c>
      <c r="BA66" s="78" t="str">
        <f>REPLACE(INDEX(GroupVertices[Group],MATCH(Vertices[[#This Row],[Vertex]],GroupVertices[Vertex],0)),1,1,"")</f>
        <v>2</v>
      </c>
      <c r="BB66" s="48" t="s">
        <v>456</v>
      </c>
      <c r="BC66" s="48" t="s">
        <v>456</v>
      </c>
      <c r="BD66" s="48" t="s">
        <v>477</v>
      </c>
      <c r="BE66" s="48" t="s">
        <v>477</v>
      </c>
      <c r="BF66" s="48"/>
      <c r="BG66" s="48"/>
      <c r="BH66" s="121" t="s">
        <v>2398</v>
      </c>
      <c r="BI66" s="121" t="s">
        <v>2398</v>
      </c>
      <c r="BJ66" s="121" t="s">
        <v>2493</v>
      </c>
      <c r="BK66" s="121" t="s">
        <v>2493</v>
      </c>
      <c r="BL66" s="121">
        <v>0</v>
      </c>
      <c r="BM66" s="124">
        <v>0</v>
      </c>
      <c r="BN66" s="121">
        <v>1</v>
      </c>
      <c r="BO66" s="124">
        <v>7.142857142857143</v>
      </c>
      <c r="BP66" s="121">
        <v>0</v>
      </c>
      <c r="BQ66" s="124">
        <v>0</v>
      </c>
      <c r="BR66" s="121">
        <v>13</v>
      </c>
      <c r="BS66" s="124">
        <v>92.85714285714286</v>
      </c>
      <c r="BT66" s="121">
        <v>14</v>
      </c>
      <c r="BU66" s="2"/>
      <c r="BV66" s="3"/>
      <c r="BW66" s="3"/>
      <c r="BX66" s="3"/>
      <c r="BY66" s="3"/>
    </row>
    <row r="67" spans="1:77" ht="41.45" customHeight="1">
      <c r="A67" s="64" t="s">
        <v>269</v>
      </c>
      <c r="C67" s="65"/>
      <c r="D67" s="65" t="s">
        <v>64</v>
      </c>
      <c r="E67" s="66">
        <v>162.03207819218844</v>
      </c>
      <c r="F67" s="68">
        <v>99.99996866080299</v>
      </c>
      <c r="G67" s="100" t="s">
        <v>551</v>
      </c>
      <c r="H67" s="65"/>
      <c r="I67" s="69" t="s">
        <v>269</v>
      </c>
      <c r="J67" s="70"/>
      <c r="K67" s="70"/>
      <c r="L67" s="69" t="s">
        <v>1897</v>
      </c>
      <c r="M67" s="73">
        <v>1.0104443097245877</v>
      </c>
      <c r="N67" s="74">
        <v>1385.1304931640625</v>
      </c>
      <c r="O67" s="74">
        <v>9646.09375</v>
      </c>
      <c r="P67" s="75"/>
      <c r="Q67" s="76"/>
      <c r="R67" s="76"/>
      <c r="S67" s="86"/>
      <c r="T67" s="48">
        <v>0</v>
      </c>
      <c r="U67" s="48">
        <v>1</v>
      </c>
      <c r="V67" s="49">
        <v>0</v>
      </c>
      <c r="W67" s="49">
        <v>0.003257</v>
      </c>
      <c r="X67" s="49">
        <v>0.013157</v>
      </c>
      <c r="Y67" s="49">
        <v>0.457053</v>
      </c>
      <c r="Z67" s="49">
        <v>0</v>
      </c>
      <c r="AA67" s="49">
        <v>0</v>
      </c>
      <c r="AB67" s="71">
        <v>67</v>
      </c>
      <c r="AC67" s="71"/>
      <c r="AD67" s="72"/>
      <c r="AE67" s="78" t="s">
        <v>1141</v>
      </c>
      <c r="AF67" s="78">
        <v>3623</v>
      </c>
      <c r="AG67" s="78">
        <v>3</v>
      </c>
      <c r="AH67" s="78">
        <v>12831</v>
      </c>
      <c r="AI67" s="78">
        <v>25797</v>
      </c>
      <c r="AJ67" s="78"/>
      <c r="AK67" s="78" t="s">
        <v>1289</v>
      </c>
      <c r="AL67" s="78" t="s">
        <v>1411</v>
      </c>
      <c r="AM67" s="78"/>
      <c r="AN67" s="78"/>
      <c r="AO67" s="80">
        <v>43274.79084490741</v>
      </c>
      <c r="AP67" s="83" t="s">
        <v>1569</v>
      </c>
      <c r="AQ67" s="78" t="b">
        <v>0</v>
      </c>
      <c r="AR67" s="78" t="b">
        <v>0</v>
      </c>
      <c r="AS67" s="78" t="b">
        <v>1</v>
      </c>
      <c r="AT67" s="78" t="s">
        <v>1013</v>
      </c>
      <c r="AU67" s="78">
        <v>0</v>
      </c>
      <c r="AV67" s="83" t="s">
        <v>1642</v>
      </c>
      <c r="AW67" s="78" t="b">
        <v>0</v>
      </c>
      <c r="AX67" s="78" t="s">
        <v>1679</v>
      </c>
      <c r="AY67" s="83" t="s">
        <v>1744</v>
      </c>
      <c r="AZ67" s="78" t="s">
        <v>66</v>
      </c>
      <c r="BA67" s="78" t="str">
        <f>REPLACE(INDEX(GroupVertices[Group],MATCH(Vertices[[#This Row],[Vertex]],GroupVertices[Vertex],0)),1,1,"")</f>
        <v>1</v>
      </c>
      <c r="BB67" s="48"/>
      <c r="BC67" s="48"/>
      <c r="BD67" s="48"/>
      <c r="BE67" s="48"/>
      <c r="BF67" s="48"/>
      <c r="BG67" s="48"/>
      <c r="BH67" s="121" t="s">
        <v>2381</v>
      </c>
      <c r="BI67" s="121" t="s">
        <v>2381</v>
      </c>
      <c r="BJ67" s="121" t="s">
        <v>2477</v>
      </c>
      <c r="BK67" s="121" t="s">
        <v>2477</v>
      </c>
      <c r="BL67" s="121">
        <v>0</v>
      </c>
      <c r="BM67" s="124">
        <v>0</v>
      </c>
      <c r="BN67" s="121">
        <v>0</v>
      </c>
      <c r="BO67" s="124">
        <v>0</v>
      </c>
      <c r="BP67" s="121">
        <v>0</v>
      </c>
      <c r="BQ67" s="124">
        <v>0</v>
      </c>
      <c r="BR67" s="121">
        <v>24</v>
      </c>
      <c r="BS67" s="124">
        <v>100</v>
      </c>
      <c r="BT67" s="121">
        <v>24</v>
      </c>
      <c r="BU67" s="2"/>
      <c r="BV67" s="3"/>
      <c r="BW67" s="3"/>
      <c r="BX67" s="3"/>
      <c r="BY67" s="3"/>
    </row>
    <row r="68" spans="1:77" ht="41.45" customHeight="1">
      <c r="A68" s="64" t="s">
        <v>270</v>
      </c>
      <c r="C68" s="65"/>
      <c r="D68" s="65" t="s">
        <v>64</v>
      </c>
      <c r="E68" s="66">
        <v>166.4909469063812</v>
      </c>
      <c r="F68" s="68">
        <v>99.99561251241816</v>
      </c>
      <c r="G68" s="100" t="s">
        <v>552</v>
      </c>
      <c r="H68" s="65"/>
      <c r="I68" s="69" t="s">
        <v>270</v>
      </c>
      <c r="J68" s="70"/>
      <c r="K68" s="70"/>
      <c r="L68" s="69" t="s">
        <v>1898</v>
      </c>
      <c r="M68" s="73">
        <v>2.4622033614422714</v>
      </c>
      <c r="N68" s="74">
        <v>9804.087890625</v>
      </c>
      <c r="O68" s="74">
        <v>4764.67529296875</v>
      </c>
      <c r="P68" s="75"/>
      <c r="Q68" s="76"/>
      <c r="R68" s="76"/>
      <c r="S68" s="86"/>
      <c r="T68" s="48">
        <v>0</v>
      </c>
      <c r="U68" s="48">
        <v>1</v>
      </c>
      <c r="V68" s="49">
        <v>0</v>
      </c>
      <c r="W68" s="49">
        <v>0.083333</v>
      </c>
      <c r="X68" s="49">
        <v>0</v>
      </c>
      <c r="Y68" s="49">
        <v>0.573702</v>
      </c>
      <c r="Z68" s="49">
        <v>0</v>
      </c>
      <c r="AA68" s="49">
        <v>0</v>
      </c>
      <c r="AB68" s="71">
        <v>68</v>
      </c>
      <c r="AC68" s="71"/>
      <c r="AD68" s="72"/>
      <c r="AE68" s="78" t="s">
        <v>1142</v>
      </c>
      <c r="AF68" s="78">
        <v>336</v>
      </c>
      <c r="AG68" s="78">
        <v>420</v>
      </c>
      <c r="AH68" s="78">
        <v>2550</v>
      </c>
      <c r="AI68" s="78">
        <v>3299</v>
      </c>
      <c r="AJ68" s="78"/>
      <c r="AK68" s="78" t="s">
        <v>1290</v>
      </c>
      <c r="AL68" s="78"/>
      <c r="AM68" s="78"/>
      <c r="AN68" s="78"/>
      <c r="AO68" s="80">
        <v>42054.81818287037</v>
      </c>
      <c r="AP68" s="83" t="s">
        <v>1570</v>
      </c>
      <c r="AQ68" s="78" t="b">
        <v>1</v>
      </c>
      <c r="AR68" s="78" t="b">
        <v>0</v>
      </c>
      <c r="AS68" s="78" t="b">
        <v>0</v>
      </c>
      <c r="AT68" s="78" t="s">
        <v>1013</v>
      </c>
      <c r="AU68" s="78">
        <v>3</v>
      </c>
      <c r="AV68" s="83" t="s">
        <v>1642</v>
      </c>
      <c r="AW68" s="78" t="b">
        <v>0</v>
      </c>
      <c r="AX68" s="78" t="s">
        <v>1679</v>
      </c>
      <c r="AY68" s="83" t="s">
        <v>1745</v>
      </c>
      <c r="AZ68" s="78" t="s">
        <v>66</v>
      </c>
      <c r="BA68" s="78" t="str">
        <f>REPLACE(INDEX(GroupVertices[Group],MATCH(Vertices[[#This Row],[Vertex]],GroupVertices[Vertex],0)),1,1,"")</f>
        <v>9</v>
      </c>
      <c r="BB68" s="48"/>
      <c r="BC68" s="48"/>
      <c r="BD68" s="48"/>
      <c r="BE68" s="48"/>
      <c r="BF68" s="48"/>
      <c r="BG68" s="48"/>
      <c r="BH68" s="121" t="s">
        <v>2400</v>
      </c>
      <c r="BI68" s="121" t="s">
        <v>2400</v>
      </c>
      <c r="BJ68" s="121" t="s">
        <v>2494</v>
      </c>
      <c r="BK68" s="121" t="s">
        <v>2494</v>
      </c>
      <c r="BL68" s="121">
        <v>0</v>
      </c>
      <c r="BM68" s="124">
        <v>0</v>
      </c>
      <c r="BN68" s="121">
        <v>0</v>
      </c>
      <c r="BO68" s="124">
        <v>0</v>
      </c>
      <c r="BP68" s="121">
        <v>0</v>
      </c>
      <c r="BQ68" s="124">
        <v>0</v>
      </c>
      <c r="BR68" s="121">
        <v>21</v>
      </c>
      <c r="BS68" s="124">
        <v>100</v>
      </c>
      <c r="BT68" s="121">
        <v>21</v>
      </c>
      <c r="BU68" s="2"/>
      <c r="BV68" s="3"/>
      <c r="BW68" s="3"/>
      <c r="BX68" s="3"/>
      <c r="BY68" s="3"/>
    </row>
    <row r="69" spans="1:77" ht="41.45" customHeight="1">
      <c r="A69" s="64" t="s">
        <v>328</v>
      </c>
      <c r="C69" s="65"/>
      <c r="D69" s="65" t="s">
        <v>64</v>
      </c>
      <c r="E69" s="66">
        <v>642.3495425603859</v>
      </c>
      <c r="F69" s="68">
        <v>99.53071641752585</v>
      </c>
      <c r="G69" s="100" t="s">
        <v>603</v>
      </c>
      <c r="H69" s="65"/>
      <c r="I69" s="69" t="s">
        <v>328</v>
      </c>
      <c r="J69" s="70"/>
      <c r="K69" s="70"/>
      <c r="L69" s="69" t="s">
        <v>1899</v>
      </c>
      <c r="M69" s="73">
        <v>157.3965752525504</v>
      </c>
      <c r="N69" s="74">
        <v>9427.826171875</v>
      </c>
      <c r="O69" s="74">
        <v>4761.45263671875</v>
      </c>
      <c r="P69" s="75"/>
      <c r="Q69" s="76"/>
      <c r="R69" s="76"/>
      <c r="S69" s="86"/>
      <c r="T69" s="48">
        <v>6</v>
      </c>
      <c r="U69" s="48">
        <v>1</v>
      </c>
      <c r="V69" s="49">
        <v>28</v>
      </c>
      <c r="W69" s="49">
        <v>0.142857</v>
      </c>
      <c r="X69" s="49">
        <v>0</v>
      </c>
      <c r="Y69" s="49">
        <v>2.990841</v>
      </c>
      <c r="Z69" s="49">
        <v>0</v>
      </c>
      <c r="AA69" s="49">
        <v>0</v>
      </c>
      <c r="AB69" s="71">
        <v>69</v>
      </c>
      <c r="AC69" s="71"/>
      <c r="AD69" s="72"/>
      <c r="AE69" s="78" t="s">
        <v>1143</v>
      </c>
      <c r="AF69" s="78">
        <v>1324</v>
      </c>
      <c r="AG69" s="78">
        <v>44923</v>
      </c>
      <c r="AH69" s="78">
        <v>63720</v>
      </c>
      <c r="AI69" s="78">
        <v>3074</v>
      </c>
      <c r="AJ69" s="78"/>
      <c r="AK69" s="78" t="s">
        <v>1291</v>
      </c>
      <c r="AL69" s="78" t="s">
        <v>1412</v>
      </c>
      <c r="AM69" s="83" t="s">
        <v>1493</v>
      </c>
      <c r="AN69" s="78"/>
      <c r="AO69" s="80">
        <v>40383.8749537037</v>
      </c>
      <c r="AP69" s="83" t="s">
        <v>1571</v>
      </c>
      <c r="AQ69" s="78" t="b">
        <v>0</v>
      </c>
      <c r="AR69" s="78" t="b">
        <v>0</v>
      </c>
      <c r="AS69" s="78" t="b">
        <v>0</v>
      </c>
      <c r="AT69" s="78" t="s">
        <v>1013</v>
      </c>
      <c r="AU69" s="78">
        <v>223</v>
      </c>
      <c r="AV69" s="83" t="s">
        <v>1642</v>
      </c>
      <c r="AW69" s="78" t="b">
        <v>1</v>
      </c>
      <c r="AX69" s="78" t="s">
        <v>1679</v>
      </c>
      <c r="AY69" s="83" t="s">
        <v>1746</v>
      </c>
      <c r="AZ69" s="78" t="s">
        <v>66</v>
      </c>
      <c r="BA69" s="78" t="str">
        <f>REPLACE(INDEX(GroupVertices[Group],MATCH(Vertices[[#This Row],[Vertex]],GroupVertices[Vertex],0)),1,1,"")</f>
        <v>9</v>
      </c>
      <c r="BB69" s="48" t="s">
        <v>468</v>
      </c>
      <c r="BC69" s="48" t="s">
        <v>468</v>
      </c>
      <c r="BD69" s="48" t="s">
        <v>481</v>
      </c>
      <c r="BE69" s="48" t="s">
        <v>481</v>
      </c>
      <c r="BF69" s="48" t="s">
        <v>483</v>
      </c>
      <c r="BG69" s="48" t="s">
        <v>483</v>
      </c>
      <c r="BH69" s="121" t="s">
        <v>2202</v>
      </c>
      <c r="BI69" s="121" t="s">
        <v>2202</v>
      </c>
      <c r="BJ69" s="121" t="s">
        <v>2300</v>
      </c>
      <c r="BK69" s="121" t="s">
        <v>2300</v>
      </c>
      <c r="BL69" s="121">
        <v>0</v>
      </c>
      <c r="BM69" s="124">
        <v>0</v>
      </c>
      <c r="BN69" s="121">
        <v>2</v>
      </c>
      <c r="BO69" s="124">
        <v>3.3333333333333335</v>
      </c>
      <c r="BP69" s="121">
        <v>0</v>
      </c>
      <c r="BQ69" s="124">
        <v>0</v>
      </c>
      <c r="BR69" s="121">
        <v>58</v>
      </c>
      <c r="BS69" s="124">
        <v>96.66666666666667</v>
      </c>
      <c r="BT69" s="121">
        <v>60</v>
      </c>
      <c r="BU69" s="2"/>
      <c r="BV69" s="3"/>
      <c r="BW69" s="3"/>
      <c r="BX69" s="3"/>
      <c r="BY69" s="3"/>
    </row>
    <row r="70" spans="1:77" ht="41.45" customHeight="1">
      <c r="A70" s="64" t="s">
        <v>271</v>
      </c>
      <c r="C70" s="65"/>
      <c r="D70" s="65" t="s">
        <v>64</v>
      </c>
      <c r="E70" s="66">
        <v>163.3258986104554</v>
      </c>
      <c r="F70" s="68">
        <v>99.99870464652345</v>
      </c>
      <c r="G70" s="100" t="s">
        <v>553</v>
      </c>
      <c r="H70" s="65"/>
      <c r="I70" s="69" t="s">
        <v>271</v>
      </c>
      <c r="J70" s="70"/>
      <c r="K70" s="70"/>
      <c r="L70" s="69" t="s">
        <v>1900</v>
      </c>
      <c r="M70" s="73">
        <v>1.4316981352829563</v>
      </c>
      <c r="N70" s="74">
        <v>9192.1005859375</v>
      </c>
      <c r="O70" s="74">
        <v>6153.9140625</v>
      </c>
      <c r="P70" s="75"/>
      <c r="Q70" s="76"/>
      <c r="R70" s="76"/>
      <c r="S70" s="86"/>
      <c r="T70" s="48">
        <v>0</v>
      </c>
      <c r="U70" s="48">
        <v>1</v>
      </c>
      <c r="V70" s="49">
        <v>0</v>
      </c>
      <c r="W70" s="49">
        <v>0.083333</v>
      </c>
      <c r="X70" s="49">
        <v>0</v>
      </c>
      <c r="Y70" s="49">
        <v>0.573702</v>
      </c>
      <c r="Z70" s="49">
        <v>0</v>
      </c>
      <c r="AA70" s="49">
        <v>0</v>
      </c>
      <c r="AB70" s="71">
        <v>70</v>
      </c>
      <c r="AC70" s="71"/>
      <c r="AD70" s="72"/>
      <c r="AE70" s="78" t="s">
        <v>1144</v>
      </c>
      <c r="AF70" s="78">
        <v>425</v>
      </c>
      <c r="AG70" s="78">
        <v>124</v>
      </c>
      <c r="AH70" s="78">
        <v>1781</v>
      </c>
      <c r="AI70" s="78">
        <v>2741</v>
      </c>
      <c r="AJ70" s="78"/>
      <c r="AK70" s="78" t="s">
        <v>1292</v>
      </c>
      <c r="AL70" s="78"/>
      <c r="AM70" s="78"/>
      <c r="AN70" s="78"/>
      <c r="AO70" s="80">
        <v>39910.598587962966</v>
      </c>
      <c r="AP70" s="78"/>
      <c r="AQ70" s="78" t="b">
        <v>0</v>
      </c>
      <c r="AR70" s="78" t="b">
        <v>0</v>
      </c>
      <c r="AS70" s="78" t="b">
        <v>1</v>
      </c>
      <c r="AT70" s="78" t="s">
        <v>1013</v>
      </c>
      <c r="AU70" s="78">
        <v>3</v>
      </c>
      <c r="AV70" s="83" t="s">
        <v>1642</v>
      </c>
      <c r="AW70" s="78" t="b">
        <v>0</v>
      </c>
      <c r="AX70" s="78" t="s">
        <v>1679</v>
      </c>
      <c r="AY70" s="83" t="s">
        <v>1747</v>
      </c>
      <c r="AZ70" s="78" t="s">
        <v>66</v>
      </c>
      <c r="BA70" s="78" t="str">
        <f>REPLACE(INDEX(GroupVertices[Group],MATCH(Vertices[[#This Row],[Vertex]],GroupVertices[Vertex],0)),1,1,"")</f>
        <v>9</v>
      </c>
      <c r="BB70" s="48"/>
      <c r="BC70" s="48"/>
      <c r="BD70" s="48"/>
      <c r="BE70" s="48"/>
      <c r="BF70" s="48"/>
      <c r="BG70" s="48"/>
      <c r="BH70" s="121" t="s">
        <v>2400</v>
      </c>
      <c r="BI70" s="121" t="s">
        <v>2400</v>
      </c>
      <c r="BJ70" s="121" t="s">
        <v>2494</v>
      </c>
      <c r="BK70" s="121" t="s">
        <v>2494</v>
      </c>
      <c r="BL70" s="121">
        <v>0</v>
      </c>
      <c r="BM70" s="124">
        <v>0</v>
      </c>
      <c r="BN70" s="121">
        <v>0</v>
      </c>
      <c r="BO70" s="124">
        <v>0</v>
      </c>
      <c r="BP70" s="121">
        <v>0</v>
      </c>
      <c r="BQ70" s="124">
        <v>0</v>
      </c>
      <c r="BR70" s="121">
        <v>21</v>
      </c>
      <c r="BS70" s="124">
        <v>100</v>
      </c>
      <c r="BT70" s="121">
        <v>21</v>
      </c>
      <c r="BU70" s="2"/>
      <c r="BV70" s="3"/>
      <c r="BW70" s="3"/>
      <c r="BX70" s="3"/>
      <c r="BY70" s="3"/>
    </row>
    <row r="71" spans="1:77" ht="41.45" customHeight="1">
      <c r="A71" s="64" t="s">
        <v>272</v>
      </c>
      <c r="C71" s="65"/>
      <c r="D71" s="65" t="s">
        <v>64</v>
      </c>
      <c r="E71" s="66">
        <v>175.16275152798866</v>
      </c>
      <c r="F71" s="68">
        <v>99.9871404828256</v>
      </c>
      <c r="G71" s="100" t="s">
        <v>554</v>
      </c>
      <c r="H71" s="65"/>
      <c r="I71" s="69" t="s">
        <v>272</v>
      </c>
      <c r="J71" s="70"/>
      <c r="K71" s="70"/>
      <c r="L71" s="69" t="s">
        <v>1901</v>
      </c>
      <c r="M71" s="73">
        <v>5.285648423655801</v>
      </c>
      <c r="N71" s="74">
        <v>1075.26611328125</v>
      </c>
      <c r="O71" s="74">
        <v>2418.875732421875</v>
      </c>
      <c r="P71" s="75"/>
      <c r="Q71" s="76"/>
      <c r="R71" s="76"/>
      <c r="S71" s="86"/>
      <c r="T71" s="48">
        <v>1</v>
      </c>
      <c r="U71" s="48">
        <v>1</v>
      </c>
      <c r="V71" s="49">
        <v>0</v>
      </c>
      <c r="W71" s="49">
        <v>0</v>
      </c>
      <c r="X71" s="49">
        <v>0</v>
      </c>
      <c r="Y71" s="49">
        <v>0.999996</v>
      </c>
      <c r="Z71" s="49">
        <v>0</v>
      </c>
      <c r="AA71" s="49" t="s">
        <v>2728</v>
      </c>
      <c r="AB71" s="71">
        <v>71</v>
      </c>
      <c r="AC71" s="71"/>
      <c r="AD71" s="72"/>
      <c r="AE71" s="78" t="s">
        <v>1145</v>
      </c>
      <c r="AF71" s="78">
        <v>3520</v>
      </c>
      <c r="AG71" s="78">
        <v>1231</v>
      </c>
      <c r="AH71" s="78">
        <v>2968</v>
      </c>
      <c r="AI71" s="78">
        <v>35</v>
      </c>
      <c r="AJ71" s="78"/>
      <c r="AK71" s="78" t="s">
        <v>1293</v>
      </c>
      <c r="AL71" s="78"/>
      <c r="AM71" s="83" t="s">
        <v>1494</v>
      </c>
      <c r="AN71" s="78"/>
      <c r="AO71" s="80">
        <v>43340.77410879629</v>
      </c>
      <c r="AP71" s="83" t="s">
        <v>1572</v>
      </c>
      <c r="AQ71" s="78" t="b">
        <v>0</v>
      </c>
      <c r="AR71" s="78" t="b">
        <v>0</v>
      </c>
      <c r="AS71" s="78" t="b">
        <v>0</v>
      </c>
      <c r="AT71" s="78" t="s">
        <v>1013</v>
      </c>
      <c r="AU71" s="78">
        <v>2</v>
      </c>
      <c r="AV71" s="83" t="s">
        <v>1642</v>
      </c>
      <c r="AW71" s="78" t="b">
        <v>0</v>
      </c>
      <c r="AX71" s="78" t="s">
        <v>1679</v>
      </c>
      <c r="AY71" s="83" t="s">
        <v>1748</v>
      </c>
      <c r="AZ71" s="78" t="s">
        <v>66</v>
      </c>
      <c r="BA71" s="78" t="str">
        <f>REPLACE(INDEX(GroupVertices[Group],MATCH(Vertices[[#This Row],[Vertex]],GroupVertices[Vertex],0)),1,1,"")</f>
        <v>2</v>
      </c>
      <c r="BB71" s="48" t="s">
        <v>457</v>
      </c>
      <c r="BC71" s="48" t="s">
        <v>457</v>
      </c>
      <c r="BD71" s="48" t="s">
        <v>476</v>
      </c>
      <c r="BE71" s="48" t="s">
        <v>476</v>
      </c>
      <c r="BF71" s="48"/>
      <c r="BG71" s="48"/>
      <c r="BH71" s="121" t="s">
        <v>2401</v>
      </c>
      <c r="BI71" s="121" t="s">
        <v>2401</v>
      </c>
      <c r="BJ71" s="121" t="s">
        <v>2495</v>
      </c>
      <c r="BK71" s="121" t="s">
        <v>2495</v>
      </c>
      <c r="BL71" s="121">
        <v>1</v>
      </c>
      <c r="BM71" s="124">
        <v>3.0303030303030303</v>
      </c>
      <c r="BN71" s="121">
        <v>0</v>
      </c>
      <c r="BO71" s="124">
        <v>0</v>
      </c>
      <c r="BP71" s="121">
        <v>0</v>
      </c>
      <c r="BQ71" s="124">
        <v>0</v>
      </c>
      <c r="BR71" s="121">
        <v>32</v>
      </c>
      <c r="BS71" s="124">
        <v>96.96969696969697</v>
      </c>
      <c r="BT71" s="121">
        <v>33</v>
      </c>
      <c r="BU71" s="2"/>
      <c r="BV71" s="3"/>
      <c r="BW71" s="3"/>
      <c r="BX71" s="3"/>
      <c r="BY71" s="3"/>
    </row>
    <row r="72" spans="1:77" ht="41.45" customHeight="1">
      <c r="A72" s="64" t="s">
        <v>273</v>
      </c>
      <c r="C72" s="65"/>
      <c r="D72" s="65" t="s">
        <v>64</v>
      </c>
      <c r="E72" s="66">
        <v>172.25432876957038</v>
      </c>
      <c r="F72" s="68">
        <v>99.98998190335479</v>
      </c>
      <c r="G72" s="100" t="s">
        <v>1659</v>
      </c>
      <c r="H72" s="65"/>
      <c r="I72" s="69" t="s">
        <v>273</v>
      </c>
      <c r="J72" s="70"/>
      <c r="K72" s="70"/>
      <c r="L72" s="69" t="s">
        <v>1902</v>
      </c>
      <c r="M72" s="73">
        <v>4.3386976752931865</v>
      </c>
      <c r="N72" s="74">
        <v>4908.220703125</v>
      </c>
      <c r="O72" s="74">
        <v>5023.02685546875</v>
      </c>
      <c r="P72" s="75"/>
      <c r="Q72" s="76"/>
      <c r="R72" s="76"/>
      <c r="S72" s="86"/>
      <c r="T72" s="48">
        <v>2</v>
      </c>
      <c r="U72" s="48">
        <v>1</v>
      </c>
      <c r="V72" s="49">
        <v>0</v>
      </c>
      <c r="W72" s="49">
        <v>0.002237</v>
      </c>
      <c r="X72" s="49">
        <v>0.000264</v>
      </c>
      <c r="Y72" s="49">
        <v>0.854101</v>
      </c>
      <c r="Z72" s="49">
        <v>0</v>
      </c>
      <c r="AA72" s="49">
        <v>0</v>
      </c>
      <c r="AB72" s="71">
        <v>72</v>
      </c>
      <c r="AC72" s="71"/>
      <c r="AD72" s="72"/>
      <c r="AE72" s="78" t="s">
        <v>1146</v>
      </c>
      <c r="AF72" s="78">
        <v>2503</v>
      </c>
      <c r="AG72" s="78">
        <v>959</v>
      </c>
      <c r="AH72" s="78">
        <v>10647</v>
      </c>
      <c r="AI72" s="78">
        <v>709</v>
      </c>
      <c r="AJ72" s="78"/>
      <c r="AK72" s="78" t="s">
        <v>1294</v>
      </c>
      <c r="AL72" s="78" t="s">
        <v>1413</v>
      </c>
      <c r="AM72" s="83" t="s">
        <v>1495</v>
      </c>
      <c r="AN72" s="78"/>
      <c r="AO72" s="80">
        <v>39939.645636574074</v>
      </c>
      <c r="AP72" s="83" t="s">
        <v>1573</v>
      </c>
      <c r="AQ72" s="78" t="b">
        <v>0</v>
      </c>
      <c r="AR72" s="78" t="b">
        <v>0</v>
      </c>
      <c r="AS72" s="78" t="b">
        <v>1</v>
      </c>
      <c r="AT72" s="78" t="s">
        <v>1013</v>
      </c>
      <c r="AU72" s="78">
        <v>22</v>
      </c>
      <c r="AV72" s="83" t="s">
        <v>1641</v>
      </c>
      <c r="AW72" s="78" t="b">
        <v>0</v>
      </c>
      <c r="AX72" s="78" t="s">
        <v>1679</v>
      </c>
      <c r="AY72" s="83" t="s">
        <v>1749</v>
      </c>
      <c r="AZ72" s="78" t="s">
        <v>66</v>
      </c>
      <c r="BA72" s="78" t="str">
        <f>REPLACE(INDEX(GroupVertices[Group],MATCH(Vertices[[#This Row],[Vertex]],GroupVertices[Vertex],0)),1,1,"")</f>
        <v>3</v>
      </c>
      <c r="BB72" s="48" t="s">
        <v>458</v>
      </c>
      <c r="BC72" s="48" t="s">
        <v>458</v>
      </c>
      <c r="BD72" s="48" t="s">
        <v>478</v>
      </c>
      <c r="BE72" s="48" t="s">
        <v>478</v>
      </c>
      <c r="BF72" s="48" t="s">
        <v>485</v>
      </c>
      <c r="BG72" s="48" t="s">
        <v>485</v>
      </c>
      <c r="BH72" s="121" t="s">
        <v>2402</v>
      </c>
      <c r="BI72" s="121" t="s">
        <v>2402</v>
      </c>
      <c r="BJ72" s="121" t="s">
        <v>2496</v>
      </c>
      <c r="BK72" s="121" t="s">
        <v>2496</v>
      </c>
      <c r="BL72" s="121">
        <v>1</v>
      </c>
      <c r="BM72" s="124">
        <v>2.5641025641025643</v>
      </c>
      <c r="BN72" s="121">
        <v>0</v>
      </c>
      <c r="BO72" s="124">
        <v>0</v>
      </c>
      <c r="BP72" s="121">
        <v>0</v>
      </c>
      <c r="BQ72" s="124">
        <v>0</v>
      </c>
      <c r="BR72" s="121">
        <v>38</v>
      </c>
      <c r="BS72" s="124">
        <v>97.43589743589743</v>
      </c>
      <c r="BT72" s="121">
        <v>39</v>
      </c>
      <c r="BU72" s="2"/>
      <c r="BV72" s="3"/>
      <c r="BW72" s="3"/>
      <c r="BX72" s="3"/>
      <c r="BY72" s="3"/>
    </row>
    <row r="73" spans="1:77" ht="41.45" customHeight="1">
      <c r="A73" s="64" t="s">
        <v>274</v>
      </c>
      <c r="C73" s="65"/>
      <c r="D73" s="65" t="s">
        <v>64</v>
      </c>
      <c r="E73" s="66">
        <v>166.6941087902413</v>
      </c>
      <c r="F73" s="68">
        <v>99.99541403083707</v>
      </c>
      <c r="G73" s="100" t="s">
        <v>555</v>
      </c>
      <c r="H73" s="65"/>
      <c r="I73" s="69" t="s">
        <v>274</v>
      </c>
      <c r="J73" s="70"/>
      <c r="K73" s="70"/>
      <c r="L73" s="69" t="s">
        <v>1903</v>
      </c>
      <c r="M73" s="73">
        <v>2.52835065636466</v>
      </c>
      <c r="N73" s="74">
        <v>4864.9833984375</v>
      </c>
      <c r="O73" s="74">
        <v>6292.42333984375</v>
      </c>
      <c r="P73" s="75"/>
      <c r="Q73" s="76"/>
      <c r="R73" s="76"/>
      <c r="S73" s="86"/>
      <c r="T73" s="48">
        <v>1</v>
      </c>
      <c r="U73" s="48">
        <v>1</v>
      </c>
      <c r="V73" s="49">
        <v>204</v>
      </c>
      <c r="W73" s="49">
        <v>0.002899</v>
      </c>
      <c r="X73" s="49">
        <v>0.00194</v>
      </c>
      <c r="Y73" s="49">
        <v>0.802608</v>
      </c>
      <c r="Z73" s="49">
        <v>0</v>
      </c>
      <c r="AA73" s="49">
        <v>0</v>
      </c>
      <c r="AB73" s="71">
        <v>73</v>
      </c>
      <c r="AC73" s="71"/>
      <c r="AD73" s="72"/>
      <c r="AE73" s="78" t="s">
        <v>1147</v>
      </c>
      <c r="AF73" s="78">
        <v>536</v>
      </c>
      <c r="AG73" s="78">
        <v>439</v>
      </c>
      <c r="AH73" s="78">
        <v>7869</v>
      </c>
      <c r="AI73" s="78">
        <v>15916</v>
      </c>
      <c r="AJ73" s="78"/>
      <c r="AK73" s="78" t="s">
        <v>1295</v>
      </c>
      <c r="AL73" s="78" t="s">
        <v>1414</v>
      </c>
      <c r="AM73" s="78"/>
      <c r="AN73" s="78"/>
      <c r="AO73" s="80">
        <v>42825.59746527778</v>
      </c>
      <c r="AP73" s="83" t="s">
        <v>1574</v>
      </c>
      <c r="AQ73" s="78" t="b">
        <v>0</v>
      </c>
      <c r="AR73" s="78" t="b">
        <v>0</v>
      </c>
      <c r="AS73" s="78" t="b">
        <v>0</v>
      </c>
      <c r="AT73" s="78" t="s">
        <v>1013</v>
      </c>
      <c r="AU73" s="78">
        <v>2</v>
      </c>
      <c r="AV73" s="83" t="s">
        <v>1642</v>
      </c>
      <c r="AW73" s="78" t="b">
        <v>0</v>
      </c>
      <c r="AX73" s="78" t="s">
        <v>1679</v>
      </c>
      <c r="AY73" s="83" t="s">
        <v>1750</v>
      </c>
      <c r="AZ73" s="78" t="s">
        <v>66</v>
      </c>
      <c r="BA73" s="78" t="str">
        <f>REPLACE(INDEX(GroupVertices[Group],MATCH(Vertices[[#This Row],[Vertex]],GroupVertices[Vertex],0)),1,1,"")</f>
        <v>3</v>
      </c>
      <c r="BB73" s="48"/>
      <c r="BC73" s="48"/>
      <c r="BD73" s="48"/>
      <c r="BE73" s="48"/>
      <c r="BF73" s="48"/>
      <c r="BG73" s="48"/>
      <c r="BH73" s="121" t="s">
        <v>2403</v>
      </c>
      <c r="BI73" s="121" t="s">
        <v>2403</v>
      </c>
      <c r="BJ73" s="121" t="s">
        <v>2497</v>
      </c>
      <c r="BK73" s="121" t="s">
        <v>2497</v>
      </c>
      <c r="BL73" s="121">
        <v>0</v>
      </c>
      <c r="BM73" s="124">
        <v>0</v>
      </c>
      <c r="BN73" s="121">
        <v>0</v>
      </c>
      <c r="BO73" s="124">
        <v>0</v>
      </c>
      <c r="BP73" s="121">
        <v>0</v>
      </c>
      <c r="BQ73" s="124">
        <v>0</v>
      </c>
      <c r="BR73" s="121">
        <v>28</v>
      </c>
      <c r="BS73" s="124">
        <v>100</v>
      </c>
      <c r="BT73" s="121">
        <v>28</v>
      </c>
      <c r="BU73" s="2"/>
      <c r="BV73" s="3"/>
      <c r="BW73" s="3"/>
      <c r="BX73" s="3"/>
      <c r="BY73" s="3"/>
    </row>
    <row r="74" spans="1:77" ht="41.45" customHeight="1">
      <c r="A74" s="64" t="s">
        <v>275</v>
      </c>
      <c r="C74" s="65"/>
      <c r="D74" s="65" t="s">
        <v>64</v>
      </c>
      <c r="E74" s="66">
        <v>163.33659134118489</v>
      </c>
      <c r="F74" s="68">
        <v>99.99869420012445</v>
      </c>
      <c r="G74" s="100" t="s">
        <v>556</v>
      </c>
      <c r="H74" s="65"/>
      <c r="I74" s="69" t="s">
        <v>275</v>
      </c>
      <c r="J74" s="70"/>
      <c r="K74" s="70"/>
      <c r="L74" s="69" t="s">
        <v>1904</v>
      </c>
      <c r="M74" s="73">
        <v>1.4351795718578189</v>
      </c>
      <c r="N74" s="74">
        <v>5965.67724609375</v>
      </c>
      <c r="O74" s="74">
        <v>8446.4755859375</v>
      </c>
      <c r="P74" s="75"/>
      <c r="Q74" s="76"/>
      <c r="R74" s="76"/>
      <c r="S74" s="86"/>
      <c r="T74" s="48">
        <v>0</v>
      </c>
      <c r="U74" s="48">
        <v>1</v>
      </c>
      <c r="V74" s="49">
        <v>0</v>
      </c>
      <c r="W74" s="49">
        <v>0.001988</v>
      </c>
      <c r="X74" s="49">
        <v>4.6E-05</v>
      </c>
      <c r="Y74" s="49">
        <v>0.481524</v>
      </c>
      <c r="Z74" s="49">
        <v>0</v>
      </c>
      <c r="AA74" s="49">
        <v>0</v>
      </c>
      <c r="AB74" s="71">
        <v>74</v>
      </c>
      <c r="AC74" s="71"/>
      <c r="AD74" s="72"/>
      <c r="AE74" s="78" t="s">
        <v>1148</v>
      </c>
      <c r="AF74" s="78">
        <v>128</v>
      </c>
      <c r="AG74" s="78">
        <v>125</v>
      </c>
      <c r="AH74" s="78">
        <v>299</v>
      </c>
      <c r="AI74" s="78">
        <v>1825</v>
      </c>
      <c r="AJ74" s="78"/>
      <c r="AK74" s="78"/>
      <c r="AL74" s="78"/>
      <c r="AM74" s="78"/>
      <c r="AN74" s="78"/>
      <c r="AO74" s="80">
        <v>40892.59685185185</v>
      </c>
      <c r="AP74" s="78"/>
      <c r="AQ74" s="78" t="b">
        <v>0</v>
      </c>
      <c r="AR74" s="78" t="b">
        <v>0</v>
      </c>
      <c r="AS74" s="78" t="b">
        <v>0</v>
      </c>
      <c r="AT74" s="78" t="s">
        <v>1013</v>
      </c>
      <c r="AU74" s="78">
        <v>6</v>
      </c>
      <c r="AV74" s="83" t="s">
        <v>1644</v>
      </c>
      <c r="AW74" s="78" t="b">
        <v>0</v>
      </c>
      <c r="AX74" s="78" t="s">
        <v>1679</v>
      </c>
      <c r="AY74" s="83" t="s">
        <v>1751</v>
      </c>
      <c r="AZ74" s="78" t="s">
        <v>66</v>
      </c>
      <c r="BA74" s="78" t="str">
        <f>REPLACE(INDEX(GroupVertices[Group],MATCH(Vertices[[#This Row],[Vertex]],GroupVertices[Vertex],0)),1,1,"")</f>
        <v>5</v>
      </c>
      <c r="BB74" s="48"/>
      <c r="BC74" s="48"/>
      <c r="BD74" s="48"/>
      <c r="BE74" s="48"/>
      <c r="BF74" s="48"/>
      <c r="BG74" s="48"/>
      <c r="BH74" s="121" t="s">
        <v>2404</v>
      </c>
      <c r="BI74" s="121" t="s">
        <v>2404</v>
      </c>
      <c r="BJ74" s="121" t="s">
        <v>2498</v>
      </c>
      <c r="BK74" s="121" t="s">
        <v>2498</v>
      </c>
      <c r="BL74" s="121">
        <v>1</v>
      </c>
      <c r="BM74" s="124">
        <v>3.8461538461538463</v>
      </c>
      <c r="BN74" s="121">
        <v>2</v>
      </c>
      <c r="BO74" s="124">
        <v>7.6923076923076925</v>
      </c>
      <c r="BP74" s="121">
        <v>0</v>
      </c>
      <c r="BQ74" s="124">
        <v>0</v>
      </c>
      <c r="BR74" s="121">
        <v>23</v>
      </c>
      <c r="BS74" s="124">
        <v>88.46153846153847</v>
      </c>
      <c r="BT74" s="121">
        <v>26</v>
      </c>
      <c r="BU74" s="2"/>
      <c r="BV74" s="3"/>
      <c r="BW74" s="3"/>
      <c r="BX74" s="3"/>
      <c r="BY74" s="3"/>
    </row>
    <row r="75" spans="1:77" ht="41.45" customHeight="1">
      <c r="A75" s="64" t="s">
        <v>350</v>
      </c>
      <c r="C75" s="65"/>
      <c r="D75" s="65" t="s">
        <v>64</v>
      </c>
      <c r="E75" s="66">
        <v>163.70014418598717</v>
      </c>
      <c r="F75" s="68">
        <v>99.9983390225583</v>
      </c>
      <c r="G75" s="100" t="s">
        <v>621</v>
      </c>
      <c r="H75" s="65"/>
      <c r="I75" s="69" t="s">
        <v>350</v>
      </c>
      <c r="J75" s="70"/>
      <c r="K75" s="70"/>
      <c r="L75" s="69" t="s">
        <v>1905</v>
      </c>
      <c r="M75" s="73">
        <v>1.5535484154031458</v>
      </c>
      <c r="N75" s="74">
        <v>6406.349609375</v>
      </c>
      <c r="O75" s="74">
        <v>7874.23193359375</v>
      </c>
      <c r="P75" s="75"/>
      <c r="Q75" s="76"/>
      <c r="R75" s="76"/>
      <c r="S75" s="86"/>
      <c r="T75" s="48">
        <v>3</v>
      </c>
      <c r="U75" s="48">
        <v>4</v>
      </c>
      <c r="V75" s="49">
        <v>737.5</v>
      </c>
      <c r="W75" s="49">
        <v>0.002494</v>
      </c>
      <c r="X75" s="49">
        <v>0.000384</v>
      </c>
      <c r="Y75" s="49">
        <v>2.340171</v>
      </c>
      <c r="Z75" s="49">
        <v>0</v>
      </c>
      <c r="AA75" s="49">
        <v>0</v>
      </c>
      <c r="AB75" s="71">
        <v>75</v>
      </c>
      <c r="AC75" s="71"/>
      <c r="AD75" s="72"/>
      <c r="AE75" s="78" t="s">
        <v>1149</v>
      </c>
      <c r="AF75" s="78">
        <v>656</v>
      </c>
      <c r="AG75" s="78">
        <v>159</v>
      </c>
      <c r="AH75" s="78">
        <v>3668</v>
      </c>
      <c r="AI75" s="78">
        <v>845</v>
      </c>
      <c r="AJ75" s="78"/>
      <c r="AK75" s="78" t="s">
        <v>1296</v>
      </c>
      <c r="AL75" s="78"/>
      <c r="AM75" s="83" t="s">
        <v>1496</v>
      </c>
      <c r="AN75" s="78"/>
      <c r="AO75" s="80">
        <v>41297.91929398148</v>
      </c>
      <c r="AP75" s="83" t="s">
        <v>1575</v>
      </c>
      <c r="AQ75" s="78" t="b">
        <v>0</v>
      </c>
      <c r="AR75" s="78" t="b">
        <v>0</v>
      </c>
      <c r="AS75" s="78" t="b">
        <v>1</v>
      </c>
      <c r="AT75" s="78" t="s">
        <v>1013</v>
      </c>
      <c r="AU75" s="78">
        <v>1</v>
      </c>
      <c r="AV75" s="83" t="s">
        <v>1641</v>
      </c>
      <c r="AW75" s="78" t="b">
        <v>0</v>
      </c>
      <c r="AX75" s="78" t="s">
        <v>1679</v>
      </c>
      <c r="AY75" s="83" t="s">
        <v>1752</v>
      </c>
      <c r="AZ75" s="78" t="s">
        <v>66</v>
      </c>
      <c r="BA75" s="78" t="str">
        <f>REPLACE(INDEX(GroupVertices[Group],MATCH(Vertices[[#This Row],[Vertex]],GroupVertices[Vertex],0)),1,1,"")</f>
        <v>5</v>
      </c>
      <c r="BB75" s="48" t="s">
        <v>472</v>
      </c>
      <c r="BC75" s="48" t="s">
        <v>472</v>
      </c>
      <c r="BD75" s="48" t="s">
        <v>474</v>
      </c>
      <c r="BE75" s="48" t="s">
        <v>474</v>
      </c>
      <c r="BF75" s="48"/>
      <c r="BG75" s="48"/>
      <c r="BH75" s="121" t="s">
        <v>2405</v>
      </c>
      <c r="BI75" s="121" t="s">
        <v>2453</v>
      </c>
      <c r="BJ75" s="121" t="s">
        <v>2499</v>
      </c>
      <c r="BK75" s="121" t="s">
        <v>2499</v>
      </c>
      <c r="BL75" s="121">
        <v>1</v>
      </c>
      <c r="BM75" s="124">
        <v>1.3157894736842106</v>
      </c>
      <c r="BN75" s="121">
        <v>3</v>
      </c>
      <c r="BO75" s="124">
        <v>3.9473684210526314</v>
      </c>
      <c r="BP75" s="121">
        <v>0</v>
      </c>
      <c r="BQ75" s="124">
        <v>0</v>
      </c>
      <c r="BR75" s="121">
        <v>72</v>
      </c>
      <c r="BS75" s="124">
        <v>94.73684210526316</v>
      </c>
      <c r="BT75" s="121">
        <v>76</v>
      </c>
      <c r="BU75" s="2"/>
      <c r="BV75" s="3"/>
      <c r="BW75" s="3"/>
      <c r="BX75" s="3"/>
      <c r="BY75" s="3"/>
    </row>
    <row r="76" spans="1:77" ht="41.45" customHeight="1">
      <c r="A76" s="64" t="s">
        <v>276</v>
      </c>
      <c r="C76" s="65"/>
      <c r="D76" s="65" t="s">
        <v>64</v>
      </c>
      <c r="E76" s="66">
        <v>1000</v>
      </c>
      <c r="F76" s="68">
        <v>70</v>
      </c>
      <c r="G76" s="100" t="s">
        <v>557</v>
      </c>
      <c r="H76" s="65"/>
      <c r="I76" s="69" t="s">
        <v>276</v>
      </c>
      <c r="J76" s="70"/>
      <c r="K76" s="70"/>
      <c r="L76" s="69" t="s">
        <v>1906</v>
      </c>
      <c r="M76" s="73">
        <v>9999</v>
      </c>
      <c r="N76" s="74">
        <v>2249.071044921875</v>
      </c>
      <c r="O76" s="74">
        <v>766.099853515625</v>
      </c>
      <c r="P76" s="75"/>
      <c r="Q76" s="76"/>
      <c r="R76" s="76"/>
      <c r="S76" s="86"/>
      <c r="T76" s="48">
        <v>1</v>
      </c>
      <c r="U76" s="48">
        <v>1</v>
      </c>
      <c r="V76" s="49">
        <v>0</v>
      </c>
      <c r="W76" s="49">
        <v>0</v>
      </c>
      <c r="X76" s="49">
        <v>0</v>
      </c>
      <c r="Y76" s="49">
        <v>0.999996</v>
      </c>
      <c r="Z76" s="49">
        <v>0</v>
      </c>
      <c r="AA76" s="49" t="s">
        <v>2728</v>
      </c>
      <c r="AB76" s="71">
        <v>76</v>
      </c>
      <c r="AC76" s="71"/>
      <c r="AD76" s="72"/>
      <c r="AE76" s="78" t="s">
        <v>1150</v>
      </c>
      <c r="AF76" s="78">
        <v>1261</v>
      </c>
      <c r="AG76" s="78">
        <v>2871803</v>
      </c>
      <c r="AH76" s="78">
        <v>199359</v>
      </c>
      <c r="AI76" s="78">
        <v>12</v>
      </c>
      <c r="AJ76" s="78"/>
      <c r="AK76" s="78" t="s">
        <v>1297</v>
      </c>
      <c r="AL76" s="78"/>
      <c r="AM76" s="83" t="s">
        <v>1497</v>
      </c>
      <c r="AN76" s="78"/>
      <c r="AO76" s="80">
        <v>39135.52276620371</v>
      </c>
      <c r="AP76" s="83" t="s">
        <v>1576</v>
      </c>
      <c r="AQ76" s="78" t="b">
        <v>0</v>
      </c>
      <c r="AR76" s="78" t="b">
        <v>0</v>
      </c>
      <c r="AS76" s="78" t="b">
        <v>1</v>
      </c>
      <c r="AT76" s="78" t="s">
        <v>1013</v>
      </c>
      <c r="AU76" s="78">
        <v>32166</v>
      </c>
      <c r="AV76" s="83" t="s">
        <v>1642</v>
      </c>
      <c r="AW76" s="78" t="b">
        <v>1</v>
      </c>
      <c r="AX76" s="78" t="s">
        <v>1679</v>
      </c>
      <c r="AY76" s="83" t="s">
        <v>1753</v>
      </c>
      <c r="AZ76" s="78" t="s">
        <v>66</v>
      </c>
      <c r="BA76" s="78" t="str">
        <f>REPLACE(INDEX(GroupVertices[Group],MATCH(Vertices[[#This Row],[Vertex]],GroupVertices[Vertex],0)),1,1,"")</f>
        <v>2</v>
      </c>
      <c r="BB76" s="48" t="s">
        <v>459</v>
      </c>
      <c r="BC76" s="48" t="s">
        <v>459</v>
      </c>
      <c r="BD76" s="48" t="s">
        <v>477</v>
      </c>
      <c r="BE76" s="48" t="s">
        <v>477</v>
      </c>
      <c r="BF76" s="48"/>
      <c r="BG76" s="48"/>
      <c r="BH76" s="121" t="s">
        <v>2398</v>
      </c>
      <c r="BI76" s="121" t="s">
        <v>2398</v>
      </c>
      <c r="BJ76" s="121" t="s">
        <v>2500</v>
      </c>
      <c r="BK76" s="121" t="s">
        <v>2500</v>
      </c>
      <c r="BL76" s="121">
        <v>0</v>
      </c>
      <c r="BM76" s="124">
        <v>0</v>
      </c>
      <c r="BN76" s="121">
        <v>1</v>
      </c>
      <c r="BO76" s="124">
        <v>8.333333333333334</v>
      </c>
      <c r="BP76" s="121">
        <v>0</v>
      </c>
      <c r="BQ76" s="124">
        <v>0</v>
      </c>
      <c r="BR76" s="121">
        <v>11</v>
      </c>
      <c r="BS76" s="124">
        <v>91.66666666666667</v>
      </c>
      <c r="BT76" s="121">
        <v>12</v>
      </c>
      <c r="BU76" s="2"/>
      <c r="BV76" s="3"/>
      <c r="BW76" s="3"/>
      <c r="BX76" s="3"/>
      <c r="BY76" s="3"/>
    </row>
    <row r="77" spans="1:77" ht="41.45" customHeight="1">
      <c r="A77" s="64" t="s">
        <v>277</v>
      </c>
      <c r="C77" s="65"/>
      <c r="D77" s="65" t="s">
        <v>64</v>
      </c>
      <c r="E77" s="66">
        <v>283.80089573949545</v>
      </c>
      <c r="F77" s="68">
        <v>99.88100506894101</v>
      </c>
      <c r="G77" s="100" t="s">
        <v>558</v>
      </c>
      <c r="H77" s="65"/>
      <c r="I77" s="69" t="s">
        <v>277</v>
      </c>
      <c r="J77" s="70"/>
      <c r="K77" s="70"/>
      <c r="L77" s="69" t="s">
        <v>1907</v>
      </c>
      <c r="M77" s="73">
        <v>40.65704402425932</v>
      </c>
      <c r="N77" s="74">
        <v>2835.9736328125</v>
      </c>
      <c r="O77" s="74">
        <v>1592.48779296875</v>
      </c>
      <c r="P77" s="75"/>
      <c r="Q77" s="76"/>
      <c r="R77" s="76"/>
      <c r="S77" s="86"/>
      <c r="T77" s="48">
        <v>1</v>
      </c>
      <c r="U77" s="48">
        <v>1</v>
      </c>
      <c r="V77" s="49">
        <v>0</v>
      </c>
      <c r="W77" s="49">
        <v>0</v>
      </c>
      <c r="X77" s="49">
        <v>0</v>
      </c>
      <c r="Y77" s="49">
        <v>0.999996</v>
      </c>
      <c r="Z77" s="49">
        <v>0</v>
      </c>
      <c r="AA77" s="49" t="s">
        <v>2728</v>
      </c>
      <c r="AB77" s="71">
        <v>77</v>
      </c>
      <c r="AC77" s="71"/>
      <c r="AD77" s="72"/>
      <c r="AE77" s="78" t="s">
        <v>1151</v>
      </c>
      <c r="AF77" s="78">
        <v>4930</v>
      </c>
      <c r="AG77" s="78">
        <v>11391</v>
      </c>
      <c r="AH77" s="78">
        <v>489759</v>
      </c>
      <c r="AI77" s="78">
        <v>5</v>
      </c>
      <c r="AJ77" s="78"/>
      <c r="AK77" s="78" t="s">
        <v>1298</v>
      </c>
      <c r="AL77" s="78" t="s">
        <v>1039</v>
      </c>
      <c r="AM77" s="78"/>
      <c r="AN77" s="78"/>
      <c r="AO77" s="80">
        <v>42389.491585648146</v>
      </c>
      <c r="AP77" s="83" t="s">
        <v>1577</v>
      </c>
      <c r="AQ77" s="78" t="b">
        <v>1</v>
      </c>
      <c r="AR77" s="78" t="b">
        <v>0</v>
      </c>
      <c r="AS77" s="78" t="b">
        <v>0</v>
      </c>
      <c r="AT77" s="78" t="s">
        <v>1013</v>
      </c>
      <c r="AU77" s="78">
        <v>94</v>
      </c>
      <c r="AV77" s="78"/>
      <c r="AW77" s="78" t="b">
        <v>0</v>
      </c>
      <c r="AX77" s="78" t="s">
        <v>1679</v>
      </c>
      <c r="AY77" s="83" t="s">
        <v>1754</v>
      </c>
      <c r="AZ77" s="78" t="s">
        <v>66</v>
      </c>
      <c r="BA77" s="78" t="str">
        <f>REPLACE(INDEX(GroupVertices[Group],MATCH(Vertices[[#This Row],[Vertex]],GroupVertices[Vertex],0)),1,1,"")</f>
        <v>2</v>
      </c>
      <c r="BB77" s="48" t="s">
        <v>456</v>
      </c>
      <c r="BC77" s="48" t="s">
        <v>456</v>
      </c>
      <c r="BD77" s="48" t="s">
        <v>477</v>
      </c>
      <c r="BE77" s="48" t="s">
        <v>477</v>
      </c>
      <c r="BF77" s="48"/>
      <c r="BG77" s="48"/>
      <c r="BH77" s="121" t="s">
        <v>2406</v>
      </c>
      <c r="BI77" s="121" t="s">
        <v>2406</v>
      </c>
      <c r="BJ77" s="121" t="s">
        <v>2501</v>
      </c>
      <c r="BK77" s="121" t="s">
        <v>2501</v>
      </c>
      <c r="BL77" s="121">
        <v>0</v>
      </c>
      <c r="BM77" s="124">
        <v>0</v>
      </c>
      <c r="BN77" s="121">
        <v>0</v>
      </c>
      <c r="BO77" s="124">
        <v>0</v>
      </c>
      <c r="BP77" s="121">
        <v>0</v>
      </c>
      <c r="BQ77" s="124">
        <v>0</v>
      </c>
      <c r="BR77" s="121">
        <v>11</v>
      </c>
      <c r="BS77" s="124">
        <v>100</v>
      </c>
      <c r="BT77" s="121">
        <v>11</v>
      </c>
      <c r="BU77" s="2"/>
      <c r="BV77" s="3"/>
      <c r="BW77" s="3"/>
      <c r="BX77" s="3"/>
      <c r="BY77" s="3"/>
    </row>
    <row r="78" spans="1:77" ht="41.45" customHeight="1">
      <c r="A78" s="64" t="s">
        <v>278</v>
      </c>
      <c r="C78" s="65"/>
      <c r="D78" s="65" t="s">
        <v>64</v>
      </c>
      <c r="E78" s="66">
        <v>172.87450715188015</v>
      </c>
      <c r="F78" s="68">
        <v>99.98937601221253</v>
      </c>
      <c r="G78" s="100" t="s">
        <v>559</v>
      </c>
      <c r="H78" s="65"/>
      <c r="I78" s="69" t="s">
        <v>278</v>
      </c>
      <c r="J78" s="70"/>
      <c r="K78" s="70"/>
      <c r="L78" s="69" t="s">
        <v>1908</v>
      </c>
      <c r="M78" s="73">
        <v>4.540620996635215</v>
      </c>
      <c r="N78" s="74">
        <v>488.3635559082031</v>
      </c>
      <c r="O78" s="74">
        <v>2418.875732421875</v>
      </c>
      <c r="P78" s="75"/>
      <c r="Q78" s="76"/>
      <c r="R78" s="76"/>
      <c r="S78" s="86"/>
      <c r="T78" s="48">
        <v>1</v>
      </c>
      <c r="U78" s="48">
        <v>1</v>
      </c>
      <c r="V78" s="49">
        <v>0</v>
      </c>
      <c r="W78" s="49">
        <v>0</v>
      </c>
      <c r="X78" s="49">
        <v>0</v>
      </c>
      <c r="Y78" s="49">
        <v>0.999996</v>
      </c>
      <c r="Z78" s="49">
        <v>0</v>
      </c>
      <c r="AA78" s="49" t="s">
        <v>2728</v>
      </c>
      <c r="AB78" s="71">
        <v>78</v>
      </c>
      <c r="AC78" s="71"/>
      <c r="AD78" s="72"/>
      <c r="AE78" s="78" t="s">
        <v>1032</v>
      </c>
      <c r="AF78" s="78">
        <v>5</v>
      </c>
      <c r="AG78" s="78">
        <v>1017</v>
      </c>
      <c r="AH78" s="78">
        <v>255326</v>
      </c>
      <c r="AI78" s="78">
        <v>2</v>
      </c>
      <c r="AJ78" s="78"/>
      <c r="AK78" s="78" t="s">
        <v>1299</v>
      </c>
      <c r="AL78" s="78" t="s">
        <v>1415</v>
      </c>
      <c r="AM78" s="83" t="s">
        <v>1498</v>
      </c>
      <c r="AN78" s="78"/>
      <c r="AO78" s="80">
        <v>42059.705671296295</v>
      </c>
      <c r="AP78" s="83" t="s">
        <v>1578</v>
      </c>
      <c r="AQ78" s="78" t="b">
        <v>1</v>
      </c>
      <c r="AR78" s="78" t="b">
        <v>0</v>
      </c>
      <c r="AS78" s="78" t="b">
        <v>0</v>
      </c>
      <c r="AT78" s="78" t="s">
        <v>1013</v>
      </c>
      <c r="AU78" s="78">
        <v>28</v>
      </c>
      <c r="AV78" s="83" t="s">
        <v>1642</v>
      </c>
      <c r="AW78" s="78" t="b">
        <v>0</v>
      </c>
      <c r="AX78" s="78" t="s">
        <v>1679</v>
      </c>
      <c r="AY78" s="83" t="s">
        <v>1755</v>
      </c>
      <c r="AZ78" s="78" t="s">
        <v>66</v>
      </c>
      <c r="BA78" s="78" t="str">
        <f>REPLACE(INDEX(GroupVertices[Group],MATCH(Vertices[[#This Row],[Vertex]],GroupVertices[Vertex],0)),1,1,"")</f>
        <v>2</v>
      </c>
      <c r="BB78" s="48" t="s">
        <v>459</v>
      </c>
      <c r="BC78" s="48" t="s">
        <v>459</v>
      </c>
      <c r="BD78" s="48" t="s">
        <v>477</v>
      </c>
      <c r="BE78" s="48" t="s">
        <v>477</v>
      </c>
      <c r="BF78" s="48"/>
      <c r="BG78" s="48"/>
      <c r="BH78" s="121" t="s">
        <v>2398</v>
      </c>
      <c r="BI78" s="121" t="s">
        <v>2398</v>
      </c>
      <c r="BJ78" s="121" t="s">
        <v>2500</v>
      </c>
      <c r="BK78" s="121" t="s">
        <v>2500</v>
      </c>
      <c r="BL78" s="121">
        <v>0</v>
      </c>
      <c r="BM78" s="124">
        <v>0</v>
      </c>
      <c r="BN78" s="121">
        <v>1</v>
      </c>
      <c r="BO78" s="124">
        <v>8.333333333333334</v>
      </c>
      <c r="BP78" s="121">
        <v>0</v>
      </c>
      <c r="BQ78" s="124">
        <v>0</v>
      </c>
      <c r="BR78" s="121">
        <v>11</v>
      </c>
      <c r="BS78" s="124">
        <v>91.66666666666667</v>
      </c>
      <c r="BT78" s="121">
        <v>12</v>
      </c>
      <c r="BU78" s="2"/>
      <c r="BV78" s="3"/>
      <c r="BW78" s="3"/>
      <c r="BX78" s="3"/>
      <c r="BY78" s="3"/>
    </row>
    <row r="79" spans="1:77" ht="41.45" customHeight="1">
      <c r="A79" s="64" t="s">
        <v>279</v>
      </c>
      <c r="C79" s="65"/>
      <c r="D79" s="65" t="s">
        <v>64</v>
      </c>
      <c r="E79" s="66">
        <v>162.8768039198173</v>
      </c>
      <c r="F79" s="68">
        <v>99.99914339528164</v>
      </c>
      <c r="G79" s="100" t="s">
        <v>560</v>
      </c>
      <c r="H79" s="65"/>
      <c r="I79" s="69" t="s">
        <v>279</v>
      </c>
      <c r="J79" s="70"/>
      <c r="K79" s="70"/>
      <c r="L79" s="69" t="s">
        <v>1909</v>
      </c>
      <c r="M79" s="73">
        <v>1.2854777991387292</v>
      </c>
      <c r="N79" s="74">
        <v>8634.6142578125</v>
      </c>
      <c r="O79" s="74">
        <v>3907.66943359375</v>
      </c>
      <c r="P79" s="75"/>
      <c r="Q79" s="76"/>
      <c r="R79" s="76"/>
      <c r="S79" s="86"/>
      <c r="T79" s="48">
        <v>0</v>
      </c>
      <c r="U79" s="48">
        <v>3</v>
      </c>
      <c r="V79" s="49">
        <v>120.5</v>
      </c>
      <c r="W79" s="49">
        <v>0.002331</v>
      </c>
      <c r="X79" s="49">
        <v>0.000319</v>
      </c>
      <c r="Y79" s="49">
        <v>1.149966</v>
      </c>
      <c r="Z79" s="49">
        <v>0.16666666666666666</v>
      </c>
      <c r="AA79" s="49">
        <v>0</v>
      </c>
      <c r="AB79" s="71">
        <v>79</v>
      </c>
      <c r="AC79" s="71"/>
      <c r="AD79" s="72"/>
      <c r="AE79" s="78" t="s">
        <v>1152</v>
      </c>
      <c r="AF79" s="78">
        <v>163</v>
      </c>
      <c r="AG79" s="78">
        <v>82</v>
      </c>
      <c r="AH79" s="78">
        <v>1596</v>
      </c>
      <c r="AI79" s="78">
        <v>4369</v>
      </c>
      <c r="AJ79" s="78"/>
      <c r="AK79" s="78" t="s">
        <v>1300</v>
      </c>
      <c r="AL79" s="78" t="s">
        <v>1416</v>
      </c>
      <c r="AM79" s="78"/>
      <c r="AN79" s="78"/>
      <c r="AO79" s="80">
        <v>43044.920578703706</v>
      </c>
      <c r="AP79" s="83" t="s">
        <v>1579</v>
      </c>
      <c r="AQ79" s="78" t="b">
        <v>1</v>
      </c>
      <c r="AR79" s="78" t="b">
        <v>0</v>
      </c>
      <c r="AS79" s="78" t="b">
        <v>0</v>
      </c>
      <c r="AT79" s="78" t="s">
        <v>1013</v>
      </c>
      <c r="AU79" s="78">
        <v>0</v>
      </c>
      <c r="AV79" s="78"/>
      <c r="AW79" s="78" t="b">
        <v>0</v>
      </c>
      <c r="AX79" s="78" t="s">
        <v>1679</v>
      </c>
      <c r="AY79" s="83" t="s">
        <v>1756</v>
      </c>
      <c r="AZ79" s="78" t="s">
        <v>66</v>
      </c>
      <c r="BA79" s="78" t="str">
        <f>REPLACE(INDEX(GroupVertices[Group],MATCH(Vertices[[#This Row],[Vertex]],GroupVertices[Vertex],0)),1,1,"")</f>
        <v>10</v>
      </c>
      <c r="BB79" s="48"/>
      <c r="BC79" s="48"/>
      <c r="BD79" s="48"/>
      <c r="BE79" s="48"/>
      <c r="BF79" s="48"/>
      <c r="BG79" s="48"/>
      <c r="BH79" s="121" t="s">
        <v>2407</v>
      </c>
      <c r="BI79" s="121" t="s">
        <v>2454</v>
      </c>
      <c r="BJ79" s="121" t="s">
        <v>2502</v>
      </c>
      <c r="BK79" s="121" t="s">
        <v>2543</v>
      </c>
      <c r="BL79" s="121">
        <v>1</v>
      </c>
      <c r="BM79" s="124">
        <v>2.272727272727273</v>
      </c>
      <c r="BN79" s="121">
        <v>2</v>
      </c>
      <c r="BO79" s="124">
        <v>4.545454545454546</v>
      </c>
      <c r="BP79" s="121">
        <v>0</v>
      </c>
      <c r="BQ79" s="124">
        <v>0</v>
      </c>
      <c r="BR79" s="121">
        <v>41</v>
      </c>
      <c r="BS79" s="124">
        <v>93.18181818181819</v>
      </c>
      <c r="BT79" s="121">
        <v>44</v>
      </c>
      <c r="BU79" s="2"/>
      <c r="BV79" s="3"/>
      <c r="BW79" s="3"/>
      <c r="BX79" s="3"/>
      <c r="BY79" s="3"/>
    </row>
    <row r="80" spans="1:77" ht="41.45" customHeight="1">
      <c r="A80" s="64" t="s">
        <v>352</v>
      </c>
      <c r="C80" s="65"/>
      <c r="D80" s="65" t="s">
        <v>64</v>
      </c>
      <c r="E80" s="66">
        <v>173.99724387847544</v>
      </c>
      <c r="F80" s="68">
        <v>99.98827914031708</v>
      </c>
      <c r="G80" s="100" t="s">
        <v>1660</v>
      </c>
      <c r="H80" s="65"/>
      <c r="I80" s="69" t="s">
        <v>352</v>
      </c>
      <c r="J80" s="70"/>
      <c r="K80" s="70"/>
      <c r="L80" s="69" t="s">
        <v>1910</v>
      </c>
      <c r="M80" s="73">
        <v>4.906171836995783</v>
      </c>
      <c r="N80" s="74">
        <v>8427.2421875</v>
      </c>
      <c r="O80" s="74">
        <v>3001.137451171875</v>
      </c>
      <c r="P80" s="75"/>
      <c r="Q80" s="76"/>
      <c r="R80" s="76"/>
      <c r="S80" s="86"/>
      <c r="T80" s="48">
        <v>2</v>
      </c>
      <c r="U80" s="48">
        <v>0</v>
      </c>
      <c r="V80" s="49">
        <v>0</v>
      </c>
      <c r="W80" s="49">
        <v>0.002169</v>
      </c>
      <c r="X80" s="49">
        <v>0.000278</v>
      </c>
      <c r="Y80" s="49">
        <v>0.802994</v>
      </c>
      <c r="Z80" s="49">
        <v>0.5</v>
      </c>
      <c r="AA80" s="49">
        <v>0</v>
      </c>
      <c r="AB80" s="71">
        <v>80</v>
      </c>
      <c r="AC80" s="71"/>
      <c r="AD80" s="72"/>
      <c r="AE80" s="78" t="s">
        <v>1153</v>
      </c>
      <c r="AF80" s="78">
        <v>2779</v>
      </c>
      <c r="AG80" s="78">
        <v>1122</v>
      </c>
      <c r="AH80" s="78">
        <v>26953</v>
      </c>
      <c r="AI80" s="78">
        <v>48753</v>
      </c>
      <c r="AJ80" s="78"/>
      <c r="AK80" s="78" t="s">
        <v>1301</v>
      </c>
      <c r="AL80" s="78"/>
      <c r="AM80" s="78"/>
      <c r="AN80" s="78"/>
      <c r="AO80" s="80">
        <v>40588.9894212963</v>
      </c>
      <c r="AP80" s="78"/>
      <c r="AQ80" s="78" t="b">
        <v>1</v>
      </c>
      <c r="AR80" s="78" t="b">
        <v>0</v>
      </c>
      <c r="AS80" s="78" t="b">
        <v>0</v>
      </c>
      <c r="AT80" s="78"/>
      <c r="AU80" s="78">
        <v>8</v>
      </c>
      <c r="AV80" s="83" t="s">
        <v>1642</v>
      </c>
      <c r="AW80" s="78" t="b">
        <v>0</v>
      </c>
      <c r="AX80" s="78" t="s">
        <v>1679</v>
      </c>
      <c r="AY80" s="83" t="s">
        <v>1757</v>
      </c>
      <c r="AZ80" s="78" t="s">
        <v>65</v>
      </c>
      <c r="BA80" s="78" t="str">
        <f>REPLACE(INDEX(GroupVertices[Group],MATCH(Vertices[[#This Row],[Vertex]],GroupVertices[Vertex],0)),1,1,"")</f>
        <v>10</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280</v>
      </c>
      <c r="C81" s="65"/>
      <c r="D81" s="65" t="s">
        <v>64</v>
      </c>
      <c r="E81" s="66">
        <v>170.38310089191154</v>
      </c>
      <c r="F81" s="68">
        <v>99.99181002318056</v>
      </c>
      <c r="G81" s="100" t="s">
        <v>561</v>
      </c>
      <c r="H81" s="65"/>
      <c r="I81" s="69" t="s">
        <v>280</v>
      </c>
      <c r="J81" s="70"/>
      <c r="K81" s="70"/>
      <c r="L81" s="69" t="s">
        <v>1911</v>
      </c>
      <c r="M81" s="73">
        <v>3.7294462746922403</v>
      </c>
      <c r="N81" s="74">
        <v>387.0628967285156</v>
      </c>
      <c r="O81" s="74">
        <v>8398.9833984375</v>
      </c>
      <c r="P81" s="75"/>
      <c r="Q81" s="76"/>
      <c r="R81" s="76"/>
      <c r="S81" s="86"/>
      <c r="T81" s="48">
        <v>1</v>
      </c>
      <c r="U81" s="48">
        <v>2</v>
      </c>
      <c r="V81" s="49">
        <v>0</v>
      </c>
      <c r="W81" s="49">
        <v>0.003257</v>
      </c>
      <c r="X81" s="49">
        <v>0.014948</v>
      </c>
      <c r="Y81" s="49">
        <v>0.794875</v>
      </c>
      <c r="Z81" s="49">
        <v>0</v>
      </c>
      <c r="AA81" s="49">
        <v>0</v>
      </c>
      <c r="AB81" s="71">
        <v>81</v>
      </c>
      <c r="AC81" s="71"/>
      <c r="AD81" s="72"/>
      <c r="AE81" s="78" t="s">
        <v>1154</v>
      </c>
      <c r="AF81" s="78">
        <v>1881</v>
      </c>
      <c r="AG81" s="78">
        <v>784</v>
      </c>
      <c r="AH81" s="78">
        <v>17593</v>
      </c>
      <c r="AI81" s="78">
        <v>26882</v>
      </c>
      <c r="AJ81" s="78"/>
      <c r="AK81" s="78"/>
      <c r="AL81" s="78" t="s">
        <v>1417</v>
      </c>
      <c r="AM81" s="78"/>
      <c r="AN81" s="78"/>
      <c r="AO81" s="80">
        <v>39896.94494212963</v>
      </c>
      <c r="AP81" s="83" t="s">
        <v>1580</v>
      </c>
      <c r="AQ81" s="78" t="b">
        <v>1</v>
      </c>
      <c r="AR81" s="78" t="b">
        <v>0</v>
      </c>
      <c r="AS81" s="78" t="b">
        <v>1</v>
      </c>
      <c r="AT81" s="78" t="s">
        <v>1013</v>
      </c>
      <c r="AU81" s="78">
        <v>8</v>
      </c>
      <c r="AV81" s="83" t="s">
        <v>1642</v>
      </c>
      <c r="AW81" s="78" t="b">
        <v>0</v>
      </c>
      <c r="AX81" s="78" t="s">
        <v>1679</v>
      </c>
      <c r="AY81" s="83" t="s">
        <v>1758</v>
      </c>
      <c r="AZ81" s="78" t="s">
        <v>66</v>
      </c>
      <c r="BA81" s="78" t="str">
        <f>REPLACE(INDEX(GroupVertices[Group],MATCH(Vertices[[#This Row],[Vertex]],GroupVertices[Vertex],0)),1,1,"")</f>
        <v>1</v>
      </c>
      <c r="BB81" s="48"/>
      <c r="BC81" s="48"/>
      <c r="BD81" s="48"/>
      <c r="BE81" s="48"/>
      <c r="BF81" s="48"/>
      <c r="BG81" s="48"/>
      <c r="BH81" s="121" t="s">
        <v>2408</v>
      </c>
      <c r="BI81" s="121" t="s">
        <v>2455</v>
      </c>
      <c r="BJ81" s="121" t="s">
        <v>2503</v>
      </c>
      <c r="BK81" s="121" t="s">
        <v>2544</v>
      </c>
      <c r="BL81" s="121">
        <v>1</v>
      </c>
      <c r="BM81" s="124">
        <v>1.694915254237288</v>
      </c>
      <c r="BN81" s="121">
        <v>3</v>
      </c>
      <c r="BO81" s="124">
        <v>5.084745762711864</v>
      </c>
      <c r="BP81" s="121">
        <v>0</v>
      </c>
      <c r="BQ81" s="124">
        <v>0</v>
      </c>
      <c r="BR81" s="121">
        <v>55</v>
      </c>
      <c r="BS81" s="124">
        <v>93.22033898305085</v>
      </c>
      <c r="BT81" s="121">
        <v>59</v>
      </c>
      <c r="BU81" s="2"/>
      <c r="BV81" s="3"/>
      <c r="BW81" s="3"/>
      <c r="BX81" s="3"/>
      <c r="BY81" s="3"/>
    </row>
    <row r="82" spans="1:77" ht="41.45" customHeight="1">
      <c r="A82" s="64" t="s">
        <v>281</v>
      </c>
      <c r="C82" s="65"/>
      <c r="D82" s="65" t="s">
        <v>64</v>
      </c>
      <c r="E82" s="66">
        <v>516.7313419504663</v>
      </c>
      <c r="F82" s="68">
        <v>99.65344071302941</v>
      </c>
      <c r="G82" s="100" t="s">
        <v>562</v>
      </c>
      <c r="H82" s="65"/>
      <c r="I82" s="69" t="s">
        <v>281</v>
      </c>
      <c r="J82" s="70"/>
      <c r="K82" s="70"/>
      <c r="L82" s="69" t="s">
        <v>1912</v>
      </c>
      <c r="M82" s="73">
        <v>116.49665837106515</v>
      </c>
      <c r="N82" s="74">
        <v>1662.1685791015625</v>
      </c>
      <c r="O82" s="74">
        <v>766.099853515625</v>
      </c>
      <c r="P82" s="75"/>
      <c r="Q82" s="76"/>
      <c r="R82" s="76"/>
      <c r="S82" s="86"/>
      <c r="T82" s="48">
        <v>1</v>
      </c>
      <c r="U82" s="48">
        <v>1</v>
      </c>
      <c r="V82" s="49">
        <v>0</v>
      </c>
      <c r="W82" s="49">
        <v>0</v>
      </c>
      <c r="X82" s="49">
        <v>0</v>
      </c>
      <c r="Y82" s="49">
        <v>0.999996</v>
      </c>
      <c r="Z82" s="49">
        <v>0</v>
      </c>
      <c r="AA82" s="49" t="s">
        <v>2728</v>
      </c>
      <c r="AB82" s="71">
        <v>82</v>
      </c>
      <c r="AC82" s="71"/>
      <c r="AD82" s="72"/>
      <c r="AE82" s="78" t="s">
        <v>1155</v>
      </c>
      <c r="AF82" s="78">
        <v>20674</v>
      </c>
      <c r="AG82" s="78">
        <v>33175</v>
      </c>
      <c r="AH82" s="78">
        <v>701409</v>
      </c>
      <c r="AI82" s="78">
        <v>20</v>
      </c>
      <c r="AJ82" s="78"/>
      <c r="AK82" s="78" t="s">
        <v>1302</v>
      </c>
      <c r="AL82" s="78"/>
      <c r="AM82" s="78"/>
      <c r="AN82" s="78"/>
      <c r="AO82" s="80">
        <v>42117.555243055554</v>
      </c>
      <c r="AP82" s="83" t="s">
        <v>1581</v>
      </c>
      <c r="AQ82" s="78" t="b">
        <v>0</v>
      </c>
      <c r="AR82" s="78" t="b">
        <v>0</v>
      </c>
      <c r="AS82" s="78" t="b">
        <v>0</v>
      </c>
      <c r="AT82" s="78" t="s">
        <v>1013</v>
      </c>
      <c r="AU82" s="78">
        <v>117</v>
      </c>
      <c r="AV82" s="83" t="s">
        <v>1642</v>
      </c>
      <c r="AW82" s="78" t="b">
        <v>0</v>
      </c>
      <c r="AX82" s="78" t="s">
        <v>1679</v>
      </c>
      <c r="AY82" s="83" t="s">
        <v>1759</v>
      </c>
      <c r="AZ82" s="78" t="s">
        <v>66</v>
      </c>
      <c r="BA82" s="78" t="str">
        <f>REPLACE(INDEX(GroupVertices[Group],MATCH(Vertices[[#This Row],[Vertex]],GroupVertices[Vertex],0)),1,1,"")</f>
        <v>2</v>
      </c>
      <c r="BB82" s="48" t="s">
        <v>456</v>
      </c>
      <c r="BC82" s="48" t="s">
        <v>456</v>
      </c>
      <c r="BD82" s="48" t="s">
        <v>477</v>
      </c>
      <c r="BE82" s="48" t="s">
        <v>477</v>
      </c>
      <c r="BF82" s="48"/>
      <c r="BG82" s="48"/>
      <c r="BH82" s="121" t="s">
        <v>2409</v>
      </c>
      <c r="BI82" s="121" t="s">
        <v>2409</v>
      </c>
      <c r="BJ82" s="121" t="s">
        <v>2504</v>
      </c>
      <c r="BK82" s="121" t="s">
        <v>2504</v>
      </c>
      <c r="BL82" s="121">
        <v>0</v>
      </c>
      <c r="BM82" s="124">
        <v>0</v>
      </c>
      <c r="BN82" s="121">
        <v>2</v>
      </c>
      <c r="BO82" s="124">
        <v>4.878048780487805</v>
      </c>
      <c r="BP82" s="121">
        <v>0</v>
      </c>
      <c r="BQ82" s="124">
        <v>0</v>
      </c>
      <c r="BR82" s="121">
        <v>39</v>
      </c>
      <c r="BS82" s="124">
        <v>95.1219512195122</v>
      </c>
      <c r="BT82" s="121">
        <v>41</v>
      </c>
      <c r="BU82" s="2"/>
      <c r="BV82" s="3"/>
      <c r="BW82" s="3"/>
      <c r="BX82" s="3"/>
      <c r="BY82" s="3"/>
    </row>
    <row r="83" spans="1:77" ht="41.45" customHeight="1">
      <c r="A83" s="64" t="s">
        <v>282</v>
      </c>
      <c r="C83" s="65"/>
      <c r="D83" s="65" t="s">
        <v>64</v>
      </c>
      <c r="E83" s="66">
        <v>165.7210702938587</v>
      </c>
      <c r="F83" s="68">
        <v>99.99636465314647</v>
      </c>
      <c r="G83" s="100" t="s">
        <v>563</v>
      </c>
      <c r="H83" s="65"/>
      <c r="I83" s="69" t="s">
        <v>282</v>
      </c>
      <c r="J83" s="70"/>
      <c r="K83" s="70"/>
      <c r="L83" s="69" t="s">
        <v>1913</v>
      </c>
      <c r="M83" s="73">
        <v>2.2115399280521677</v>
      </c>
      <c r="N83" s="74">
        <v>3422.876220703125</v>
      </c>
      <c r="O83" s="74">
        <v>3245.263427734375</v>
      </c>
      <c r="P83" s="75"/>
      <c r="Q83" s="76"/>
      <c r="R83" s="76"/>
      <c r="S83" s="86"/>
      <c r="T83" s="48">
        <v>1</v>
      </c>
      <c r="U83" s="48">
        <v>1</v>
      </c>
      <c r="V83" s="49">
        <v>0</v>
      </c>
      <c r="W83" s="49">
        <v>0</v>
      </c>
      <c r="X83" s="49">
        <v>0</v>
      </c>
      <c r="Y83" s="49">
        <v>0.999996</v>
      </c>
      <c r="Z83" s="49">
        <v>0</v>
      </c>
      <c r="AA83" s="49" t="s">
        <v>2728</v>
      </c>
      <c r="AB83" s="71">
        <v>83</v>
      </c>
      <c r="AC83" s="71"/>
      <c r="AD83" s="72"/>
      <c r="AE83" s="78" t="s">
        <v>1156</v>
      </c>
      <c r="AF83" s="78">
        <v>1705</v>
      </c>
      <c r="AG83" s="78">
        <v>348</v>
      </c>
      <c r="AH83" s="78">
        <v>2029</v>
      </c>
      <c r="AI83" s="78">
        <v>424</v>
      </c>
      <c r="AJ83" s="78"/>
      <c r="AK83" s="78" t="s">
        <v>1303</v>
      </c>
      <c r="AL83" s="78" t="s">
        <v>1045</v>
      </c>
      <c r="AM83" s="78"/>
      <c r="AN83" s="78"/>
      <c r="AO83" s="80">
        <v>40893.80451388889</v>
      </c>
      <c r="AP83" s="83" t="s">
        <v>1582</v>
      </c>
      <c r="AQ83" s="78" t="b">
        <v>1</v>
      </c>
      <c r="AR83" s="78" t="b">
        <v>0</v>
      </c>
      <c r="AS83" s="78" t="b">
        <v>1</v>
      </c>
      <c r="AT83" s="78" t="s">
        <v>1013</v>
      </c>
      <c r="AU83" s="78">
        <v>1</v>
      </c>
      <c r="AV83" s="83" t="s">
        <v>1642</v>
      </c>
      <c r="AW83" s="78" t="b">
        <v>0</v>
      </c>
      <c r="AX83" s="78" t="s">
        <v>1679</v>
      </c>
      <c r="AY83" s="83" t="s">
        <v>1760</v>
      </c>
      <c r="AZ83" s="78" t="s">
        <v>66</v>
      </c>
      <c r="BA83" s="78" t="str">
        <f>REPLACE(INDEX(GroupVertices[Group],MATCH(Vertices[[#This Row],[Vertex]],GroupVertices[Vertex],0)),1,1,"")</f>
        <v>2</v>
      </c>
      <c r="BB83" s="48" t="s">
        <v>460</v>
      </c>
      <c r="BC83" s="48" t="s">
        <v>460</v>
      </c>
      <c r="BD83" s="48" t="s">
        <v>477</v>
      </c>
      <c r="BE83" s="48" t="s">
        <v>477</v>
      </c>
      <c r="BF83" s="48"/>
      <c r="BG83" s="48"/>
      <c r="BH83" s="121" t="s">
        <v>2398</v>
      </c>
      <c r="BI83" s="121" t="s">
        <v>2398</v>
      </c>
      <c r="BJ83" s="121" t="s">
        <v>2500</v>
      </c>
      <c r="BK83" s="121" t="s">
        <v>2500</v>
      </c>
      <c r="BL83" s="121">
        <v>0</v>
      </c>
      <c r="BM83" s="124">
        <v>0</v>
      </c>
      <c r="BN83" s="121">
        <v>1</v>
      </c>
      <c r="BO83" s="124">
        <v>8.333333333333334</v>
      </c>
      <c r="BP83" s="121">
        <v>0</v>
      </c>
      <c r="BQ83" s="124">
        <v>0</v>
      </c>
      <c r="BR83" s="121">
        <v>11</v>
      </c>
      <c r="BS83" s="124">
        <v>91.66666666666667</v>
      </c>
      <c r="BT83" s="121">
        <v>12</v>
      </c>
      <c r="BU83" s="2"/>
      <c r="BV83" s="3"/>
      <c r="BW83" s="3"/>
      <c r="BX83" s="3"/>
      <c r="BY83" s="3"/>
    </row>
    <row r="84" spans="1:77" ht="41.45" customHeight="1">
      <c r="A84" s="64" t="s">
        <v>283</v>
      </c>
      <c r="C84" s="65"/>
      <c r="D84" s="65" t="s">
        <v>64</v>
      </c>
      <c r="E84" s="66">
        <v>167.73130367100075</v>
      </c>
      <c r="F84" s="68">
        <v>99.99440073013365</v>
      </c>
      <c r="G84" s="100" t="s">
        <v>564</v>
      </c>
      <c r="H84" s="65"/>
      <c r="I84" s="69" t="s">
        <v>283</v>
      </c>
      <c r="J84" s="70"/>
      <c r="K84" s="70"/>
      <c r="L84" s="69" t="s">
        <v>1914</v>
      </c>
      <c r="M84" s="73">
        <v>2.8660500041263277</v>
      </c>
      <c r="N84" s="74">
        <v>7235.15087890625</v>
      </c>
      <c r="O84" s="74">
        <v>5849.1015625</v>
      </c>
      <c r="P84" s="75"/>
      <c r="Q84" s="76"/>
      <c r="R84" s="76"/>
      <c r="S84" s="86"/>
      <c r="T84" s="48">
        <v>0</v>
      </c>
      <c r="U84" s="48">
        <v>1</v>
      </c>
      <c r="V84" s="49">
        <v>0</v>
      </c>
      <c r="W84" s="49">
        <v>0.058824</v>
      </c>
      <c r="X84" s="49">
        <v>0</v>
      </c>
      <c r="Y84" s="49">
        <v>0.56657</v>
      </c>
      <c r="Z84" s="49">
        <v>0</v>
      </c>
      <c r="AA84" s="49">
        <v>0</v>
      </c>
      <c r="AB84" s="71">
        <v>84</v>
      </c>
      <c r="AC84" s="71"/>
      <c r="AD84" s="72"/>
      <c r="AE84" s="78" t="s">
        <v>1157</v>
      </c>
      <c r="AF84" s="78">
        <v>623</v>
      </c>
      <c r="AG84" s="78">
        <v>536</v>
      </c>
      <c r="AH84" s="78">
        <v>6605</v>
      </c>
      <c r="AI84" s="78">
        <v>4669</v>
      </c>
      <c r="AJ84" s="78"/>
      <c r="AK84" s="78" t="s">
        <v>1304</v>
      </c>
      <c r="AL84" s="78" t="s">
        <v>1418</v>
      </c>
      <c r="AM84" s="78"/>
      <c r="AN84" s="78"/>
      <c r="AO84" s="80">
        <v>41129.767696759256</v>
      </c>
      <c r="AP84" s="83" t="s">
        <v>1583</v>
      </c>
      <c r="AQ84" s="78" t="b">
        <v>1</v>
      </c>
      <c r="AR84" s="78" t="b">
        <v>0</v>
      </c>
      <c r="AS84" s="78" t="b">
        <v>0</v>
      </c>
      <c r="AT84" s="78" t="s">
        <v>1013</v>
      </c>
      <c r="AU84" s="78">
        <v>9</v>
      </c>
      <c r="AV84" s="83" t="s">
        <v>1642</v>
      </c>
      <c r="AW84" s="78" t="b">
        <v>0</v>
      </c>
      <c r="AX84" s="78" t="s">
        <v>1679</v>
      </c>
      <c r="AY84" s="83" t="s">
        <v>1761</v>
      </c>
      <c r="AZ84" s="78" t="s">
        <v>66</v>
      </c>
      <c r="BA84" s="78" t="str">
        <f>REPLACE(INDEX(GroupVertices[Group],MATCH(Vertices[[#This Row],[Vertex]],GroupVertices[Vertex],0)),1,1,"")</f>
        <v>6</v>
      </c>
      <c r="BB84" s="48"/>
      <c r="BC84" s="48"/>
      <c r="BD84" s="48"/>
      <c r="BE84" s="48"/>
      <c r="BF84" s="48"/>
      <c r="BG84" s="48"/>
      <c r="BH84" s="121" t="s">
        <v>2410</v>
      </c>
      <c r="BI84" s="121" t="s">
        <v>2410</v>
      </c>
      <c r="BJ84" s="121" t="s">
        <v>2505</v>
      </c>
      <c r="BK84" s="121" t="s">
        <v>2505</v>
      </c>
      <c r="BL84" s="121">
        <v>0</v>
      </c>
      <c r="BM84" s="124">
        <v>0</v>
      </c>
      <c r="BN84" s="121">
        <v>1</v>
      </c>
      <c r="BO84" s="124">
        <v>4.761904761904762</v>
      </c>
      <c r="BP84" s="121">
        <v>0</v>
      </c>
      <c r="BQ84" s="124">
        <v>0</v>
      </c>
      <c r="BR84" s="121">
        <v>20</v>
      </c>
      <c r="BS84" s="124">
        <v>95.23809523809524</v>
      </c>
      <c r="BT84" s="121">
        <v>21</v>
      </c>
      <c r="BU84" s="2"/>
      <c r="BV84" s="3"/>
      <c r="BW84" s="3"/>
      <c r="BX84" s="3"/>
      <c r="BY84" s="3"/>
    </row>
    <row r="85" spans="1:77" ht="41.45" customHeight="1">
      <c r="A85" s="64" t="s">
        <v>337</v>
      </c>
      <c r="C85" s="65"/>
      <c r="D85" s="65" t="s">
        <v>64</v>
      </c>
      <c r="E85" s="66">
        <v>183.406846920417</v>
      </c>
      <c r="F85" s="68">
        <v>99.97908630919322</v>
      </c>
      <c r="G85" s="100" t="s">
        <v>611</v>
      </c>
      <c r="H85" s="65"/>
      <c r="I85" s="69" t="s">
        <v>337</v>
      </c>
      <c r="J85" s="70"/>
      <c r="K85" s="70"/>
      <c r="L85" s="69" t="s">
        <v>1915</v>
      </c>
      <c r="M85" s="73">
        <v>7.969836022874828</v>
      </c>
      <c r="N85" s="74">
        <v>6664.87158203125</v>
      </c>
      <c r="O85" s="74">
        <v>4726.29150390625</v>
      </c>
      <c r="P85" s="75"/>
      <c r="Q85" s="76"/>
      <c r="R85" s="76"/>
      <c r="S85" s="86"/>
      <c r="T85" s="48">
        <v>10</v>
      </c>
      <c r="U85" s="48">
        <v>1</v>
      </c>
      <c r="V85" s="49">
        <v>72</v>
      </c>
      <c r="W85" s="49">
        <v>0.111111</v>
      </c>
      <c r="X85" s="49">
        <v>0</v>
      </c>
      <c r="Y85" s="49">
        <v>4.900831</v>
      </c>
      <c r="Z85" s="49">
        <v>0</v>
      </c>
      <c r="AA85" s="49">
        <v>0</v>
      </c>
      <c r="AB85" s="71">
        <v>85</v>
      </c>
      <c r="AC85" s="71"/>
      <c r="AD85" s="72"/>
      <c r="AE85" s="78" t="s">
        <v>1158</v>
      </c>
      <c r="AF85" s="78">
        <v>500</v>
      </c>
      <c r="AG85" s="78">
        <v>2002</v>
      </c>
      <c r="AH85" s="78">
        <v>11246</v>
      </c>
      <c r="AI85" s="78">
        <v>1026</v>
      </c>
      <c r="AJ85" s="78"/>
      <c r="AK85" s="78" t="s">
        <v>1305</v>
      </c>
      <c r="AL85" s="78" t="s">
        <v>1419</v>
      </c>
      <c r="AM85" s="78"/>
      <c r="AN85" s="78"/>
      <c r="AO85" s="80">
        <v>40580.760034722225</v>
      </c>
      <c r="AP85" s="83" t="s">
        <v>1584</v>
      </c>
      <c r="AQ85" s="78" t="b">
        <v>1</v>
      </c>
      <c r="AR85" s="78" t="b">
        <v>0</v>
      </c>
      <c r="AS85" s="78" t="b">
        <v>1</v>
      </c>
      <c r="AT85" s="78" t="s">
        <v>1013</v>
      </c>
      <c r="AU85" s="78">
        <v>25</v>
      </c>
      <c r="AV85" s="83" t="s">
        <v>1642</v>
      </c>
      <c r="AW85" s="78" t="b">
        <v>0</v>
      </c>
      <c r="AX85" s="78" t="s">
        <v>1679</v>
      </c>
      <c r="AY85" s="83" t="s">
        <v>1762</v>
      </c>
      <c r="AZ85" s="78" t="s">
        <v>66</v>
      </c>
      <c r="BA85" s="78" t="str">
        <f>REPLACE(INDEX(GroupVertices[Group],MATCH(Vertices[[#This Row],[Vertex]],GroupVertices[Vertex],0)),1,1,"")</f>
        <v>6</v>
      </c>
      <c r="BB85" s="48" t="s">
        <v>2364</v>
      </c>
      <c r="BC85" s="48" t="s">
        <v>2364</v>
      </c>
      <c r="BD85" s="48" t="s">
        <v>2367</v>
      </c>
      <c r="BE85" s="48" t="s">
        <v>2367</v>
      </c>
      <c r="BF85" s="48"/>
      <c r="BG85" s="48"/>
      <c r="BH85" s="121" t="s">
        <v>2411</v>
      </c>
      <c r="BI85" s="121" t="s">
        <v>2456</v>
      </c>
      <c r="BJ85" s="121" t="s">
        <v>2506</v>
      </c>
      <c r="BK85" s="121" t="s">
        <v>2545</v>
      </c>
      <c r="BL85" s="121">
        <v>0</v>
      </c>
      <c r="BM85" s="124">
        <v>0</v>
      </c>
      <c r="BN85" s="121">
        <v>3</v>
      </c>
      <c r="BO85" s="124">
        <v>4.918032786885246</v>
      </c>
      <c r="BP85" s="121">
        <v>0</v>
      </c>
      <c r="BQ85" s="124">
        <v>0</v>
      </c>
      <c r="BR85" s="121">
        <v>58</v>
      </c>
      <c r="BS85" s="124">
        <v>95.08196721311475</v>
      </c>
      <c r="BT85" s="121">
        <v>61</v>
      </c>
      <c r="BU85" s="2"/>
      <c r="BV85" s="3"/>
      <c r="BW85" s="3"/>
      <c r="BX85" s="3"/>
      <c r="BY85" s="3"/>
    </row>
    <row r="86" spans="1:77" ht="41.45" customHeight="1">
      <c r="A86" s="64" t="s">
        <v>284</v>
      </c>
      <c r="C86" s="65"/>
      <c r="D86" s="65" t="s">
        <v>64</v>
      </c>
      <c r="E86" s="66">
        <v>185.01075652983883</v>
      </c>
      <c r="F86" s="68">
        <v>99.97751934934256</v>
      </c>
      <c r="G86" s="100" t="s">
        <v>565</v>
      </c>
      <c r="H86" s="65"/>
      <c r="I86" s="69" t="s">
        <v>284</v>
      </c>
      <c r="J86" s="70"/>
      <c r="K86" s="70"/>
      <c r="L86" s="69" t="s">
        <v>1916</v>
      </c>
      <c r="M86" s="73">
        <v>8.492051509104211</v>
      </c>
      <c r="N86" s="74">
        <v>6745.13818359375</v>
      </c>
      <c r="O86" s="74">
        <v>6328.77880859375</v>
      </c>
      <c r="P86" s="75"/>
      <c r="Q86" s="76"/>
      <c r="R86" s="76"/>
      <c r="S86" s="86"/>
      <c r="T86" s="48">
        <v>0</v>
      </c>
      <c r="U86" s="48">
        <v>1</v>
      </c>
      <c r="V86" s="49">
        <v>0</v>
      </c>
      <c r="W86" s="49">
        <v>0.058824</v>
      </c>
      <c r="X86" s="49">
        <v>0</v>
      </c>
      <c r="Y86" s="49">
        <v>0.56657</v>
      </c>
      <c r="Z86" s="49">
        <v>0</v>
      </c>
      <c r="AA86" s="49">
        <v>0</v>
      </c>
      <c r="AB86" s="71">
        <v>86</v>
      </c>
      <c r="AC86" s="71"/>
      <c r="AD86" s="72"/>
      <c r="AE86" s="78" t="s">
        <v>1159</v>
      </c>
      <c r="AF86" s="78">
        <v>1687</v>
      </c>
      <c r="AG86" s="78">
        <v>2152</v>
      </c>
      <c r="AH86" s="78">
        <v>67333</v>
      </c>
      <c r="AI86" s="78">
        <v>4745</v>
      </c>
      <c r="AJ86" s="78"/>
      <c r="AK86" s="78" t="s">
        <v>1306</v>
      </c>
      <c r="AL86" s="78" t="s">
        <v>1420</v>
      </c>
      <c r="AM86" s="78"/>
      <c r="AN86" s="78"/>
      <c r="AO86" s="80">
        <v>40476.57287037037</v>
      </c>
      <c r="AP86" s="83" t="s">
        <v>1585</v>
      </c>
      <c r="AQ86" s="78" t="b">
        <v>0</v>
      </c>
      <c r="AR86" s="78" t="b">
        <v>0</v>
      </c>
      <c r="AS86" s="78" t="b">
        <v>1</v>
      </c>
      <c r="AT86" s="78" t="s">
        <v>1013</v>
      </c>
      <c r="AU86" s="78">
        <v>28</v>
      </c>
      <c r="AV86" s="83" t="s">
        <v>1651</v>
      </c>
      <c r="AW86" s="78" t="b">
        <v>0</v>
      </c>
      <c r="AX86" s="78" t="s">
        <v>1679</v>
      </c>
      <c r="AY86" s="83" t="s">
        <v>1763</v>
      </c>
      <c r="AZ86" s="78" t="s">
        <v>66</v>
      </c>
      <c r="BA86" s="78" t="str">
        <f>REPLACE(INDEX(GroupVertices[Group],MATCH(Vertices[[#This Row],[Vertex]],GroupVertices[Vertex],0)),1,1,"")</f>
        <v>6</v>
      </c>
      <c r="BB86" s="48"/>
      <c r="BC86" s="48"/>
      <c r="BD86" s="48"/>
      <c r="BE86" s="48"/>
      <c r="BF86" s="48"/>
      <c r="BG86" s="48"/>
      <c r="BH86" s="121" t="s">
        <v>2410</v>
      </c>
      <c r="BI86" s="121" t="s">
        <v>2410</v>
      </c>
      <c r="BJ86" s="121" t="s">
        <v>2505</v>
      </c>
      <c r="BK86" s="121" t="s">
        <v>2505</v>
      </c>
      <c r="BL86" s="121">
        <v>0</v>
      </c>
      <c r="BM86" s="124">
        <v>0</v>
      </c>
      <c r="BN86" s="121">
        <v>1</v>
      </c>
      <c r="BO86" s="124">
        <v>4.761904761904762</v>
      </c>
      <c r="BP86" s="121">
        <v>0</v>
      </c>
      <c r="BQ86" s="124">
        <v>0</v>
      </c>
      <c r="BR86" s="121">
        <v>20</v>
      </c>
      <c r="BS86" s="124">
        <v>95.23809523809524</v>
      </c>
      <c r="BT86" s="121">
        <v>21</v>
      </c>
      <c r="BU86" s="2"/>
      <c r="BV86" s="3"/>
      <c r="BW86" s="3"/>
      <c r="BX86" s="3"/>
      <c r="BY86" s="3"/>
    </row>
    <row r="87" spans="1:77" ht="41.45" customHeight="1">
      <c r="A87" s="64" t="s">
        <v>285</v>
      </c>
      <c r="C87" s="65"/>
      <c r="D87" s="65" t="s">
        <v>64</v>
      </c>
      <c r="E87" s="66">
        <v>163.10135126513634</v>
      </c>
      <c r="F87" s="68">
        <v>99.99892402090255</v>
      </c>
      <c r="G87" s="100" t="s">
        <v>566</v>
      </c>
      <c r="H87" s="65"/>
      <c r="I87" s="69" t="s">
        <v>285</v>
      </c>
      <c r="J87" s="70"/>
      <c r="K87" s="70"/>
      <c r="L87" s="69" t="s">
        <v>1917</v>
      </c>
      <c r="M87" s="73">
        <v>1.3585879672108427</v>
      </c>
      <c r="N87" s="74">
        <v>6860.35205078125</v>
      </c>
      <c r="O87" s="74">
        <v>3164.389404296875</v>
      </c>
      <c r="P87" s="75"/>
      <c r="Q87" s="76"/>
      <c r="R87" s="76"/>
      <c r="S87" s="86"/>
      <c r="T87" s="48">
        <v>0</v>
      </c>
      <c r="U87" s="48">
        <v>1</v>
      </c>
      <c r="V87" s="49">
        <v>0</v>
      </c>
      <c r="W87" s="49">
        <v>0.058824</v>
      </c>
      <c r="X87" s="49">
        <v>0</v>
      </c>
      <c r="Y87" s="49">
        <v>0.56657</v>
      </c>
      <c r="Z87" s="49">
        <v>0</v>
      </c>
      <c r="AA87" s="49">
        <v>0</v>
      </c>
      <c r="AB87" s="71">
        <v>87</v>
      </c>
      <c r="AC87" s="71"/>
      <c r="AD87" s="72"/>
      <c r="AE87" s="78" t="s">
        <v>1160</v>
      </c>
      <c r="AF87" s="78">
        <v>822</v>
      </c>
      <c r="AG87" s="78">
        <v>103</v>
      </c>
      <c r="AH87" s="78">
        <v>2787</v>
      </c>
      <c r="AI87" s="78">
        <v>4943</v>
      </c>
      <c r="AJ87" s="78"/>
      <c r="AK87" s="78" t="s">
        <v>1307</v>
      </c>
      <c r="AL87" s="78" t="s">
        <v>1421</v>
      </c>
      <c r="AM87" s="78"/>
      <c r="AN87" s="78"/>
      <c r="AO87" s="80">
        <v>42420.718680555554</v>
      </c>
      <c r="AP87" s="83" t="s">
        <v>1586</v>
      </c>
      <c r="AQ87" s="78" t="b">
        <v>0</v>
      </c>
      <c r="AR87" s="78" t="b">
        <v>0</v>
      </c>
      <c r="AS87" s="78" t="b">
        <v>1</v>
      </c>
      <c r="AT87" s="78" t="s">
        <v>1638</v>
      </c>
      <c r="AU87" s="78">
        <v>2</v>
      </c>
      <c r="AV87" s="83" t="s">
        <v>1642</v>
      </c>
      <c r="AW87" s="78" t="b">
        <v>0</v>
      </c>
      <c r="AX87" s="78" t="s">
        <v>1679</v>
      </c>
      <c r="AY87" s="83" t="s">
        <v>1764</v>
      </c>
      <c r="AZ87" s="78" t="s">
        <v>66</v>
      </c>
      <c r="BA87" s="78" t="str">
        <f>REPLACE(INDEX(GroupVertices[Group],MATCH(Vertices[[#This Row],[Vertex]],GroupVertices[Vertex],0)),1,1,"")</f>
        <v>6</v>
      </c>
      <c r="BB87" s="48"/>
      <c r="BC87" s="48"/>
      <c r="BD87" s="48"/>
      <c r="BE87" s="48"/>
      <c r="BF87" s="48"/>
      <c r="BG87" s="48"/>
      <c r="BH87" s="121" t="s">
        <v>2410</v>
      </c>
      <c r="BI87" s="121" t="s">
        <v>2410</v>
      </c>
      <c r="BJ87" s="121" t="s">
        <v>2505</v>
      </c>
      <c r="BK87" s="121" t="s">
        <v>2505</v>
      </c>
      <c r="BL87" s="121">
        <v>0</v>
      </c>
      <c r="BM87" s="124">
        <v>0</v>
      </c>
      <c r="BN87" s="121">
        <v>1</v>
      </c>
      <c r="BO87" s="124">
        <v>4.761904761904762</v>
      </c>
      <c r="BP87" s="121">
        <v>0</v>
      </c>
      <c r="BQ87" s="124">
        <v>0</v>
      </c>
      <c r="BR87" s="121">
        <v>20</v>
      </c>
      <c r="BS87" s="124">
        <v>95.23809523809524</v>
      </c>
      <c r="BT87" s="121">
        <v>21</v>
      </c>
      <c r="BU87" s="2"/>
      <c r="BV87" s="3"/>
      <c r="BW87" s="3"/>
      <c r="BX87" s="3"/>
      <c r="BY87" s="3"/>
    </row>
    <row r="88" spans="1:77" ht="41.45" customHeight="1">
      <c r="A88" s="64" t="s">
        <v>286</v>
      </c>
      <c r="C88" s="65"/>
      <c r="D88" s="65" t="s">
        <v>64</v>
      </c>
      <c r="E88" s="66">
        <v>173.91170203263962</v>
      </c>
      <c r="F88" s="68">
        <v>99.98836271150911</v>
      </c>
      <c r="G88" s="100" t="s">
        <v>567</v>
      </c>
      <c r="H88" s="65"/>
      <c r="I88" s="69" t="s">
        <v>286</v>
      </c>
      <c r="J88" s="70"/>
      <c r="K88" s="70"/>
      <c r="L88" s="69" t="s">
        <v>1918</v>
      </c>
      <c r="M88" s="73">
        <v>4.878320344396883</v>
      </c>
      <c r="N88" s="74">
        <v>6318.80810546875</v>
      </c>
      <c r="O88" s="74">
        <v>3276.5859375</v>
      </c>
      <c r="P88" s="75"/>
      <c r="Q88" s="76"/>
      <c r="R88" s="76"/>
      <c r="S88" s="86"/>
      <c r="T88" s="48">
        <v>0</v>
      </c>
      <c r="U88" s="48">
        <v>1</v>
      </c>
      <c r="V88" s="49">
        <v>0</v>
      </c>
      <c r="W88" s="49">
        <v>0.058824</v>
      </c>
      <c r="X88" s="49">
        <v>0</v>
      </c>
      <c r="Y88" s="49">
        <v>0.56657</v>
      </c>
      <c r="Z88" s="49">
        <v>0</v>
      </c>
      <c r="AA88" s="49">
        <v>0</v>
      </c>
      <c r="AB88" s="71">
        <v>88</v>
      </c>
      <c r="AC88" s="71"/>
      <c r="AD88" s="72"/>
      <c r="AE88" s="78" t="s">
        <v>1161</v>
      </c>
      <c r="AF88" s="78">
        <v>466</v>
      </c>
      <c r="AG88" s="78">
        <v>1114</v>
      </c>
      <c r="AH88" s="78">
        <v>44642</v>
      </c>
      <c r="AI88" s="78">
        <v>5295</v>
      </c>
      <c r="AJ88" s="78"/>
      <c r="AK88" s="78" t="s">
        <v>1308</v>
      </c>
      <c r="AL88" s="78" t="s">
        <v>1422</v>
      </c>
      <c r="AM88" s="78"/>
      <c r="AN88" s="78"/>
      <c r="AO88" s="80">
        <v>39947.57436342593</v>
      </c>
      <c r="AP88" s="83" t="s">
        <v>1587</v>
      </c>
      <c r="AQ88" s="78" t="b">
        <v>0</v>
      </c>
      <c r="AR88" s="78" t="b">
        <v>0</v>
      </c>
      <c r="AS88" s="78" t="b">
        <v>1</v>
      </c>
      <c r="AT88" s="78" t="s">
        <v>1013</v>
      </c>
      <c r="AU88" s="78">
        <v>13</v>
      </c>
      <c r="AV88" s="83" t="s">
        <v>1649</v>
      </c>
      <c r="AW88" s="78" t="b">
        <v>0</v>
      </c>
      <c r="AX88" s="78" t="s">
        <v>1679</v>
      </c>
      <c r="AY88" s="83" t="s">
        <v>1765</v>
      </c>
      <c r="AZ88" s="78" t="s">
        <v>66</v>
      </c>
      <c r="BA88" s="78" t="str">
        <f>REPLACE(INDEX(GroupVertices[Group],MATCH(Vertices[[#This Row],[Vertex]],GroupVertices[Vertex],0)),1,1,"")</f>
        <v>6</v>
      </c>
      <c r="BB88" s="48"/>
      <c r="BC88" s="48"/>
      <c r="BD88" s="48"/>
      <c r="BE88" s="48"/>
      <c r="BF88" s="48"/>
      <c r="BG88" s="48"/>
      <c r="BH88" s="121" t="s">
        <v>2410</v>
      </c>
      <c r="BI88" s="121" t="s">
        <v>2410</v>
      </c>
      <c r="BJ88" s="121" t="s">
        <v>2505</v>
      </c>
      <c r="BK88" s="121" t="s">
        <v>2505</v>
      </c>
      <c r="BL88" s="121">
        <v>0</v>
      </c>
      <c r="BM88" s="124">
        <v>0</v>
      </c>
      <c r="BN88" s="121">
        <v>1</v>
      </c>
      <c r="BO88" s="124">
        <v>4.761904761904762</v>
      </c>
      <c r="BP88" s="121">
        <v>0</v>
      </c>
      <c r="BQ88" s="124">
        <v>0</v>
      </c>
      <c r="BR88" s="121">
        <v>20</v>
      </c>
      <c r="BS88" s="124">
        <v>95.23809523809524</v>
      </c>
      <c r="BT88" s="121">
        <v>21</v>
      </c>
      <c r="BU88" s="2"/>
      <c r="BV88" s="3"/>
      <c r="BW88" s="3"/>
      <c r="BX88" s="3"/>
      <c r="BY88" s="3"/>
    </row>
    <row r="89" spans="1:77" ht="41.45" customHeight="1">
      <c r="A89" s="64" t="s">
        <v>287</v>
      </c>
      <c r="C89" s="65"/>
      <c r="D89" s="65" t="s">
        <v>64</v>
      </c>
      <c r="E89" s="66">
        <v>167.8596164397545</v>
      </c>
      <c r="F89" s="68">
        <v>99.9942753733456</v>
      </c>
      <c r="G89" s="100" t="s">
        <v>568</v>
      </c>
      <c r="H89" s="65"/>
      <c r="I89" s="69" t="s">
        <v>287</v>
      </c>
      <c r="J89" s="70"/>
      <c r="K89" s="70"/>
      <c r="L89" s="69" t="s">
        <v>1919</v>
      </c>
      <c r="M89" s="73">
        <v>2.9078272430246783</v>
      </c>
      <c r="N89" s="74">
        <v>976.1097412109375</v>
      </c>
      <c r="O89" s="74">
        <v>5656.4453125</v>
      </c>
      <c r="P89" s="75"/>
      <c r="Q89" s="76"/>
      <c r="R89" s="76"/>
      <c r="S89" s="86"/>
      <c r="T89" s="48">
        <v>0</v>
      </c>
      <c r="U89" s="48">
        <v>1</v>
      </c>
      <c r="V89" s="49">
        <v>0</v>
      </c>
      <c r="W89" s="49">
        <v>0.003257</v>
      </c>
      <c r="X89" s="49">
        <v>0.013157</v>
      </c>
      <c r="Y89" s="49">
        <v>0.457053</v>
      </c>
      <c r="Z89" s="49">
        <v>0</v>
      </c>
      <c r="AA89" s="49">
        <v>0</v>
      </c>
      <c r="AB89" s="71">
        <v>89</v>
      </c>
      <c r="AC89" s="71"/>
      <c r="AD89" s="72"/>
      <c r="AE89" s="78" t="s">
        <v>1162</v>
      </c>
      <c r="AF89" s="78">
        <v>2159</v>
      </c>
      <c r="AG89" s="78">
        <v>548</v>
      </c>
      <c r="AH89" s="78">
        <v>7413</v>
      </c>
      <c r="AI89" s="78">
        <v>159</v>
      </c>
      <c r="AJ89" s="78"/>
      <c r="AK89" s="78" t="s">
        <v>1309</v>
      </c>
      <c r="AL89" s="78" t="s">
        <v>1423</v>
      </c>
      <c r="AM89" s="83" t="s">
        <v>1499</v>
      </c>
      <c r="AN89" s="78"/>
      <c r="AO89" s="80">
        <v>41762.30961805556</v>
      </c>
      <c r="AP89" s="83" t="s">
        <v>1588</v>
      </c>
      <c r="AQ89" s="78" t="b">
        <v>1</v>
      </c>
      <c r="AR89" s="78" t="b">
        <v>0</v>
      </c>
      <c r="AS89" s="78" t="b">
        <v>0</v>
      </c>
      <c r="AT89" s="78" t="s">
        <v>1013</v>
      </c>
      <c r="AU89" s="78">
        <v>16</v>
      </c>
      <c r="AV89" s="83" t="s">
        <v>1642</v>
      </c>
      <c r="AW89" s="78" t="b">
        <v>0</v>
      </c>
      <c r="AX89" s="78" t="s">
        <v>1679</v>
      </c>
      <c r="AY89" s="83" t="s">
        <v>1766</v>
      </c>
      <c r="AZ89" s="78" t="s">
        <v>66</v>
      </c>
      <c r="BA89" s="78" t="str">
        <f>REPLACE(INDEX(GroupVertices[Group],MATCH(Vertices[[#This Row],[Vertex]],GroupVertices[Vertex],0)),1,1,"")</f>
        <v>1</v>
      </c>
      <c r="BB89" s="48"/>
      <c r="BC89" s="48"/>
      <c r="BD89" s="48"/>
      <c r="BE89" s="48"/>
      <c r="BF89" s="48"/>
      <c r="BG89" s="48"/>
      <c r="BH89" s="121" t="s">
        <v>2381</v>
      </c>
      <c r="BI89" s="121" t="s">
        <v>2381</v>
      </c>
      <c r="BJ89" s="121" t="s">
        <v>2477</v>
      </c>
      <c r="BK89" s="121" t="s">
        <v>2477</v>
      </c>
      <c r="BL89" s="121">
        <v>0</v>
      </c>
      <c r="BM89" s="124">
        <v>0</v>
      </c>
      <c r="BN89" s="121">
        <v>0</v>
      </c>
      <c r="BO89" s="124">
        <v>0</v>
      </c>
      <c r="BP89" s="121">
        <v>0</v>
      </c>
      <c r="BQ89" s="124">
        <v>0</v>
      </c>
      <c r="BR89" s="121">
        <v>24</v>
      </c>
      <c r="BS89" s="124">
        <v>100</v>
      </c>
      <c r="BT89" s="121">
        <v>24</v>
      </c>
      <c r="BU89" s="2"/>
      <c r="BV89" s="3"/>
      <c r="BW89" s="3"/>
      <c r="BX89" s="3"/>
      <c r="BY89" s="3"/>
    </row>
    <row r="90" spans="1:77" ht="41.45" customHeight="1">
      <c r="A90" s="64" t="s">
        <v>288</v>
      </c>
      <c r="C90" s="65"/>
      <c r="D90" s="65" t="s">
        <v>64</v>
      </c>
      <c r="E90" s="66">
        <v>217.27072514067703</v>
      </c>
      <c r="F90" s="68">
        <v>99.94600256354632</v>
      </c>
      <c r="G90" s="100" t="s">
        <v>569</v>
      </c>
      <c r="H90" s="65"/>
      <c r="I90" s="69" t="s">
        <v>288</v>
      </c>
      <c r="J90" s="70"/>
      <c r="K90" s="70"/>
      <c r="L90" s="69" t="s">
        <v>1920</v>
      </c>
      <c r="M90" s="73">
        <v>18.99554565546453</v>
      </c>
      <c r="N90" s="74">
        <v>9804.087890625</v>
      </c>
      <c r="O90" s="74">
        <v>8255.6640625</v>
      </c>
      <c r="P90" s="75"/>
      <c r="Q90" s="76"/>
      <c r="R90" s="76"/>
      <c r="S90" s="86"/>
      <c r="T90" s="48">
        <v>0</v>
      </c>
      <c r="U90" s="48">
        <v>1</v>
      </c>
      <c r="V90" s="49">
        <v>0</v>
      </c>
      <c r="W90" s="49">
        <v>0.00211</v>
      </c>
      <c r="X90" s="49">
        <v>0.000871</v>
      </c>
      <c r="Y90" s="49">
        <v>0.483739</v>
      </c>
      <c r="Z90" s="49">
        <v>0</v>
      </c>
      <c r="AA90" s="49">
        <v>0</v>
      </c>
      <c r="AB90" s="71">
        <v>90</v>
      </c>
      <c r="AC90" s="71"/>
      <c r="AD90" s="72"/>
      <c r="AE90" s="78" t="s">
        <v>1163</v>
      </c>
      <c r="AF90" s="78">
        <v>1677</v>
      </c>
      <c r="AG90" s="78">
        <v>5169</v>
      </c>
      <c r="AH90" s="78">
        <v>36414</v>
      </c>
      <c r="AI90" s="78">
        <v>2738</v>
      </c>
      <c r="AJ90" s="78"/>
      <c r="AK90" s="78" t="s">
        <v>1310</v>
      </c>
      <c r="AL90" s="78" t="s">
        <v>1051</v>
      </c>
      <c r="AM90" s="78"/>
      <c r="AN90" s="78"/>
      <c r="AO90" s="80">
        <v>40553.884618055556</v>
      </c>
      <c r="AP90" s="83" t="s">
        <v>1589</v>
      </c>
      <c r="AQ90" s="78" t="b">
        <v>1</v>
      </c>
      <c r="AR90" s="78" t="b">
        <v>0</v>
      </c>
      <c r="AS90" s="78" t="b">
        <v>1</v>
      </c>
      <c r="AT90" s="78" t="s">
        <v>1013</v>
      </c>
      <c r="AU90" s="78">
        <v>67</v>
      </c>
      <c r="AV90" s="83" t="s">
        <v>1642</v>
      </c>
      <c r="AW90" s="78" t="b">
        <v>0</v>
      </c>
      <c r="AX90" s="78" t="s">
        <v>1679</v>
      </c>
      <c r="AY90" s="83" t="s">
        <v>1767</v>
      </c>
      <c r="AZ90" s="78" t="s">
        <v>66</v>
      </c>
      <c r="BA90" s="78" t="str">
        <f>REPLACE(INDEX(GroupVertices[Group],MATCH(Vertices[[#This Row],[Vertex]],GroupVertices[Vertex],0)),1,1,"")</f>
        <v>7</v>
      </c>
      <c r="BB90" s="48"/>
      <c r="BC90" s="48"/>
      <c r="BD90" s="48"/>
      <c r="BE90" s="48"/>
      <c r="BF90" s="48"/>
      <c r="BG90" s="48"/>
      <c r="BH90" s="121" t="s">
        <v>2412</v>
      </c>
      <c r="BI90" s="121" t="s">
        <v>2412</v>
      </c>
      <c r="BJ90" s="121" t="s">
        <v>2507</v>
      </c>
      <c r="BK90" s="121" t="s">
        <v>2507</v>
      </c>
      <c r="BL90" s="121">
        <v>0</v>
      </c>
      <c r="BM90" s="124">
        <v>0</v>
      </c>
      <c r="BN90" s="121">
        <v>0</v>
      </c>
      <c r="BO90" s="124">
        <v>0</v>
      </c>
      <c r="BP90" s="121">
        <v>0</v>
      </c>
      <c r="BQ90" s="124">
        <v>0</v>
      </c>
      <c r="BR90" s="121">
        <v>24</v>
      </c>
      <c r="BS90" s="124">
        <v>100</v>
      </c>
      <c r="BT90" s="121">
        <v>24</v>
      </c>
      <c r="BU90" s="2"/>
      <c r="BV90" s="3"/>
      <c r="BW90" s="3"/>
      <c r="BX90" s="3"/>
      <c r="BY90" s="3"/>
    </row>
    <row r="91" spans="1:77" ht="41.45" customHeight="1">
      <c r="A91" s="64" t="s">
        <v>289</v>
      </c>
      <c r="C91" s="65"/>
      <c r="D91" s="65" t="s">
        <v>64</v>
      </c>
      <c r="E91" s="66">
        <v>183.406846920417</v>
      </c>
      <c r="F91" s="68">
        <v>99.97908630919322</v>
      </c>
      <c r="G91" s="100" t="s">
        <v>570</v>
      </c>
      <c r="H91" s="65"/>
      <c r="I91" s="69" t="s">
        <v>289</v>
      </c>
      <c r="J91" s="70"/>
      <c r="K91" s="70"/>
      <c r="L91" s="69" t="s">
        <v>1921</v>
      </c>
      <c r="M91" s="73">
        <v>7.969836022874828</v>
      </c>
      <c r="N91" s="74">
        <v>5899.34521484375</v>
      </c>
      <c r="O91" s="74">
        <v>5164.287109375</v>
      </c>
      <c r="P91" s="75"/>
      <c r="Q91" s="76"/>
      <c r="R91" s="76"/>
      <c r="S91" s="86"/>
      <c r="T91" s="48">
        <v>0</v>
      </c>
      <c r="U91" s="48">
        <v>1</v>
      </c>
      <c r="V91" s="49">
        <v>0</v>
      </c>
      <c r="W91" s="49">
        <v>0.058824</v>
      </c>
      <c r="X91" s="49">
        <v>0</v>
      </c>
      <c r="Y91" s="49">
        <v>0.56657</v>
      </c>
      <c r="Z91" s="49">
        <v>0</v>
      </c>
      <c r="AA91" s="49">
        <v>0</v>
      </c>
      <c r="AB91" s="71">
        <v>91</v>
      </c>
      <c r="AC91" s="71"/>
      <c r="AD91" s="72"/>
      <c r="AE91" s="78" t="s">
        <v>1164</v>
      </c>
      <c r="AF91" s="78">
        <v>1658</v>
      </c>
      <c r="AG91" s="78">
        <v>2002</v>
      </c>
      <c r="AH91" s="78">
        <v>89790</v>
      </c>
      <c r="AI91" s="78">
        <v>11994</v>
      </c>
      <c r="AJ91" s="78"/>
      <c r="AK91" s="78" t="s">
        <v>1311</v>
      </c>
      <c r="AL91" s="78" t="s">
        <v>1424</v>
      </c>
      <c r="AM91" s="78"/>
      <c r="AN91" s="78"/>
      <c r="AO91" s="80">
        <v>40602.87199074074</v>
      </c>
      <c r="AP91" s="83" t="s">
        <v>1590</v>
      </c>
      <c r="AQ91" s="78" t="b">
        <v>0</v>
      </c>
      <c r="AR91" s="78" t="b">
        <v>0</v>
      </c>
      <c r="AS91" s="78" t="b">
        <v>1</v>
      </c>
      <c r="AT91" s="78" t="s">
        <v>1013</v>
      </c>
      <c r="AU91" s="78">
        <v>41</v>
      </c>
      <c r="AV91" s="83" t="s">
        <v>1641</v>
      </c>
      <c r="AW91" s="78" t="b">
        <v>0</v>
      </c>
      <c r="AX91" s="78" t="s">
        <v>1679</v>
      </c>
      <c r="AY91" s="83" t="s">
        <v>1768</v>
      </c>
      <c r="AZ91" s="78" t="s">
        <v>66</v>
      </c>
      <c r="BA91" s="78" t="str">
        <f>REPLACE(INDEX(GroupVertices[Group],MATCH(Vertices[[#This Row],[Vertex]],GroupVertices[Vertex],0)),1,1,"")</f>
        <v>6</v>
      </c>
      <c r="BB91" s="48"/>
      <c r="BC91" s="48"/>
      <c r="BD91" s="48"/>
      <c r="BE91" s="48"/>
      <c r="BF91" s="48"/>
      <c r="BG91" s="48"/>
      <c r="BH91" s="121" t="s">
        <v>2410</v>
      </c>
      <c r="BI91" s="121" t="s">
        <v>2410</v>
      </c>
      <c r="BJ91" s="121" t="s">
        <v>2505</v>
      </c>
      <c r="BK91" s="121" t="s">
        <v>2505</v>
      </c>
      <c r="BL91" s="121">
        <v>0</v>
      </c>
      <c r="BM91" s="124">
        <v>0</v>
      </c>
      <c r="BN91" s="121">
        <v>1</v>
      </c>
      <c r="BO91" s="124">
        <v>4.761904761904762</v>
      </c>
      <c r="BP91" s="121">
        <v>0</v>
      </c>
      <c r="BQ91" s="124">
        <v>0</v>
      </c>
      <c r="BR91" s="121">
        <v>20</v>
      </c>
      <c r="BS91" s="124">
        <v>95.23809523809524</v>
      </c>
      <c r="BT91" s="121">
        <v>21</v>
      </c>
      <c r="BU91" s="2"/>
      <c r="BV91" s="3"/>
      <c r="BW91" s="3"/>
      <c r="BX91" s="3"/>
      <c r="BY91" s="3"/>
    </row>
    <row r="92" spans="1:77" ht="41.45" customHeight="1">
      <c r="A92" s="64" t="s">
        <v>290</v>
      </c>
      <c r="C92" s="65"/>
      <c r="D92" s="65" t="s">
        <v>64</v>
      </c>
      <c r="E92" s="66">
        <v>183.652779727195</v>
      </c>
      <c r="F92" s="68">
        <v>99.97884604201612</v>
      </c>
      <c r="G92" s="100" t="s">
        <v>571</v>
      </c>
      <c r="H92" s="65"/>
      <c r="I92" s="69" t="s">
        <v>290</v>
      </c>
      <c r="J92" s="70"/>
      <c r="K92" s="70"/>
      <c r="L92" s="69" t="s">
        <v>1922</v>
      </c>
      <c r="M92" s="73">
        <v>8.049909064096667</v>
      </c>
      <c r="N92" s="74">
        <v>5938.916015625</v>
      </c>
      <c r="O92" s="74">
        <v>4065.498291015625</v>
      </c>
      <c r="P92" s="75"/>
      <c r="Q92" s="76"/>
      <c r="R92" s="76"/>
      <c r="S92" s="86"/>
      <c r="T92" s="48">
        <v>0</v>
      </c>
      <c r="U92" s="48">
        <v>1</v>
      </c>
      <c r="V92" s="49">
        <v>0</v>
      </c>
      <c r="W92" s="49">
        <v>0.058824</v>
      </c>
      <c r="X92" s="49">
        <v>0</v>
      </c>
      <c r="Y92" s="49">
        <v>0.56657</v>
      </c>
      <c r="Z92" s="49">
        <v>0</v>
      </c>
      <c r="AA92" s="49">
        <v>0</v>
      </c>
      <c r="AB92" s="71">
        <v>92</v>
      </c>
      <c r="AC92" s="71"/>
      <c r="AD92" s="72"/>
      <c r="AE92" s="78" t="s">
        <v>1165</v>
      </c>
      <c r="AF92" s="78">
        <v>1757</v>
      </c>
      <c r="AG92" s="78">
        <v>2025</v>
      </c>
      <c r="AH92" s="78">
        <v>59920</v>
      </c>
      <c r="AI92" s="78">
        <v>228</v>
      </c>
      <c r="AJ92" s="78"/>
      <c r="AK92" s="78" t="s">
        <v>1312</v>
      </c>
      <c r="AL92" s="78" t="s">
        <v>1425</v>
      </c>
      <c r="AM92" s="78"/>
      <c r="AN92" s="78"/>
      <c r="AO92" s="80">
        <v>40585.63552083333</v>
      </c>
      <c r="AP92" s="83" t="s">
        <v>1591</v>
      </c>
      <c r="AQ92" s="78" t="b">
        <v>1</v>
      </c>
      <c r="AR92" s="78" t="b">
        <v>0</v>
      </c>
      <c r="AS92" s="78" t="b">
        <v>1</v>
      </c>
      <c r="AT92" s="78" t="s">
        <v>1013</v>
      </c>
      <c r="AU92" s="78">
        <v>34</v>
      </c>
      <c r="AV92" s="83" t="s">
        <v>1642</v>
      </c>
      <c r="AW92" s="78" t="b">
        <v>0</v>
      </c>
      <c r="AX92" s="78" t="s">
        <v>1679</v>
      </c>
      <c r="AY92" s="83" t="s">
        <v>1769</v>
      </c>
      <c r="AZ92" s="78" t="s">
        <v>66</v>
      </c>
      <c r="BA92" s="78" t="str">
        <f>REPLACE(INDEX(GroupVertices[Group],MATCH(Vertices[[#This Row],[Vertex]],GroupVertices[Vertex],0)),1,1,"")</f>
        <v>6</v>
      </c>
      <c r="BB92" s="48"/>
      <c r="BC92" s="48"/>
      <c r="BD92" s="48"/>
      <c r="BE92" s="48"/>
      <c r="BF92" s="48"/>
      <c r="BG92" s="48"/>
      <c r="BH92" s="121" t="s">
        <v>2410</v>
      </c>
      <c r="BI92" s="121" t="s">
        <v>2410</v>
      </c>
      <c r="BJ92" s="121" t="s">
        <v>2505</v>
      </c>
      <c r="BK92" s="121" t="s">
        <v>2505</v>
      </c>
      <c r="BL92" s="121">
        <v>0</v>
      </c>
      <c r="BM92" s="124">
        <v>0</v>
      </c>
      <c r="BN92" s="121">
        <v>1</v>
      </c>
      <c r="BO92" s="124">
        <v>4.761904761904762</v>
      </c>
      <c r="BP92" s="121">
        <v>0</v>
      </c>
      <c r="BQ92" s="124">
        <v>0</v>
      </c>
      <c r="BR92" s="121">
        <v>20</v>
      </c>
      <c r="BS92" s="124">
        <v>95.23809523809524</v>
      </c>
      <c r="BT92" s="121">
        <v>21</v>
      </c>
      <c r="BU92" s="2"/>
      <c r="BV92" s="3"/>
      <c r="BW92" s="3"/>
      <c r="BX92" s="3"/>
      <c r="BY92" s="3"/>
    </row>
    <row r="93" spans="1:77" ht="41.45" customHeight="1">
      <c r="A93" s="64" t="s">
        <v>291</v>
      </c>
      <c r="C93" s="65"/>
      <c r="D93" s="65" t="s">
        <v>64</v>
      </c>
      <c r="E93" s="66">
        <v>183.23576322874533</v>
      </c>
      <c r="F93" s="68">
        <v>99.97925345157728</v>
      </c>
      <c r="G93" s="100" t="s">
        <v>572</v>
      </c>
      <c r="H93" s="65"/>
      <c r="I93" s="69" t="s">
        <v>291</v>
      </c>
      <c r="J93" s="70"/>
      <c r="K93" s="70"/>
      <c r="L93" s="69" t="s">
        <v>1923</v>
      </c>
      <c r="M93" s="73">
        <v>7.914133037677027</v>
      </c>
      <c r="N93" s="74">
        <v>8474.7568359375</v>
      </c>
      <c r="O93" s="74">
        <v>9392.857421875</v>
      </c>
      <c r="P93" s="75"/>
      <c r="Q93" s="76"/>
      <c r="R93" s="76"/>
      <c r="S93" s="86"/>
      <c r="T93" s="48">
        <v>0</v>
      </c>
      <c r="U93" s="48">
        <v>1</v>
      </c>
      <c r="V93" s="49">
        <v>0</v>
      </c>
      <c r="W93" s="49">
        <v>0.00211</v>
      </c>
      <c r="X93" s="49">
        <v>0.000871</v>
      </c>
      <c r="Y93" s="49">
        <v>0.483739</v>
      </c>
      <c r="Z93" s="49">
        <v>0</v>
      </c>
      <c r="AA93" s="49">
        <v>0</v>
      </c>
      <c r="AB93" s="71">
        <v>93</v>
      </c>
      <c r="AC93" s="71"/>
      <c r="AD93" s="72"/>
      <c r="AE93" s="78" t="s">
        <v>1166</v>
      </c>
      <c r="AF93" s="78">
        <v>947</v>
      </c>
      <c r="AG93" s="78">
        <v>1986</v>
      </c>
      <c r="AH93" s="78">
        <v>51447</v>
      </c>
      <c r="AI93" s="78">
        <v>2000</v>
      </c>
      <c r="AJ93" s="78"/>
      <c r="AK93" s="78" t="s">
        <v>1313</v>
      </c>
      <c r="AL93" s="78" t="s">
        <v>1426</v>
      </c>
      <c r="AM93" s="83" t="s">
        <v>1500</v>
      </c>
      <c r="AN93" s="78"/>
      <c r="AO93" s="80">
        <v>40429.958761574075</v>
      </c>
      <c r="AP93" s="83" t="s">
        <v>1592</v>
      </c>
      <c r="AQ93" s="78" t="b">
        <v>1</v>
      </c>
      <c r="AR93" s="78" t="b">
        <v>0</v>
      </c>
      <c r="AS93" s="78" t="b">
        <v>1</v>
      </c>
      <c r="AT93" s="78" t="s">
        <v>1013</v>
      </c>
      <c r="AU93" s="78">
        <v>47</v>
      </c>
      <c r="AV93" s="83" t="s">
        <v>1642</v>
      </c>
      <c r="AW93" s="78" t="b">
        <v>1</v>
      </c>
      <c r="AX93" s="78" t="s">
        <v>1679</v>
      </c>
      <c r="AY93" s="83" t="s">
        <v>1770</v>
      </c>
      <c r="AZ93" s="78" t="s">
        <v>66</v>
      </c>
      <c r="BA93" s="78" t="str">
        <f>REPLACE(INDEX(GroupVertices[Group],MATCH(Vertices[[#This Row],[Vertex]],GroupVertices[Vertex],0)),1,1,"")</f>
        <v>7</v>
      </c>
      <c r="BB93" s="48"/>
      <c r="BC93" s="48"/>
      <c r="BD93" s="48"/>
      <c r="BE93" s="48"/>
      <c r="BF93" s="48"/>
      <c r="BG93" s="48"/>
      <c r="BH93" s="121" t="s">
        <v>2413</v>
      </c>
      <c r="BI93" s="121" t="s">
        <v>2457</v>
      </c>
      <c r="BJ93" s="121" t="s">
        <v>2508</v>
      </c>
      <c r="BK93" s="121" t="s">
        <v>2508</v>
      </c>
      <c r="BL93" s="121">
        <v>0</v>
      </c>
      <c r="BM93" s="124">
        <v>0</v>
      </c>
      <c r="BN93" s="121">
        <v>2</v>
      </c>
      <c r="BO93" s="124">
        <v>4.651162790697675</v>
      </c>
      <c r="BP93" s="121">
        <v>0</v>
      </c>
      <c r="BQ93" s="124">
        <v>0</v>
      </c>
      <c r="BR93" s="121">
        <v>41</v>
      </c>
      <c r="BS93" s="124">
        <v>95.34883720930233</v>
      </c>
      <c r="BT93" s="121">
        <v>43</v>
      </c>
      <c r="BU93" s="2"/>
      <c r="BV93" s="3"/>
      <c r="BW93" s="3"/>
      <c r="BX93" s="3"/>
      <c r="BY93" s="3"/>
    </row>
    <row r="94" spans="1:77" ht="41.45" customHeight="1">
      <c r="A94" s="64" t="s">
        <v>292</v>
      </c>
      <c r="C94" s="65"/>
      <c r="D94" s="65" t="s">
        <v>64</v>
      </c>
      <c r="E94" s="66">
        <v>162.3100891911549</v>
      </c>
      <c r="F94" s="68">
        <v>99.99969705442888</v>
      </c>
      <c r="G94" s="100" t="s">
        <v>573</v>
      </c>
      <c r="H94" s="65"/>
      <c r="I94" s="69" t="s">
        <v>292</v>
      </c>
      <c r="J94" s="70"/>
      <c r="K94" s="70"/>
      <c r="L94" s="69" t="s">
        <v>1924</v>
      </c>
      <c r="M94" s="73">
        <v>1.100961660671014</v>
      </c>
      <c r="N94" s="74">
        <v>1725.40478515625</v>
      </c>
      <c r="O94" s="74">
        <v>9478.6474609375</v>
      </c>
      <c r="P94" s="75"/>
      <c r="Q94" s="76"/>
      <c r="R94" s="76"/>
      <c r="S94" s="86"/>
      <c r="T94" s="48">
        <v>0</v>
      </c>
      <c r="U94" s="48">
        <v>1</v>
      </c>
      <c r="V94" s="49">
        <v>0</v>
      </c>
      <c r="W94" s="49">
        <v>0.003257</v>
      </c>
      <c r="X94" s="49">
        <v>0.013157</v>
      </c>
      <c r="Y94" s="49">
        <v>0.457053</v>
      </c>
      <c r="Z94" s="49">
        <v>0</v>
      </c>
      <c r="AA94" s="49">
        <v>0</v>
      </c>
      <c r="AB94" s="71">
        <v>94</v>
      </c>
      <c r="AC94" s="71"/>
      <c r="AD94" s="72"/>
      <c r="AE94" s="78" t="s">
        <v>1167</v>
      </c>
      <c r="AF94" s="78">
        <v>110</v>
      </c>
      <c r="AG94" s="78">
        <v>29</v>
      </c>
      <c r="AH94" s="78">
        <v>1164</v>
      </c>
      <c r="AI94" s="78">
        <v>1675</v>
      </c>
      <c r="AJ94" s="78"/>
      <c r="AK94" s="78" t="s">
        <v>1051</v>
      </c>
      <c r="AL94" s="78" t="s">
        <v>1045</v>
      </c>
      <c r="AM94" s="78"/>
      <c r="AN94" s="78"/>
      <c r="AO94" s="80">
        <v>43407.625555555554</v>
      </c>
      <c r="AP94" s="78"/>
      <c r="AQ94" s="78" t="b">
        <v>1</v>
      </c>
      <c r="AR94" s="78" t="b">
        <v>0</v>
      </c>
      <c r="AS94" s="78" t="b">
        <v>0</v>
      </c>
      <c r="AT94" s="78" t="s">
        <v>1013</v>
      </c>
      <c r="AU94" s="78">
        <v>0</v>
      </c>
      <c r="AV94" s="78"/>
      <c r="AW94" s="78" t="b">
        <v>0</v>
      </c>
      <c r="AX94" s="78" t="s">
        <v>1679</v>
      </c>
      <c r="AY94" s="83" t="s">
        <v>1771</v>
      </c>
      <c r="AZ94" s="78" t="s">
        <v>66</v>
      </c>
      <c r="BA94" s="78" t="str">
        <f>REPLACE(INDEX(GroupVertices[Group],MATCH(Vertices[[#This Row],[Vertex]],GroupVertices[Vertex],0)),1,1,"")</f>
        <v>1</v>
      </c>
      <c r="BB94" s="48"/>
      <c r="BC94" s="48"/>
      <c r="BD94" s="48"/>
      <c r="BE94" s="48"/>
      <c r="BF94" s="48"/>
      <c r="BG94" s="48"/>
      <c r="BH94" s="121" t="s">
        <v>2381</v>
      </c>
      <c r="BI94" s="121" t="s">
        <v>2381</v>
      </c>
      <c r="BJ94" s="121" t="s">
        <v>2477</v>
      </c>
      <c r="BK94" s="121" t="s">
        <v>2477</v>
      </c>
      <c r="BL94" s="121">
        <v>0</v>
      </c>
      <c r="BM94" s="124">
        <v>0</v>
      </c>
      <c r="BN94" s="121">
        <v>0</v>
      </c>
      <c r="BO94" s="124">
        <v>0</v>
      </c>
      <c r="BP94" s="121">
        <v>0</v>
      </c>
      <c r="BQ94" s="124">
        <v>0</v>
      </c>
      <c r="BR94" s="121">
        <v>24</v>
      </c>
      <c r="BS94" s="124">
        <v>100</v>
      </c>
      <c r="BT94" s="121">
        <v>24</v>
      </c>
      <c r="BU94" s="2"/>
      <c r="BV94" s="3"/>
      <c r="BW94" s="3"/>
      <c r="BX94" s="3"/>
      <c r="BY94" s="3"/>
    </row>
    <row r="95" spans="1:77" ht="41.45" customHeight="1">
      <c r="A95" s="64" t="s">
        <v>293</v>
      </c>
      <c r="C95" s="65"/>
      <c r="D95" s="65" t="s">
        <v>64</v>
      </c>
      <c r="E95" s="66">
        <v>165.22920468030267</v>
      </c>
      <c r="F95" s="68">
        <v>99.99684518750067</v>
      </c>
      <c r="G95" s="100" t="s">
        <v>574</v>
      </c>
      <c r="H95" s="65"/>
      <c r="I95" s="69" t="s">
        <v>293</v>
      </c>
      <c r="J95" s="70"/>
      <c r="K95" s="70"/>
      <c r="L95" s="69" t="s">
        <v>1925</v>
      </c>
      <c r="M95" s="73">
        <v>2.051393845608491</v>
      </c>
      <c r="N95" s="74">
        <v>2835.9736328125</v>
      </c>
      <c r="O95" s="74">
        <v>3245.263427734375</v>
      </c>
      <c r="P95" s="75"/>
      <c r="Q95" s="76"/>
      <c r="R95" s="76"/>
      <c r="S95" s="86"/>
      <c r="T95" s="48">
        <v>1</v>
      </c>
      <c r="U95" s="48">
        <v>1</v>
      </c>
      <c r="V95" s="49">
        <v>0</v>
      </c>
      <c r="W95" s="49">
        <v>0</v>
      </c>
      <c r="X95" s="49">
        <v>0</v>
      </c>
      <c r="Y95" s="49">
        <v>0.999996</v>
      </c>
      <c r="Z95" s="49">
        <v>0</v>
      </c>
      <c r="AA95" s="49" t="s">
        <v>2728</v>
      </c>
      <c r="AB95" s="71">
        <v>95</v>
      </c>
      <c r="AC95" s="71"/>
      <c r="AD95" s="72"/>
      <c r="AE95" s="78" t="s">
        <v>1168</v>
      </c>
      <c r="AF95" s="78">
        <v>237</v>
      </c>
      <c r="AG95" s="78">
        <v>302</v>
      </c>
      <c r="AH95" s="78">
        <v>8706</v>
      </c>
      <c r="AI95" s="78">
        <v>8031</v>
      </c>
      <c r="AJ95" s="78"/>
      <c r="AK95" s="78" t="s">
        <v>1314</v>
      </c>
      <c r="AL95" s="78" t="s">
        <v>1427</v>
      </c>
      <c r="AM95" s="83" t="s">
        <v>1501</v>
      </c>
      <c r="AN95" s="78"/>
      <c r="AO95" s="80">
        <v>39836.95978009259</v>
      </c>
      <c r="AP95" s="83" t="s">
        <v>1593</v>
      </c>
      <c r="AQ95" s="78" t="b">
        <v>0</v>
      </c>
      <c r="AR95" s="78" t="b">
        <v>0</v>
      </c>
      <c r="AS95" s="78" t="b">
        <v>1</v>
      </c>
      <c r="AT95" s="78" t="s">
        <v>1013</v>
      </c>
      <c r="AU95" s="78">
        <v>15</v>
      </c>
      <c r="AV95" s="83" t="s">
        <v>1642</v>
      </c>
      <c r="AW95" s="78" t="b">
        <v>0</v>
      </c>
      <c r="AX95" s="78" t="s">
        <v>1679</v>
      </c>
      <c r="AY95" s="83" t="s">
        <v>1772</v>
      </c>
      <c r="AZ95" s="78" t="s">
        <v>66</v>
      </c>
      <c r="BA95" s="78" t="str">
        <f>REPLACE(INDEX(GroupVertices[Group],MATCH(Vertices[[#This Row],[Vertex]],GroupVertices[Vertex],0)),1,1,"")</f>
        <v>2</v>
      </c>
      <c r="BB95" s="48" t="s">
        <v>461</v>
      </c>
      <c r="BC95" s="48" t="s">
        <v>461</v>
      </c>
      <c r="BD95" s="48" t="s">
        <v>474</v>
      </c>
      <c r="BE95" s="48" t="s">
        <v>474</v>
      </c>
      <c r="BF95" s="48"/>
      <c r="BG95" s="48"/>
      <c r="BH95" s="121" t="s">
        <v>2414</v>
      </c>
      <c r="BI95" s="121" t="s">
        <v>2414</v>
      </c>
      <c r="BJ95" s="121" t="s">
        <v>2509</v>
      </c>
      <c r="BK95" s="121" t="s">
        <v>2509</v>
      </c>
      <c r="BL95" s="121">
        <v>4</v>
      </c>
      <c r="BM95" s="124">
        <v>7.8431372549019605</v>
      </c>
      <c r="BN95" s="121">
        <v>2</v>
      </c>
      <c r="BO95" s="124">
        <v>3.9215686274509802</v>
      </c>
      <c r="BP95" s="121">
        <v>0</v>
      </c>
      <c r="BQ95" s="124">
        <v>0</v>
      </c>
      <c r="BR95" s="121">
        <v>45</v>
      </c>
      <c r="BS95" s="124">
        <v>88.23529411764706</v>
      </c>
      <c r="BT95" s="121">
        <v>51</v>
      </c>
      <c r="BU95" s="2"/>
      <c r="BV95" s="3"/>
      <c r="BW95" s="3"/>
      <c r="BX95" s="3"/>
      <c r="BY95" s="3"/>
    </row>
    <row r="96" spans="1:77" ht="41.45" customHeight="1">
      <c r="A96" s="64" t="s">
        <v>294</v>
      </c>
      <c r="C96" s="65"/>
      <c r="D96" s="65" t="s">
        <v>64</v>
      </c>
      <c r="E96" s="66">
        <v>163.0692730729479</v>
      </c>
      <c r="F96" s="68">
        <v>99.99895536009956</v>
      </c>
      <c r="G96" s="100" t="s">
        <v>575</v>
      </c>
      <c r="H96" s="65"/>
      <c r="I96" s="69" t="s">
        <v>294</v>
      </c>
      <c r="J96" s="70"/>
      <c r="K96" s="70"/>
      <c r="L96" s="69" t="s">
        <v>1926</v>
      </c>
      <c r="M96" s="73">
        <v>1.348143657486255</v>
      </c>
      <c r="N96" s="74">
        <v>9610.8515625</v>
      </c>
      <c r="O96" s="74">
        <v>3212.768798828125</v>
      </c>
      <c r="P96" s="75"/>
      <c r="Q96" s="76"/>
      <c r="R96" s="76"/>
      <c r="S96" s="86"/>
      <c r="T96" s="48">
        <v>0</v>
      </c>
      <c r="U96" s="48">
        <v>1</v>
      </c>
      <c r="V96" s="49">
        <v>0</v>
      </c>
      <c r="W96" s="49">
        <v>0.083333</v>
      </c>
      <c r="X96" s="49">
        <v>0</v>
      </c>
      <c r="Y96" s="49">
        <v>0.573702</v>
      </c>
      <c r="Z96" s="49">
        <v>0</v>
      </c>
      <c r="AA96" s="49">
        <v>0</v>
      </c>
      <c r="AB96" s="71">
        <v>96</v>
      </c>
      <c r="AC96" s="71"/>
      <c r="AD96" s="72"/>
      <c r="AE96" s="78" t="s">
        <v>1169</v>
      </c>
      <c r="AF96" s="78">
        <v>204</v>
      </c>
      <c r="AG96" s="78">
        <v>100</v>
      </c>
      <c r="AH96" s="78">
        <v>1074</v>
      </c>
      <c r="AI96" s="78">
        <v>503</v>
      </c>
      <c r="AJ96" s="78"/>
      <c r="AK96" s="78"/>
      <c r="AL96" s="78"/>
      <c r="AM96" s="78"/>
      <c r="AN96" s="78"/>
      <c r="AO96" s="80">
        <v>39881.728784722225</v>
      </c>
      <c r="AP96" s="78"/>
      <c r="AQ96" s="78" t="b">
        <v>1</v>
      </c>
      <c r="AR96" s="78" t="b">
        <v>0</v>
      </c>
      <c r="AS96" s="78" t="b">
        <v>1</v>
      </c>
      <c r="AT96" s="78" t="s">
        <v>1013</v>
      </c>
      <c r="AU96" s="78">
        <v>1</v>
      </c>
      <c r="AV96" s="83" t="s">
        <v>1642</v>
      </c>
      <c r="AW96" s="78" t="b">
        <v>0</v>
      </c>
      <c r="AX96" s="78" t="s">
        <v>1679</v>
      </c>
      <c r="AY96" s="83" t="s">
        <v>1773</v>
      </c>
      <c r="AZ96" s="78" t="s">
        <v>66</v>
      </c>
      <c r="BA96" s="78" t="str">
        <f>REPLACE(INDEX(GroupVertices[Group],MATCH(Vertices[[#This Row],[Vertex]],GroupVertices[Vertex],0)),1,1,"")</f>
        <v>9</v>
      </c>
      <c r="BB96" s="48"/>
      <c r="BC96" s="48"/>
      <c r="BD96" s="48"/>
      <c r="BE96" s="48"/>
      <c r="BF96" s="48"/>
      <c r="BG96" s="48"/>
      <c r="BH96" s="121" t="s">
        <v>2400</v>
      </c>
      <c r="BI96" s="121" t="s">
        <v>2400</v>
      </c>
      <c r="BJ96" s="121" t="s">
        <v>2494</v>
      </c>
      <c r="BK96" s="121" t="s">
        <v>2494</v>
      </c>
      <c r="BL96" s="121">
        <v>0</v>
      </c>
      <c r="BM96" s="124">
        <v>0</v>
      </c>
      <c r="BN96" s="121">
        <v>0</v>
      </c>
      <c r="BO96" s="124">
        <v>0</v>
      </c>
      <c r="BP96" s="121">
        <v>0</v>
      </c>
      <c r="BQ96" s="124">
        <v>0</v>
      </c>
      <c r="BR96" s="121">
        <v>21</v>
      </c>
      <c r="BS96" s="124">
        <v>100</v>
      </c>
      <c r="BT96" s="121">
        <v>21</v>
      </c>
      <c r="BU96" s="2"/>
      <c r="BV96" s="3"/>
      <c r="BW96" s="3"/>
      <c r="BX96" s="3"/>
      <c r="BY96" s="3"/>
    </row>
    <row r="97" spans="1:77" ht="41.45" customHeight="1">
      <c r="A97" s="64" t="s">
        <v>295</v>
      </c>
      <c r="C97" s="65"/>
      <c r="D97" s="65" t="s">
        <v>64</v>
      </c>
      <c r="E97" s="66">
        <v>182.58350665424712</v>
      </c>
      <c r="F97" s="68">
        <v>99.97989068191656</v>
      </c>
      <c r="G97" s="100" t="s">
        <v>576</v>
      </c>
      <c r="H97" s="65"/>
      <c r="I97" s="69" t="s">
        <v>295</v>
      </c>
      <c r="J97" s="70"/>
      <c r="K97" s="70"/>
      <c r="L97" s="69" t="s">
        <v>1927</v>
      </c>
      <c r="M97" s="73">
        <v>7.701765406610412</v>
      </c>
      <c r="N97" s="74">
        <v>9581.3955078125</v>
      </c>
      <c r="O97" s="74">
        <v>6328.77880859375</v>
      </c>
      <c r="P97" s="75"/>
      <c r="Q97" s="76"/>
      <c r="R97" s="76"/>
      <c r="S97" s="86"/>
      <c r="T97" s="48">
        <v>0</v>
      </c>
      <c r="U97" s="48">
        <v>1</v>
      </c>
      <c r="V97" s="49">
        <v>0</v>
      </c>
      <c r="W97" s="49">
        <v>0.083333</v>
      </c>
      <c r="X97" s="49">
        <v>0</v>
      </c>
      <c r="Y97" s="49">
        <v>0.573702</v>
      </c>
      <c r="Z97" s="49">
        <v>0</v>
      </c>
      <c r="AA97" s="49">
        <v>0</v>
      </c>
      <c r="AB97" s="71">
        <v>97</v>
      </c>
      <c r="AC97" s="71"/>
      <c r="AD97" s="72"/>
      <c r="AE97" s="78" t="s">
        <v>1170</v>
      </c>
      <c r="AF97" s="78">
        <v>545</v>
      </c>
      <c r="AG97" s="78">
        <v>1925</v>
      </c>
      <c r="AH97" s="78">
        <v>2614</v>
      </c>
      <c r="AI97" s="78">
        <v>5661</v>
      </c>
      <c r="AJ97" s="78"/>
      <c r="AK97" s="78" t="s">
        <v>1315</v>
      </c>
      <c r="AL97" s="78" t="s">
        <v>1385</v>
      </c>
      <c r="AM97" s="78"/>
      <c r="AN97" s="78"/>
      <c r="AO97" s="80">
        <v>40971.37287037037</v>
      </c>
      <c r="AP97" s="83" t="s">
        <v>1594</v>
      </c>
      <c r="AQ97" s="78" t="b">
        <v>0</v>
      </c>
      <c r="AR97" s="78" t="b">
        <v>0</v>
      </c>
      <c r="AS97" s="78" t="b">
        <v>1</v>
      </c>
      <c r="AT97" s="78" t="s">
        <v>1013</v>
      </c>
      <c r="AU97" s="78">
        <v>3</v>
      </c>
      <c r="AV97" s="83" t="s">
        <v>1650</v>
      </c>
      <c r="AW97" s="78" t="b">
        <v>0</v>
      </c>
      <c r="AX97" s="78" t="s">
        <v>1679</v>
      </c>
      <c r="AY97" s="83" t="s">
        <v>1774</v>
      </c>
      <c r="AZ97" s="78" t="s">
        <v>66</v>
      </c>
      <c r="BA97" s="78" t="str">
        <f>REPLACE(INDEX(GroupVertices[Group],MATCH(Vertices[[#This Row],[Vertex]],GroupVertices[Vertex],0)),1,1,"")</f>
        <v>9</v>
      </c>
      <c r="BB97" s="48"/>
      <c r="BC97" s="48"/>
      <c r="BD97" s="48"/>
      <c r="BE97" s="48"/>
      <c r="BF97" s="48"/>
      <c r="BG97" s="48"/>
      <c r="BH97" s="121" t="s">
        <v>2400</v>
      </c>
      <c r="BI97" s="121" t="s">
        <v>2400</v>
      </c>
      <c r="BJ97" s="121" t="s">
        <v>2494</v>
      </c>
      <c r="BK97" s="121" t="s">
        <v>2494</v>
      </c>
      <c r="BL97" s="121">
        <v>0</v>
      </c>
      <c r="BM97" s="124">
        <v>0</v>
      </c>
      <c r="BN97" s="121">
        <v>0</v>
      </c>
      <c r="BO97" s="124">
        <v>0</v>
      </c>
      <c r="BP97" s="121">
        <v>0</v>
      </c>
      <c r="BQ97" s="124">
        <v>0</v>
      </c>
      <c r="BR97" s="121">
        <v>21</v>
      </c>
      <c r="BS97" s="124">
        <v>100</v>
      </c>
      <c r="BT97" s="121">
        <v>21</v>
      </c>
      <c r="BU97" s="2"/>
      <c r="BV97" s="3"/>
      <c r="BW97" s="3"/>
      <c r="BX97" s="3"/>
      <c r="BY97" s="3"/>
    </row>
    <row r="98" spans="1:77" ht="41.45" customHeight="1">
      <c r="A98" s="64" t="s">
        <v>297</v>
      </c>
      <c r="C98" s="65"/>
      <c r="D98" s="65" t="s">
        <v>64</v>
      </c>
      <c r="E98" s="66">
        <v>162.73779842033406</v>
      </c>
      <c r="F98" s="68">
        <v>99.9992791984687</v>
      </c>
      <c r="G98" s="100" t="s">
        <v>578</v>
      </c>
      <c r="H98" s="65"/>
      <c r="I98" s="69" t="s">
        <v>297</v>
      </c>
      <c r="J98" s="70"/>
      <c r="K98" s="70"/>
      <c r="L98" s="69" t="s">
        <v>1928</v>
      </c>
      <c r="M98" s="73">
        <v>1.240219123665516</v>
      </c>
      <c r="N98" s="74">
        <v>9645.1484375</v>
      </c>
      <c r="O98" s="74">
        <v>7262.697265625</v>
      </c>
      <c r="P98" s="75"/>
      <c r="Q98" s="76"/>
      <c r="R98" s="76"/>
      <c r="S98" s="86"/>
      <c r="T98" s="48">
        <v>0</v>
      </c>
      <c r="U98" s="48">
        <v>1</v>
      </c>
      <c r="V98" s="49">
        <v>0</v>
      </c>
      <c r="W98" s="49">
        <v>0.00211</v>
      </c>
      <c r="X98" s="49">
        <v>0.000871</v>
      </c>
      <c r="Y98" s="49">
        <v>0.483739</v>
      </c>
      <c r="Z98" s="49">
        <v>0</v>
      </c>
      <c r="AA98" s="49">
        <v>0</v>
      </c>
      <c r="AB98" s="71">
        <v>98</v>
      </c>
      <c r="AC98" s="71"/>
      <c r="AD98" s="72"/>
      <c r="AE98" s="78" t="s">
        <v>1171</v>
      </c>
      <c r="AF98" s="78">
        <v>238</v>
      </c>
      <c r="AG98" s="78">
        <v>69</v>
      </c>
      <c r="AH98" s="78">
        <v>2608</v>
      </c>
      <c r="AI98" s="78">
        <v>97</v>
      </c>
      <c r="AJ98" s="78"/>
      <c r="AK98" s="78"/>
      <c r="AL98" s="78" t="s">
        <v>1428</v>
      </c>
      <c r="AM98" s="78"/>
      <c r="AN98" s="78"/>
      <c r="AO98" s="80">
        <v>40889.53539351852</v>
      </c>
      <c r="AP98" s="83" t="s">
        <v>1595</v>
      </c>
      <c r="AQ98" s="78" t="b">
        <v>1</v>
      </c>
      <c r="AR98" s="78" t="b">
        <v>0</v>
      </c>
      <c r="AS98" s="78" t="b">
        <v>0</v>
      </c>
      <c r="AT98" s="78" t="s">
        <v>1013</v>
      </c>
      <c r="AU98" s="78">
        <v>0</v>
      </c>
      <c r="AV98" s="83" t="s">
        <v>1642</v>
      </c>
      <c r="AW98" s="78" t="b">
        <v>0</v>
      </c>
      <c r="AX98" s="78" t="s">
        <v>1679</v>
      </c>
      <c r="AY98" s="83" t="s">
        <v>1775</v>
      </c>
      <c r="AZ98" s="78" t="s">
        <v>66</v>
      </c>
      <c r="BA98" s="78" t="str">
        <f>REPLACE(INDEX(GroupVertices[Group],MATCH(Vertices[[#This Row],[Vertex]],GroupVertices[Vertex],0)),1,1,"")</f>
        <v>7</v>
      </c>
      <c r="BB98" s="48"/>
      <c r="BC98" s="48"/>
      <c r="BD98" s="48"/>
      <c r="BE98" s="48"/>
      <c r="BF98" s="48"/>
      <c r="BG98" s="48"/>
      <c r="BH98" s="121" t="s">
        <v>2412</v>
      </c>
      <c r="BI98" s="121" t="s">
        <v>2412</v>
      </c>
      <c r="BJ98" s="121" t="s">
        <v>2507</v>
      </c>
      <c r="BK98" s="121" t="s">
        <v>2507</v>
      </c>
      <c r="BL98" s="121">
        <v>0</v>
      </c>
      <c r="BM98" s="124">
        <v>0</v>
      </c>
      <c r="BN98" s="121">
        <v>0</v>
      </c>
      <c r="BO98" s="124">
        <v>0</v>
      </c>
      <c r="BP98" s="121">
        <v>0</v>
      </c>
      <c r="BQ98" s="124">
        <v>0</v>
      </c>
      <c r="BR98" s="121">
        <v>24</v>
      </c>
      <c r="BS98" s="124">
        <v>100</v>
      </c>
      <c r="BT98" s="121">
        <v>24</v>
      </c>
      <c r="BU98" s="2"/>
      <c r="BV98" s="3"/>
      <c r="BW98" s="3"/>
      <c r="BX98" s="3"/>
      <c r="BY98" s="3"/>
    </row>
    <row r="99" spans="1:77" ht="41.45" customHeight="1">
      <c r="A99" s="64" t="s">
        <v>298</v>
      </c>
      <c r="C99" s="65"/>
      <c r="D99" s="65" t="s">
        <v>64</v>
      </c>
      <c r="E99" s="66">
        <v>347.0590907350934</v>
      </c>
      <c r="F99" s="68">
        <v>99.81920417243104</v>
      </c>
      <c r="G99" s="100" t="s">
        <v>579</v>
      </c>
      <c r="H99" s="65"/>
      <c r="I99" s="69" t="s">
        <v>298</v>
      </c>
      <c r="J99" s="70"/>
      <c r="K99" s="70"/>
      <c r="L99" s="69" t="s">
        <v>1929</v>
      </c>
      <c r="M99" s="73">
        <v>61.25322280114618</v>
      </c>
      <c r="N99" s="74">
        <v>3422.876220703125</v>
      </c>
      <c r="O99" s="74">
        <v>1592.48779296875</v>
      </c>
      <c r="P99" s="75"/>
      <c r="Q99" s="76"/>
      <c r="R99" s="76"/>
      <c r="S99" s="86"/>
      <c r="T99" s="48">
        <v>1</v>
      </c>
      <c r="U99" s="48">
        <v>1</v>
      </c>
      <c r="V99" s="49">
        <v>0</v>
      </c>
      <c r="W99" s="49">
        <v>0</v>
      </c>
      <c r="X99" s="49">
        <v>0</v>
      </c>
      <c r="Y99" s="49">
        <v>0.999996</v>
      </c>
      <c r="Z99" s="49">
        <v>0</v>
      </c>
      <c r="AA99" s="49" t="s">
        <v>2728</v>
      </c>
      <c r="AB99" s="71">
        <v>99</v>
      </c>
      <c r="AC99" s="71"/>
      <c r="AD99" s="72"/>
      <c r="AE99" s="78" t="s">
        <v>1172</v>
      </c>
      <c r="AF99" s="78">
        <v>2630</v>
      </c>
      <c r="AG99" s="78">
        <v>17307</v>
      </c>
      <c r="AH99" s="78">
        <v>10818</v>
      </c>
      <c r="AI99" s="78">
        <v>4819</v>
      </c>
      <c r="AJ99" s="78"/>
      <c r="AK99" s="78" t="s">
        <v>1316</v>
      </c>
      <c r="AL99" s="78" t="s">
        <v>1429</v>
      </c>
      <c r="AM99" s="83" t="s">
        <v>1502</v>
      </c>
      <c r="AN99" s="78"/>
      <c r="AO99" s="80">
        <v>42242.939097222225</v>
      </c>
      <c r="AP99" s="83" t="s">
        <v>1596</v>
      </c>
      <c r="AQ99" s="78" t="b">
        <v>1</v>
      </c>
      <c r="AR99" s="78" t="b">
        <v>0</v>
      </c>
      <c r="AS99" s="78" t="b">
        <v>1</v>
      </c>
      <c r="AT99" s="78" t="s">
        <v>1013</v>
      </c>
      <c r="AU99" s="78">
        <v>96</v>
      </c>
      <c r="AV99" s="83" t="s">
        <v>1642</v>
      </c>
      <c r="AW99" s="78" t="b">
        <v>1</v>
      </c>
      <c r="AX99" s="78" t="s">
        <v>1679</v>
      </c>
      <c r="AY99" s="83" t="s">
        <v>1776</v>
      </c>
      <c r="AZ99" s="78" t="s">
        <v>66</v>
      </c>
      <c r="BA99" s="78" t="str">
        <f>REPLACE(INDEX(GroupVertices[Group],MATCH(Vertices[[#This Row],[Vertex]],GroupVertices[Vertex],0)),1,1,"")</f>
        <v>2</v>
      </c>
      <c r="BB99" s="48" t="s">
        <v>464</v>
      </c>
      <c r="BC99" s="48" t="s">
        <v>464</v>
      </c>
      <c r="BD99" s="48" t="s">
        <v>479</v>
      </c>
      <c r="BE99" s="48" t="s">
        <v>479</v>
      </c>
      <c r="BF99" s="48"/>
      <c r="BG99" s="48"/>
      <c r="BH99" s="121" t="s">
        <v>2415</v>
      </c>
      <c r="BI99" s="121" t="s">
        <v>2415</v>
      </c>
      <c r="BJ99" s="121" t="s">
        <v>2510</v>
      </c>
      <c r="BK99" s="121" t="s">
        <v>2510</v>
      </c>
      <c r="BL99" s="121">
        <v>1</v>
      </c>
      <c r="BM99" s="124">
        <v>6.666666666666667</v>
      </c>
      <c r="BN99" s="121">
        <v>1</v>
      </c>
      <c r="BO99" s="124">
        <v>6.666666666666667</v>
      </c>
      <c r="BP99" s="121">
        <v>0</v>
      </c>
      <c r="BQ99" s="124">
        <v>0</v>
      </c>
      <c r="BR99" s="121">
        <v>13</v>
      </c>
      <c r="BS99" s="124">
        <v>86.66666666666667</v>
      </c>
      <c r="BT99" s="121">
        <v>15</v>
      </c>
      <c r="BU99" s="2"/>
      <c r="BV99" s="3"/>
      <c r="BW99" s="3"/>
      <c r="BX99" s="3"/>
      <c r="BY99" s="3"/>
    </row>
    <row r="100" spans="1:77" ht="41.45" customHeight="1">
      <c r="A100" s="64" t="s">
        <v>299</v>
      </c>
      <c r="C100" s="65"/>
      <c r="D100" s="65" t="s">
        <v>64</v>
      </c>
      <c r="E100" s="66">
        <v>162.8661111890878</v>
      </c>
      <c r="F100" s="68">
        <v>99.99915384168064</v>
      </c>
      <c r="G100" s="100" t="s">
        <v>580</v>
      </c>
      <c r="H100" s="65"/>
      <c r="I100" s="69" t="s">
        <v>299</v>
      </c>
      <c r="J100" s="70"/>
      <c r="K100" s="70"/>
      <c r="L100" s="69" t="s">
        <v>1930</v>
      </c>
      <c r="M100" s="73">
        <v>1.2819963625638666</v>
      </c>
      <c r="N100" s="74">
        <v>5233.47705078125</v>
      </c>
      <c r="O100" s="74">
        <v>3393.223876953125</v>
      </c>
      <c r="P100" s="75"/>
      <c r="Q100" s="76"/>
      <c r="R100" s="76"/>
      <c r="S100" s="86"/>
      <c r="T100" s="48">
        <v>0</v>
      </c>
      <c r="U100" s="48">
        <v>2</v>
      </c>
      <c r="V100" s="49">
        <v>0</v>
      </c>
      <c r="W100" s="49">
        <v>0.003333</v>
      </c>
      <c r="X100" s="49">
        <v>0.019256</v>
      </c>
      <c r="Y100" s="49">
        <v>0.736959</v>
      </c>
      <c r="Z100" s="49">
        <v>0.5</v>
      </c>
      <c r="AA100" s="49">
        <v>0</v>
      </c>
      <c r="AB100" s="71">
        <v>100</v>
      </c>
      <c r="AC100" s="71"/>
      <c r="AD100" s="72"/>
      <c r="AE100" s="78" t="s">
        <v>1173</v>
      </c>
      <c r="AF100" s="78">
        <v>268</v>
      </c>
      <c r="AG100" s="78">
        <v>81</v>
      </c>
      <c r="AH100" s="78">
        <v>2749</v>
      </c>
      <c r="AI100" s="78">
        <v>3828</v>
      </c>
      <c r="AJ100" s="78"/>
      <c r="AK100" s="78" t="s">
        <v>1317</v>
      </c>
      <c r="AL100" s="78" t="s">
        <v>1430</v>
      </c>
      <c r="AM100" s="78"/>
      <c r="AN100" s="78"/>
      <c r="AO100" s="80">
        <v>43145.776192129626</v>
      </c>
      <c r="AP100" s="83" t="s">
        <v>1597</v>
      </c>
      <c r="AQ100" s="78" t="b">
        <v>1</v>
      </c>
      <c r="AR100" s="78" t="b">
        <v>0</v>
      </c>
      <c r="AS100" s="78" t="b">
        <v>0</v>
      </c>
      <c r="AT100" s="78" t="s">
        <v>1013</v>
      </c>
      <c r="AU100" s="78">
        <v>0</v>
      </c>
      <c r="AV100" s="78"/>
      <c r="AW100" s="78" t="b">
        <v>0</v>
      </c>
      <c r="AX100" s="78" t="s">
        <v>1679</v>
      </c>
      <c r="AY100" s="83" t="s">
        <v>1777</v>
      </c>
      <c r="AZ100" s="78" t="s">
        <v>66</v>
      </c>
      <c r="BA100" s="78" t="str">
        <f>REPLACE(INDEX(GroupVertices[Group],MATCH(Vertices[[#This Row],[Vertex]],GroupVertices[Vertex],0)),1,1,"")</f>
        <v>4</v>
      </c>
      <c r="BB100" s="48"/>
      <c r="BC100" s="48"/>
      <c r="BD100" s="48"/>
      <c r="BE100" s="48"/>
      <c r="BF100" s="48"/>
      <c r="BG100" s="48"/>
      <c r="BH100" s="121" t="s">
        <v>2416</v>
      </c>
      <c r="BI100" s="121" t="s">
        <v>2458</v>
      </c>
      <c r="BJ100" s="121" t="s">
        <v>2511</v>
      </c>
      <c r="BK100" s="121" t="s">
        <v>2512</v>
      </c>
      <c r="BL100" s="121">
        <v>0</v>
      </c>
      <c r="BM100" s="124">
        <v>0</v>
      </c>
      <c r="BN100" s="121">
        <v>5</v>
      </c>
      <c r="BO100" s="124">
        <v>6.756756756756757</v>
      </c>
      <c r="BP100" s="121">
        <v>0</v>
      </c>
      <c r="BQ100" s="124">
        <v>0</v>
      </c>
      <c r="BR100" s="121">
        <v>69</v>
      </c>
      <c r="BS100" s="124">
        <v>93.24324324324324</v>
      </c>
      <c r="BT100" s="121">
        <v>74</v>
      </c>
      <c r="BU100" s="2"/>
      <c r="BV100" s="3"/>
      <c r="BW100" s="3"/>
      <c r="BX100" s="3"/>
      <c r="BY100" s="3"/>
    </row>
    <row r="101" spans="1:77" ht="41.45" customHeight="1">
      <c r="A101" s="64" t="s">
        <v>300</v>
      </c>
      <c r="C101" s="65"/>
      <c r="D101" s="65" t="s">
        <v>64</v>
      </c>
      <c r="E101" s="66">
        <v>162.2031618838601</v>
      </c>
      <c r="F101" s="68">
        <v>99.99980151841892</v>
      </c>
      <c r="G101" s="100" t="s">
        <v>581</v>
      </c>
      <c r="H101" s="65"/>
      <c r="I101" s="69" t="s">
        <v>300</v>
      </c>
      <c r="J101" s="70"/>
      <c r="K101" s="70"/>
      <c r="L101" s="69" t="s">
        <v>1931</v>
      </c>
      <c r="M101" s="73">
        <v>1.0661472949223885</v>
      </c>
      <c r="N101" s="74">
        <v>4393.48876953125</v>
      </c>
      <c r="O101" s="74">
        <v>4387.83251953125</v>
      </c>
      <c r="P101" s="75"/>
      <c r="Q101" s="76"/>
      <c r="R101" s="76"/>
      <c r="S101" s="86"/>
      <c r="T101" s="48">
        <v>0</v>
      </c>
      <c r="U101" s="48">
        <v>2</v>
      </c>
      <c r="V101" s="49">
        <v>0</v>
      </c>
      <c r="W101" s="49">
        <v>0.003333</v>
      </c>
      <c r="X101" s="49">
        <v>0.019256</v>
      </c>
      <c r="Y101" s="49">
        <v>0.736959</v>
      </c>
      <c r="Z101" s="49">
        <v>0.5</v>
      </c>
      <c r="AA101" s="49">
        <v>0</v>
      </c>
      <c r="AB101" s="71">
        <v>101</v>
      </c>
      <c r="AC101" s="71"/>
      <c r="AD101" s="72"/>
      <c r="AE101" s="78" t="s">
        <v>1174</v>
      </c>
      <c r="AF101" s="78">
        <v>283</v>
      </c>
      <c r="AG101" s="78">
        <v>19</v>
      </c>
      <c r="AH101" s="78">
        <v>1896</v>
      </c>
      <c r="AI101" s="78">
        <v>2284</v>
      </c>
      <c r="AJ101" s="78"/>
      <c r="AK101" s="78" t="s">
        <v>1318</v>
      </c>
      <c r="AL101" s="78" t="s">
        <v>1379</v>
      </c>
      <c r="AM101" s="78"/>
      <c r="AN101" s="78"/>
      <c r="AO101" s="80">
        <v>43355.52921296296</v>
      </c>
      <c r="AP101" s="78"/>
      <c r="AQ101" s="78" t="b">
        <v>1</v>
      </c>
      <c r="AR101" s="78" t="b">
        <v>0</v>
      </c>
      <c r="AS101" s="78" t="b">
        <v>0</v>
      </c>
      <c r="AT101" s="78" t="s">
        <v>1013</v>
      </c>
      <c r="AU101" s="78">
        <v>0</v>
      </c>
      <c r="AV101" s="78"/>
      <c r="AW101" s="78" t="b">
        <v>0</v>
      </c>
      <c r="AX101" s="78" t="s">
        <v>1679</v>
      </c>
      <c r="AY101" s="83" t="s">
        <v>1778</v>
      </c>
      <c r="AZ101" s="78" t="s">
        <v>66</v>
      </c>
      <c r="BA101" s="78" t="str">
        <f>REPLACE(INDEX(GroupVertices[Group],MATCH(Vertices[[#This Row],[Vertex]],GroupVertices[Vertex],0)),1,1,"")</f>
        <v>4</v>
      </c>
      <c r="BB101" s="48"/>
      <c r="BC101" s="48"/>
      <c r="BD101" s="48"/>
      <c r="BE101" s="48"/>
      <c r="BF101" s="48"/>
      <c r="BG101" s="48"/>
      <c r="BH101" s="121" t="s">
        <v>2417</v>
      </c>
      <c r="BI101" s="121" t="s">
        <v>2459</v>
      </c>
      <c r="BJ101" s="121" t="s">
        <v>2511</v>
      </c>
      <c r="BK101" s="121" t="s">
        <v>2512</v>
      </c>
      <c r="BL101" s="121">
        <v>0</v>
      </c>
      <c r="BM101" s="124">
        <v>0</v>
      </c>
      <c r="BN101" s="121">
        <v>5</v>
      </c>
      <c r="BO101" s="124">
        <v>6.756756756756757</v>
      </c>
      <c r="BP101" s="121">
        <v>0</v>
      </c>
      <c r="BQ101" s="124">
        <v>0</v>
      </c>
      <c r="BR101" s="121">
        <v>69</v>
      </c>
      <c r="BS101" s="124">
        <v>93.24324324324324</v>
      </c>
      <c r="BT101" s="121">
        <v>74</v>
      </c>
      <c r="BU101" s="2"/>
      <c r="BV101" s="3"/>
      <c r="BW101" s="3"/>
      <c r="BX101" s="3"/>
      <c r="BY101" s="3"/>
    </row>
    <row r="102" spans="1:77" ht="41.45" customHeight="1">
      <c r="A102" s="64" t="s">
        <v>301</v>
      </c>
      <c r="C102" s="65"/>
      <c r="D102" s="65" t="s">
        <v>64</v>
      </c>
      <c r="E102" s="66">
        <v>163.03719488075947</v>
      </c>
      <c r="F102" s="68">
        <v>99.99898669929658</v>
      </c>
      <c r="G102" s="100" t="s">
        <v>582</v>
      </c>
      <c r="H102" s="65"/>
      <c r="I102" s="69" t="s">
        <v>301</v>
      </c>
      <c r="J102" s="70"/>
      <c r="K102" s="70"/>
      <c r="L102" s="69" t="s">
        <v>1932</v>
      </c>
      <c r="M102" s="73">
        <v>1.3376993477616674</v>
      </c>
      <c r="N102" s="74">
        <v>5704.4326171875</v>
      </c>
      <c r="O102" s="74">
        <v>2194.26025390625</v>
      </c>
      <c r="P102" s="75"/>
      <c r="Q102" s="76"/>
      <c r="R102" s="76"/>
      <c r="S102" s="86"/>
      <c r="T102" s="48">
        <v>0</v>
      </c>
      <c r="U102" s="48">
        <v>2</v>
      </c>
      <c r="V102" s="49">
        <v>0</v>
      </c>
      <c r="W102" s="49">
        <v>0.003333</v>
      </c>
      <c r="X102" s="49">
        <v>0.019256</v>
      </c>
      <c r="Y102" s="49">
        <v>0.736959</v>
      </c>
      <c r="Z102" s="49">
        <v>0.5</v>
      </c>
      <c r="AA102" s="49">
        <v>0</v>
      </c>
      <c r="AB102" s="71">
        <v>102</v>
      </c>
      <c r="AC102" s="71"/>
      <c r="AD102" s="72"/>
      <c r="AE102" s="78" t="s">
        <v>1175</v>
      </c>
      <c r="AF102" s="78">
        <v>281</v>
      </c>
      <c r="AG102" s="78">
        <v>97</v>
      </c>
      <c r="AH102" s="78">
        <v>3206</v>
      </c>
      <c r="AI102" s="78">
        <v>4678</v>
      </c>
      <c r="AJ102" s="78"/>
      <c r="AK102" s="78" t="s">
        <v>1319</v>
      </c>
      <c r="AL102" s="78" t="s">
        <v>1369</v>
      </c>
      <c r="AM102" s="78"/>
      <c r="AN102" s="78"/>
      <c r="AO102" s="80">
        <v>43030.42721064815</v>
      </c>
      <c r="AP102" s="78"/>
      <c r="AQ102" s="78" t="b">
        <v>1</v>
      </c>
      <c r="AR102" s="78" t="b">
        <v>0</v>
      </c>
      <c r="AS102" s="78" t="b">
        <v>0</v>
      </c>
      <c r="AT102" s="78" t="s">
        <v>1013</v>
      </c>
      <c r="AU102" s="78">
        <v>1</v>
      </c>
      <c r="AV102" s="78"/>
      <c r="AW102" s="78" t="b">
        <v>0</v>
      </c>
      <c r="AX102" s="78" t="s">
        <v>1679</v>
      </c>
      <c r="AY102" s="83" t="s">
        <v>1779</v>
      </c>
      <c r="AZ102" s="78" t="s">
        <v>66</v>
      </c>
      <c r="BA102" s="78" t="str">
        <f>REPLACE(INDEX(GroupVertices[Group],MATCH(Vertices[[#This Row],[Vertex]],GroupVertices[Vertex],0)),1,1,"")</f>
        <v>4</v>
      </c>
      <c r="BB102" s="48"/>
      <c r="BC102" s="48"/>
      <c r="BD102" s="48"/>
      <c r="BE102" s="48"/>
      <c r="BF102" s="48"/>
      <c r="BG102" s="48"/>
      <c r="BH102" s="121" t="s">
        <v>2417</v>
      </c>
      <c r="BI102" s="121" t="s">
        <v>2459</v>
      </c>
      <c r="BJ102" s="121" t="s">
        <v>2511</v>
      </c>
      <c r="BK102" s="121" t="s">
        <v>2512</v>
      </c>
      <c r="BL102" s="121">
        <v>0</v>
      </c>
      <c r="BM102" s="124">
        <v>0</v>
      </c>
      <c r="BN102" s="121">
        <v>5</v>
      </c>
      <c r="BO102" s="124">
        <v>6.756756756756757</v>
      </c>
      <c r="BP102" s="121">
        <v>0</v>
      </c>
      <c r="BQ102" s="124">
        <v>0</v>
      </c>
      <c r="BR102" s="121">
        <v>69</v>
      </c>
      <c r="BS102" s="124">
        <v>93.24324324324324</v>
      </c>
      <c r="BT102" s="121">
        <v>74</v>
      </c>
      <c r="BU102" s="2"/>
      <c r="BV102" s="3"/>
      <c r="BW102" s="3"/>
      <c r="BX102" s="3"/>
      <c r="BY102" s="3"/>
    </row>
    <row r="103" spans="1:77" ht="41.45" customHeight="1">
      <c r="A103" s="64" t="s">
        <v>302</v>
      </c>
      <c r="C103" s="65"/>
      <c r="D103" s="65" t="s">
        <v>64</v>
      </c>
      <c r="E103" s="66">
        <v>162.81264753544042</v>
      </c>
      <c r="F103" s="68">
        <v>99.99920607367567</v>
      </c>
      <c r="G103" s="100" t="s">
        <v>583</v>
      </c>
      <c r="H103" s="65"/>
      <c r="I103" s="69" t="s">
        <v>302</v>
      </c>
      <c r="J103" s="70"/>
      <c r="K103" s="70"/>
      <c r="L103" s="69" t="s">
        <v>1933</v>
      </c>
      <c r="M103" s="73">
        <v>1.2645891796895539</v>
      </c>
      <c r="N103" s="74">
        <v>3911.23974609375</v>
      </c>
      <c r="O103" s="74">
        <v>2108.3076171875</v>
      </c>
      <c r="P103" s="75"/>
      <c r="Q103" s="76"/>
      <c r="R103" s="76"/>
      <c r="S103" s="86"/>
      <c r="T103" s="48">
        <v>0</v>
      </c>
      <c r="U103" s="48">
        <v>2</v>
      </c>
      <c r="V103" s="49">
        <v>0</v>
      </c>
      <c r="W103" s="49">
        <v>0.003333</v>
      </c>
      <c r="X103" s="49">
        <v>0.019256</v>
      </c>
      <c r="Y103" s="49">
        <v>0.736959</v>
      </c>
      <c r="Z103" s="49">
        <v>0.5</v>
      </c>
      <c r="AA103" s="49">
        <v>0</v>
      </c>
      <c r="AB103" s="71">
        <v>103</v>
      </c>
      <c r="AC103" s="71"/>
      <c r="AD103" s="72"/>
      <c r="AE103" s="78" t="s">
        <v>1176</v>
      </c>
      <c r="AF103" s="78">
        <v>193</v>
      </c>
      <c r="AG103" s="78">
        <v>76</v>
      </c>
      <c r="AH103" s="78">
        <v>1927</v>
      </c>
      <c r="AI103" s="78">
        <v>3123</v>
      </c>
      <c r="AJ103" s="78"/>
      <c r="AK103" s="78"/>
      <c r="AL103" s="78" t="s">
        <v>1045</v>
      </c>
      <c r="AM103" s="78"/>
      <c r="AN103" s="78"/>
      <c r="AO103" s="80">
        <v>43034.41034722222</v>
      </c>
      <c r="AP103" s="78"/>
      <c r="AQ103" s="78" t="b">
        <v>1</v>
      </c>
      <c r="AR103" s="78" t="b">
        <v>0</v>
      </c>
      <c r="AS103" s="78" t="b">
        <v>0</v>
      </c>
      <c r="AT103" s="78" t="s">
        <v>1013</v>
      </c>
      <c r="AU103" s="78">
        <v>0</v>
      </c>
      <c r="AV103" s="78"/>
      <c r="AW103" s="78" t="b">
        <v>0</v>
      </c>
      <c r="AX103" s="78" t="s">
        <v>1679</v>
      </c>
      <c r="AY103" s="83" t="s">
        <v>1780</v>
      </c>
      <c r="AZ103" s="78" t="s">
        <v>66</v>
      </c>
      <c r="BA103" s="78" t="str">
        <f>REPLACE(INDEX(GroupVertices[Group],MATCH(Vertices[[#This Row],[Vertex]],GroupVertices[Vertex],0)),1,1,"")</f>
        <v>4</v>
      </c>
      <c r="BB103" s="48"/>
      <c r="BC103" s="48"/>
      <c r="BD103" s="48"/>
      <c r="BE103" s="48"/>
      <c r="BF103" s="48"/>
      <c r="BG103" s="48"/>
      <c r="BH103" s="121" t="s">
        <v>2418</v>
      </c>
      <c r="BI103" s="121" t="s">
        <v>2460</v>
      </c>
      <c r="BJ103" s="121" t="s">
        <v>2512</v>
      </c>
      <c r="BK103" s="121" t="s">
        <v>2512</v>
      </c>
      <c r="BL103" s="121">
        <v>0</v>
      </c>
      <c r="BM103" s="124">
        <v>0</v>
      </c>
      <c r="BN103" s="121">
        <v>4</v>
      </c>
      <c r="BO103" s="124">
        <v>8.333333333333334</v>
      </c>
      <c r="BP103" s="121">
        <v>0</v>
      </c>
      <c r="BQ103" s="124">
        <v>0</v>
      </c>
      <c r="BR103" s="121">
        <v>44</v>
      </c>
      <c r="BS103" s="124">
        <v>91.66666666666667</v>
      </c>
      <c r="BT103" s="121">
        <v>48</v>
      </c>
      <c r="BU103" s="2"/>
      <c r="BV103" s="3"/>
      <c r="BW103" s="3"/>
      <c r="BX103" s="3"/>
      <c r="BY103" s="3"/>
    </row>
    <row r="104" spans="1:77" ht="41.45" customHeight="1">
      <c r="A104" s="64" t="s">
        <v>303</v>
      </c>
      <c r="C104" s="65"/>
      <c r="D104" s="65" t="s">
        <v>64</v>
      </c>
      <c r="E104" s="66">
        <v>208.28883132791466</v>
      </c>
      <c r="F104" s="68">
        <v>99.95477753871</v>
      </c>
      <c r="G104" s="100" t="s">
        <v>584</v>
      </c>
      <c r="H104" s="65"/>
      <c r="I104" s="69" t="s">
        <v>303</v>
      </c>
      <c r="J104" s="70"/>
      <c r="K104" s="70"/>
      <c r="L104" s="69" t="s">
        <v>1934</v>
      </c>
      <c r="M104" s="73">
        <v>16.071138932579984</v>
      </c>
      <c r="N104" s="74">
        <v>4240.5126953125</v>
      </c>
      <c r="O104" s="74">
        <v>7097.07421875</v>
      </c>
      <c r="P104" s="75"/>
      <c r="Q104" s="76"/>
      <c r="R104" s="76"/>
      <c r="S104" s="86"/>
      <c r="T104" s="48">
        <v>0</v>
      </c>
      <c r="U104" s="48">
        <v>1</v>
      </c>
      <c r="V104" s="49">
        <v>0</v>
      </c>
      <c r="W104" s="49">
        <v>0.002283</v>
      </c>
      <c r="X104" s="49">
        <v>0.000327</v>
      </c>
      <c r="Y104" s="49">
        <v>0.486115</v>
      </c>
      <c r="Z104" s="49">
        <v>0</v>
      </c>
      <c r="AA104" s="49">
        <v>0</v>
      </c>
      <c r="AB104" s="71">
        <v>104</v>
      </c>
      <c r="AC104" s="71"/>
      <c r="AD104" s="72"/>
      <c r="AE104" s="78" t="s">
        <v>1177</v>
      </c>
      <c r="AF104" s="78">
        <v>1392</v>
      </c>
      <c r="AG104" s="78">
        <v>4329</v>
      </c>
      <c r="AH104" s="78">
        <v>51442</v>
      </c>
      <c r="AI104" s="78">
        <v>35681</v>
      </c>
      <c r="AJ104" s="78"/>
      <c r="AK104" s="78" t="s">
        <v>1320</v>
      </c>
      <c r="AL104" s="78" t="s">
        <v>1049</v>
      </c>
      <c r="AM104" s="83" t="s">
        <v>1503</v>
      </c>
      <c r="AN104" s="78"/>
      <c r="AO104" s="80">
        <v>40422.68372685185</v>
      </c>
      <c r="AP104" s="83" t="s">
        <v>1598</v>
      </c>
      <c r="AQ104" s="78" t="b">
        <v>0</v>
      </c>
      <c r="AR104" s="78" t="b">
        <v>0</v>
      </c>
      <c r="AS104" s="78" t="b">
        <v>1</v>
      </c>
      <c r="AT104" s="78" t="s">
        <v>1013</v>
      </c>
      <c r="AU104" s="78">
        <v>53</v>
      </c>
      <c r="AV104" s="83" t="s">
        <v>1641</v>
      </c>
      <c r="AW104" s="78" t="b">
        <v>0</v>
      </c>
      <c r="AX104" s="78" t="s">
        <v>1679</v>
      </c>
      <c r="AY104" s="83" t="s">
        <v>1781</v>
      </c>
      <c r="AZ104" s="78" t="s">
        <v>66</v>
      </c>
      <c r="BA104" s="78" t="str">
        <f>REPLACE(INDEX(GroupVertices[Group],MATCH(Vertices[[#This Row],[Vertex]],GroupVertices[Vertex],0)),1,1,"")</f>
        <v>3</v>
      </c>
      <c r="BB104" s="48" t="s">
        <v>465</v>
      </c>
      <c r="BC104" s="48" t="s">
        <v>465</v>
      </c>
      <c r="BD104" s="48" t="s">
        <v>474</v>
      </c>
      <c r="BE104" s="48" t="s">
        <v>474</v>
      </c>
      <c r="BF104" s="48"/>
      <c r="BG104" s="48"/>
      <c r="BH104" s="121" t="s">
        <v>2419</v>
      </c>
      <c r="BI104" s="121" t="s">
        <v>2419</v>
      </c>
      <c r="BJ104" s="121" t="s">
        <v>2513</v>
      </c>
      <c r="BK104" s="121" t="s">
        <v>2513</v>
      </c>
      <c r="BL104" s="121">
        <v>1</v>
      </c>
      <c r="BM104" s="124">
        <v>1.8181818181818181</v>
      </c>
      <c r="BN104" s="121">
        <v>2</v>
      </c>
      <c r="BO104" s="124">
        <v>3.6363636363636362</v>
      </c>
      <c r="BP104" s="121">
        <v>0</v>
      </c>
      <c r="BQ104" s="124">
        <v>0</v>
      </c>
      <c r="BR104" s="121">
        <v>52</v>
      </c>
      <c r="BS104" s="124">
        <v>94.54545454545455</v>
      </c>
      <c r="BT104" s="121">
        <v>55</v>
      </c>
      <c r="BU104" s="2"/>
      <c r="BV104" s="3"/>
      <c r="BW104" s="3"/>
      <c r="BX104" s="3"/>
      <c r="BY104" s="3"/>
    </row>
    <row r="105" spans="1:77" ht="41.45" customHeight="1">
      <c r="A105" s="64" t="s">
        <v>353</v>
      </c>
      <c r="C105" s="65"/>
      <c r="D105" s="65" t="s">
        <v>64</v>
      </c>
      <c r="E105" s="66">
        <v>473.61825164920697</v>
      </c>
      <c r="F105" s="68">
        <v>99.6955605938151</v>
      </c>
      <c r="G105" s="100" t="s">
        <v>1661</v>
      </c>
      <c r="H105" s="65"/>
      <c r="I105" s="69" t="s">
        <v>353</v>
      </c>
      <c r="J105" s="70"/>
      <c r="K105" s="70"/>
      <c r="L105" s="69" t="s">
        <v>1935</v>
      </c>
      <c r="M105" s="73">
        <v>102.45950610121933</v>
      </c>
      <c r="N105" s="74">
        <v>4553.01416015625</v>
      </c>
      <c r="O105" s="74">
        <v>7842.33642578125</v>
      </c>
      <c r="P105" s="75"/>
      <c r="Q105" s="76"/>
      <c r="R105" s="76"/>
      <c r="S105" s="86"/>
      <c r="T105" s="48">
        <v>3</v>
      </c>
      <c r="U105" s="48">
        <v>0</v>
      </c>
      <c r="V105" s="49">
        <v>288</v>
      </c>
      <c r="W105" s="49">
        <v>0.002976</v>
      </c>
      <c r="X105" s="49">
        <v>0.002729</v>
      </c>
      <c r="Y105" s="49">
        <v>1.186289</v>
      </c>
      <c r="Z105" s="49">
        <v>0</v>
      </c>
      <c r="AA105" s="49">
        <v>0</v>
      </c>
      <c r="AB105" s="71">
        <v>105</v>
      </c>
      <c r="AC105" s="71"/>
      <c r="AD105" s="72"/>
      <c r="AE105" s="78" t="s">
        <v>1178</v>
      </c>
      <c r="AF105" s="78">
        <v>458</v>
      </c>
      <c r="AG105" s="78">
        <v>29143</v>
      </c>
      <c r="AH105" s="78">
        <v>12892</v>
      </c>
      <c r="AI105" s="78">
        <v>19273</v>
      </c>
      <c r="AJ105" s="78"/>
      <c r="AK105" s="78" t="s">
        <v>1321</v>
      </c>
      <c r="AL105" s="78" t="s">
        <v>1431</v>
      </c>
      <c r="AM105" s="83" t="s">
        <v>1504</v>
      </c>
      <c r="AN105" s="78"/>
      <c r="AO105" s="80">
        <v>42480.72199074074</v>
      </c>
      <c r="AP105" s="83" t="s">
        <v>1599</v>
      </c>
      <c r="AQ105" s="78" t="b">
        <v>0</v>
      </c>
      <c r="AR105" s="78" t="b">
        <v>0</v>
      </c>
      <c r="AS105" s="78" t="b">
        <v>1</v>
      </c>
      <c r="AT105" s="78"/>
      <c r="AU105" s="78">
        <v>157</v>
      </c>
      <c r="AV105" s="83" t="s">
        <v>1642</v>
      </c>
      <c r="AW105" s="78" t="b">
        <v>1</v>
      </c>
      <c r="AX105" s="78" t="s">
        <v>1679</v>
      </c>
      <c r="AY105" s="83" t="s">
        <v>1782</v>
      </c>
      <c r="AZ105" s="78" t="s">
        <v>65</v>
      </c>
      <c r="BA105" s="78" t="str">
        <f>REPLACE(INDEX(GroupVertices[Group],MATCH(Vertices[[#This Row],[Vertex]],GroupVertices[Vertex],0)),1,1,"")</f>
        <v>3</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304</v>
      </c>
      <c r="C106" s="65"/>
      <c r="D106" s="65" t="s">
        <v>64</v>
      </c>
      <c r="E106" s="66">
        <v>165.57137206364598</v>
      </c>
      <c r="F106" s="68">
        <v>99.99651090273254</v>
      </c>
      <c r="G106" s="100" t="s">
        <v>585</v>
      </c>
      <c r="H106" s="65"/>
      <c r="I106" s="69" t="s">
        <v>304</v>
      </c>
      <c r="J106" s="70"/>
      <c r="K106" s="70"/>
      <c r="L106" s="69" t="s">
        <v>1936</v>
      </c>
      <c r="M106" s="73">
        <v>2.1627998160040924</v>
      </c>
      <c r="N106" s="74">
        <v>7957.29345703125</v>
      </c>
      <c r="O106" s="74">
        <v>2393.878173828125</v>
      </c>
      <c r="P106" s="75"/>
      <c r="Q106" s="76"/>
      <c r="R106" s="76"/>
      <c r="S106" s="86"/>
      <c r="T106" s="48">
        <v>0</v>
      </c>
      <c r="U106" s="48">
        <v>1</v>
      </c>
      <c r="V106" s="49">
        <v>0</v>
      </c>
      <c r="W106" s="49">
        <v>0.333333</v>
      </c>
      <c r="X106" s="49">
        <v>0</v>
      </c>
      <c r="Y106" s="49">
        <v>0.638296</v>
      </c>
      <c r="Z106" s="49">
        <v>0</v>
      </c>
      <c r="AA106" s="49">
        <v>0</v>
      </c>
      <c r="AB106" s="71">
        <v>106</v>
      </c>
      <c r="AC106" s="71"/>
      <c r="AD106" s="72"/>
      <c r="AE106" s="78" t="s">
        <v>1179</v>
      </c>
      <c r="AF106" s="78">
        <v>768</v>
      </c>
      <c r="AG106" s="78">
        <v>334</v>
      </c>
      <c r="AH106" s="78">
        <v>8086</v>
      </c>
      <c r="AI106" s="78">
        <v>27326</v>
      </c>
      <c r="AJ106" s="78"/>
      <c r="AK106" s="78" t="s">
        <v>1322</v>
      </c>
      <c r="AL106" s="78" t="s">
        <v>1432</v>
      </c>
      <c r="AM106" s="78"/>
      <c r="AN106" s="78"/>
      <c r="AO106" s="80">
        <v>39917.23831018519</v>
      </c>
      <c r="AP106" s="83" t="s">
        <v>1600</v>
      </c>
      <c r="AQ106" s="78" t="b">
        <v>1</v>
      </c>
      <c r="AR106" s="78" t="b">
        <v>0</v>
      </c>
      <c r="AS106" s="78" t="b">
        <v>1</v>
      </c>
      <c r="AT106" s="78" t="s">
        <v>1013</v>
      </c>
      <c r="AU106" s="78">
        <v>2</v>
      </c>
      <c r="AV106" s="83" t="s">
        <v>1642</v>
      </c>
      <c r="AW106" s="78" t="b">
        <v>0</v>
      </c>
      <c r="AX106" s="78" t="s">
        <v>1679</v>
      </c>
      <c r="AY106" s="83" t="s">
        <v>1783</v>
      </c>
      <c r="AZ106" s="78" t="s">
        <v>66</v>
      </c>
      <c r="BA106" s="78" t="str">
        <f>REPLACE(INDEX(GroupVertices[Group],MATCH(Vertices[[#This Row],[Vertex]],GroupVertices[Vertex],0)),1,1,"")</f>
        <v>12</v>
      </c>
      <c r="BB106" s="48"/>
      <c r="BC106" s="48"/>
      <c r="BD106" s="48"/>
      <c r="BE106" s="48"/>
      <c r="BF106" s="48"/>
      <c r="BG106" s="48"/>
      <c r="BH106" s="121" t="s">
        <v>2420</v>
      </c>
      <c r="BI106" s="121" t="s">
        <v>2420</v>
      </c>
      <c r="BJ106" s="121" t="s">
        <v>2514</v>
      </c>
      <c r="BK106" s="121" t="s">
        <v>2514</v>
      </c>
      <c r="BL106" s="121">
        <v>1</v>
      </c>
      <c r="BM106" s="124">
        <v>1.7857142857142858</v>
      </c>
      <c r="BN106" s="121">
        <v>1</v>
      </c>
      <c r="BO106" s="124">
        <v>1.7857142857142858</v>
      </c>
      <c r="BP106" s="121">
        <v>0</v>
      </c>
      <c r="BQ106" s="124">
        <v>0</v>
      </c>
      <c r="BR106" s="121">
        <v>54</v>
      </c>
      <c r="BS106" s="124">
        <v>96.42857142857143</v>
      </c>
      <c r="BT106" s="121">
        <v>56</v>
      </c>
      <c r="BU106" s="2"/>
      <c r="BV106" s="3"/>
      <c r="BW106" s="3"/>
      <c r="BX106" s="3"/>
      <c r="BY106" s="3"/>
    </row>
    <row r="107" spans="1:77" ht="41.45" customHeight="1">
      <c r="A107" s="64" t="s">
        <v>330</v>
      </c>
      <c r="C107" s="65"/>
      <c r="D107" s="65" t="s">
        <v>64</v>
      </c>
      <c r="E107" s="66">
        <v>212.9187837337791</v>
      </c>
      <c r="F107" s="68">
        <v>99.9502542479411</v>
      </c>
      <c r="G107" s="100" t="s">
        <v>605</v>
      </c>
      <c r="H107" s="65"/>
      <c r="I107" s="69" t="s">
        <v>330</v>
      </c>
      <c r="J107" s="70"/>
      <c r="K107" s="70"/>
      <c r="L107" s="69" t="s">
        <v>1937</v>
      </c>
      <c r="M107" s="73">
        <v>17.57860096949547</v>
      </c>
      <c r="N107" s="74">
        <v>7957.29345703125</v>
      </c>
      <c r="O107" s="74">
        <v>1911.573486328125</v>
      </c>
      <c r="P107" s="75"/>
      <c r="Q107" s="76"/>
      <c r="R107" s="76"/>
      <c r="S107" s="86"/>
      <c r="T107" s="48">
        <v>3</v>
      </c>
      <c r="U107" s="48">
        <v>1</v>
      </c>
      <c r="V107" s="49">
        <v>2</v>
      </c>
      <c r="W107" s="49">
        <v>0.5</v>
      </c>
      <c r="X107" s="49">
        <v>0</v>
      </c>
      <c r="Y107" s="49">
        <v>1.723398</v>
      </c>
      <c r="Z107" s="49">
        <v>0</v>
      </c>
      <c r="AA107" s="49">
        <v>0</v>
      </c>
      <c r="AB107" s="71">
        <v>107</v>
      </c>
      <c r="AC107" s="71"/>
      <c r="AD107" s="72"/>
      <c r="AE107" s="78" t="s">
        <v>1180</v>
      </c>
      <c r="AF107" s="78">
        <v>745</v>
      </c>
      <c r="AG107" s="78">
        <v>4762</v>
      </c>
      <c r="AH107" s="78">
        <v>91600</v>
      </c>
      <c r="AI107" s="78">
        <v>8605</v>
      </c>
      <c r="AJ107" s="78"/>
      <c r="AK107" s="78" t="s">
        <v>1323</v>
      </c>
      <c r="AL107" s="78" t="s">
        <v>1433</v>
      </c>
      <c r="AM107" s="83" t="s">
        <v>1505</v>
      </c>
      <c r="AN107" s="78"/>
      <c r="AO107" s="80">
        <v>40016.36547453704</v>
      </c>
      <c r="AP107" s="83" t="s">
        <v>1601</v>
      </c>
      <c r="AQ107" s="78" t="b">
        <v>0</v>
      </c>
      <c r="AR107" s="78" t="b">
        <v>0</v>
      </c>
      <c r="AS107" s="78" t="b">
        <v>1</v>
      </c>
      <c r="AT107" s="78" t="s">
        <v>1013</v>
      </c>
      <c r="AU107" s="78">
        <v>79</v>
      </c>
      <c r="AV107" s="83" t="s">
        <v>1645</v>
      </c>
      <c r="AW107" s="78" t="b">
        <v>0</v>
      </c>
      <c r="AX107" s="78" t="s">
        <v>1679</v>
      </c>
      <c r="AY107" s="83" t="s">
        <v>1784</v>
      </c>
      <c r="AZ107" s="78" t="s">
        <v>66</v>
      </c>
      <c r="BA107" s="78" t="str">
        <f>REPLACE(INDEX(GroupVertices[Group],MATCH(Vertices[[#This Row],[Vertex]],GroupVertices[Vertex],0)),1,1,"")</f>
        <v>12</v>
      </c>
      <c r="BB107" s="48"/>
      <c r="BC107" s="48"/>
      <c r="BD107" s="48"/>
      <c r="BE107" s="48"/>
      <c r="BF107" s="48"/>
      <c r="BG107" s="48"/>
      <c r="BH107" s="121" t="s">
        <v>2421</v>
      </c>
      <c r="BI107" s="121" t="s">
        <v>2461</v>
      </c>
      <c r="BJ107" s="121" t="s">
        <v>2515</v>
      </c>
      <c r="BK107" s="121" t="s">
        <v>2546</v>
      </c>
      <c r="BL107" s="121">
        <v>0</v>
      </c>
      <c r="BM107" s="124">
        <v>0</v>
      </c>
      <c r="BN107" s="121">
        <v>1</v>
      </c>
      <c r="BO107" s="124">
        <v>1.6129032258064515</v>
      </c>
      <c r="BP107" s="121">
        <v>0</v>
      </c>
      <c r="BQ107" s="124">
        <v>0</v>
      </c>
      <c r="BR107" s="121">
        <v>61</v>
      </c>
      <c r="BS107" s="124">
        <v>98.38709677419355</v>
      </c>
      <c r="BT107" s="121">
        <v>62</v>
      </c>
      <c r="BU107" s="2"/>
      <c r="BV107" s="3"/>
      <c r="BW107" s="3"/>
      <c r="BX107" s="3"/>
      <c r="BY107" s="3"/>
    </row>
    <row r="108" spans="1:77" ht="41.45" customHeight="1">
      <c r="A108" s="64" t="s">
        <v>305</v>
      </c>
      <c r="C108" s="65"/>
      <c r="D108" s="65" t="s">
        <v>64</v>
      </c>
      <c r="E108" s="66">
        <v>162.83403299689937</v>
      </c>
      <c r="F108" s="68">
        <v>99.99918518087766</v>
      </c>
      <c r="G108" s="100" t="s">
        <v>586</v>
      </c>
      <c r="H108" s="65"/>
      <c r="I108" s="69" t="s">
        <v>305</v>
      </c>
      <c r="J108" s="70"/>
      <c r="K108" s="70"/>
      <c r="L108" s="69" t="s">
        <v>1938</v>
      </c>
      <c r="M108" s="73">
        <v>1.271552052839279</v>
      </c>
      <c r="N108" s="74">
        <v>4291.53759765625</v>
      </c>
      <c r="O108" s="74">
        <v>2778.88525390625</v>
      </c>
      <c r="P108" s="75"/>
      <c r="Q108" s="76"/>
      <c r="R108" s="76"/>
      <c r="S108" s="86"/>
      <c r="T108" s="48">
        <v>0</v>
      </c>
      <c r="U108" s="48">
        <v>2</v>
      </c>
      <c r="V108" s="49">
        <v>0</v>
      </c>
      <c r="W108" s="49">
        <v>0.003333</v>
      </c>
      <c r="X108" s="49">
        <v>0.019256</v>
      </c>
      <c r="Y108" s="49">
        <v>0.736959</v>
      </c>
      <c r="Z108" s="49">
        <v>0.5</v>
      </c>
      <c r="AA108" s="49">
        <v>0</v>
      </c>
      <c r="AB108" s="71">
        <v>108</v>
      </c>
      <c r="AC108" s="71"/>
      <c r="AD108" s="72"/>
      <c r="AE108" s="78" t="s">
        <v>1181</v>
      </c>
      <c r="AF108" s="78">
        <v>174</v>
      </c>
      <c r="AG108" s="78">
        <v>78</v>
      </c>
      <c r="AH108" s="78">
        <v>1189</v>
      </c>
      <c r="AI108" s="78">
        <v>2076</v>
      </c>
      <c r="AJ108" s="78"/>
      <c r="AK108" s="78" t="s">
        <v>1324</v>
      </c>
      <c r="AL108" s="78" t="s">
        <v>1045</v>
      </c>
      <c r="AM108" s="78"/>
      <c r="AN108" s="78"/>
      <c r="AO108" s="80">
        <v>43101.73768518519</v>
      </c>
      <c r="AP108" s="78"/>
      <c r="AQ108" s="78" t="b">
        <v>1</v>
      </c>
      <c r="AR108" s="78" t="b">
        <v>0</v>
      </c>
      <c r="AS108" s="78" t="b">
        <v>0</v>
      </c>
      <c r="AT108" s="78" t="s">
        <v>1013</v>
      </c>
      <c r="AU108" s="78">
        <v>0</v>
      </c>
      <c r="AV108" s="78"/>
      <c r="AW108" s="78" t="b">
        <v>0</v>
      </c>
      <c r="AX108" s="78" t="s">
        <v>1679</v>
      </c>
      <c r="AY108" s="83" t="s">
        <v>1785</v>
      </c>
      <c r="AZ108" s="78" t="s">
        <v>66</v>
      </c>
      <c r="BA108" s="78" t="str">
        <f>REPLACE(INDEX(GroupVertices[Group],MATCH(Vertices[[#This Row],[Vertex]],GroupVertices[Vertex],0)),1,1,"")</f>
        <v>4</v>
      </c>
      <c r="BB108" s="48"/>
      <c r="BC108" s="48"/>
      <c r="BD108" s="48"/>
      <c r="BE108" s="48"/>
      <c r="BF108" s="48"/>
      <c r="BG108" s="48"/>
      <c r="BH108" s="121" t="s">
        <v>2422</v>
      </c>
      <c r="BI108" s="121" t="s">
        <v>2462</v>
      </c>
      <c r="BJ108" s="121" t="s">
        <v>2477</v>
      </c>
      <c r="BK108" s="121" t="s">
        <v>2477</v>
      </c>
      <c r="BL108" s="121">
        <v>0</v>
      </c>
      <c r="BM108" s="124">
        <v>0</v>
      </c>
      <c r="BN108" s="121">
        <v>4</v>
      </c>
      <c r="BO108" s="124">
        <v>8.333333333333334</v>
      </c>
      <c r="BP108" s="121">
        <v>0</v>
      </c>
      <c r="BQ108" s="124">
        <v>0</v>
      </c>
      <c r="BR108" s="121">
        <v>44</v>
      </c>
      <c r="BS108" s="124">
        <v>91.66666666666667</v>
      </c>
      <c r="BT108" s="121">
        <v>48</v>
      </c>
      <c r="BU108" s="2"/>
      <c r="BV108" s="3"/>
      <c r="BW108" s="3"/>
      <c r="BX108" s="3"/>
      <c r="BY108" s="3"/>
    </row>
    <row r="109" spans="1:77" ht="41.45" customHeight="1">
      <c r="A109" s="64" t="s">
        <v>306</v>
      </c>
      <c r="C109" s="65"/>
      <c r="D109" s="65" t="s">
        <v>64</v>
      </c>
      <c r="E109" s="66">
        <v>162.79126207398144</v>
      </c>
      <c r="F109" s="68">
        <v>99.99922696647367</v>
      </c>
      <c r="G109" s="100" t="s">
        <v>587</v>
      </c>
      <c r="H109" s="65"/>
      <c r="I109" s="69" t="s">
        <v>306</v>
      </c>
      <c r="J109" s="70"/>
      <c r="K109" s="70"/>
      <c r="L109" s="69" t="s">
        <v>1939</v>
      </c>
      <c r="M109" s="73">
        <v>1.2576263065398288</v>
      </c>
      <c r="N109" s="74">
        <v>5189.4990234375</v>
      </c>
      <c r="O109" s="74">
        <v>398.9389953613281</v>
      </c>
      <c r="P109" s="75"/>
      <c r="Q109" s="76"/>
      <c r="R109" s="76"/>
      <c r="S109" s="86"/>
      <c r="T109" s="48">
        <v>0</v>
      </c>
      <c r="U109" s="48">
        <v>2</v>
      </c>
      <c r="V109" s="49">
        <v>0</v>
      </c>
      <c r="W109" s="49">
        <v>0.003333</v>
      </c>
      <c r="X109" s="49">
        <v>0.019256</v>
      </c>
      <c r="Y109" s="49">
        <v>0.736959</v>
      </c>
      <c r="Z109" s="49">
        <v>0.5</v>
      </c>
      <c r="AA109" s="49">
        <v>0</v>
      </c>
      <c r="AB109" s="71">
        <v>109</v>
      </c>
      <c r="AC109" s="71"/>
      <c r="AD109" s="72"/>
      <c r="AE109" s="78" t="s">
        <v>1182</v>
      </c>
      <c r="AF109" s="78">
        <v>186</v>
      </c>
      <c r="AG109" s="78">
        <v>74</v>
      </c>
      <c r="AH109" s="78">
        <v>1141</v>
      </c>
      <c r="AI109" s="78">
        <v>1865</v>
      </c>
      <c r="AJ109" s="78"/>
      <c r="AK109" s="78" t="s">
        <v>1325</v>
      </c>
      <c r="AL109" s="78" t="s">
        <v>1434</v>
      </c>
      <c r="AM109" s="78"/>
      <c r="AN109" s="78"/>
      <c r="AO109" s="80">
        <v>43031.46331018519</v>
      </c>
      <c r="AP109" s="78"/>
      <c r="AQ109" s="78" t="b">
        <v>1</v>
      </c>
      <c r="AR109" s="78" t="b">
        <v>0</v>
      </c>
      <c r="AS109" s="78" t="b">
        <v>0</v>
      </c>
      <c r="AT109" s="78" t="s">
        <v>1013</v>
      </c>
      <c r="AU109" s="78">
        <v>0</v>
      </c>
      <c r="AV109" s="78"/>
      <c r="AW109" s="78" t="b">
        <v>0</v>
      </c>
      <c r="AX109" s="78" t="s">
        <v>1679</v>
      </c>
      <c r="AY109" s="83" t="s">
        <v>1786</v>
      </c>
      <c r="AZ109" s="78" t="s">
        <v>66</v>
      </c>
      <c r="BA109" s="78" t="str">
        <f>REPLACE(INDEX(GroupVertices[Group],MATCH(Vertices[[#This Row],[Vertex]],GroupVertices[Vertex],0)),1,1,"")</f>
        <v>4</v>
      </c>
      <c r="BB109" s="48"/>
      <c r="BC109" s="48"/>
      <c r="BD109" s="48"/>
      <c r="BE109" s="48"/>
      <c r="BF109" s="48"/>
      <c r="BG109" s="48"/>
      <c r="BH109" s="121" t="s">
        <v>2418</v>
      </c>
      <c r="BI109" s="121" t="s">
        <v>2460</v>
      </c>
      <c r="BJ109" s="121" t="s">
        <v>2512</v>
      </c>
      <c r="BK109" s="121" t="s">
        <v>2512</v>
      </c>
      <c r="BL109" s="121">
        <v>0</v>
      </c>
      <c r="BM109" s="124">
        <v>0</v>
      </c>
      <c r="BN109" s="121">
        <v>4</v>
      </c>
      <c r="BO109" s="124">
        <v>8.333333333333334</v>
      </c>
      <c r="BP109" s="121">
        <v>0</v>
      </c>
      <c r="BQ109" s="124">
        <v>0</v>
      </c>
      <c r="BR109" s="121">
        <v>44</v>
      </c>
      <c r="BS109" s="124">
        <v>91.66666666666667</v>
      </c>
      <c r="BT109" s="121">
        <v>48</v>
      </c>
      <c r="BU109" s="2"/>
      <c r="BV109" s="3"/>
      <c r="BW109" s="3"/>
      <c r="BX109" s="3"/>
      <c r="BY109" s="3"/>
    </row>
    <row r="110" spans="1:77" ht="41.45" customHeight="1">
      <c r="A110" s="64" t="s">
        <v>307</v>
      </c>
      <c r="C110" s="65"/>
      <c r="D110" s="65" t="s">
        <v>64</v>
      </c>
      <c r="E110" s="66">
        <v>162.82334026616988</v>
      </c>
      <c r="F110" s="68">
        <v>99.99919562727666</v>
      </c>
      <c r="G110" s="100" t="s">
        <v>588</v>
      </c>
      <c r="H110" s="65"/>
      <c r="I110" s="69" t="s">
        <v>307</v>
      </c>
      <c r="J110" s="70"/>
      <c r="K110" s="70"/>
      <c r="L110" s="69" t="s">
        <v>1940</v>
      </c>
      <c r="M110" s="73">
        <v>1.2680706162644164</v>
      </c>
      <c r="N110" s="74">
        <v>4166.3818359375</v>
      </c>
      <c r="O110" s="74">
        <v>1099.6229248046875</v>
      </c>
      <c r="P110" s="75"/>
      <c r="Q110" s="76"/>
      <c r="R110" s="76"/>
      <c r="S110" s="86"/>
      <c r="T110" s="48">
        <v>0</v>
      </c>
      <c r="U110" s="48">
        <v>1</v>
      </c>
      <c r="V110" s="49">
        <v>0</v>
      </c>
      <c r="W110" s="49">
        <v>0.002778</v>
      </c>
      <c r="X110" s="49">
        <v>0.006099</v>
      </c>
      <c r="Y110" s="49">
        <v>0.429906</v>
      </c>
      <c r="Z110" s="49">
        <v>0</v>
      </c>
      <c r="AA110" s="49">
        <v>0</v>
      </c>
      <c r="AB110" s="71">
        <v>110</v>
      </c>
      <c r="AC110" s="71"/>
      <c r="AD110" s="72"/>
      <c r="AE110" s="78" t="s">
        <v>1183</v>
      </c>
      <c r="AF110" s="78">
        <v>234</v>
      </c>
      <c r="AG110" s="78">
        <v>77</v>
      </c>
      <c r="AH110" s="78">
        <v>1467</v>
      </c>
      <c r="AI110" s="78">
        <v>2667</v>
      </c>
      <c r="AJ110" s="78"/>
      <c r="AK110" s="78" t="s">
        <v>1326</v>
      </c>
      <c r="AL110" s="78" t="s">
        <v>1435</v>
      </c>
      <c r="AM110" s="78"/>
      <c r="AN110" s="78"/>
      <c r="AO110" s="80">
        <v>43061.688888888886</v>
      </c>
      <c r="AP110" s="78"/>
      <c r="AQ110" s="78" t="b">
        <v>1</v>
      </c>
      <c r="AR110" s="78" t="b">
        <v>0</v>
      </c>
      <c r="AS110" s="78" t="b">
        <v>0</v>
      </c>
      <c r="AT110" s="78" t="s">
        <v>1013</v>
      </c>
      <c r="AU110" s="78">
        <v>0</v>
      </c>
      <c r="AV110" s="78"/>
      <c r="AW110" s="78" t="b">
        <v>0</v>
      </c>
      <c r="AX110" s="78" t="s">
        <v>1679</v>
      </c>
      <c r="AY110" s="83" t="s">
        <v>1787</v>
      </c>
      <c r="AZ110" s="78" t="s">
        <v>66</v>
      </c>
      <c r="BA110" s="78" t="str">
        <f>REPLACE(INDEX(GroupVertices[Group],MATCH(Vertices[[#This Row],[Vertex]],GroupVertices[Vertex],0)),1,1,"")</f>
        <v>4</v>
      </c>
      <c r="BB110" s="48"/>
      <c r="BC110" s="48"/>
      <c r="BD110" s="48"/>
      <c r="BE110" s="48"/>
      <c r="BF110" s="48"/>
      <c r="BG110" s="48"/>
      <c r="BH110" s="121" t="s">
        <v>2423</v>
      </c>
      <c r="BI110" s="121" t="s">
        <v>2423</v>
      </c>
      <c r="BJ110" s="121" t="s">
        <v>2512</v>
      </c>
      <c r="BK110" s="121" t="s">
        <v>2512</v>
      </c>
      <c r="BL110" s="121">
        <v>0</v>
      </c>
      <c r="BM110" s="124">
        <v>0</v>
      </c>
      <c r="BN110" s="121">
        <v>4</v>
      </c>
      <c r="BO110" s="124">
        <v>16.666666666666668</v>
      </c>
      <c r="BP110" s="121">
        <v>0</v>
      </c>
      <c r="BQ110" s="124">
        <v>0</v>
      </c>
      <c r="BR110" s="121">
        <v>20</v>
      </c>
      <c r="BS110" s="124">
        <v>83.33333333333333</v>
      </c>
      <c r="BT110" s="121">
        <v>24</v>
      </c>
      <c r="BU110" s="2"/>
      <c r="BV110" s="3"/>
      <c r="BW110" s="3"/>
      <c r="BX110" s="3"/>
      <c r="BY110" s="3"/>
    </row>
    <row r="111" spans="1:77" ht="41.45" customHeight="1">
      <c r="A111" s="64" t="s">
        <v>308</v>
      </c>
      <c r="C111" s="65"/>
      <c r="D111" s="65" t="s">
        <v>64</v>
      </c>
      <c r="E111" s="66">
        <v>164.06369703078946</v>
      </c>
      <c r="F111" s="68">
        <v>99.99798384499215</v>
      </c>
      <c r="G111" s="100" t="s">
        <v>589</v>
      </c>
      <c r="H111" s="65"/>
      <c r="I111" s="69" t="s">
        <v>308</v>
      </c>
      <c r="J111" s="70"/>
      <c r="K111" s="70"/>
      <c r="L111" s="69" t="s">
        <v>1941</v>
      </c>
      <c r="M111" s="73">
        <v>1.6719172589484725</v>
      </c>
      <c r="N111" s="74">
        <v>4542.7587890625</v>
      </c>
      <c r="O111" s="74">
        <v>352.9058837890625</v>
      </c>
      <c r="P111" s="75"/>
      <c r="Q111" s="76"/>
      <c r="R111" s="76"/>
      <c r="S111" s="86"/>
      <c r="T111" s="48">
        <v>0</v>
      </c>
      <c r="U111" s="48">
        <v>1</v>
      </c>
      <c r="V111" s="49">
        <v>0</v>
      </c>
      <c r="W111" s="49">
        <v>0.002778</v>
      </c>
      <c r="X111" s="49">
        <v>0.006099</v>
      </c>
      <c r="Y111" s="49">
        <v>0.429906</v>
      </c>
      <c r="Z111" s="49">
        <v>0</v>
      </c>
      <c r="AA111" s="49">
        <v>0</v>
      </c>
      <c r="AB111" s="71">
        <v>111</v>
      </c>
      <c r="AC111" s="71"/>
      <c r="AD111" s="72"/>
      <c r="AE111" s="78" t="s">
        <v>1184</v>
      </c>
      <c r="AF111" s="78">
        <v>636</v>
      </c>
      <c r="AG111" s="78">
        <v>193</v>
      </c>
      <c r="AH111" s="78">
        <v>515</v>
      </c>
      <c r="AI111" s="78">
        <v>1742</v>
      </c>
      <c r="AJ111" s="78"/>
      <c r="AK111" s="78" t="s">
        <v>1327</v>
      </c>
      <c r="AL111" s="78"/>
      <c r="AM111" s="78"/>
      <c r="AN111" s="78"/>
      <c r="AO111" s="80">
        <v>42763.628599537034</v>
      </c>
      <c r="AP111" s="78"/>
      <c r="AQ111" s="78" t="b">
        <v>1</v>
      </c>
      <c r="AR111" s="78" t="b">
        <v>0</v>
      </c>
      <c r="AS111" s="78" t="b">
        <v>0</v>
      </c>
      <c r="AT111" s="78" t="s">
        <v>1013</v>
      </c>
      <c r="AU111" s="78">
        <v>2</v>
      </c>
      <c r="AV111" s="78"/>
      <c r="AW111" s="78" t="b">
        <v>0</v>
      </c>
      <c r="AX111" s="78" t="s">
        <v>1679</v>
      </c>
      <c r="AY111" s="83" t="s">
        <v>1788</v>
      </c>
      <c r="AZ111" s="78" t="s">
        <v>66</v>
      </c>
      <c r="BA111" s="78" t="str">
        <f>REPLACE(INDEX(GroupVertices[Group],MATCH(Vertices[[#This Row],[Vertex]],GroupVertices[Vertex],0)),1,1,"")</f>
        <v>4</v>
      </c>
      <c r="BB111" s="48"/>
      <c r="BC111" s="48"/>
      <c r="BD111" s="48"/>
      <c r="BE111" s="48"/>
      <c r="BF111" s="48"/>
      <c r="BG111" s="48"/>
      <c r="BH111" s="121" t="s">
        <v>2423</v>
      </c>
      <c r="BI111" s="121" t="s">
        <v>2423</v>
      </c>
      <c r="BJ111" s="121" t="s">
        <v>2512</v>
      </c>
      <c r="BK111" s="121" t="s">
        <v>2512</v>
      </c>
      <c r="BL111" s="121">
        <v>0</v>
      </c>
      <c r="BM111" s="124">
        <v>0</v>
      </c>
      <c r="BN111" s="121">
        <v>4</v>
      </c>
      <c r="BO111" s="124">
        <v>16.666666666666668</v>
      </c>
      <c r="BP111" s="121">
        <v>0</v>
      </c>
      <c r="BQ111" s="124">
        <v>0</v>
      </c>
      <c r="BR111" s="121">
        <v>20</v>
      </c>
      <c r="BS111" s="124">
        <v>83.33333333333333</v>
      </c>
      <c r="BT111" s="121">
        <v>24</v>
      </c>
      <c r="BU111" s="2"/>
      <c r="BV111" s="3"/>
      <c r="BW111" s="3"/>
      <c r="BX111" s="3"/>
      <c r="BY111" s="3"/>
    </row>
    <row r="112" spans="1:77" ht="41.45" customHeight="1">
      <c r="A112" s="64" t="s">
        <v>309</v>
      </c>
      <c r="C112" s="65"/>
      <c r="D112" s="65" t="s">
        <v>64</v>
      </c>
      <c r="E112" s="66">
        <v>181.37522808181598</v>
      </c>
      <c r="F112" s="68">
        <v>99.98107112500405</v>
      </c>
      <c r="G112" s="100" t="s">
        <v>590</v>
      </c>
      <c r="H112" s="65"/>
      <c r="I112" s="69" t="s">
        <v>309</v>
      </c>
      <c r="J112" s="70"/>
      <c r="K112" s="70"/>
      <c r="L112" s="69" t="s">
        <v>1942</v>
      </c>
      <c r="M112" s="73">
        <v>7.308363073650943</v>
      </c>
      <c r="N112" s="74">
        <v>7458.64306640625</v>
      </c>
      <c r="O112" s="74">
        <v>4844.5498046875</v>
      </c>
      <c r="P112" s="75"/>
      <c r="Q112" s="76"/>
      <c r="R112" s="76"/>
      <c r="S112" s="86"/>
      <c r="T112" s="48">
        <v>0</v>
      </c>
      <c r="U112" s="48">
        <v>1</v>
      </c>
      <c r="V112" s="49">
        <v>0</v>
      </c>
      <c r="W112" s="49">
        <v>0.058824</v>
      </c>
      <c r="X112" s="49">
        <v>0</v>
      </c>
      <c r="Y112" s="49">
        <v>0.56657</v>
      </c>
      <c r="Z112" s="49">
        <v>0</v>
      </c>
      <c r="AA112" s="49">
        <v>0</v>
      </c>
      <c r="AB112" s="71">
        <v>112</v>
      </c>
      <c r="AC112" s="71"/>
      <c r="AD112" s="72"/>
      <c r="AE112" s="78" t="s">
        <v>1185</v>
      </c>
      <c r="AF112" s="78">
        <v>704</v>
      </c>
      <c r="AG112" s="78">
        <v>1812</v>
      </c>
      <c r="AH112" s="78">
        <v>67212</v>
      </c>
      <c r="AI112" s="78">
        <v>29842</v>
      </c>
      <c r="AJ112" s="78"/>
      <c r="AK112" s="78"/>
      <c r="AL112" s="78" t="s">
        <v>1409</v>
      </c>
      <c r="AM112" s="78"/>
      <c r="AN112" s="78"/>
      <c r="AO112" s="80">
        <v>40086.33611111111</v>
      </c>
      <c r="AP112" s="83" t="s">
        <v>1602</v>
      </c>
      <c r="AQ112" s="78" t="b">
        <v>0</v>
      </c>
      <c r="AR112" s="78" t="b">
        <v>0</v>
      </c>
      <c r="AS112" s="78" t="b">
        <v>1</v>
      </c>
      <c r="AT112" s="78" t="s">
        <v>1013</v>
      </c>
      <c r="AU112" s="78">
        <v>11</v>
      </c>
      <c r="AV112" s="83" t="s">
        <v>1652</v>
      </c>
      <c r="AW112" s="78" t="b">
        <v>0</v>
      </c>
      <c r="AX112" s="78" t="s">
        <v>1679</v>
      </c>
      <c r="AY112" s="83" t="s">
        <v>1789</v>
      </c>
      <c r="AZ112" s="78" t="s">
        <v>66</v>
      </c>
      <c r="BA112" s="78" t="str">
        <f>REPLACE(INDEX(GroupVertices[Group],MATCH(Vertices[[#This Row],[Vertex]],GroupVertices[Vertex],0)),1,1,"")</f>
        <v>6</v>
      </c>
      <c r="BB112" s="48"/>
      <c r="BC112" s="48"/>
      <c r="BD112" s="48"/>
      <c r="BE112" s="48"/>
      <c r="BF112" s="48"/>
      <c r="BG112" s="48"/>
      <c r="BH112" s="121" t="s">
        <v>2410</v>
      </c>
      <c r="BI112" s="121" t="s">
        <v>2410</v>
      </c>
      <c r="BJ112" s="121" t="s">
        <v>2505</v>
      </c>
      <c r="BK112" s="121" t="s">
        <v>2505</v>
      </c>
      <c r="BL112" s="121">
        <v>0</v>
      </c>
      <c r="BM112" s="124">
        <v>0</v>
      </c>
      <c r="BN112" s="121">
        <v>1</v>
      </c>
      <c r="BO112" s="124">
        <v>4.761904761904762</v>
      </c>
      <c r="BP112" s="121">
        <v>0</v>
      </c>
      <c r="BQ112" s="124">
        <v>0</v>
      </c>
      <c r="BR112" s="121">
        <v>20</v>
      </c>
      <c r="BS112" s="124">
        <v>95.23809523809524</v>
      </c>
      <c r="BT112" s="121">
        <v>21</v>
      </c>
      <c r="BU112" s="2"/>
      <c r="BV112" s="3"/>
      <c r="BW112" s="3"/>
      <c r="BX112" s="3"/>
      <c r="BY112" s="3"/>
    </row>
    <row r="113" spans="1:77" ht="41.45" customHeight="1">
      <c r="A113" s="64" t="s">
        <v>310</v>
      </c>
      <c r="C113" s="65"/>
      <c r="D113" s="65" t="s">
        <v>64</v>
      </c>
      <c r="E113" s="66">
        <v>162.4063237677202</v>
      </c>
      <c r="F113" s="68">
        <v>99.99960303683784</v>
      </c>
      <c r="G113" s="100" t="s">
        <v>591</v>
      </c>
      <c r="H113" s="65"/>
      <c r="I113" s="69" t="s">
        <v>310</v>
      </c>
      <c r="J113" s="70"/>
      <c r="K113" s="70"/>
      <c r="L113" s="69" t="s">
        <v>1943</v>
      </c>
      <c r="M113" s="73">
        <v>1.132294589844777</v>
      </c>
      <c r="N113" s="74">
        <v>514.9222412109375</v>
      </c>
      <c r="O113" s="74">
        <v>4965.66455078125</v>
      </c>
      <c r="P113" s="75"/>
      <c r="Q113" s="76"/>
      <c r="R113" s="76"/>
      <c r="S113" s="86"/>
      <c r="T113" s="48">
        <v>0</v>
      </c>
      <c r="U113" s="48">
        <v>1</v>
      </c>
      <c r="V113" s="49">
        <v>0</v>
      </c>
      <c r="W113" s="49">
        <v>0.003257</v>
      </c>
      <c r="X113" s="49">
        <v>0.013157</v>
      </c>
      <c r="Y113" s="49">
        <v>0.457053</v>
      </c>
      <c r="Z113" s="49">
        <v>0</v>
      </c>
      <c r="AA113" s="49">
        <v>0</v>
      </c>
      <c r="AB113" s="71">
        <v>113</v>
      </c>
      <c r="AC113" s="71"/>
      <c r="AD113" s="72"/>
      <c r="AE113" s="78" t="s">
        <v>1186</v>
      </c>
      <c r="AF113" s="78">
        <v>250</v>
      </c>
      <c r="AG113" s="78">
        <v>38</v>
      </c>
      <c r="AH113" s="78">
        <v>1512</v>
      </c>
      <c r="AI113" s="78">
        <v>6751</v>
      </c>
      <c r="AJ113" s="78"/>
      <c r="AK113" s="78" t="s">
        <v>1328</v>
      </c>
      <c r="AL113" s="78" t="s">
        <v>1436</v>
      </c>
      <c r="AM113" s="78"/>
      <c r="AN113" s="78"/>
      <c r="AO113" s="80">
        <v>42766.7590162037</v>
      </c>
      <c r="AP113" s="83" t="s">
        <v>1603</v>
      </c>
      <c r="AQ113" s="78" t="b">
        <v>1</v>
      </c>
      <c r="AR113" s="78" t="b">
        <v>0</v>
      </c>
      <c r="AS113" s="78" t="b">
        <v>0</v>
      </c>
      <c r="AT113" s="78" t="s">
        <v>1013</v>
      </c>
      <c r="AU113" s="78">
        <v>0</v>
      </c>
      <c r="AV113" s="78"/>
      <c r="AW113" s="78" t="b">
        <v>0</v>
      </c>
      <c r="AX113" s="78" t="s">
        <v>1679</v>
      </c>
      <c r="AY113" s="83" t="s">
        <v>1790</v>
      </c>
      <c r="AZ113" s="78" t="s">
        <v>66</v>
      </c>
      <c r="BA113" s="78" t="str">
        <f>REPLACE(INDEX(GroupVertices[Group],MATCH(Vertices[[#This Row],[Vertex]],GroupVertices[Vertex],0)),1,1,"")</f>
        <v>1</v>
      </c>
      <c r="BB113" s="48"/>
      <c r="BC113" s="48"/>
      <c r="BD113" s="48"/>
      <c r="BE113" s="48"/>
      <c r="BF113" s="48"/>
      <c r="BG113" s="48"/>
      <c r="BH113" s="121" t="s">
        <v>2381</v>
      </c>
      <c r="BI113" s="121" t="s">
        <v>2381</v>
      </c>
      <c r="BJ113" s="121" t="s">
        <v>2477</v>
      </c>
      <c r="BK113" s="121" t="s">
        <v>2477</v>
      </c>
      <c r="BL113" s="121">
        <v>0</v>
      </c>
      <c r="BM113" s="124">
        <v>0</v>
      </c>
      <c r="BN113" s="121">
        <v>0</v>
      </c>
      <c r="BO113" s="124">
        <v>0</v>
      </c>
      <c r="BP113" s="121">
        <v>0</v>
      </c>
      <c r="BQ113" s="124">
        <v>0</v>
      </c>
      <c r="BR113" s="121">
        <v>24</v>
      </c>
      <c r="BS113" s="124">
        <v>100</v>
      </c>
      <c r="BT113" s="121">
        <v>24</v>
      </c>
      <c r="BU113" s="2"/>
      <c r="BV113" s="3"/>
      <c r="BW113" s="3"/>
      <c r="BX113" s="3"/>
      <c r="BY113" s="3"/>
    </row>
    <row r="114" spans="1:77" ht="41.45" customHeight="1">
      <c r="A114" s="64" t="s">
        <v>311</v>
      </c>
      <c r="C114" s="65"/>
      <c r="D114" s="65" t="s">
        <v>64</v>
      </c>
      <c r="E114" s="66">
        <v>170.16924627732197</v>
      </c>
      <c r="F114" s="68">
        <v>99.99201895116065</v>
      </c>
      <c r="G114" s="100" t="s">
        <v>592</v>
      </c>
      <c r="H114" s="65"/>
      <c r="I114" s="69" t="s">
        <v>311</v>
      </c>
      <c r="J114" s="70"/>
      <c r="K114" s="70"/>
      <c r="L114" s="69" t="s">
        <v>1944</v>
      </c>
      <c r="M114" s="73">
        <v>3.6598175431949893</v>
      </c>
      <c r="N114" s="74">
        <v>6217.2451171875</v>
      </c>
      <c r="O114" s="74">
        <v>6058.458984375</v>
      </c>
      <c r="P114" s="75"/>
      <c r="Q114" s="76"/>
      <c r="R114" s="76"/>
      <c r="S114" s="86"/>
      <c r="T114" s="48">
        <v>0</v>
      </c>
      <c r="U114" s="48">
        <v>1</v>
      </c>
      <c r="V114" s="49">
        <v>0</v>
      </c>
      <c r="W114" s="49">
        <v>0.058824</v>
      </c>
      <c r="X114" s="49">
        <v>0</v>
      </c>
      <c r="Y114" s="49">
        <v>0.56657</v>
      </c>
      <c r="Z114" s="49">
        <v>0</v>
      </c>
      <c r="AA114" s="49">
        <v>0</v>
      </c>
      <c r="AB114" s="71">
        <v>114</v>
      </c>
      <c r="AC114" s="71"/>
      <c r="AD114" s="72"/>
      <c r="AE114" s="78" t="s">
        <v>1187</v>
      </c>
      <c r="AF114" s="78">
        <v>1628</v>
      </c>
      <c r="AG114" s="78">
        <v>764</v>
      </c>
      <c r="AH114" s="78">
        <v>22837</v>
      </c>
      <c r="AI114" s="78">
        <v>2943</v>
      </c>
      <c r="AJ114" s="78"/>
      <c r="AK114" s="78" t="s">
        <v>1329</v>
      </c>
      <c r="AL114" s="78" t="s">
        <v>1437</v>
      </c>
      <c r="AM114" s="78"/>
      <c r="AN114" s="78"/>
      <c r="AO114" s="80">
        <v>40516.91947916667</v>
      </c>
      <c r="AP114" s="83" t="s">
        <v>1604</v>
      </c>
      <c r="AQ114" s="78" t="b">
        <v>1</v>
      </c>
      <c r="AR114" s="78" t="b">
        <v>0</v>
      </c>
      <c r="AS114" s="78" t="b">
        <v>1</v>
      </c>
      <c r="AT114" s="78" t="s">
        <v>1013</v>
      </c>
      <c r="AU114" s="78">
        <v>16</v>
      </c>
      <c r="AV114" s="83" t="s">
        <v>1642</v>
      </c>
      <c r="AW114" s="78" t="b">
        <v>0</v>
      </c>
      <c r="AX114" s="78" t="s">
        <v>1679</v>
      </c>
      <c r="AY114" s="83" t="s">
        <v>1791</v>
      </c>
      <c r="AZ114" s="78" t="s">
        <v>66</v>
      </c>
      <c r="BA114" s="78" t="str">
        <f>REPLACE(INDEX(GroupVertices[Group],MATCH(Vertices[[#This Row],[Vertex]],GroupVertices[Vertex],0)),1,1,"")</f>
        <v>6</v>
      </c>
      <c r="BB114" s="48"/>
      <c r="BC114" s="48"/>
      <c r="BD114" s="48"/>
      <c r="BE114" s="48"/>
      <c r="BF114" s="48"/>
      <c r="BG114" s="48"/>
      <c r="BH114" s="121" t="s">
        <v>2410</v>
      </c>
      <c r="BI114" s="121" t="s">
        <v>2410</v>
      </c>
      <c r="BJ114" s="121" t="s">
        <v>2505</v>
      </c>
      <c r="BK114" s="121" t="s">
        <v>2505</v>
      </c>
      <c r="BL114" s="121">
        <v>0</v>
      </c>
      <c r="BM114" s="124">
        <v>0</v>
      </c>
      <c r="BN114" s="121">
        <v>1</v>
      </c>
      <c r="BO114" s="124">
        <v>4.761904761904762</v>
      </c>
      <c r="BP114" s="121">
        <v>0</v>
      </c>
      <c r="BQ114" s="124">
        <v>0</v>
      </c>
      <c r="BR114" s="121">
        <v>20</v>
      </c>
      <c r="BS114" s="124">
        <v>95.23809523809524</v>
      </c>
      <c r="BT114" s="121">
        <v>21</v>
      </c>
      <c r="BU114" s="2"/>
      <c r="BV114" s="3"/>
      <c r="BW114" s="3"/>
      <c r="BX114" s="3"/>
      <c r="BY114" s="3"/>
    </row>
    <row r="115" spans="1:77" ht="41.45" customHeight="1">
      <c r="A115" s="64" t="s">
        <v>354</v>
      </c>
      <c r="C115" s="65"/>
      <c r="D115" s="65" t="s">
        <v>64</v>
      </c>
      <c r="E115" s="66">
        <v>175.86847175613428</v>
      </c>
      <c r="F115" s="68">
        <v>99.9864510204913</v>
      </c>
      <c r="G115" s="100" t="s">
        <v>1662</v>
      </c>
      <c r="H115" s="65"/>
      <c r="I115" s="69" t="s">
        <v>354</v>
      </c>
      <c r="J115" s="70"/>
      <c r="K115" s="70"/>
      <c r="L115" s="69" t="s">
        <v>1945</v>
      </c>
      <c r="M115" s="73">
        <v>5.515423237596729</v>
      </c>
      <c r="N115" s="74">
        <v>6949.97802734375</v>
      </c>
      <c r="O115" s="74">
        <v>8104.04248046875</v>
      </c>
      <c r="P115" s="75"/>
      <c r="Q115" s="76"/>
      <c r="R115" s="76"/>
      <c r="S115" s="86"/>
      <c r="T115" s="48">
        <v>5</v>
      </c>
      <c r="U115" s="48">
        <v>0</v>
      </c>
      <c r="V115" s="49">
        <v>1438.5</v>
      </c>
      <c r="W115" s="49">
        <v>0.003145</v>
      </c>
      <c r="X115" s="49">
        <v>0.002364</v>
      </c>
      <c r="Y115" s="49">
        <v>1.793754</v>
      </c>
      <c r="Z115" s="49">
        <v>0</v>
      </c>
      <c r="AA115" s="49">
        <v>0</v>
      </c>
      <c r="AB115" s="71">
        <v>115</v>
      </c>
      <c r="AC115" s="71"/>
      <c r="AD115" s="72"/>
      <c r="AE115" s="78" t="s">
        <v>1188</v>
      </c>
      <c r="AF115" s="78">
        <v>493</v>
      </c>
      <c r="AG115" s="78">
        <v>1297</v>
      </c>
      <c r="AH115" s="78">
        <v>8436</v>
      </c>
      <c r="AI115" s="78">
        <v>4988</v>
      </c>
      <c r="AJ115" s="78"/>
      <c r="AK115" s="78" t="s">
        <v>1330</v>
      </c>
      <c r="AL115" s="78"/>
      <c r="AM115" s="78"/>
      <c r="AN115" s="78"/>
      <c r="AO115" s="80">
        <v>40773.57699074074</v>
      </c>
      <c r="AP115" s="83" t="s">
        <v>1605</v>
      </c>
      <c r="AQ115" s="78" t="b">
        <v>0</v>
      </c>
      <c r="AR115" s="78" t="b">
        <v>0</v>
      </c>
      <c r="AS115" s="78" t="b">
        <v>1</v>
      </c>
      <c r="AT115" s="78"/>
      <c r="AU115" s="78">
        <v>6</v>
      </c>
      <c r="AV115" s="83" t="s">
        <v>1644</v>
      </c>
      <c r="AW115" s="78" t="b">
        <v>0</v>
      </c>
      <c r="AX115" s="78" t="s">
        <v>1679</v>
      </c>
      <c r="AY115" s="83" t="s">
        <v>1792</v>
      </c>
      <c r="AZ115" s="78" t="s">
        <v>65</v>
      </c>
      <c r="BA115" s="78" t="str">
        <f>REPLACE(INDEX(GroupVertices[Group],MATCH(Vertices[[#This Row],[Vertex]],GroupVertices[Vertex],0)),1,1,"")</f>
        <v>5</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312</v>
      </c>
      <c r="C116" s="65"/>
      <c r="D116" s="65" t="s">
        <v>64</v>
      </c>
      <c r="E116" s="66">
        <v>164.58764083653392</v>
      </c>
      <c r="F116" s="68">
        <v>99.99747197144094</v>
      </c>
      <c r="G116" s="100" t="s">
        <v>593</v>
      </c>
      <c r="H116" s="65"/>
      <c r="I116" s="69" t="s">
        <v>312</v>
      </c>
      <c r="J116" s="70"/>
      <c r="K116" s="70"/>
      <c r="L116" s="69" t="s">
        <v>1946</v>
      </c>
      <c r="M116" s="73">
        <v>1.8425076511167373</v>
      </c>
      <c r="N116" s="74">
        <v>7397.16259765625</v>
      </c>
      <c r="O116" s="74">
        <v>6681.6845703125</v>
      </c>
      <c r="P116" s="75"/>
      <c r="Q116" s="76"/>
      <c r="R116" s="76"/>
      <c r="S116" s="86"/>
      <c r="T116" s="48">
        <v>0</v>
      </c>
      <c r="U116" s="48">
        <v>4</v>
      </c>
      <c r="V116" s="49">
        <v>1286.966667</v>
      </c>
      <c r="W116" s="49">
        <v>0.003876</v>
      </c>
      <c r="X116" s="49">
        <v>0.0206</v>
      </c>
      <c r="Y116" s="49">
        <v>1.360821</v>
      </c>
      <c r="Z116" s="49">
        <v>0.08333333333333333</v>
      </c>
      <c r="AA116" s="49">
        <v>0</v>
      </c>
      <c r="AB116" s="71">
        <v>116</v>
      </c>
      <c r="AC116" s="71"/>
      <c r="AD116" s="72"/>
      <c r="AE116" s="78" t="s">
        <v>1189</v>
      </c>
      <c r="AF116" s="78">
        <v>4403</v>
      </c>
      <c r="AG116" s="78">
        <v>242</v>
      </c>
      <c r="AH116" s="78">
        <v>169005</v>
      </c>
      <c r="AI116" s="78">
        <v>5314</v>
      </c>
      <c r="AJ116" s="78"/>
      <c r="AK116" s="78" t="s">
        <v>1331</v>
      </c>
      <c r="AL116" s="78" t="s">
        <v>1438</v>
      </c>
      <c r="AM116" s="78"/>
      <c r="AN116" s="78"/>
      <c r="AO116" s="80">
        <v>40195.55917824074</v>
      </c>
      <c r="AP116" s="83" t="s">
        <v>1606</v>
      </c>
      <c r="AQ116" s="78" t="b">
        <v>0</v>
      </c>
      <c r="AR116" s="78" t="b">
        <v>0</v>
      </c>
      <c r="AS116" s="78" t="b">
        <v>0</v>
      </c>
      <c r="AT116" s="78" t="s">
        <v>1013</v>
      </c>
      <c r="AU116" s="78">
        <v>32</v>
      </c>
      <c r="AV116" s="83" t="s">
        <v>1653</v>
      </c>
      <c r="AW116" s="78" t="b">
        <v>0</v>
      </c>
      <c r="AX116" s="78" t="s">
        <v>1679</v>
      </c>
      <c r="AY116" s="83" t="s">
        <v>1793</v>
      </c>
      <c r="AZ116" s="78" t="s">
        <v>66</v>
      </c>
      <c r="BA116" s="78" t="str">
        <f>REPLACE(INDEX(GroupVertices[Group],MATCH(Vertices[[#This Row],[Vertex]],GroupVertices[Vertex],0)),1,1,"")</f>
        <v>5</v>
      </c>
      <c r="BB116" s="48"/>
      <c r="BC116" s="48"/>
      <c r="BD116" s="48"/>
      <c r="BE116" s="48"/>
      <c r="BF116" s="48"/>
      <c r="BG116" s="48"/>
      <c r="BH116" s="121" t="s">
        <v>2424</v>
      </c>
      <c r="BI116" s="121" t="s">
        <v>2463</v>
      </c>
      <c r="BJ116" s="121" t="s">
        <v>2511</v>
      </c>
      <c r="BK116" s="121" t="s">
        <v>2512</v>
      </c>
      <c r="BL116" s="121">
        <v>1</v>
      </c>
      <c r="BM116" s="124">
        <v>1.1235955056179776</v>
      </c>
      <c r="BN116" s="121">
        <v>4</v>
      </c>
      <c r="BO116" s="124">
        <v>4.49438202247191</v>
      </c>
      <c r="BP116" s="121">
        <v>0</v>
      </c>
      <c r="BQ116" s="124">
        <v>0</v>
      </c>
      <c r="BR116" s="121">
        <v>84</v>
      </c>
      <c r="BS116" s="124">
        <v>94.38202247191012</v>
      </c>
      <c r="BT116" s="121">
        <v>89</v>
      </c>
      <c r="BU116" s="2"/>
      <c r="BV116" s="3"/>
      <c r="BW116" s="3"/>
      <c r="BX116" s="3"/>
      <c r="BY116" s="3"/>
    </row>
    <row r="117" spans="1:77" ht="41.45" customHeight="1">
      <c r="A117" s="64" t="s">
        <v>355</v>
      </c>
      <c r="C117" s="65"/>
      <c r="D117" s="65" t="s">
        <v>64</v>
      </c>
      <c r="E117" s="66">
        <v>164.13854614589582</v>
      </c>
      <c r="F117" s="68">
        <v>99.99791072019912</v>
      </c>
      <c r="G117" s="100" t="s">
        <v>1663</v>
      </c>
      <c r="H117" s="65"/>
      <c r="I117" s="69" t="s">
        <v>355</v>
      </c>
      <c r="J117" s="70"/>
      <c r="K117" s="70"/>
      <c r="L117" s="69" t="s">
        <v>1947</v>
      </c>
      <c r="M117" s="73">
        <v>1.6962873149725102</v>
      </c>
      <c r="N117" s="74">
        <v>7998.3857421875</v>
      </c>
      <c r="O117" s="74">
        <v>6328.77880859375</v>
      </c>
      <c r="P117" s="75"/>
      <c r="Q117" s="76"/>
      <c r="R117" s="76"/>
      <c r="S117" s="86"/>
      <c r="T117" s="48">
        <v>1</v>
      </c>
      <c r="U117" s="48">
        <v>0</v>
      </c>
      <c r="V117" s="49">
        <v>0</v>
      </c>
      <c r="W117" s="49">
        <v>0.002114</v>
      </c>
      <c r="X117" s="49">
        <v>0.00024</v>
      </c>
      <c r="Y117" s="49">
        <v>0.47717</v>
      </c>
      <c r="Z117" s="49">
        <v>0</v>
      </c>
      <c r="AA117" s="49">
        <v>0</v>
      </c>
      <c r="AB117" s="71">
        <v>117</v>
      </c>
      <c r="AC117" s="71"/>
      <c r="AD117" s="72"/>
      <c r="AE117" s="78" t="s">
        <v>1190</v>
      </c>
      <c r="AF117" s="78">
        <v>139</v>
      </c>
      <c r="AG117" s="78">
        <v>200</v>
      </c>
      <c r="AH117" s="78">
        <v>1242</v>
      </c>
      <c r="AI117" s="78">
        <v>1317</v>
      </c>
      <c r="AJ117" s="78"/>
      <c r="AK117" s="78" t="s">
        <v>1332</v>
      </c>
      <c r="AL117" s="78"/>
      <c r="AM117" s="78"/>
      <c r="AN117" s="78"/>
      <c r="AO117" s="80">
        <v>40433.84993055555</v>
      </c>
      <c r="AP117" s="83" t="s">
        <v>1607</v>
      </c>
      <c r="AQ117" s="78" t="b">
        <v>1</v>
      </c>
      <c r="AR117" s="78" t="b">
        <v>0</v>
      </c>
      <c r="AS117" s="78" t="b">
        <v>0</v>
      </c>
      <c r="AT117" s="78"/>
      <c r="AU117" s="78">
        <v>0</v>
      </c>
      <c r="AV117" s="83" t="s">
        <v>1642</v>
      </c>
      <c r="AW117" s="78" t="b">
        <v>0</v>
      </c>
      <c r="AX117" s="78" t="s">
        <v>1679</v>
      </c>
      <c r="AY117" s="83" t="s">
        <v>1794</v>
      </c>
      <c r="AZ117" s="78" t="s">
        <v>65</v>
      </c>
      <c r="BA117" s="78" t="str">
        <f>REPLACE(INDEX(GroupVertices[Group],MATCH(Vertices[[#This Row],[Vertex]],GroupVertices[Vertex],0)),1,1,"")</f>
        <v>10</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356</v>
      </c>
      <c r="C118" s="65"/>
      <c r="D118" s="65" t="s">
        <v>64</v>
      </c>
      <c r="E118" s="66">
        <v>163.1227367265953</v>
      </c>
      <c r="F118" s="68">
        <v>99.99890312810454</v>
      </c>
      <c r="G118" s="100" t="s">
        <v>1664</v>
      </c>
      <c r="H118" s="65"/>
      <c r="I118" s="69" t="s">
        <v>356</v>
      </c>
      <c r="J118" s="70"/>
      <c r="K118" s="70"/>
      <c r="L118" s="69" t="s">
        <v>1948</v>
      </c>
      <c r="M118" s="73">
        <v>1.3655508403605678</v>
      </c>
      <c r="N118" s="74">
        <v>7846.7353515625</v>
      </c>
      <c r="O118" s="74">
        <v>2987.9365234375</v>
      </c>
      <c r="P118" s="75"/>
      <c r="Q118" s="76"/>
      <c r="R118" s="76"/>
      <c r="S118" s="86"/>
      <c r="T118" s="48">
        <v>1</v>
      </c>
      <c r="U118" s="48">
        <v>0</v>
      </c>
      <c r="V118" s="49">
        <v>0</v>
      </c>
      <c r="W118" s="49">
        <v>0.002114</v>
      </c>
      <c r="X118" s="49">
        <v>0.00024</v>
      </c>
      <c r="Y118" s="49">
        <v>0.47717</v>
      </c>
      <c r="Z118" s="49">
        <v>0</v>
      </c>
      <c r="AA118" s="49">
        <v>0</v>
      </c>
      <c r="AB118" s="71">
        <v>118</v>
      </c>
      <c r="AC118" s="71"/>
      <c r="AD118" s="72"/>
      <c r="AE118" s="78" t="s">
        <v>1191</v>
      </c>
      <c r="AF118" s="78">
        <v>160</v>
      </c>
      <c r="AG118" s="78">
        <v>105</v>
      </c>
      <c r="AH118" s="78">
        <v>6892</v>
      </c>
      <c r="AI118" s="78">
        <v>6651</v>
      </c>
      <c r="AJ118" s="78"/>
      <c r="AK118" s="78" t="s">
        <v>1333</v>
      </c>
      <c r="AL118" s="78" t="s">
        <v>1439</v>
      </c>
      <c r="AM118" s="78"/>
      <c r="AN118" s="78"/>
      <c r="AO118" s="80">
        <v>42900.65557870371</v>
      </c>
      <c r="AP118" s="78"/>
      <c r="AQ118" s="78" t="b">
        <v>1</v>
      </c>
      <c r="AR118" s="78" t="b">
        <v>0</v>
      </c>
      <c r="AS118" s="78" t="b">
        <v>0</v>
      </c>
      <c r="AT118" s="78"/>
      <c r="AU118" s="78">
        <v>0</v>
      </c>
      <c r="AV118" s="78"/>
      <c r="AW118" s="78" t="b">
        <v>0</v>
      </c>
      <c r="AX118" s="78" t="s">
        <v>1679</v>
      </c>
      <c r="AY118" s="83" t="s">
        <v>1795</v>
      </c>
      <c r="AZ118" s="78" t="s">
        <v>65</v>
      </c>
      <c r="BA118" s="78" t="str">
        <f>REPLACE(INDEX(GroupVertices[Group],MATCH(Vertices[[#This Row],[Vertex]],GroupVertices[Vertex],0)),1,1,"")</f>
        <v>10</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314</v>
      </c>
      <c r="C119" s="65"/>
      <c r="D119" s="65" t="s">
        <v>64</v>
      </c>
      <c r="E119" s="66">
        <v>170.08370443148613</v>
      </c>
      <c r="F119" s="68">
        <v>99.99210252235268</v>
      </c>
      <c r="G119" s="100" t="s">
        <v>595</v>
      </c>
      <c r="H119" s="65"/>
      <c r="I119" s="69" t="s">
        <v>314</v>
      </c>
      <c r="J119" s="70"/>
      <c r="K119" s="70"/>
      <c r="L119" s="69" t="s">
        <v>1949</v>
      </c>
      <c r="M119" s="73">
        <v>3.631966050596089</v>
      </c>
      <c r="N119" s="74">
        <v>7242.28662109375</v>
      </c>
      <c r="O119" s="74">
        <v>8843.0224609375</v>
      </c>
      <c r="P119" s="75"/>
      <c r="Q119" s="76"/>
      <c r="R119" s="76"/>
      <c r="S119" s="86"/>
      <c r="T119" s="48">
        <v>0</v>
      </c>
      <c r="U119" s="48">
        <v>2</v>
      </c>
      <c r="V119" s="49">
        <v>101</v>
      </c>
      <c r="W119" s="49">
        <v>0.002392</v>
      </c>
      <c r="X119" s="49">
        <v>0.000292</v>
      </c>
      <c r="Y119" s="49">
        <v>0.812035</v>
      </c>
      <c r="Z119" s="49">
        <v>0</v>
      </c>
      <c r="AA119" s="49">
        <v>0</v>
      </c>
      <c r="AB119" s="71">
        <v>119</v>
      </c>
      <c r="AC119" s="71"/>
      <c r="AD119" s="72"/>
      <c r="AE119" s="78" t="s">
        <v>1192</v>
      </c>
      <c r="AF119" s="78">
        <v>691</v>
      </c>
      <c r="AG119" s="78">
        <v>756</v>
      </c>
      <c r="AH119" s="78">
        <v>4829</v>
      </c>
      <c r="AI119" s="78">
        <v>1355</v>
      </c>
      <c r="AJ119" s="78"/>
      <c r="AK119" s="78" t="s">
        <v>1334</v>
      </c>
      <c r="AL119" s="78" t="s">
        <v>1440</v>
      </c>
      <c r="AM119" s="78"/>
      <c r="AN119" s="78"/>
      <c r="AO119" s="80">
        <v>41310.454675925925</v>
      </c>
      <c r="AP119" s="83" t="s">
        <v>1608</v>
      </c>
      <c r="AQ119" s="78" t="b">
        <v>1</v>
      </c>
      <c r="AR119" s="78" t="b">
        <v>0</v>
      </c>
      <c r="AS119" s="78" t="b">
        <v>0</v>
      </c>
      <c r="AT119" s="78" t="s">
        <v>1013</v>
      </c>
      <c r="AU119" s="78">
        <v>10</v>
      </c>
      <c r="AV119" s="83" t="s">
        <v>1642</v>
      </c>
      <c r="AW119" s="78" t="b">
        <v>0</v>
      </c>
      <c r="AX119" s="78" t="s">
        <v>1679</v>
      </c>
      <c r="AY119" s="83" t="s">
        <v>1796</v>
      </c>
      <c r="AZ119" s="78" t="s">
        <v>66</v>
      </c>
      <c r="BA119" s="78" t="str">
        <f>REPLACE(INDEX(GroupVertices[Group],MATCH(Vertices[[#This Row],[Vertex]],GroupVertices[Vertex],0)),1,1,"")</f>
        <v>5</v>
      </c>
      <c r="BB119" s="48"/>
      <c r="BC119" s="48"/>
      <c r="BD119" s="48"/>
      <c r="BE119" s="48"/>
      <c r="BF119" s="48"/>
      <c r="BG119" s="48"/>
      <c r="BH119" s="121" t="s">
        <v>2425</v>
      </c>
      <c r="BI119" s="121" t="s">
        <v>2425</v>
      </c>
      <c r="BJ119" s="121" t="s">
        <v>2516</v>
      </c>
      <c r="BK119" s="121" t="s">
        <v>2516</v>
      </c>
      <c r="BL119" s="121">
        <v>5</v>
      </c>
      <c r="BM119" s="124">
        <v>9.433962264150944</v>
      </c>
      <c r="BN119" s="121">
        <v>4</v>
      </c>
      <c r="BO119" s="124">
        <v>7.547169811320755</v>
      </c>
      <c r="BP119" s="121">
        <v>0</v>
      </c>
      <c r="BQ119" s="124">
        <v>0</v>
      </c>
      <c r="BR119" s="121">
        <v>44</v>
      </c>
      <c r="BS119" s="124">
        <v>83.01886792452831</v>
      </c>
      <c r="BT119" s="121">
        <v>53</v>
      </c>
      <c r="BU119" s="2"/>
      <c r="BV119" s="3"/>
      <c r="BW119" s="3"/>
      <c r="BX119" s="3"/>
      <c r="BY119" s="3"/>
    </row>
    <row r="120" spans="1:77" ht="41.45" customHeight="1">
      <c r="A120" s="64" t="s">
        <v>357</v>
      </c>
      <c r="C120" s="65"/>
      <c r="D120" s="65" t="s">
        <v>64</v>
      </c>
      <c r="E120" s="66">
        <v>564.1749881971648</v>
      </c>
      <c r="F120" s="68">
        <v>99.60709004064694</v>
      </c>
      <c r="G120" s="100" t="s">
        <v>1665</v>
      </c>
      <c r="H120" s="65"/>
      <c r="I120" s="69" t="s">
        <v>357</v>
      </c>
      <c r="J120" s="70"/>
      <c r="K120" s="70"/>
      <c r="L120" s="69" t="s">
        <v>1950</v>
      </c>
      <c r="M120" s="73">
        <v>131.94379245373028</v>
      </c>
      <c r="N120" s="74">
        <v>7165.13916015625</v>
      </c>
      <c r="O120" s="74">
        <v>9614.33203125</v>
      </c>
      <c r="P120" s="75"/>
      <c r="Q120" s="76"/>
      <c r="R120" s="76"/>
      <c r="S120" s="86"/>
      <c r="T120" s="48">
        <v>2</v>
      </c>
      <c r="U120" s="48">
        <v>0</v>
      </c>
      <c r="V120" s="49">
        <v>1</v>
      </c>
      <c r="W120" s="49">
        <v>0.001931</v>
      </c>
      <c r="X120" s="49">
        <v>7E-05</v>
      </c>
      <c r="Y120" s="49">
        <v>0.84023</v>
      </c>
      <c r="Z120" s="49">
        <v>0</v>
      </c>
      <c r="AA120" s="49">
        <v>0</v>
      </c>
      <c r="AB120" s="71">
        <v>120</v>
      </c>
      <c r="AC120" s="71"/>
      <c r="AD120" s="72"/>
      <c r="AE120" s="78" t="s">
        <v>1193</v>
      </c>
      <c r="AF120" s="78">
        <v>616</v>
      </c>
      <c r="AG120" s="78">
        <v>37612</v>
      </c>
      <c r="AH120" s="78">
        <v>4112</v>
      </c>
      <c r="AI120" s="78">
        <v>12799</v>
      </c>
      <c r="AJ120" s="78"/>
      <c r="AK120" s="78" t="s">
        <v>1335</v>
      </c>
      <c r="AL120" s="78" t="s">
        <v>1369</v>
      </c>
      <c r="AM120" s="83" t="s">
        <v>1506</v>
      </c>
      <c r="AN120" s="78"/>
      <c r="AO120" s="80">
        <v>39987.89792824074</v>
      </c>
      <c r="AP120" s="83" t="s">
        <v>1609</v>
      </c>
      <c r="AQ120" s="78" t="b">
        <v>0</v>
      </c>
      <c r="AR120" s="78" t="b">
        <v>0</v>
      </c>
      <c r="AS120" s="78" t="b">
        <v>1</v>
      </c>
      <c r="AT120" s="78"/>
      <c r="AU120" s="78">
        <v>128</v>
      </c>
      <c r="AV120" s="83" t="s">
        <v>1647</v>
      </c>
      <c r="AW120" s="78" t="b">
        <v>1</v>
      </c>
      <c r="AX120" s="78" t="s">
        <v>1679</v>
      </c>
      <c r="AY120" s="83" t="s">
        <v>1797</v>
      </c>
      <c r="AZ120" s="78" t="s">
        <v>65</v>
      </c>
      <c r="BA120" s="78" t="str">
        <f>REPLACE(INDEX(GroupVertices[Group],MATCH(Vertices[[#This Row],[Vertex]],GroupVertices[Vertex],0)),1,1,"")</f>
        <v>5</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315</v>
      </c>
      <c r="C121" s="65"/>
      <c r="D121" s="65" t="s">
        <v>64</v>
      </c>
      <c r="E121" s="66">
        <v>167.21805259598577</v>
      </c>
      <c r="F121" s="68">
        <v>99.99490215728586</v>
      </c>
      <c r="G121" s="100" t="s">
        <v>1666</v>
      </c>
      <c r="H121" s="65"/>
      <c r="I121" s="69" t="s">
        <v>315</v>
      </c>
      <c r="J121" s="70"/>
      <c r="K121" s="70"/>
      <c r="L121" s="69" t="s">
        <v>1951</v>
      </c>
      <c r="M121" s="73">
        <v>2.698941048532925</v>
      </c>
      <c r="N121" s="74">
        <v>7062.5380859375</v>
      </c>
      <c r="O121" s="74">
        <v>2692.410888671875</v>
      </c>
      <c r="P121" s="75"/>
      <c r="Q121" s="76"/>
      <c r="R121" s="76"/>
      <c r="S121" s="86"/>
      <c r="T121" s="48">
        <v>0</v>
      </c>
      <c r="U121" s="48">
        <v>1</v>
      </c>
      <c r="V121" s="49">
        <v>0</v>
      </c>
      <c r="W121" s="49">
        <v>0.001695</v>
      </c>
      <c r="X121" s="49">
        <v>2.2E-05</v>
      </c>
      <c r="Y121" s="49">
        <v>0.490126</v>
      </c>
      <c r="Z121" s="49">
        <v>0</v>
      </c>
      <c r="AA121" s="49">
        <v>0</v>
      </c>
      <c r="AB121" s="71">
        <v>121</v>
      </c>
      <c r="AC121" s="71"/>
      <c r="AD121" s="72"/>
      <c r="AE121" s="78" t="s">
        <v>1194</v>
      </c>
      <c r="AF121" s="78">
        <v>353</v>
      </c>
      <c r="AG121" s="78">
        <v>488</v>
      </c>
      <c r="AH121" s="78">
        <v>32638</v>
      </c>
      <c r="AI121" s="78">
        <v>681</v>
      </c>
      <c r="AJ121" s="78"/>
      <c r="AK121" s="78" t="s">
        <v>1336</v>
      </c>
      <c r="AL121" s="78" t="s">
        <v>1441</v>
      </c>
      <c r="AM121" s="78"/>
      <c r="AN121" s="78"/>
      <c r="AO121" s="80">
        <v>41254.363020833334</v>
      </c>
      <c r="AP121" s="78"/>
      <c r="AQ121" s="78" t="b">
        <v>1</v>
      </c>
      <c r="AR121" s="78" t="b">
        <v>0</v>
      </c>
      <c r="AS121" s="78" t="b">
        <v>1</v>
      </c>
      <c r="AT121" s="78" t="s">
        <v>1013</v>
      </c>
      <c r="AU121" s="78">
        <v>37</v>
      </c>
      <c r="AV121" s="83" t="s">
        <v>1642</v>
      </c>
      <c r="AW121" s="78" t="b">
        <v>0</v>
      </c>
      <c r="AX121" s="78" t="s">
        <v>1679</v>
      </c>
      <c r="AY121" s="83" t="s">
        <v>1798</v>
      </c>
      <c r="AZ121" s="78" t="s">
        <v>66</v>
      </c>
      <c r="BA121" s="78" t="str">
        <f>REPLACE(INDEX(GroupVertices[Group],MATCH(Vertices[[#This Row],[Vertex]],GroupVertices[Vertex],0)),1,1,"")</f>
        <v>8</v>
      </c>
      <c r="BB121" s="48" t="s">
        <v>454</v>
      </c>
      <c r="BC121" s="48" t="s">
        <v>454</v>
      </c>
      <c r="BD121" s="48" t="s">
        <v>477</v>
      </c>
      <c r="BE121" s="48" t="s">
        <v>477</v>
      </c>
      <c r="BF121" s="48"/>
      <c r="BG121" s="48"/>
      <c r="BH121" s="121" t="s">
        <v>2426</v>
      </c>
      <c r="BI121" s="121" t="s">
        <v>2426</v>
      </c>
      <c r="BJ121" s="121" t="s">
        <v>2517</v>
      </c>
      <c r="BK121" s="121" t="s">
        <v>2517</v>
      </c>
      <c r="BL121" s="121">
        <v>0</v>
      </c>
      <c r="BM121" s="124">
        <v>0</v>
      </c>
      <c r="BN121" s="121">
        <v>1</v>
      </c>
      <c r="BO121" s="124">
        <v>7.6923076923076925</v>
      </c>
      <c r="BP121" s="121">
        <v>0</v>
      </c>
      <c r="BQ121" s="124">
        <v>0</v>
      </c>
      <c r="BR121" s="121">
        <v>12</v>
      </c>
      <c r="BS121" s="124">
        <v>92.3076923076923</v>
      </c>
      <c r="BT121" s="121">
        <v>13</v>
      </c>
      <c r="BU121" s="2"/>
      <c r="BV121" s="3"/>
      <c r="BW121" s="3"/>
      <c r="BX121" s="3"/>
      <c r="BY121" s="3"/>
    </row>
    <row r="122" spans="1:77" ht="41.45" customHeight="1">
      <c r="A122" s="64" t="s">
        <v>316</v>
      </c>
      <c r="C122" s="65"/>
      <c r="D122" s="65" t="s">
        <v>64</v>
      </c>
      <c r="E122" s="66">
        <v>179.86755304895945</v>
      </c>
      <c r="F122" s="68">
        <v>99.98254406726366</v>
      </c>
      <c r="G122" s="100" t="s">
        <v>596</v>
      </c>
      <c r="H122" s="65"/>
      <c r="I122" s="69" t="s">
        <v>316</v>
      </c>
      <c r="J122" s="70"/>
      <c r="K122" s="70"/>
      <c r="L122" s="69" t="s">
        <v>1952</v>
      </c>
      <c r="M122" s="73">
        <v>6.817480516595324</v>
      </c>
      <c r="N122" s="74">
        <v>1662.1685791015625</v>
      </c>
      <c r="O122" s="74">
        <v>2418.875732421875</v>
      </c>
      <c r="P122" s="75"/>
      <c r="Q122" s="76"/>
      <c r="R122" s="76"/>
      <c r="S122" s="86"/>
      <c r="T122" s="48">
        <v>1</v>
      </c>
      <c r="U122" s="48">
        <v>1</v>
      </c>
      <c r="V122" s="49">
        <v>0</v>
      </c>
      <c r="W122" s="49">
        <v>0</v>
      </c>
      <c r="X122" s="49">
        <v>0</v>
      </c>
      <c r="Y122" s="49">
        <v>0.999996</v>
      </c>
      <c r="Z122" s="49">
        <v>0</v>
      </c>
      <c r="AA122" s="49" t="s">
        <v>2728</v>
      </c>
      <c r="AB122" s="71">
        <v>122</v>
      </c>
      <c r="AC122" s="71"/>
      <c r="AD122" s="72"/>
      <c r="AE122" s="78" t="s">
        <v>1195</v>
      </c>
      <c r="AF122" s="78">
        <v>1204</v>
      </c>
      <c r="AG122" s="78">
        <v>1671</v>
      </c>
      <c r="AH122" s="78">
        <v>87037</v>
      </c>
      <c r="AI122" s="78">
        <v>37240</v>
      </c>
      <c r="AJ122" s="78"/>
      <c r="AK122" s="78" t="s">
        <v>1337</v>
      </c>
      <c r="AL122" s="78" t="s">
        <v>1442</v>
      </c>
      <c r="AM122" s="78"/>
      <c r="AN122" s="78"/>
      <c r="AO122" s="80">
        <v>41230.57309027778</v>
      </c>
      <c r="AP122" s="83" t="s">
        <v>1610</v>
      </c>
      <c r="AQ122" s="78" t="b">
        <v>1</v>
      </c>
      <c r="AR122" s="78" t="b">
        <v>0</v>
      </c>
      <c r="AS122" s="78" t="b">
        <v>1</v>
      </c>
      <c r="AT122" s="78" t="s">
        <v>1013</v>
      </c>
      <c r="AU122" s="78">
        <v>463</v>
      </c>
      <c r="AV122" s="83" t="s">
        <v>1642</v>
      </c>
      <c r="AW122" s="78" t="b">
        <v>0</v>
      </c>
      <c r="AX122" s="78" t="s">
        <v>1679</v>
      </c>
      <c r="AY122" s="83" t="s">
        <v>1799</v>
      </c>
      <c r="AZ122" s="78" t="s">
        <v>66</v>
      </c>
      <c r="BA122" s="78" t="str">
        <f>REPLACE(INDEX(GroupVertices[Group],MATCH(Vertices[[#This Row],[Vertex]],GroupVertices[Vertex],0)),1,1,"")</f>
        <v>2</v>
      </c>
      <c r="BB122" s="48" t="s">
        <v>456</v>
      </c>
      <c r="BC122" s="48" t="s">
        <v>456</v>
      </c>
      <c r="BD122" s="48" t="s">
        <v>477</v>
      </c>
      <c r="BE122" s="48" t="s">
        <v>477</v>
      </c>
      <c r="BF122" s="48" t="s">
        <v>486</v>
      </c>
      <c r="BG122" s="48" t="s">
        <v>486</v>
      </c>
      <c r="BH122" s="121" t="s">
        <v>2427</v>
      </c>
      <c r="BI122" s="121" t="s">
        <v>2427</v>
      </c>
      <c r="BJ122" s="121" t="s">
        <v>2518</v>
      </c>
      <c r="BK122" s="121" t="s">
        <v>2518</v>
      </c>
      <c r="BL122" s="121">
        <v>0</v>
      </c>
      <c r="BM122" s="124">
        <v>0</v>
      </c>
      <c r="BN122" s="121">
        <v>1</v>
      </c>
      <c r="BO122" s="124">
        <v>4.3478260869565215</v>
      </c>
      <c r="BP122" s="121">
        <v>0</v>
      </c>
      <c r="BQ122" s="124">
        <v>0</v>
      </c>
      <c r="BR122" s="121">
        <v>22</v>
      </c>
      <c r="BS122" s="124">
        <v>95.65217391304348</v>
      </c>
      <c r="BT122" s="121">
        <v>23</v>
      </c>
      <c r="BU122" s="2"/>
      <c r="BV122" s="3"/>
      <c r="BW122" s="3"/>
      <c r="BX122" s="3"/>
      <c r="BY122" s="3"/>
    </row>
    <row r="123" spans="1:77" ht="41.45" customHeight="1">
      <c r="A123" s="64" t="s">
        <v>317</v>
      </c>
      <c r="C123" s="65"/>
      <c r="D123" s="65" t="s">
        <v>64</v>
      </c>
      <c r="E123" s="66">
        <v>163.26174222607852</v>
      </c>
      <c r="F123" s="68">
        <v>99.99876732491748</v>
      </c>
      <c r="G123" s="100" t="s">
        <v>1667</v>
      </c>
      <c r="H123" s="65"/>
      <c r="I123" s="69" t="s">
        <v>317</v>
      </c>
      <c r="J123" s="70"/>
      <c r="K123" s="70"/>
      <c r="L123" s="69" t="s">
        <v>1953</v>
      </c>
      <c r="M123" s="73">
        <v>1.410809515833781</v>
      </c>
      <c r="N123" s="74">
        <v>7184.31787109375</v>
      </c>
      <c r="O123" s="74">
        <v>352.9058837890625</v>
      </c>
      <c r="P123" s="75"/>
      <c r="Q123" s="76"/>
      <c r="R123" s="76"/>
      <c r="S123" s="86"/>
      <c r="T123" s="48">
        <v>0</v>
      </c>
      <c r="U123" s="48">
        <v>1</v>
      </c>
      <c r="V123" s="49">
        <v>0</v>
      </c>
      <c r="W123" s="49">
        <v>0.001695</v>
      </c>
      <c r="X123" s="49">
        <v>2.2E-05</v>
      </c>
      <c r="Y123" s="49">
        <v>0.490126</v>
      </c>
      <c r="Z123" s="49">
        <v>0</v>
      </c>
      <c r="AA123" s="49">
        <v>0</v>
      </c>
      <c r="AB123" s="71">
        <v>123</v>
      </c>
      <c r="AC123" s="71"/>
      <c r="AD123" s="72"/>
      <c r="AE123" s="78" t="s">
        <v>1196</v>
      </c>
      <c r="AF123" s="78">
        <v>162</v>
      </c>
      <c r="AG123" s="78">
        <v>118</v>
      </c>
      <c r="AH123" s="78">
        <v>2022</v>
      </c>
      <c r="AI123" s="78">
        <v>3837</v>
      </c>
      <c r="AJ123" s="78"/>
      <c r="AK123" s="78" t="s">
        <v>1338</v>
      </c>
      <c r="AL123" s="78" t="s">
        <v>1443</v>
      </c>
      <c r="AM123" s="78"/>
      <c r="AN123" s="78"/>
      <c r="AO123" s="80">
        <v>40735.8021875</v>
      </c>
      <c r="AP123" s="78"/>
      <c r="AQ123" s="78" t="b">
        <v>1</v>
      </c>
      <c r="AR123" s="78" t="b">
        <v>0</v>
      </c>
      <c r="AS123" s="78" t="b">
        <v>0</v>
      </c>
      <c r="AT123" s="78" t="s">
        <v>1013</v>
      </c>
      <c r="AU123" s="78">
        <v>2</v>
      </c>
      <c r="AV123" s="83" t="s">
        <v>1642</v>
      </c>
      <c r="AW123" s="78" t="b">
        <v>0</v>
      </c>
      <c r="AX123" s="78" t="s">
        <v>1679</v>
      </c>
      <c r="AY123" s="83" t="s">
        <v>1800</v>
      </c>
      <c r="AZ123" s="78" t="s">
        <v>66</v>
      </c>
      <c r="BA123" s="78" t="str">
        <f>REPLACE(INDEX(GroupVertices[Group],MATCH(Vertices[[#This Row],[Vertex]],GroupVertices[Vertex],0)),1,1,"")</f>
        <v>8</v>
      </c>
      <c r="BB123" s="48" t="s">
        <v>454</v>
      </c>
      <c r="BC123" s="48" t="s">
        <v>454</v>
      </c>
      <c r="BD123" s="48" t="s">
        <v>477</v>
      </c>
      <c r="BE123" s="48" t="s">
        <v>477</v>
      </c>
      <c r="BF123" s="48"/>
      <c r="BG123" s="48"/>
      <c r="BH123" s="121" t="s">
        <v>2426</v>
      </c>
      <c r="BI123" s="121" t="s">
        <v>2426</v>
      </c>
      <c r="BJ123" s="121" t="s">
        <v>2517</v>
      </c>
      <c r="BK123" s="121" t="s">
        <v>2517</v>
      </c>
      <c r="BL123" s="121">
        <v>0</v>
      </c>
      <c r="BM123" s="124">
        <v>0</v>
      </c>
      <c r="BN123" s="121">
        <v>1</v>
      </c>
      <c r="BO123" s="124">
        <v>7.6923076923076925</v>
      </c>
      <c r="BP123" s="121">
        <v>0</v>
      </c>
      <c r="BQ123" s="124">
        <v>0</v>
      </c>
      <c r="BR123" s="121">
        <v>12</v>
      </c>
      <c r="BS123" s="124">
        <v>92.3076923076923</v>
      </c>
      <c r="BT123" s="121">
        <v>13</v>
      </c>
      <c r="BU123" s="2"/>
      <c r="BV123" s="3"/>
      <c r="BW123" s="3"/>
      <c r="BX123" s="3"/>
      <c r="BY123" s="3"/>
    </row>
    <row r="124" spans="1:77" ht="41.45" customHeight="1">
      <c r="A124" s="64" t="s">
        <v>318</v>
      </c>
      <c r="C124" s="65"/>
      <c r="D124" s="65" t="s">
        <v>64</v>
      </c>
      <c r="E124" s="66">
        <v>195.85318548953057</v>
      </c>
      <c r="F124" s="68">
        <v>99.96692670075211</v>
      </c>
      <c r="G124" s="100" t="s">
        <v>1668</v>
      </c>
      <c r="H124" s="65"/>
      <c r="I124" s="69" t="s">
        <v>318</v>
      </c>
      <c r="J124" s="70"/>
      <c r="K124" s="70"/>
      <c r="L124" s="69" t="s">
        <v>1954</v>
      </c>
      <c r="M124" s="73">
        <v>12.022228196014838</v>
      </c>
      <c r="N124" s="74">
        <v>7458.64306640625</v>
      </c>
      <c r="O124" s="74">
        <v>1592.9229736328125</v>
      </c>
      <c r="P124" s="75"/>
      <c r="Q124" s="76"/>
      <c r="R124" s="76"/>
      <c r="S124" s="86"/>
      <c r="T124" s="48">
        <v>0</v>
      </c>
      <c r="U124" s="48">
        <v>1</v>
      </c>
      <c r="V124" s="49">
        <v>0</v>
      </c>
      <c r="W124" s="49">
        <v>0.001695</v>
      </c>
      <c r="X124" s="49">
        <v>2.2E-05</v>
      </c>
      <c r="Y124" s="49">
        <v>0.490126</v>
      </c>
      <c r="Z124" s="49">
        <v>0</v>
      </c>
      <c r="AA124" s="49">
        <v>0</v>
      </c>
      <c r="AB124" s="71">
        <v>124</v>
      </c>
      <c r="AC124" s="71"/>
      <c r="AD124" s="72"/>
      <c r="AE124" s="78" t="s">
        <v>1197</v>
      </c>
      <c r="AF124" s="78">
        <v>1222</v>
      </c>
      <c r="AG124" s="78">
        <v>3166</v>
      </c>
      <c r="AH124" s="78">
        <v>7992</v>
      </c>
      <c r="AI124" s="78">
        <v>5534</v>
      </c>
      <c r="AJ124" s="78"/>
      <c r="AK124" s="78" t="s">
        <v>1339</v>
      </c>
      <c r="AL124" s="78" t="s">
        <v>1431</v>
      </c>
      <c r="AM124" s="78"/>
      <c r="AN124" s="78"/>
      <c r="AO124" s="80">
        <v>39172.518738425926</v>
      </c>
      <c r="AP124" s="83" t="s">
        <v>1611</v>
      </c>
      <c r="AQ124" s="78" t="b">
        <v>0</v>
      </c>
      <c r="AR124" s="78" t="b">
        <v>0</v>
      </c>
      <c r="AS124" s="78" t="b">
        <v>1</v>
      </c>
      <c r="AT124" s="78" t="s">
        <v>1013</v>
      </c>
      <c r="AU124" s="78">
        <v>80</v>
      </c>
      <c r="AV124" s="83" t="s">
        <v>1645</v>
      </c>
      <c r="AW124" s="78" t="b">
        <v>0</v>
      </c>
      <c r="AX124" s="78" t="s">
        <v>1679</v>
      </c>
      <c r="AY124" s="83" t="s">
        <v>1801</v>
      </c>
      <c r="AZ124" s="78" t="s">
        <v>66</v>
      </c>
      <c r="BA124" s="78" t="str">
        <f>REPLACE(INDEX(GroupVertices[Group],MATCH(Vertices[[#This Row],[Vertex]],GroupVertices[Vertex],0)),1,1,"")</f>
        <v>8</v>
      </c>
      <c r="BB124" s="48" t="s">
        <v>454</v>
      </c>
      <c r="BC124" s="48" t="s">
        <v>454</v>
      </c>
      <c r="BD124" s="48" t="s">
        <v>477</v>
      </c>
      <c r="BE124" s="48" t="s">
        <v>477</v>
      </c>
      <c r="BF124" s="48"/>
      <c r="BG124" s="48"/>
      <c r="BH124" s="121" t="s">
        <v>2426</v>
      </c>
      <c r="BI124" s="121" t="s">
        <v>2426</v>
      </c>
      <c r="BJ124" s="121" t="s">
        <v>2517</v>
      </c>
      <c r="BK124" s="121" t="s">
        <v>2517</v>
      </c>
      <c r="BL124" s="121">
        <v>0</v>
      </c>
      <c r="BM124" s="124">
        <v>0</v>
      </c>
      <c r="BN124" s="121">
        <v>1</v>
      </c>
      <c r="BO124" s="124">
        <v>7.6923076923076925</v>
      </c>
      <c r="BP124" s="121">
        <v>0</v>
      </c>
      <c r="BQ124" s="124">
        <v>0</v>
      </c>
      <c r="BR124" s="121">
        <v>12</v>
      </c>
      <c r="BS124" s="124">
        <v>92.3076923076923</v>
      </c>
      <c r="BT124" s="121">
        <v>13</v>
      </c>
      <c r="BU124" s="2"/>
      <c r="BV124" s="3"/>
      <c r="BW124" s="3"/>
      <c r="BX124" s="3"/>
      <c r="BY124" s="3"/>
    </row>
    <row r="125" spans="1:77" ht="41.45" customHeight="1">
      <c r="A125" s="64" t="s">
        <v>319</v>
      </c>
      <c r="C125" s="65"/>
      <c r="D125" s="65" t="s">
        <v>64</v>
      </c>
      <c r="E125" s="66">
        <v>162.90888211200573</v>
      </c>
      <c r="F125" s="68">
        <v>99.99911205608463</v>
      </c>
      <c r="G125" s="100" t="s">
        <v>1669</v>
      </c>
      <c r="H125" s="65"/>
      <c r="I125" s="69" t="s">
        <v>319</v>
      </c>
      <c r="J125" s="70"/>
      <c r="K125" s="70"/>
      <c r="L125" s="69" t="s">
        <v>1955</v>
      </c>
      <c r="M125" s="73">
        <v>1.2959221088633168</v>
      </c>
      <c r="N125" s="74">
        <v>6299.81884765625</v>
      </c>
      <c r="O125" s="74">
        <v>2811.483642578125</v>
      </c>
      <c r="P125" s="75"/>
      <c r="Q125" s="76"/>
      <c r="R125" s="76"/>
      <c r="S125" s="86"/>
      <c r="T125" s="48">
        <v>0</v>
      </c>
      <c r="U125" s="48">
        <v>1</v>
      </c>
      <c r="V125" s="49">
        <v>0</v>
      </c>
      <c r="W125" s="49">
        <v>0.001695</v>
      </c>
      <c r="X125" s="49">
        <v>2.2E-05</v>
      </c>
      <c r="Y125" s="49">
        <v>0.490126</v>
      </c>
      <c r="Z125" s="49">
        <v>0</v>
      </c>
      <c r="AA125" s="49">
        <v>0</v>
      </c>
      <c r="AB125" s="71">
        <v>125</v>
      </c>
      <c r="AC125" s="71"/>
      <c r="AD125" s="72"/>
      <c r="AE125" s="78" t="s">
        <v>1198</v>
      </c>
      <c r="AF125" s="78">
        <v>593</v>
      </c>
      <c r="AG125" s="78">
        <v>85</v>
      </c>
      <c r="AH125" s="78">
        <v>5239</v>
      </c>
      <c r="AI125" s="78">
        <v>1005</v>
      </c>
      <c r="AJ125" s="78"/>
      <c r="AK125" s="78"/>
      <c r="AL125" s="78" t="s">
        <v>1444</v>
      </c>
      <c r="AM125" s="78"/>
      <c r="AN125" s="78"/>
      <c r="AO125" s="80">
        <v>39943.98447916667</v>
      </c>
      <c r="AP125" s="83" t="s">
        <v>1612</v>
      </c>
      <c r="AQ125" s="78" t="b">
        <v>1</v>
      </c>
      <c r="AR125" s="78" t="b">
        <v>0</v>
      </c>
      <c r="AS125" s="78" t="b">
        <v>0</v>
      </c>
      <c r="AT125" s="78" t="s">
        <v>1013</v>
      </c>
      <c r="AU125" s="78">
        <v>3</v>
      </c>
      <c r="AV125" s="83" t="s">
        <v>1642</v>
      </c>
      <c r="AW125" s="78" t="b">
        <v>0</v>
      </c>
      <c r="AX125" s="78" t="s">
        <v>1679</v>
      </c>
      <c r="AY125" s="83" t="s">
        <v>1802</v>
      </c>
      <c r="AZ125" s="78" t="s">
        <v>66</v>
      </c>
      <c r="BA125" s="78" t="str">
        <f>REPLACE(INDEX(GroupVertices[Group],MATCH(Vertices[[#This Row],[Vertex]],GroupVertices[Vertex],0)),1,1,"")</f>
        <v>8</v>
      </c>
      <c r="BB125" s="48" t="s">
        <v>454</v>
      </c>
      <c r="BC125" s="48" t="s">
        <v>454</v>
      </c>
      <c r="BD125" s="48" t="s">
        <v>477</v>
      </c>
      <c r="BE125" s="48" t="s">
        <v>477</v>
      </c>
      <c r="BF125" s="48"/>
      <c r="BG125" s="48"/>
      <c r="BH125" s="121" t="s">
        <v>2426</v>
      </c>
      <c r="BI125" s="121" t="s">
        <v>2426</v>
      </c>
      <c r="BJ125" s="121" t="s">
        <v>2517</v>
      </c>
      <c r="BK125" s="121" t="s">
        <v>2517</v>
      </c>
      <c r="BL125" s="121">
        <v>0</v>
      </c>
      <c r="BM125" s="124">
        <v>0</v>
      </c>
      <c r="BN125" s="121">
        <v>1</v>
      </c>
      <c r="BO125" s="124">
        <v>7.6923076923076925</v>
      </c>
      <c r="BP125" s="121">
        <v>0</v>
      </c>
      <c r="BQ125" s="124">
        <v>0</v>
      </c>
      <c r="BR125" s="121">
        <v>12</v>
      </c>
      <c r="BS125" s="124">
        <v>92.3076923076923</v>
      </c>
      <c r="BT125" s="121">
        <v>13</v>
      </c>
      <c r="BU125" s="2"/>
      <c r="BV125" s="3"/>
      <c r="BW125" s="3"/>
      <c r="BX125" s="3"/>
      <c r="BY125" s="3"/>
    </row>
    <row r="126" spans="1:77" ht="41.45" customHeight="1">
      <c r="A126" s="64" t="s">
        <v>320</v>
      </c>
      <c r="C126" s="65"/>
      <c r="D126" s="65" t="s">
        <v>64</v>
      </c>
      <c r="E126" s="66">
        <v>250.7175868624874</v>
      </c>
      <c r="F126" s="68">
        <v>99.91332622746059</v>
      </c>
      <c r="G126" s="100" t="s">
        <v>597</v>
      </c>
      <c r="H126" s="65"/>
      <c r="I126" s="69" t="s">
        <v>320</v>
      </c>
      <c r="J126" s="70"/>
      <c r="K126" s="70"/>
      <c r="L126" s="69" t="s">
        <v>1956</v>
      </c>
      <c r="M126" s="73">
        <v>29.88547926163459</v>
      </c>
      <c r="N126" s="74">
        <v>6443.876953125</v>
      </c>
      <c r="O126" s="74">
        <v>542.085205078125</v>
      </c>
      <c r="P126" s="75"/>
      <c r="Q126" s="76"/>
      <c r="R126" s="76"/>
      <c r="S126" s="86"/>
      <c r="T126" s="48">
        <v>2</v>
      </c>
      <c r="U126" s="48">
        <v>2</v>
      </c>
      <c r="V126" s="49">
        <v>0</v>
      </c>
      <c r="W126" s="49">
        <v>0.002028</v>
      </c>
      <c r="X126" s="49">
        <v>0.000167</v>
      </c>
      <c r="Y126" s="49">
        <v>1.118151</v>
      </c>
      <c r="Z126" s="49">
        <v>0.5</v>
      </c>
      <c r="AA126" s="49">
        <v>0</v>
      </c>
      <c r="AB126" s="71">
        <v>126</v>
      </c>
      <c r="AC126" s="71"/>
      <c r="AD126" s="72"/>
      <c r="AE126" s="78" t="s">
        <v>1199</v>
      </c>
      <c r="AF126" s="78">
        <v>691</v>
      </c>
      <c r="AG126" s="78">
        <v>8297</v>
      </c>
      <c r="AH126" s="78">
        <v>47742</v>
      </c>
      <c r="AI126" s="78">
        <v>3276</v>
      </c>
      <c r="AJ126" s="78"/>
      <c r="AK126" s="78" t="s">
        <v>1340</v>
      </c>
      <c r="AL126" s="78" t="s">
        <v>1051</v>
      </c>
      <c r="AM126" s="83" t="s">
        <v>1507</v>
      </c>
      <c r="AN126" s="78"/>
      <c r="AO126" s="80">
        <v>39849.52525462963</v>
      </c>
      <c r="AP126" s="83" t="s">
        <v>1613</v>
      </c>
      <c r="AQ126" s="78" t="b">
        <v>0</v>
      </c>
      <c r="AR126" s="78" t="b">
        <v>0</v>
      </c>
      <c r="AS126" s="78" t="b">
        <v>1</v>
      </c>
      <c r="AT126" s="78" t="s">
        <v>1013</v>
      </c>
      <c r="AU126" s="78">
        <v>76</v>
      </c>
      <c r="AV126" s="83" t="s">
        <v>1645</v>
      </c>
      <c r="AW126" s="78" t="b">
        <v>1</v>
      </c>
      <c r="AX126" s="78" t="s">
        <v>1679</v>
      </c>
      <c r="AY126" s="83" t="s">
        <v>1803</v>
      </c>
      <c r="AZ126" s="78" t="s">
        <v>66</v>
      </c>
      <c r="BA126" s="78" t="str">
        <f>REPLACE(INDEX(GroupVertices[Group],MATCH(Vertices[[#This Row],[Vertex]],GroupVertices[Vertex],0)),1,1,"")</f>
        <v>8</v>
      </c>
      <c r="BB126" s="48" t="s">
        <v>2090</v>
      </c>
      <c r="BC126" s="48" t="s">
        <v>2090</v>
      </c>
      <c r="BD126" s="48" t="s">
        <v>2108</v>
      </c>
      <c r="BE126" s="48" t="s">
        <v>2108</v>
      </c>
      <c r="BF126" s="48"/>
      <c r="BG126" s="48"/>
      <c r="BH126" s="121" t="s">
        <v>2428</v>
      </c>
      <c r="BI126" s="121" t="s">
        <v>2464</v>
      </c>
      <c r="BJ126" s="121" t="s">
        <v>2519</v>
      </c>
      <c r="BK126" s="121" t="s">
        <v>2547</v>
      </c>
      <c r="BL126" s="121">
        <v>0</v>
      </c>
      <c r="BM126" s="124">
        <v>0</v>
      </c>
      <c r="BN126" s="121">
        <v>4</v>
      </c>
      <c r="BO126" s="124">
        <v>8</v>
      </c>
      <c r="BP126" s="121">
        <v>0</v>
      </c>
      <c r="BQ126" s="124">
        <v>0</v>
      </c>
      <c r="BR126" s="121">
        <v>46</v>
      </c>
      <c r="BS126" s="124">
        <v>92</v>
      </c>
      <c r="BT126" s="121">
        <v>50</v>
      </c>
      <c r="BU126" s="2"/>
      <c r="BV126" s="3"/>
      <c r="BW126" s="3"/>
      <c r="BX126" s="3"/>
      <c r="BY126" s="3"/>
    </row>
    <row r="127" spans="1:77" ht="41.45" customHeight="1">
      <c r="A127" s="64" t="s">
        <v>321</v>
      </c>
      <c r="C127" s="65"/>
      <c r="D127" s="65" t="s">
        <v>64</v>
      </c>
      <c r="E127" s="66">
        <v>166.59787421367596</v>
      </c>
      <c r="F127" s="68">
        <v>99.9955080484281</v>
      </c>
      <c r="G127" s="100" t="s">
        <v>598</v>
      </c>
      <c r="H127" s="65"/>
      <c r="I127" s="69" t="s">
        <v>321</v>
      </c>
      <c r="J127" s="70"/>
      <c r="K127" s="70"/>
      <c r="L127" s="69" t="s">
        <v>1957</v>
      </c>
      <c r="M127" s="73">
        <v>2.4970177271908973</v>
      </c>
      <c r="N127" s="74">
        <v>6044.80517578125</v>
      </c>
      <c r="O127" s="74">
        <v>1594.8133544921875</v>
      </c>
      <c r="P127" s="75"/>
      <c r="Q127" s="76"/>
      <c r="R127" s="76"/>
      <c r="S127" s="86"/>
      <c r="T127" s="48">
        <v>0</v>
      </c>
      <c r="U127" s="48">
        <v>3</v>
      </c>
      <c r="V127" s="49">
        <v>1344</v>
      </c>
      <c r="W127" s="49">
        <v>0.002519</v>
      </c>
      <c r="X127" s="49">
        <v>0.001046</v>
      </c>
      <c r="Y127" s="49">
        <v>1.098412</v>
      </c>
      <c r="Z127" s="49">
        <v>0.16666666666666666</v>
      </c>
      <c r="AA127" s="49">
        <v>0</v>
      </c>
      <c r="AB127" s="71">
        <v>127</v>
      </c>
      <c r="AC127" s="71"/>
      <c r="AD127" s="72"/>
      <c r="AE127" s="78" t="s">
        <v>1200</v>
      </c>
      <c r="AF127" s="78">
        <v>398</v>
      </c>
      <c r="AG127" s="78">
        <v>430</v>
      </c>
      <c r="AH127" s="78">
        <v>21608</v>
      </c>
      <c r="AI127" s="78">
        <v>1988</v>
      </c>
      <c r="AJ127" s="78"/>
      <c r="AK127" s="78" t="s">
        <v>1341</v>
      </c>
      <c r="AL127" s="78" t="s">
        <v>1445</v>
      </c>
      <c r="AM127" s="78"/>
      <c r="AN127" s="78"/>
      <c r="AO127" s="80">
        <v>40511.47752314815</v>
      </c>
      <c r="AP127" s="83" t="s">
        <v>1614</v>
      </c>
      <c r="AQ127" s="78" t="b">
        <v>0</v>
      </c>
      <c r="AR127" s="78" t="b">
        <v>0</v>
      </c>
      <c r="AS127" s="78" t="b">
        <v>0</v>
      </c>
      <c r="AT127" s="78" t="s">
        <v>1013</v>
      </c>
      <c r="AU127" s="78">
        <v>58</v>
      </c>
      <c r="AV127" s="83" t="s">
        <v>1642</v>
      </c>
      <c r="AW127" s="78" t="b">
        <v>0</v>
      </c>
      <c r="AX127" s="78" t="s">
        <v>1679</v>
      </c>
      <c r="AY127" s="83" t="s">
        <v>1804</v>
      </c>
      <c r="AZ127" s="78" t="s">
        <v>66</v>
      </c>
      <c r="BA127" s="78" t="str">
        <f>REPLACE(INDEX(GroupVertices[Group],MATCH(Vertices[[#This Row],[Vertex]],GroupVertices[Vertex],0)),1,1,"")</f>
        <v>8</v>
      </c>
      <c r="BB127" s="48" t="s">
        <v>454</v>
      </c>
      <c r="BC127" s="48" t="s">
        <v>454</v>
      </c>
      <c r="BD127" s="48" t="s">
        <v>477</v>
      </c>
      <c r="BE127" s="48" t="s">
        <v>477</v>
      </c>
      <c r="BF127" s="48"/>
      <c r="BG127" s="48"/>
      <c r="BH127" s="121" t="s">
        <v>2429</v>
      </c>
      <c r="BI127" s="121" t="s">
        <v>2387</v>
      </c>
      <c r="BJ127" s="121" t="s">
        <v>2520</v>
      </c>
      <c r="BK127" s="121" t="s">
        <v>2482</v>
      </c>
      <c r="BL127" s="121">
        <v>1</v>
      </c>
      <c r="BM127" s="124">
        <v>1.7857142857142858</v>
      </c>
      <c r="BN127" s="121">
        <v>3</v>
      </c>
      <c r="BO127" s="124">
        <v>5.357142857142857</v>
      </c>
      <c r="BP127" s="121">
        <v>0</v>
      </c>
      <c r="BQ127" s="124">
        <v>0</v>
      </c>
      <c r="BR127" s="121">
        <v>52</v>
      </c>
      <c r="BS127" s="124">
        <v>92.85714285714286</v>
      </c>
      <c r="BT127" s="121">
        <v>56</v>
      </c>
      <c r="BU127" s="2"/>
      <c r="BV127" s="3"/>
      <c r="BW127" s="3"/>
      <c r="BX127" s="3"/>
      <c r="BY127" s="3"/>
    </row>
    <row r="128" spans="1:77" ht="41.45" customHeight="1">
      <c r="A128" s="64" t="s">
        <v>323</v>
      </c>
      <c r="C128" s="65"/>
      <c r="D128" s="65" t="s">
        <v>64</v>
      </c>
      <c r="E128" s="66">
        <v>280.6358474435697</v>
      </c>
      <c r="F128" s="68">
        <v>99.88409720304631</v>
      </c>
      <c r="G128" s="100" t="s">
        <v>1670</v>
      </c>
      <c r="H128" s="65"/>
      <c r="I128" s="69" t="s">
        <v>323</v>
      </c>
      <c r="J128" s="70"/>
      <c r="K128" s="70"/>
      <c r="L128" s="69" t="s">
        <v>1958</v>
      </c>
      <c r="M128" s="73">
        <v>39.62653879810001</v>
      </c>
      <c r="N128" s="74">
        <v>2249.071044921875</v>
      </c>
      <c r="O128" s="74">
        <v>1592.48779296875</v>
      </c>
      <c r="P128" s="75"/>
      <c r="Q128" s="76"/>
      <c r="R128" s="76"/>
      <c r="S128" s="86"/>
      <c r="T128" s="48">
        <v>1</v>
      </c>
      <c r="U128" s="48">
        <v>1</v>
      </c>
      <c r="V128" s="49">
        <v>0</v>
      </c>
      <c r="W128" s="49">
        <v>0</v>
      </c>
      <c r="X128" s="49">
        <v>0</v>
      </c>
      <c r="Y128" s="49">
        <v>0.999996</v>
      </c>
      <c r="Z128" s="49">
        <v>0</v>
      </c>
      <c r="AA128" s="49" t="s">
        <v>2728</v>
      </c>
      <c r="AB128" s="71">
        <v>128</v>
      </c>
      <c r="AC128" s="71"/>
      <c r="AD128" s="72"/>
      <c r="AE128" s="78" t="s">
        <v>1201</v>
      </c>
      <c r="AF128" s="78">
        <v>7699</v>
      </c>
      <c r="AG128" s="78">
        <v>11095</v>
      </c>
      <c r="AH128" s="78">
        <v>50266</v>
      </c>
      <c r="AI128" s="78">
        <v>2045</v>
      </c>
      <c r="AJ128" s="78"/>
      <c r="AK128" s="78" t="s">
        <v>1342</v>
      </c>
      <c r="AL128" s="78" t="s">
        <v>1446</v>
      </c>
      <c r="AM128" s="83" t="s">
        <v>1508</v>
      </c>
      <c r="AN128" s="78"/>
      <c r="AO128" s="80">
        <v>40094.66805555556</v>
      </c>
      <c r="AP128" s="83" t="s">
        <v>1615</v>
      </c>
      <c r="AQ128" s="78" t="b">
        <v>0</v>
      </c>
      <c r="AR128" s="78" t="b">
        <v>0</v>
      </c>
      <c r="AS128" s="78" t="b">
        <v>0</v>
      </c>
      <c r="AT128" s="78" t="s">
        <v>1013</v>
      </c>
      <c r="AU128" s="78">
        <v>265</v>
      </c>
      <c r="AV128" s="83" t="s">
        <v>1642</v>
      </c>
      <c r="AW128" s="78" t="b">
        <v>0</v>
      </c>
      <c r="AX128" s="78" t="s">
        <v>1679</v>
      </c>
      <c r="AY128" s="83" t="s">
        <v>1805</v>
      </c>
      <c r="AZ128" s="78" t="s">
        <v>66</v>
      </c>
      <c r="BA128" s="78" t="str">
        <f>REPLACE(INDEX(GroupVertices[Group],MATCH(Vertices[[#This Row],[Vertex]],GroupVertices[Vertex],0)),1,1,"")</f>
        <v>2</v>
      </c>
      <c r="BB128" s="48" t="s">
        <v>467</v>
      </c>
      <c r="BC128" s="48" t="s">
        <v>467</v>
      </c>
      <c r="BD128" s="48" t="s">
        <v>480</v>
      </c>
      <c r="BE128" s="48" t="s">
        <v>480</v>
      </c>
      <c r="BF128" s="48" t="s">
        <v>487</v>
      </c>
      <c r="BG128" s="48" t="s">
        <v>487</v>
      </c>
      <c r="BH128" s="121" t="s">
        <v>2430</v>
      </c>
      <c r="BI128" s="121" t="s">
        <v>2430</v>
      </c>
      <c r="BJ128" s="121" t="s">
        <v>2521</v>
      </c>
      <c r="BK128" s="121" t="s">
        <v>2521</v>
      </c>
      <c r="BL128" s="121">
        <v>0</v>
      </c>
      <c r="BM128" s="124">
        <v>0</v>
      </c>
      <c r="BN128" s="121">
        <v>0</v>
      </c>
      <c r="BO128" s="124">
        <v>0</v>
      </c>
      <c r="BP128" s="121">
        <v>0</v>
      </c>
      <c r="BQ128" s="124">
        <v>0</v>
      </c>
      <c r="BR128" s="121">
        <v>19</v>
      </c>
      <c r="BS128" s="124">
        <v>100</v>
      </c>
      <c r="BT128" s="121">
        <v>19</v>
      </c>
      <c r="BU128" s="2"/>
      <c r="BV128" s="3"/>
      <c r="BW128" s="3"/>
      <c r="BX128" s="3"/>
      <c r="BY128" s="3"/>
    </row>
    <row r="129" spans="1:77" ht="41.45" customHeight="1">
      <c r="A129" s="64" t="s">
        <v>324</v>
      </c>
      <c r="C129" s="65"/>
      <c r="D129" s="65" t="s">
        <v>64</v>
      </c>
      <c r="E129" s="66">
        <v>173.68715468732057</v>
      </c>
      <c r="F129" s="68">
        <v>99.9885820858882</v>
      </c>
      <c r="G129" s="100" t="s">
        <v>600</v>
      </c>
      <c r="H129" s="65"/>
      <c r="I129" s="69" t="s">
        <v>324</v>
      </c>
      <c r="J129" s="70"/>
      <c r="K129" s="70"/>
      <c r="L129" s="69" t="s">
        <v>1959</v>
      </c>
      <c r="M129" s="73">
        <v>4.805210176324769</v>
      </c>
      <c r="N129" s="74">
        <v>4239.56494140625</v>
      </c>
      <c r="O129" s="74">
        <v>8583.431640625</v>
      </c>
      <c r="P129" s="75"/>
      <c r="Q129" s="76"/>
      <c r="R129" s="76"/>
      <c r="S129" s="86"/>
      <c r="T129" s="48">
        <v>0</v>
      </c>
      <c r="U129" s="48">
        <v>3</v>
      </c>
      <c r="V129" s="49">
        <v>254.333333</v>
      </c>
      <c r="W129" s="49">
        <v>0.002941</v>
      </c>
      <c r="X129" s="49">
        <v>0.00652</v>
      </c>
      <c r="Y129" s="49">
        <v>1.176976</v>
      </c>
      <c r="Z129" s="49">
        <v>0</v>
      </c>
      <c r="AA129" s="49">
        <v>0</v>
      </c>
      <c r="AB129" s="71">
        <v>129</v>
      </c>
      <c r="AC129" s="71"/>
      <c r="AD129" s="72"/>
      <c r="AE129" s="78" t="s">
        <v>1202</v>
      </c>
      <c r="AF129" s="78">
        <v>2779</v>
      </c>
      <c r="AG129" s="78">
        <v>1093</v>
      </c>
      <c r="AH129" s="78">
        <v>7759</v>
      </c>
      <c r="AI129" s="78">
        <v>21306</v>
      </c>
      <c r="AJ129" s="78"/>
      <c r="AK129" s="78" t="s">
        <v>1343</v>
      </c>
      <c r="AL129" s="78" t="s">
        <v>1447</v>
      </c>
      <c r="AM129" s="78"/>
      <c r="AN129" s="78"/>
      <c r="AO129" s="80">
        <v>43127.19930555556</v>
      </c>
      <c r="AP129" s="83" t="s">
        <v>1616</v>
      </c>
      <c r="AQ129" s="78" t="b">
        <v>0</v>
      </c>
      <c r="AR129" s="78" t="b">
        <v>0</v>
      </c>
      <c r="AS129" s="78" t="b">
        <v>0</v>
      </c>
      <c r="AT129" s="78" t="s">
        <v>1013</v>
      </c>
      <c r="AU129" s="78">
        <v>14</v>
      </c>
      <c r="AV129" s="83" t="s">
        <v>1642</v>
      </c>
      <c r="AW129" s="78" t="b">
        <v>0</v>
      </c>
      <c r="AX129" s="78" t="s">
        <v>1679</v>
      </c>
      <c r="AY129" s="83" t="s">
        <v>1806</v>
      </c>
      <c r="AZ129" s="78" t="s">
        <v>66</v>
      </c>
      <c r="BA129" s="78" t="str">
        <f>REPLACE(INDEX(GroupVertices[Group],MATCH(Vertices[[#This Row],[Vertex]],GroupVertices[Vertex],0)),1,1,"")</f>
        <v>3</v>
      </c>
      <c r="BB129" s="48"/>
      <c r="BC129" s="48"/>
      <c r="BD129" s="48"/>
      <c r="BE129" s="48"/>
      <c r="BF129" s="48"/>
      <c r="BG129" s="48"/>
      <c r="BH129" s="121" t="s">
        <v>2431</v>
      </c>
      <c r="BI129" s="121" t="s">
        <v>2465</v>
      </c>
      <c r="BJ129" s="121" t="s">
        <v>2522</v>
      </c>
      <c r="BK129" s="121" t="s">
        <v>2522</v>
      </c>
      <c r="BL129" s="121">
        <v>3</v>
      </c>
      <c r="BM129" s="124">
        <v>4.166666666666667</v>
      </c>
      <c r="BN129" s="121">
        <v>3</v>
      </c>
      <c r="BO129" s="124">
        <v>4.166666666666667</v>
      </c>
      <c r="BP129" s="121">
        <v>0</v>
      </c>
      <c r="BQ129" s="124">
        <v>0</v>
      </c>
      <c r="BR129" s="121">
        <v>66</v>
      </c>
      <c r="BS129" s="124">
        <v>91.66666666666667</v>
      </c>
      <c r="BT129" s="121">
        <v>72</v>
      </c>
      <c r="BU129" s="2"/>
      <c r="BV129" s="3"/>
      <c r="BW129" s="3"/>
      <c r="BX129" s="3"/>
      <c r="BY129" s="3"/>
    </row>
    <row r="130" spans="1:77" ht="41.45" customHeight="1">
      <c r="A130" s="64" t="s">
        <v>358</v>
      </c>
      <c r="C130" s="65"/>
      <c r="D130" s="65" t="s">
        <v>64</v>
      </c>
      <c r="E130" s="66">
        <v>162</v>
      </c>
      <c r="F130" s="68">
        <v>100</v>
      </c>
      <c r="G130" s="100" t="s">
        <v>1671</v>
      </c>
      <c r="H130" s="65"/>
      <c r="I130" s="69" t="s">
        <v>358</v>
      </c>
      <c r="J130" s="70"/>
      <c r="K130" s="70"/>
      <c r="L130" s="69" t="s">
        <v>1960</v>
      </c>
      <c r="M130" s="73">
        <v>1</v>
      </c>
      <c r="N130" s="74">
        <v>3911.23974609375</v>
      </c>
      <c r="O130" s="74">
        <v>9088.01953125</v>
      </c>
      <c r="P130" s="75"/>
      <c r="Q130" s="76"/>
      <c r="R130" s="76"/>
      <c r="S130" s="86"/>
      <c r="T130" s="48">
        <v>1</v>
      </c>
      <c r="U130" s="48">
        <v>0</v>
      </c>
      <c r="V130" s="49">
        <v>0</v>
      </c>
      <c r="W130" s="49">
        <v>0.002262</v>
      </c>
      <c r="X130" s="49">
        <v>0.000781</v>
      </c>
      <c r="Y130" s="49">
        <v>0.483476</v>
      </c>
      <c r="Z130" s="49">
        <v>0</v>
      </c>
      <c r="AA130" s="49">
        <v>0</v>
      </c>
      <c r="AB130" s="71">
        <v>130</v>
      </c>
      <c r="AC130" s="71"/>
      <c r="AD130" s="72"/>
      <c r="AE130" s="78" t="s">
        <v>1203</v>
      </c>
      <c r="AF130" s="78">
        <v>18</v>
      </c>
      <c r="AG130" s="78">
        <v>0</v>
      </c>
      <c r="AH130" s="78">
        <v>74</v>
      </c>
      <c r="AI130" s="78">
        <v>67</v>
      </c>
      <c r="AJ130" s="78"/>
      <c r="AK130" s="78" t="s">
        <v>1344</v>
      </c>
      <c r="AL130" s="78" t="s">
        <v>1448</v>
      </c>
      <c r="AM130" s="78"/>
      <c r="AN130" s="78"/>
      <c r="AO130" s="80">
        <v>43586.95292824074</v>
      </c>
      <c r="AP130" s="83" t="s">
        <v>1617</v>
      </c>
      <c r="AQ130" s="78" t="b">
        <v>1</v>
      </c>
      <c r="AR130" s="78" t="b">
        <v>0</v>
      </c>
      <c r="AS130" s="78" t="b">
        <v>0</v>
      </c>
      <c r="AT130" s="78"/>
      <c r="AU130" s="78">
        <v>0</v>
      </c>
      <c r="AV130" s="78"/>
      <c r="AW130" s="78" t="b">
        <v>0</v>
      </c>
      <c r="AX130" s="78" t="s">
        <v>1679</v>
      </c>
      <c r="AY130" s="83" t="s">
        <v>1807</v>
      </c>
      <c r="AZ130" s="78" t="s">
        <v>65</v>
      </c>
      <c r="BA130" s="78" t="str">
        <f>REPLACE(INDEX(GroupVertices[Group],MATCH(Vertices[[#This Row],[Vertex]],GroupVertices[Vertex],0)),1,1,"")</f>
        <v>3</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326</v>
      </c>
      <c r="C131" s="65"/>
      <c r="D131" s="65" t="s">
        <v>64</v>
      </c>
      <c r="E131" s="66">
        <v>162.49186561355603</v>
      </c>
      <c r="F131" s="68">
        <v>99.9995194656458</v>
      </c>
      <c r="G131" s="100" t="s">
        <v>534</v>
      </c>
      <c r="H131" s="65"/>
      <c r="I131" s="69" t="s">
        <v>326</v>
      </c>
      <c r="J131" s="70"/>
      <c r="K131" s="70"/>
      <c r="L131" s="69" t="s">
        <v>1961</v>
      </c>
      <c r="M131" s="73">
        <v>1.1601460824436773</v>
      </c>
      <c r="N131" s="74">
        <v>5702.8037109375</v>
      </c>
      <c r="O131" s="74">
        <v>3370.6337890625</v>
      </c>
      <c r="P131" s="75"/>
      <c r="Q131" s="76"/>
      <c r="R131" s="76"/>
      <c r="S131" s="86"/>
      <c r="T131" s="48">
        <v>0</v>
      </c>
      <c r="U131" s="48">
        <v>1</v>
      </c>
      <c r="V131" s="49">
        <v>0</v>
      </c>
      <c r="W131" s="49">
        <v>0.002778</v>
      </c>
      <c r="X131" s="49">
        <v>0.006099</v>
      </c>
      <c r="Y131" s="49">
        <v>0.429906</v>
      </c>
      <c r="Z131" s="49">
        <v>0</v>
      </c>
      <c r="AA131" s="49">
        <v>0</v>
      </c>
      <c r="AB131" s="71">
        <v>131</v>
      </c>
      <c r="AC131" s="71"/>
      <c r="AD131" s="72"/>
      <c r="AE131" s="78" t="s">
        <v>1204</v>
      </c>
      <c r="AF131" s="78">
        <v>283</v>
      </c>
      <c r="AG131" s="78">
        <v>46</v>
      </c>
      <c r="AH131" s="78">
        <v>4151</v>
      </c>
      <c r="AI131" s="78">
        <v>6675</v>
      </c>
      <c r="AJ131" s="78"/>
      <c r="AK131" s="78"/>
      <c r="AL131" s="78"/>
      <c r="AM131" s="78"/>
      <c r="AN131" s="78"/>
      <c r="AO131" s="80">
        <v>43336.702997685185</v>
      </c>
      <c r="AP131" s="78"/>
      <c r="AQ131" s="78" t="b">
        <v>1</v>
      </c>
      <c r="AR131" s="78" t="b">
        <v>1</v>
      </c>
      <c r="AS131" s="78" t="b">
        <v>0</v>
      </c>
      <c r="AT131" s="78" t="s">
        <v>1013</v>
      </c>
      <c r="AU131" s="78">
        <v>0</v>
      </c>
      <c r="AV131" s="78"/>
      <c r="AW131" s="78" t="b">
        <v>0</v>
      </c>
      <c r="AX131" s="78" t="s">
        <v>1679</v>
      </c>
      <c r="AY131" s="83" t="s">
        <v>1808</v>
      </c>
      <c r="AZ131" s="78" t="s">
        <v>66</v>
      </c>
      <c r="BA131" s="78" t="str">
        <f>REPLACE(INDEX(GroupVertices[Group],MATCH(Vertices[[#This Row],[Vertex]],GroupVertices[Vertex],0)),1,1,"")</f>
        <v>4</v>
      </c>
      <c r="BB131" s="48"/>
      <c r="BC131" s="48"/>
      <c r="BD131" s="48"/>
      <c r="BE131" s="48"/>
      <c r="BF131" s="48"/>
      <c r="BG131" s="48"/>
      <c r="BH131" s="121" t="s">
        <v>2423</v>
      </c>
      <c r="BI131" s="121" t="s">
        <v>2423</v>
      </c>
      <c r="BJ131" s="121" t="s">
        <v>2512</v>
      </c>
      <c r="BK131" s="121" t="s">
        <v>2512</v>
      </c>
      <c r="BL131" s="121">
        <v>0</v>
      </c>
      <c r="BM131" s="124">
        <v>0</v>
      </c>
      <c r="BN131" s="121">
        <v>4</v>
      </c>
      <c r="BO131" s="124">
        <v>16.666666666666668</v>
      </c>
      <c r="BP131" s="121">
        <v>0</v>
      </c>
      <c r="BQ131" s="124">
        <v>0</v>
      </c>
      <c r="BR131" s="121">
        <v>20</v>
      </c>
      <c r="BS131" s="124">
        <v>83.33333333333333</v>
      </c>
      <c r="BT131" s="121">
        <v>24</v>
      </c>
      <c r="BU131" s="2"/>
      <c r="BV131" s="3"/>
      <c r="BW131" s="3"/>
      <c r="BX131" s="3"/>
      <c r="BY131" s="3"/>
    </row>
    <row r="132" spans="1:77" ht="41.45" customHeight="1">
      <c r="A132" s="64" t="s">
        <v>327</v>
      </c>
      <c r="C132" s="65"/>
      <c r="D132" s="65" t="s">
        <v>64</v>
      </c>
      <c r="E132" s="66">
        <v>242.20617320182208</v>
      </c>
      <c r="F132" s="68">
        <v>99.92164156106809</v>
      </c>
      <c r="G132" s="100" t="s">
        <v>602</v>
      </c>
      <c r="H132" s="65"/>
      <c r="I132" s="69" t="s">
        <v>327</v>
      </c>
      <c r="J132" s="70"/>
      <c r="K132" s="70"/>
      <c r="L132" s="69" t="s">
        <v>1962</v>
      </c>
      <c r="M132" s="73">
        <v>27.114255748044</v>
      </c>
      <c r="N132" s="74">
        <v>1075.26611328125</v>
      </c>
      <c r="O132" s="74">
        <v>1592.48779296875</v>
      </c>
      <c r="P132" s="75"/>
      <c r="Q132" s="76"/>
      <c r="R132" s="76"/>
      <c r="S132" s="86"/>
      <c r="T132" s="48">
        <v>1</v>
      </c>
      <c r="U132" s="48">
        <v>1</v>
      </c>
      <c r="V132" s="49">
        <v>0</v>
      </c>
      <c r="W132" s="49">
        <v>0</v>
      </c>
      <c r="X132" s="49">
        <v>0</v>
      </c>
      <c r="Y132" s="49">
        <v>0.999996</v>
      </c>
      <c r="Z132" s="49">
        <v>0</v>
      </c>
      <c r="AA132" s="49" t="s">
        <v>2728</v>
      </c>
      <c r="AB132" s="71">
        <v>132</v>
      </c>
      <c r="AC132" s="71"/>
      <c r="AD132" s="72"/>
      <c r="AE132" s="78" t="s">
        <v>1205</v>
      </c>
      <c r="AF132" s="78">
        <v>510</v>
      </c>
      <c r="AG132" s="78">
        <v>7501</v>
      </c>
      <c r="AH132" s="78">
        <v>73944</v>
      </c>
      <c r="AI132" s="78">
        <v>648</v>
      </c>
      <c r="AJ132" s="78"/>
      <c r="AK132" s="78" t="s">
        <v>1345</v>
      </c>
      <c r="AL132" s="78"/>
      <c r="AM132" s="78"/>
      <c r="AN132" s="78"/>
      <c r="AO132" s="80">
        <v>39923.65924768519</v>
      </c>
      <c r="AP132" s="78"/>
      <c r="AQ132" s="78" t="b">
        <v>1</v>
      </c>
      <c r="AR132" s="78" t="b">
        <v>0</v>
      </c>
      <c r="AS132" s="78" t="b">
        <v>1</v>
      </c>
      <c r="AT132" s="78" t="s">
        <v>1013</v>
      </c>
      <c r="AU132" s="78">
        <v>142</v>
      </c>
      <c r="AV132" s="83" t="s">
        <v>1642</v>
      </c>
      <c r="AW132" s="78" t="b">
        <v>0</v>
      </c>
      <c r="AX132" s="78" t="s">
        <v>1679</v>
      </c>
      <c r="AY132" s="83" t="s">
        <v>1809</v>
      </c>
      <c r="AZ132" s="78" t="s">
        <v>66</v>
      </c>
      <c r="BA132" s="78" t="str">
        <f>REPLACE(INDEX(GroupVertices[Group],MATCH(Vertices[[#This Row],[Vertex]],GroupVertices[Vertex],0)),1,1,"")</f>
        <v>2</v>
      </c>
      <c r="BB132" s="48" t="s">
        <v>454</v>
      </c>
      <c r="BC132" s="48" t="s">
        <v>454</v>
      </c>
      <c r="BD132" s="48" t="s">
        <v>477</v>
      </c>
      <c r="BE132" s="48" t="s">
        <v>477</v>
      </c>
      <c r="BF132" s="48"/>
      <c r="BG132" s="48"/>
      <c r="BH132" s="121" t="s">
        <v>2432</v>
      </c>
      <c r="BI132" s="121" t="s">
        <v>2432</v>
      </c>
      <c r="BJ132" s="121" t="s">
        <v>2523</v>
      </c>
      <c r="BK132" s="121" t="s">
        <v>2523</v>
      </c>
      <c r="BL132" s="121">
        <v>1</v>
      </c>
      <c r="BM132" s="124">
        <v>6.25</v>
      </c>
      <c r="BN132" s="121">
        <v>1</v>
      </c>
      <c r="BO132" s="124">
        <v>6.25</v>
      </c>
      <c r="BP132" s="121">
        <v>0</v>
      </c>
      <c r="BQ132" s="124">
        <v>0</v>
      </c>
      <c r="BR132" s="121">
        <v>14</v>
      </c>
      <c r="BS132" s="124">
        <v>87.5</v>
      </c>
      <c r="BT132" s="121">
        <v>16</v>
      </c>
      <c r="BU132" s="2"/>
      <c r="BV132" s="3"/>
      <c r="BW132" s="3"/>
      <c r="BX132" s="3"/>
      <c r="BY132" s="3"/>
    </row>
    <row r="133" spans="1:77" ht="41.45" customHeight="1">
      <c r="A133" s="64" t="s">
        <v>329</v>
      </c>
      <c r="C133" s="65"/>
      <c r="D133" s="65" t="s">
        <v>64</v>
      </c>
      <c r="E133" s="66">
        <v>164.32032256829694</v>
      </c>
      <c r="F133" s="68">
        <v>99.99773313141604</v>
      </c>
      <c r="G133" s="100" t="s">
        <v>604</v>
      </c>
      <c r="H133" s="65"/>
      <c r="I133" s="69" t="s">
        <v>329</v>
      </c>
      <c r="J133" s="70"/>
      <c r="K133" s="70"/>
      <c r="L133" s="69" t="s">
        <v>1963</v>
      </c>
      <c r="M133" s="73">
        <v>1.7554717367451738</v>
      </c>
      <c r="N133" s="74">
        <v>9118.7978515625</v>
      </c>
      <c r="O133" s="74">
        <v>3845.4111328125</v>
      </c>
      <c r="P133" s="75"/>
      <c r="Q133" s="76"/>
      <c r="R133" s="76"/>
      <c r="S133" s="86"/>
      <c r="T133" s="48">
        <v>0</v>
      </c>
      <c r="U133" s="48">
        <v>2</v>
      </c>
      <c r="V133" s="49">
        <v>10</v>
      </c>
      <c r="W133" s="49">
        <v>0.1</v>
      </c>
      <c r="X133" s="49">
        <v>0</v>
      </c>
      <c r="Y133" s="49">
        <v>1.097772</v>
      </c>
      <c r="Z133" s="49">
        <v>0</v>
      </c>
      <c r="AA133" s="49">
        <v>0</v>
      </c>
      <c r="AB133" s="71">
        <v>133</v>
      </c>
      <c r="AC133" s="71"/>
      <c r="AD133" s="72"/>
      <c r="AE133" s="78" t="s">
        <v>1206</v>
      </c>
      <c r="AF133" s="78">
        <v>334</v>
      </c>
      <c r="AG133" s="78">
        <v>217</v>
      </c>
      <c r="AH133" s="78">
        <v>13704</v>
      </c>
      <c r="AI133" s="78">
        <v>2825</v>
      </c>
      <c r="AJ133" s="78"/>
      <c r="AK133" s="78" t="s">
        <v>1346</v>
      </c>
      <c r="AL133" s="78" t="s">
        <v>1449</v>
      </c>
      <c r="AM133" s="78"/>
      <c r="AN133" s="78"/>
      <c r="AO133" s="80">
        <v>40659.74052083334</v>
      </c>
      <c r="AP133" s="83" t="s">
        <v>1618</v>
      </c>
      <c r="AQ133" s="78" t="b">
        <v>1</v>
      </c>
      <c r="AR133" s="78" t="b">
        <v>0</v>
      </c>
      <c r="AS133" s="78" t="b">
        <v>1</v>
      </c>
      <c r="AT133" s="78" t="s">
        <v>1013</v>
      </c>
      <c r="AU133" s="78">
        <v>1</v>
      </c>
      <c r="AV133" s="83" t="s">
        <v>1642</v>
      </c>
      <c r="AW133" s="78" t="b">
        <v>0</v>
      </c>
      <c r="AX133" s="78" t="s">
        <v>1679</v>
      </c>
      <c r="AY133" s="83" t="s">
        <v>1810</v>
      </c>
      <c r="AZ133" s="78" t="s">
        <v>66</v>
      </c>
      <c r="BA133" s="78" t="str">
        <f>REPLACE(INDEX(GroupVertices[Group],MATCH(Vertices[[#This Row],[Vertex]],GroupVertices[Vertex],0)),1,1,"")</f>
        <v>9</v>
      </c>
      <c r="BB133" s="48"/>
      <c r="BC133" s="48"/>
      <c r="BD133" s="48"/>
      <c r="BE133" s="48"/>
      <c r="BF133" s="48"/>
      <c r="BG133" s="48"/>
      <c r="BH133" s="121" t="s">
        <v>2433</v>
      </c>
      <c r="BI133" s="121" t="s">
        <v>2433</v>
      </c>
      <c r="BJ133" s="121" t="s">
        <v>2524</v>
      </c>
      <c r="BK133" s="121" t="s">
        <v>2524</v>
      </c>
      <c r="BL133" s="121">
        <v>0</v>
      </c>
      <c r="BM133" s="124">
        <v>0</v>
      </c>
      <c r="BN133" s="121">
        <v>0</v>
      </c>
      <c r="BO133" s="124">
        <v>0</v>
      </c>
      <c r="BP133" s="121">
        <v>0</v>
      </c>
      <c r="BQ133" s="124">
        <v>0</v>
      </c>
      <c r="BR133" s="121">
        <v>15</v>
      </c>
      <c r="BS133" s="124">
        <v>100</v>
      </c>
      <c r="BT133" s="121">
        <v>15</v>
      </c>
      <c r="BU133" s="2"/>
      <c r="BV133" s="3"/>
      <c r="BW133" s="3"/>
      <c r="BX133" s="3"/>
      <c r="BY133" s="3"/>
    </row>
    <row r="134" spans="1:77" ht="41.45" customHeight="1">
      <c r="A134" s="64" t="s">
        <v>359</v>
      </c>
      <c r="C134" s="65"/>
      <c r="D134" s="65" t="s">
        <v>64</v>
      </c>
      <c r="E134" s="66">
        <v>166.71549425170025</v>
      </c>
      <c r="F134" s="68">
        <v>99.99539313803906</v>
      </c>
      <c r="G134" s="100" t="s">
        <v>1672</v>
      </c>
      <c r="H134" s="65"/>
      <c r="I134" s="69" t="s">
        <v>359</v>
      </c>
      <c r="J134" s="70"/>
      <c r="K134" s="70"/>
      <c r="L134" s="69" t="s">
        <v>1964</v>
      </c>
      <c r="M134" s="73">
        <v>2.535313529514385</v>
      </c>
      <c r="N134" s="74">
        <v>8829.5263671875</v>
      </c>
      <c r="O134" s="74">
        <v>2987.9365234375</v>
      </c>
      <c r="P134" s="75"/>
      <c r="Q134" s="76"/>
      <c r="R134" s="76"/>
      <c r="S134" s="86"/>
      <c r="T134" s="48">
        <v>1</v>
      </c>
      <c r="U134" s="48">
        <v>0</v>
      </c>
      <c r="V134" s="49">
        <v>0</v>
      </c>
      <c r="W134" s="49">
        <v>0.066667</v>
      </c>
      <c r="X134" s="49">
        <v>0</v>
      </c>
      <c r="Y134" s="49">
        <v>0.616553</v>
      </c>
      <c r="Z134" s="49">
        <v>0</v>
      </c>
      <c r="AA134" s="49">
        <v>0</v>
      </c>
      <c r="AB134" s="71">
        <v>134</v>
      </c>
      <c r="AC134" s="71"/>
      <c r="AD134" s="72"/>
      <c r="AE134" s="78" t="s">
        <v>1207</v>
      </c>
      <c r="AF134" s="78">
        <v>331</v>
      </c>
      <c r="AG134" s="78">
        <v>441</v>
      </c>
      <c r="AH134" s="78">
        <v>39065</v>
      </c>
      <c r="AI134" s="78">
        <v>10340</v>
      </c>
      <c r="AJ134" s="78"/>
      <c r="AK134" s="78" t="s">
        <v>1347</v>
      </c>
      <c r="AL134" s="78" t="s">
        <v>1450</v>
      </c>
      <c r="AM134" s="83" t="s">
        <v>1509</v>
      </c>
      <c r="AN134" s="78"/>
      <c r="AO134" s="80">
        <v>40248.85854166667</v>
      </c>
      <c r="AP134" s="83" t="s">
        <v>1619</v>
      </c>
      <c r="AQ134" s="78" t="b">
        <v>0</v>
      </c>
      <c r="AR134" s="78" t="b">
        <v>0</v>
      </c>
      <c r="AS134" s="78" t="b">
        <v>1</v>
      </c>
      <c r="AT134" s="78"/>
      <c r="AU134" s="78">
        <v>25</v>
      </c>
      <c r="AV134" s="83" t="s">
        <v>1650</v>
      </c>
      <c r="AW134" s="78" t="b">
        <v>0</v>
      </c>
      <c r="AX134" s="78" t="s">
        <v>1679</v>
      </c>
      <c r="AY134" s="83" t="s">
        <v>1811</v>
      </c>
      <c r="AZ134" s="78" t="s">
        <v>65</v>
      </c>
      <c r="BA134" s="78" t="str">
        <f>REPLACE(INDEX(GroupVertices[Group],MATCH(Vertices[[#This Row],[Vertex]],GroupVertices[Vertex],0)),1,1,"")</f>
        <v>9</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331</v>
      </c>
      <c r="C135" s="65"/>
      <c r="D135" s="65" t="s">
        <v>64</v>
      </c>
      <c r="E135" s="66">
        <v>165.84938306261245</v>
      </c>
      <c r="F135" s="68">
        <v>99.99623929635843</v>
      </c>
      <c r="G135" s="100" t="s">
        <v>606</v>
      </c>
      <c r="H135" s="65"/>
      <c r="I135" s="69" t="s">
        <v>331</v>
      </c>
      <c r="J135" s="70"/>
      <c r="K135" s="70"/>
      <c r="L135" s="69" t="s">
        <v>1965</v>
      </c>
      <c r="M135" s="73">
        <v>2.2533171669505183</v>
      </c>
      <c r="N135" s="74">
        <v>8564.7705078125</v>
      </c>
      <c r="O135" s="74">
        <v>2393.878173828125</v>
      </c>
      <c r="P135" s="75"/>
      <c r="Q135" s="76"/>
      <c r="R135" s="76"/>
      <c r="S135" s="86"/>
      <c r="T135" s="48">
        <v>0</v>
      </c>
      <c r="U135" s="48">
        <v>1</v>
      </c>
      <c r="V135" s="49">
        <v>0</v>
      </c>
      <c r="W135" s="49">
        <v>0.333333</v>
      </c>
      <c r="X135" s="49">
        <v>0</v>
      </c>
      <c r="Y135" s="49">
        <v>0.638296</v>
      </c>
      <c r="Z135" s="49">
        <v>0</v>
      </c>
      <c r="AA135" s="49">
        <v>0</v>
      </c>
      <c r="AB135" s="71">
        <v>135</v>
      </c>
      <c r="AC135" s="71"/>
      <c r="AD135" s="72"/>
      <c r="AE135" s="78" t="s">
        <v>1208</v>
      </c>
      <c r="AF135" s="78">
        <v>765</v>
      </c>
      <c r="AG135" s="78">
        <v>360</v>
      </c>
      <c r="AH135" s="78">
        <v>17952</v>
      </c>
      <c r="AI135" s="78">
        <v>72463</v>
      </c>
      <c r="AJ135" s="78"/>
      <c r="AK135" s="78" t="s">
        <v>1348</v>
      </c>
      <c r="AL135" s="78" t="s">
        <v>1451</v>
      </c>
      <c r="AM135" s="78"/>
      <c r="AN135" s="78"/>
      <c r="AO135" s="80">
        <v>41511.51494212963</v>
      </c>
      <c r="AP135" s="83" t="s">
        <v>1620</v>
      </c>
      <c r="AQ135" s="78" t="b">
        <v>0</v>
      </c>
      <c r="AR135" s="78" t="b">
        <v>0</v>
      </c>
      <c r="AS135" s="78" t="b">
        <v>0</v>
      </c>
      <c r="AT135" s="78" t="s">
        <v>1013</v>
      </c>
      <c r="AU135" s="78">
        <v>23</v>
      </c>
      <c r="AV135" s="83" t="s">
        <v>1642</v>
      </c>
      <c r="AW135" s="78" t="b">
        <v>0</v>
      </c>
      <c r="AX135" s="78" t="s">
        <v>1679</v>
      </c>
      <c r="AY135" s="83" t="s">
        <v>1812</v>
      </c>
      <c r="AZ135" s="78" t="s">
        <v>66</v>
      </c>
      <c r="BA135" s="78" t="str">
        <f>REPLACE(INDEX(GroupVertices[Group],MATCH(Vertices[[#This Row],[Vertex]],GroupVertices[Vertex],0)),1,1,"")</f>
        <v>12</v>
      </c>
      <c r="BB135" s="48"/>
      <c r="BC135" s="48"/>
      <c r="BD135" s="48"/>
      <c r="BE135" s="48"/>
      <c r="BF135" s="48"/>
      <c r="BG135" s="48"/>
      <c r="BH135" s="121" t="s">
        <v>2434</v>
      </c>
      <c r="BI135" s="121" t="s">
        <v>2434</v>
      </c>
      <c r="BJ135" s="121" t="s">
        <v>2525</v>
      </c>
      <c r="BK135" s="121" t="s">
        <v>2525</v>
      </c>
      <c r="BL135" s="121">
        <v>0</v>
      </c>
      <c r="BM135" s="124">
        <v>0</v>
      </c>
      <c r="BN135" s="121">
        <v>1</v>
      </c>
      <c r="BO135" s="124">
        <v>4</v>
      </c>
      <c r="BP135" s="121">
        <v>0</v>
      </c>
      <c r="BQ135" s="124">
        <v>0</v>
      </c>
      <c r="BR135" s="121">
        <v>24</v>
      </c>
      <c r="BS135" s="124">
        <v>96</v>
      </c>
      <c r="BT135" s="121">
        <v>25</v>
      </c>
      <c r="BU135" s="2"/>
      <c r="BV135" s="3"/>
      <c r="BW135" s="3"/>
      <c r="BX135" s="3"/>
      <c r="BY135" s="3"/>
    </row>
    <row r="136" spans="1:77" ht="41.45" customHeight="1">
      <c r="A136" s="64" t="s">
        <v>332</v>
      </c>
      <c r="C136" s="65"/>
      <c r="D136" s="65" t="s">
        <v>64</v>
      </c>
      <c r="E136" s="66">
        <v>196.6551402942415</v>
      </c>
      <c r="F136" s="68">
        <v>99.96614322082678</v>
      </c>
      <c r="G136" s="100" t="s">
        <v>607</v>
      </c>
      <c r="H136" s="65"/>
      <c r="I136" s="69" t="s">
        <v>332</v>
      </c>
      <c r="J136" s="70"/>
      <c r="K136" s="70"/>
      <c r="L136" s="69" t="s">
        <v>1966</v>
      </c>
      <c r="M136" s="73">
        <v>12.283335939129529</v>
      </c>
      <c r="N136" s="74">
        <v>3422.876220703125</v>
      </c>
      <c r="O136" s="74">
        <v>2418.875732421875</v>
      </c>
      <c r="P136" s="75"/>
      <c r="Q136" s="76"/>
      <c r="R136" s="76"/>
      <c r="S136" s="86"/>
      <c r="T136" s="48">
        <v>1</v>
      </c>
      <c r="U136" s="48">
        <v>1</v>
      </c>
      <c r="V136" s="49">
        <v>0</v>
      </c>
      <c r="W136" s="49">
        <v>0</v>
      </c>
      <c r="X136" s="49">
        <v>0</v>
      </c>
      <c r="Y136" s="49">
        <v>0.999996</v>
      </c>
      <c r="Z136" s="49">
        <v>0</v>
      </c>
      <c r="AA136" s="49" t="s">
        <v>2728</v>
      </c>
      <c r="AB136" s="71">
        <v>136</v>
      </c>
      <c r="AC136" s="71"/>
      <c r="AD136" s="72"/>
      <c r="AE136" s="78" t="s">
        <v>1209</v>
      </c>
      <c r="AF136" s="78">
        <v>825</v>
      </c>
      <c r="AG136" s="78">
        <v>3241</v>
      </c>
      <c r="AH136" s="78">
        <v>29430</v>
      </c>
      <c r="AI136" s="78">
        <v>22533</v>
      </c>
      <c r="AJ136" s="78"/>
      <c r="AK136" s="78" t="s">
        <v>1349</v>
      </c>
      <c r="AL136" s="78"/>
      <c r="AM136" s="78"/>
      <c r="AN136" s="78"/>
      <c r="AO136" s="80">
        <v>40748.68418981481</v>
      </c>
      <c r="AP136" s="83" t="s">
        <v>1621</v>
      </c>
      <c r="AQ136" s="78" t="b">
        <v>0</v>
      </c>
      <c r="AR136" s="78" t="b">
        <v>0</v>
      </c>
      <c r="AS136" s="78" t="b">
        <v>0</v>
      </c>
      <c r="AT136" s="78" t="s">
        <v>1013</v>
      </c>
      <c r="AU136" s="78">
        <v>76</v>
      </c>
      <c r="AV136" s="83" t="s">
        <v>1642</v>
      </c>
      <c r="AW136" s="78" t="b">
        <v>0</v>
      </c>
      <c r="AX136" s="78" t="s">
        <v>1679</v>
      </c>
      <c r="AY136" s="83" t="s">
        <v>1813</v>
      </c>
      <c r="AZ136" s="78" t="s">
        <v>66</v>
      </c>
      <c r="BA136" s="78" t="str">
        <f>REPLACE(INDEX(GroupVertices[Group],MATCH(Vertices[[#This Row],[Vertex]],GroupVertices[Vertex],0)),1,1,"")</f>
        <v>2</v>
      </c>
      <c r="BB136" s="48" t="s">
        <v>454</v>
      </c>
      <c r="BC136" s="48" t="s">
        <v>454</v>
      </c>
      <c r="BD136" s="48" t="s">
        <v>477</v>
      </c>
      <c r="BE136" s="48" t="s">
        <v>477</v>
      </c>
      <c r="BF136" s="48"/>
      <c r="BG136" s="48"/>
      <c r="BH136" s="121" t="s">
        <v>2435</v>
      </c>
      <c r="BI136" s="121" t="s">
        <v>2435</v>
      </c>
      <c r="BJ136" s="121" t="s">
        <v>2526</v>
      </c>
      <c r="BK136" s="121" t="s">
        <v>2526</v>
      </c>
      <c r="BL136" s="121">
        <v>0</v>
      </c>
      <c r="BM136" s="124">
        <v>0</v>
      </c>
      <c r="BN136" s="121">
        <v>1</v>
      </c>
      <c r="BO136" s="124">
        <v>9.090909090909092</v>
      </c>
      <c r="BP136" s="121">
        <v>0</v>
      </c>
      <c r="BQ136" s="124">
        <v>0</v>
      </c>
      <c r="BR136" s="121">
        <v>10</v>
      </c>
      <c r="BS136" s="124">
        <v>90.9090909090909</v>
      </c>
      <c r="BT136" s="121">
        <v>11</v>
      </c>
      <c r="BU136" s="2"/>
      <c r="BV136" s="3"/>
      <c r="BW136" s="3"/>
      <c r="BX136" s="3"/>
      <c r="BY136" s="3"/>
    </row>
    <row r="137" spans="1:77" ht="41.45" customHeight="1">
      <c r="A137" s="64" t="s">
        <v>333</v>
      </c>
      <c r="C137" s="65"/>
      <c r="D137" s="65" t="s">
        <v>64</v>
      </c>
      <c r="E137" s="66">
        <v>163.82845695474091</v>
      </c>
      <c r="F137" s="68">
        <v>99.99821366577025</v>
      </c>
      <c r="G137" s="100" t="s">
        <v>608</v>
      </c>
      <c r="H137" s="65"/>
      <c r="I137" s="69" t="s">
        <v>333</v>
      </c>
      <c r="J137" s="70"/>
      <c r="K137" s="70"/>
      <c r="L137" s="69" t="s">
        <v>1967</v>
      </c>
      <c r="M137" s="73">
        <v>1.5953256543014964</v>
      </c>
      <c r="N137" s="74">
        <v>9433.75390625</v>
      </c>
      <c r="O137" s="74">
        <v>594.0582275390625</v>
      </c>
      <c r="P137" s="75"/>
      <c r="Q137" s="76"/>
      <c r="R137" s="76"/>
      <c r="S137" s="86"/>
      <c r="T137" s="48">
        <v>2</v>
      </c>
      <c r="U137" s="48">
        <v>1</v>
      </c>
      <c r="V137" s="49">
        <v>0</v>
      </c>
      <c r="W137" s="49">
        <v>1</v>
      </c>
      <c r="X137" s="49">
        <v>0</v>
      </c>
      <c r="Y137" s="49">
        <v>1.298241</v>
      </c>
      <c r="Z137" s="49">
        <v>0</v>
      </c>
      <c r="AA137" s="49">
        <v>0</v>
      </c>
      <c r="AB137" s="71">
        <v>137</v>
      </c>
      <c r="AC137" s="71"/>
      <c r="AD137" s="72"/>
      <c r="AE137" s="78" t="s">
        <v>1210</v>
      </c>
      <c r="AF137" s="78">
        <v>179</v>
      </c>
      <c r="AG137" s="78">
        <v>171</v>
      </c>
      <c r="AH137" s="78">
        <v>16721</v>
      </c>
      <c r="AI137" s="78">
        <v>16</v>
      </c>
      <c r="AJ137" s="78"/>
      <c r="AK137" s="78"/>
      <c r="AL137" s="78" t="s">
        <v>1452</v>
      </c>
      <c r="AM137" s="78"/>
      <c r="AN137" s="78"/>
      <c r="AO137" s="80">
        <v>40610.74366898148</v>
      </c>
      <c r="AP137" s="83" t="s">
        <v>1622</v>
      </c>
      <c r="AQ137" s="78" t="b">
        <v>0</v>
      </c>
      <c r="AR137" s="78" t="b">
        <v>0</v>
      </c>
      <c r="AS137" s="78" t="b">
        <v>1</v>
      </c>
      <c r="AT137" s="78" t="s">
        <v>1013</v>
      </c>
      <c r="AU137" s="78">
        <v>10</v>
      </c>
      <c r="AV137" s="83" t="s">
        <v>1641</v>
      </c>
      <c r="AW137" s="78" t="b">
        <v>0</v>
      </c>
      <c r="AX137" s="78" t="s">
        <v>1679</v>
      </c>
      <c r="AY137" s="83" t="s">
        <v>1814</v>
      </c>
      <c r="AZ137" s="78" t="s">
        <v>66</v>
      </c>
      <c r="BA137" s="78" t="str">
        <f>REPLACE(INDEX(GroupVertices[Group],MATCH(Vertices[[#This Row],[Vertex]],GroupVertices[Vertex],0)),1,1,"")</f>
        <v>13</v>
      </c>
      <c r="BB137" s="48"/>
      <c r="BC137" s="48"/>
      <c r="BD137" s="48"/>
      <c r="BE137" s="48"/>
      <c r="BF137" s="48"/>
      <c r="BG137" s="48"/>
      <c r="BH137" s="121" t="s">
        <v>2436</v>
      </c>
      <c r="BI137" s="121" t="s">
        <v>2436</v>
      </c>
      <c r="BJ137" s="121" t="s">
        <v>2527</v>
      </c>
      <c r="BK137" s="121" t="s">
        <v>2527</v>
      </c>
      <c r="BL137" s="121">
        <v>0</v>
      </c>
      <c r="BM137" s="124">
        <v>0</v>
      </c>
      <c r="BN137" s="121">
        <v>1</v>
      </c>
      <c r="BO137" s="124">
        <v>5.555555555555555</v>
      </c>
      <c r="BP137" s="121">
        <v>0</v>
      </c>
      <c r="BQ137" s="124">
        <v>0</v>
      </c>
      <c r="BR137" s="121">
        <v>17</v>
      </c>
      <c r="BS137" s="124">
        <v>94.44444444444444</v>
      </c>
      <c r="BT137" s="121">
        <v>18</v>
      </c>
      <c r="BU137" s="2"/>
      <c r="BV137" s="3"/>
      <c r="BW137" s="3"/>
      <c r="BX137" s="3"/>
      <c r="BY137" s="3"/>
    </row>
    <row r="138" spans="1:77" ht="41.45" customHeight="1">
      <c r="A138" s="64" t="s">
        <v>334</v>
      </c>
      <c r="C138" s="65"/>
      <c r="D138" s="65" t="s">
        <v>64</v>
      </c>
      <c r="E138" s="66">
        <v>162.13900549948323</v>
      </c>
      <c r="F138" s="68">
        <v>99.99986419681294</v>
      </c>
      <c r="G138" s="100" t="s">
        <v>534</v>
      </c>
      <c r="H138" s="65"/>
      <c r="I138" s="69" t="s">
        <v>334</v>
      </c>
      <c r="J138" s="70"/>
      <c r="K138" s="70"/>
      <c r="L138" s="69" t="s">
        <v>1968</v>
      </c>
      <c r="M138" s="73">
        <v>1.0452586754732132</v>
      </c>
      <c r="N138" s="74">
        <v>9433.75390625</v>
      </c>
      <c r="O138" s="74">
        <v>1076.3629150390625</v>
      </c>
      <c r="P138" s="75"/>
      <c r="Q138" s="76"/>
      <c r="R138" s="76"/>
      <c r="S138" s="86"/>
      <c r="T138" s="48">
        <v>0</v>
      </c>
      <c r="U138" s="48">
        <v>1</v>
      </c>
      <c r="V138" s="49">
        <v>0</v>
      </c>
      <c r="W138" s="49">
        <v>1</v>
      </c>
      <c r="X138" s="49">
        <v>0</v>
      </c>
      <c r="Y138" s="49">
        <v>0.701752</v>
      </c>
      <c r="Z138" s="49">
        <v>0</v>
      </c>
      <c r="AA138" s="49">
        <v>0</v>
      </c>
      <c r="AB138" s="71">
        <v>138</v>
      </c>
      <c r="AC138" s="71"/>
      <c r="AD138" s="72"/>
      <c r="AE138" s="78" t="s">
        <v>1211</v>
      </c>
      <c r="AF138" s="78">
        <v>286</v>
      </c>
      <c r="AG138" s="78">
        <v>13</v>
      </c>
      <c r="AH138" s="78">
        <v>55</v>
      </c>
      <c r="AI138" s="78">
        <v>5</v>
      </c>
      <c r="AJ138" s="78"/>
      <c r="AK138" s="78"/>
      <c r="AL138" s="78"/>
      <c r="AM138" s="78"/>
      <c r="AN138" s="78"/>
      <c r="AO138" s="80">
        <v>41184.00670138889</v>
      </c>
      <c r="AP138" s="78"/>
      <c r="AQ138" s="78" t="b">
        <v>1</v>
      </c>
      <c r="AR138" s="78" t="b">
        <v>1</v>
      </c>
      <c r="AS138" s="78" t="b">
        <v>0</v>
      </c>
      <c r="AT138" s="78" t="s">
        <v>1013</v>
      </c>
      <c r="AU138" s="78">
        <v>0</v>
      </c>
      <c r="AV138" s="83" t="s">
        <v>1642</v>
      </c>
      <c r="AW138" s="78" t="b">
        <v>0</v>
      </c>
      <c r="AX138" s="78" t="s">
        <v>1679</v>
      </c>
      <c r="AY138" s="83" t="s">
        <v>1815</v>
      </c>
      <c r="AZ138" s="78" t="s">
        <v>66</v>
      </c>
      <c r="BA138" s="78" t="str">
        <f>REPLACE(INDEX(GroupVertices[Group],MATCH(Vertices[[#This Row],[Vertex]],GroupVertices[Vertex],0)),1,1,"")</f>
        <v>13</v>
      </c>
      <c r="BB138" s="48"/>
      <c r="BC138" s="48"/>
      <c r="BD138" s="48"/>
      <c r="BE138" s="48"/>
      <c r="BF138" s="48"/>
      <c r="BG138" s="48"/>
      <c r="BH138" s="121" t="s">
        <v>2437</v>
      </c>
      <c r="BI138" s="121" t="s">
        <v>2437</v>
      </c>
      <c r="BJ138" s="121" t="s">
        <v>2528</v>
      </c>
      <c r="BK138" s="121" t="s">
        <v>2528</v>
      </c>
      <c r="BL138" s="121">
        <v>0</v>
      </c>
      <c r="BM138" s="124">
        <v>0</v>
      </c>
      <c r="BN138" s="121">
        <v>2</v>
      </c>
      <c r="BO138" s="124">
        <v>7.407407407407407</v>
      </c>
      <c r="BP138" s="121">
        <v>0</v>
      </c>
      <c r="BQ138" s="124">
        <v>0</v>
      </c>
      <c r="BR138" s="121">
        <v>25</v>
      </c>
      <c r="BS138" s="124">
        <v>92.5925925925926</v>
      </c>
      <c r="BT138" s="121">
        <v>27</v>
      </c>
      <c r="BU138" s="2"/>
      <c r="BV138" s="3"/>
      <c r="BW138" s="3"/>
      <c r="BX138" s="3"/>
      <c r="BY138" s="3"/>
    </row>
    <row r="139" spans="1:77" ht="41.45" customHeight="1">
      <c r="A139" s="64" t="s">
        <v>335</v>
      </c>
      <c r="C139" s="65"/>
      <c r="D139" s="65" t="s">
        <v>64</v>
      </c>
      <c r="E139" s="66">
        <v>169.36729147261104</v>
      </c>
      <c r="F139" s="68">
        <v>99.99280243108598</v>
      </c>
      <c r="G139" s="100" t="s">
        <v>609</v>
      </c>
      <c r="H139" s="65"/>
      <c r="I139" s="69" t="s">
        <v>335</v>
      </c>
      <c r="J139" s="70"/>
      <c r="K139" s="70"/>
      <c r="L139" s="69" t="s">
        <v>1969</v>
      </c>
      <c r="M139" s="73">
        <v>3.3987098000802978</v>
      </c>
      <c r="N139" s="74">
        <v>1855.7535400390625</v>
      </c>
      <c r="O139" s="74">
        <v>8440.708984375</v>
      </c>
      <c r="P139" s="75"/>
      <c r="Q139" s="76"/>
      <c r="R139" s="76"/>
      <c r="S139" s="86"/>
      <c r="T139" s="48">
        <v>1</v>
      </c>
      <c r="U139" s="48">
        <v>2</v>
      </c>
      <c r="V139" s="49">
        <v>0</v>
      </c>
      <c r="W139" s="49">
        <v>0.003257</v>
      </c>
      <c r="X139" s="49">
        <v>0.014948</v>
      </c>
      <c r="Y139" s="49">
        <v>0.794875</v>
      </c>
      <c r="Z139" s="49">
        <v>0</v>
      </c>
      <c r="AA139" s="49">
        <v>0</v>
      </c>
      <c r="AB139" s="71">
        <v>139</v>
      </c>
      <c r="AC139" s="71"/>
      <c r="AD139" s="72"/>
      <c r="AE139" s="78" t="s">
        <v>1212</v>
      </c>
      <c r="AF139" s="78">
        <v>623</v>
      </c>
      <c r="AG139" s="78">
        <v>689</v>
      </c>
      <c r="AH139" s="78">
        <v>4772</v>
      </c>
      <c r="AI139" s="78">
        <v>1625</v>
      </c>
      <c r="AJ139" s="78"/>
      <c r="AK139" s="78" t="s">
        <v>1350</v>
      </c>
      <c r="AL139" s="78" t="s">
        <v>1453</v>
      </c>
      <c r="AM139" s="83" t="s">
        <v>1510</v>
      </c>
      <c r="AN139" s="78"/>
      <c r="AO139" s="80">
        <v>41581.68135416666</v>
      </c>
      <c r="AP139" s="83" t="s">
        <v>1623</v>
      </c>
      <c r="AQ139" s="78" t="b">
        <v>1</v>
      </c>
      <c r="AR139" s="78" t="b">
        <v>0</v>
      </c>
      <c r="AS139" s="78" t="b">
        <v>0</v>
      </c>
      <c r="AT139" s="78" t="s">
        <v>1640</v>
      </c>
      <c r="AU139" s="78">
        <v>37</v>
      </c>
      <c r="AV139" s="83" t="s">
        <v>1642</v>
      </c>
      <c r="AW139" s="78" t="b">
        <v>0</v>
      </c>
      <c r="AX139" s="78" t="s">
        <v>1679</v>
      </c>
      <c r="AY139" s="83" t="s">
        <v>1816</v>
      </c>
      <c r="AZ139" s="78" t="s">
        <v>66</v>
      </c>
      <c r="BA139" s="78" t="str">
        <f>REPLACE(INDEX(GroupVertices[Group],MATCH(Vertices[[#This Row],[Vertex]],GroupVertices[Vertex],0)),1,1,"")</f>
        <v>1</v>
      </c>
      <c r="BB139" s="48" t="s">
        <v>456</v>
      </c>
      <c r="BC139" s="48" t="s">
        <v>456</v>
      </c>
      <c r="BD139" s="48" t="s">
        <v>477</v>
      </c>
      <c r="BE139" s="48" t="s">
        <v>477</v>
      </c>
      <c r="BF139" s="48"/>
      <c r="BG139" s="48"/>
      <c r="BH139" s="121" t="s">
        <v>2438</v>
      </c>
      <c r="BI139" s="121" t="s">
        <v>2438</v>
      </c>
      <c r="BJ139" s="121" t="s">
        <v>2529</v>
      </c>
      <c r="BK139" s="121" t="s">
        <v>2529</v>
      </c>
      <c r="BL139" s="121">
        <v>0</v>
      </c>
      <c r="BM139" s="124">
        <v>0</v>
      </c>
      <c r="BN139" s="121">
        <v>3</v>
      </c>
      <c r="BO139" s="124">
        <v>6.122448979591836</v>
      </c>
      <c r="BP139" s="121">
        <v>0</v>
      </c>
      <c r="BQ139" s="124">
        <v>0</v>
      </c>
      <c r="BR139" s="121">
        <v>46</v>
      </c>
      <c r="BS139" s="124">
        <v>93.87755102040816</v>
      </c>
      <c r="BT139" s="121">
        <v>49</v>
      </c>
      <c r="BU139" s="2"/>
      <c r="BV139" s="3"/>
      <c r="BW139" s="3"/>
      <c r="BX139" s="3"/>
      <c r="BY139" s="3"/>
    </row>
    <row r="140" spans="1:77" ht="41.45" customHeight="1">
      <c r="A140" s="64" t="s">
        <v>336</v>
      </c>
      <c r="C140" s="65"/>
      <c r="D140" s="65" t="s">
        <v>64</v>
      </c>
      <c r="E140" s="66">
        <v>166.1808577152263</v>
      </c>
      <c r="F140" s="68">
        <v>99.99591545798928</v>
      </c>
      <c r="G140" s="100" t="s">
        <v>610</v>
      </c>
      <c r="H140" s="65"/>
      <c r="I140" s="69" t="s">
        <v>336</v>
      </c>
      <c r="J140" s="70"/>
      <c r="K140" s="70"/>
      <c r="L140" s="69" t="s">
        <v>1970</v>
      </c>
      <c r="M140" s="73">
        <v>2.3612417007712576</v>
      </c>
      <c r="N140" s="74">
        <v>7957.29345703125</v>
      </c>
      <c r="O140" s="74">
        <v>1076.3629150390625</v>
      </c>
      <c r="P140" s="75"/>
      <c r="Q140" s="76"/>
      <c r="R140" s="76"/>
      <c r="S140" s="86"/>
      <c r="T140" s="48">
        <v>0</v>
      </c>
      <c r="U140" s="48">
        <v>2</v>
      </c>
      <c r="V140" s="49">
        <v>2</v>
      </c>
      <c r="W140" s="49">
        <v>0.5</v>
      </c>
      <c r="X140" s="49">
        <v>0</v>
      </c>
      <c r="Y140" s="49">
        <v>1.459454</v>
      </c>
      <c r="Z140" s="49">
        <v>0</v>
      </c>
      <c r="AA140" s="49">
        <v>0</v>
      </c>
      <c r="AB140" s="71">
        <v>140</v>
      </c>
      <c r="AC140" s="71"/>
      <c r="AD140" s="72"/>
      <c r="AE140" s="78" t="s">
        <v>1213</v>
      </c>
      <c r="AF140" s="78">
        <v>449</v>
      </c>
      <c r="AG140" s="78">
        <v>391</v>
      </c>
      <c r="AH140" s="78">
        <v>1718</v>
      </c>
      <c r="AI140" s="78">
        <v>3981</v>
      </c>
      <c r="AJ140" s="78"/>
      <c r="AK140" s="78" t="s">
        <v>1351</v>
      </c>
      <c r="AL140" s="78" t="s">
        <v>1454</v>
      </c>
      <c r="AM140" s="78"/>
      <c r="AN140" s="78"/>
      <c r="AO140" s="80">
        <v>42276.79479166667</v>
      </c>
      <c r="AP140" s="83" t="s">
        <v>1624</v>
      </c>
      <c r="AQ140" s="78" t="b">
        <v>0</v>
      </c>
      <c r="AR140" s="78" t="b">
        <v>0</v>
      </c>
      <c r="AS140" s="78" t="b">
        <v>0</v>
      </c>
      <c r="AT140" s="78" t="s">
        <v>1013</v>
      </c>
      <c r="AU140" s="78">
        <v>0</v>
      </c>
      <c r="AV140" s="83" t="s">
        <v>1642</v>
      </c>
      <c r="AW140" s="78" t="b">
        <v>0</v>
      </c>
      <c r="AX140" s="78" t="s">
        <v>1679</v>
      </c>
      <c r="AY140" s="83" t="s">
        <v>1817</v>
      </c>
      <c r="AZ140" s="78" t="s">
        <v>66</v>
      </c>
      <c r="BA140" s="78" t="str">
        <f>REPLACE(INDEX(GroupVertices[Group],MATCH(Vertices[[#This Row],[Vertex]],GroupVertices[Vertex],0)),1,1,"")</f>
        <v>11</v>
      </c>
      <c r="BB140" s="48"/>
      <c r="BC140" s="48"/>
      <c r="BD140" s="48"/>
      <c r="BE140" s="48"/>
      <c r="BF140" s="48"/>
      <c r="BG140" s="48"/>
      <c r="BH140" s="121" t="s">
        <v>2439</v>
      </c>
      <c r="BI140" s="121" t="s">
        <v>2439</v>
      </c>
      <c r="BJ140" s="121" t="s">
        <v>2530</v>
      </c>
      <c r="BK140" s="121" t="s">
        <v>2530</v>
      </c>
      <c r="BL140" s="121">
        <v>3</v>
      </c>
      <c r="BM140" s="124">
        <v>6.976744186046512</v>
      </c>
      <c r="BN140" s="121">
        <v>2</v>
      </c>
      <c r="BO140" s="124">
        <v>4.651162790697675</v>
      </c>
      <c r="BP140" s="121">
        <v>0</v>
      </c>
      <c r="BQ140" s="124">
        <v>0</v>
      </c>
      <c r="BR140" s="121">
        <v>38</v>
      </c>
      <c r="BS140" s="124">
        <v>88.37209302325581</v>
      </c>
      <c r="BT140" s="121">
        <v>43</v>
      </c>
      <c r="BU140" s="2"/>
      <c r="BV140" s="3"/>
      <c r="BW140" s="3"/>
      <c r="BX140" s="3"/>
      <c r="BY140" s="3"/>
    </row>
    <row r="141" spans="1:77" ht="41.45" customHeight="1">
      <c r="A141" s="64" t="s">
        <v>360</v>
      </c>
      <c r="C141" s="65"/>
      <c r="D141" s="65" t="s">
        <v>64</v>
      </c>
      <c r="E141" s="66">
        <v>209.20840617064985</v>
      </c>
      <c r="F141" s="68">
        <v>99.95387914839563</v>
      </c>
      <c r="G141" s="100" t="s">
        <v>1673</v>
      </c>
      <c r="H141" s="65"/>
      <c r="I141" s="69" t="s">
        <v>360</v>
      </c>
      <c r="J141" s="70"/>
      <c r="K141" s="70"/>
      <c r="L141" s="69" t="s">
        <v>1971</v>
      </c>
      <c r="M141" s="73">
        <v>16.370542478018166</v>
      </c>
      <c r="N141" s="74">
        <v>7957.29345703125</v>
      </c>
      <c r="O141" s="74">
        <v>594.0582275390625</v>
      </c>
      <c r="P141" s="75"/>
      <c r="Q141" s="76"/>
      <c r="R141" s="76"/>
      <c r="S141" s="86"/>
      <c r="T141" s="48">
        <v>1</v>
      </c>
      <c r="U141" s="48">
        <v>0</v>
      </c>
      <c r="V141" s="49">
        <v>0</v>
      </c>
      <c r="W141" s="49">
        <v>0.333333</v>
      </c>
      <c r="X141" s="49">
        <v>0</v>
      </c>
      <c r="Y141" s="49">
        <v>0.770268</v>
      </c>
      <c r="Z141" s="49">
        <v>0</v>
      </c>
      <c r="AA141" s="49">
        <v>0</v>
      </c>
      <c r="AB141" s="71">
        <v>141</v>
      </c>
      <c r="AC141" s="71"/>
      <c r="AD141" s="72"/>
      <c r="AE141" s="78" t="s">
        <v>1214</v>
      </c>
      <c r="AF141" s="78">
        <v>874</v>
      </c>
      <c r="AG141" s="78">
        <v>4415</v>
      </c>
      <c r="AH141" s="78">
        <v>47844</v>
      </c>
      <c r="AI141" s="78">
        <v>387</v>
      </c>
      <c r="AJ141" s="78"/>
      <c r="AK141" s="78" t="s">
        <v>1352</v>
      </c>
      <c r="AL141" s="78" t="s">
        <v>1455</v>
      </c>
      <c r="AM141" s="83" t="s">
        <v>1511</v>
      </c>
      <c r="AN141" s="78"/>
      <c r="AO141" s="80">
        <v>39483.69542824074</v>
      </c>
      <c r="AP141" s="83" t="s">
        <v>1625</v>
      </c>
      <c r="AQ141" s="78" t="b">
        <v>0</v>
      </c>
      <c r="AR141" s="78" t="b">
        <v>0</v>
      </c>
      <c r="AS141" s="78" t="b">
        <v>1</v>
      </c>
      <c r="AT141" s="78"/>
      <c r="AU141" s="78">
        <v>85</v>
      </c>
      <c r="AV141" s="83" t="s">
        <v>1650</v>
      </c>
      <c r="AW141" s="78" t="b">
        <v>0</v>
      </c>
      <c r="AX141" s="78" t="s">
        <v>1679</v>
      </c>
      <c r="AY141" s="83" t="s">
        <v>1818</v>
      </c>
      <c r="AZ141" s="78" t="s">
        <v>65</v>
      </c>
      <c r="BA141" s="78" t="str">
        <f>REPLACE(INDEX(GroupVertices[Group],MATCH(Vertices[[#This Row],[Vertex]],GroupVertices[Vertex],0)),1,1,"")</f>
        <v>11</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361</v>
      </c>
      <c r="C142" s="65"/>
      <c r="D142" s="65" t="s">
        <v>64</v>
      </c>
      <c r="E142" s="66">
        <v>175.02374602850546</v>
      </c>
      <c r="F142" s="68">
        <v>99.98727628601266</v>
      </c>
      <c r="G142" s="100" t="s">
        <v>1674</v>
      </c>
      <c r="H142" s="65"/>
      <c r="I142" s="69" t="s">
        <v>361</v>
      </c>
      <c r="J142" s="70"/>
      <c r="K142" s="70"/>
      <c r="L142" s="69" t="s">
        <v>1972</v>
      </c>
      <c r="M142" s="73">
        <v>5.240389748182587</v>
      </c>
      <c r="N142" s="74">
        <v>8564.7705078125</v>
      </c>
      <c r="O142" s="74">
        <v>1076.3629150390625</v>
      </c>
      <c r="P142" s="75"/>
      <c r="Q142" s="76"/>
      <c r="R142" s="76"/>
      <c r="S142" s="86"/>
      <c r="T142" s="48">
        <v>1</v>
      </c>
      <c r="U142" s="48">
        <v>0</v>
      </c>
      <c r="V142" s="49">
        <v>0</v>
      </c>
      <c r="W142" s="49">
        <v>0.333333</v>
      </c>
      <c r="X142" s="49">
        <v>0</v>
      </c>
      <c r="Y142" s="49">
        <v>0.770268</v>
      </c>
      <c r="Z142" s="49">
        <v>0</v>
      </c>
      <c r="AA142" s="49">
        <v>0</v>
      </c>
      <c r="AB142" s="71">
        <v>142</v>
      </c>
      <c r="AC142" s="71"/>
      <c r="AD142" s="72"/>
      <c r="AE142" s="78" t="s">
        <v>1215</v>
      </c>
      <c r="AF142" s="78">
        <v>1720</v>
      </c>
      <c r="AG142" s="78">
        <v>1218</v>
      </c>
      <c r="AH142" s="78">
        <v>51814</v>
      </c>
      <c r="AI142" s="78">
        <v>29748</v>
      </c>
      <c r="AJ142" s="78"/>
      <c r="AK142" s="78" t="s">
        <v>1353</v>
      </c>
      <c r="AL142" s="78" t="s">
        <v>1456</v>
      </c>
      <c r="AM142" s="78"/>
      <c r="AN142" s="78"/>
      <c r="AO142" s="80">
        <v>40027.546631944446</v>
      </c>
      <c r="AP142" s="83" t="s">
        <v>1626</v>
      </c>
      <c r="AQ142" s="78" t="b">
        <v>0</v>
      </c>
      <c r="AR142" s="78" t="b">
        <v>0</v>
      </c>
      <c r="AS142" s="78" t="b">
        <v>1</v>
      </c>
      <c r="AT142" s="78"/>
      <c r="AU142" s="78">
        <v>16</v>
      </c>
      <c r="AV142" s="83" t="s">
        <v>1644</v>
      </c>
      <c r="AW142" s="78" t="b">
        <v>0</v>
      </c>
      <c r="AX142" s="78" t="s">
        <v>1679</v>
      </c>
      <c r="AY142" s="83" t="s">
        <v>1819</v>
      </c>
      <c r="AZ142" s="78" t="s">
        <v>65</v>
      </c>
      <c r="BA142" s="78" t="str">
        <f>REPLACE(INDEX(GroupVertices[Group],MATCH(Vertices[[#This Row],[Vertex]],GroupVertices[Vertex],0)),1,1,"")</f>
        <v>11</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338</v>
      </c>
      <c r="C143" s="65"/>
      <c r="D143" s="65" t="s">
        <v>64</v>
      </c>
      <c r="E143" s="66">
        <v>167.47467813349326</v>
      </c>
      <c r="F143" s="68">
        <v>99.99465144370976</v>
      </c>
      <c r="G143" s="100" t="s">
        <v>612</v>
      </c>
      <c r="H143" s="65"/>
      <c r="I143" s="69" t="s">
        <v>338</v>
      </c>
      <c r="J143" s="70"/>
      <c r="K143" s="70"/>
      <c r="L143" s="69" t="s">
        <v>1973</v>
      </c>
      <c r="M143" s="73">
        <v>2.782495526329626</v>
      </c>
      <c r="N143" s="74">
        <v>7310.2177734375</v>
      </c>
      <c r="O143" s="74">
        <v>3784.59765625</v>
      </c>
      <c r="P143" s="75"/>
      <c r="Q143" s="76"/>
      <c r="R143" s="76"/>
      <c r="S143" s="86"/>
      <c r="T143" s="48">
        <v>0</v>
      </c>
      <c r="U143" s="48">
        <v>1</v>
      </c>
      <c r="V143" s="49">
        <v>0</v>
      </c>
      <c r="W143" s="49">
        <v>0.058824</v>
      </c>
      <c r="X143" s="49">
        <v>0</v>
      </c>
      <c r="Y143" s="49">
        <v>0.56657</v>
      </c>
      <c r="Z143" s="49">
        <v>0</v>
      </c>
      <c r="AA143" s="49">
        <v>0</v>
      </c>
      <c r="AB143" s="71">
        <v>143</v>
      </c>
      <c r="AC143" s="71"/>
      <c r="AD143" s="72"/>
      <c r="AE143" s="78" t="s">
        <v>1216</v>
      </c>
      <c r="AF143" s="78">
        <v>137</v>
      </c>
      <c r="AG143" s="78">
        <v>512</v>
      </c>
      <c r="AH143" s="78">
        <v>6059</v>
      </c>
      <c r="AI143" s="78">
        <v>3454</v>
      </c>
      <c r="AJ143" s="78"/>
      <c r="AK143" s="78" t="s">
        <v>1354</v>
      </c>
      <c r="AL143" s="78" t="s">
        <v>1409</v>
      </c>
      <c r="AM143" s="78"/>
      <c r="AN143" s="78"/>
      <c r="AO143" s="80">
        <v>40335.899189814816</v>
      </c>
      <c r="AP143" s="83" t="s">
        <v>1627</v>
      </c>
      <c r="AQ143" s="78" t="b">
        <v>0</v>
      </c>
      <c r="AR143" s="78" t="b">
        <v>0</v>
      </c>
      <c r="AS143" s="78" t="b">
        <v>1</v>
      </c>
      <c r="AT143" s="78" t="s">
        <v>1013</v>
      </c>
      <c r="AU143" s="78">
        <v>2</v>
      </c>
      <c r="AV143" s="83" t="s">
        <v>1641</v>
      </c>
      <c r="AW143" s="78" t="b">
        <v>0</v>
      </c>
      <c r="AX143" s="78" t="s">
        <v>1679</v>
      </c>
      <c r="AY143" s="83" t="s">
        <v>1820</v>
      </c>
      <c r="AZ143" s="78" t="s">
        <v>66</v>
      </c>
      <c r="BA143" s="78" t="str">
        <f>REPLACE(INDEX(GroupVertices[Group],MATCH(Vertices[[#This Row],[Vertex]],GroupVertices[Vertex],0)),1,1,"")</f>
        <v>6</v>
      </c>
      <c r="BB143" s="48"/>
      <c r="BC143" s="48"/>
      <c r="BD143" s="48"/>
      <c r="BE143" s="48"/>
      <c r="BF143" s="48"/>
      <c r="BG143" s="48"/>
      <c r="BH143" s="121" t="s">
        <v>2410</v>
      </c>
      <c r="BI143" s="121" t="s">
        <v>2410</v>
      </c>
      <c r="BJ143" s="121" t="s">
        <v>2505</v>
      </c>
      <c r="BK143" s="121" t="s">
        <v>2505</v>
      </c>
      <c r="BL143" s="121">
        <v>0</v>
      </c>
      <c r="BM143" s="124">
        <v>0</v>
      </c>
      <c r="BN143" s="121">
        <v>1</v>
      </c>
      <c r="BO143" s="124">
        <v>4.761904761904762</v>
      </c>
      <c r="BP143" s="121">
        <v>0</v>
      </c>
      <c r="BQ143" s="124">
        <v>0</v>
      </c>
      <c r="BR143" s="121">
        <v>20</v>
      </c>
      <c r="BS143" s="124">
        <v>95.23809523809524</v>
      </c>
      <c r="BT143" s="121">
        <v>21</v>
      </c>
      <c r="BU143" s="2"/>
      <c r="BV143" s="3"/>
      <c r="BW143" s="3"/>
      <c r="BX143" s="3"/>
      <c r="BY143" s="3"/>
    </row>
    <row r="144" spans="1:77" ht="41.45" customHeight="1">
      <c r="A144" s="64" t="s">
        <v>339</v>
      </c>
      <c r="C144" s="65"/>
      <c r="D144" s="65" t="s">
        <v>64</v>
      </c>
      <c r="E144" s="66">
        <v>175.87916448686377</v>
      </c>
      <c r="F144" s="68">
        <v>99.9864405740923</v>
      </c>
      <c r="G144" s="100" t="s">
        <v>613</v>
      </c>
      <c r="H144" s="65"/>
      <c r="I144" s="69" t="s">
        <v>339</v>
      </c>
      <c r="J144" s="70"/>
      <c r="K144" s="70"/>
      <c r="L144" s="69" t="s">
        <v>1974</v>
      </c>
      <c r="M144" s="73">
        <v>5.5189046741715915</v>
      </c>
      <c r="N144" s="74">
        <v>6880.4619140625</v>
      </c>
      <c r="O144" s="74">
        <v>8961.80859375</v>
      </c>
      <c r="P144" s="75"/>
      <c r="Q144" s="76"/>
      <c r="R144" s="76"/>
      <c r="S144" s="86"/>
      <c r="T144" s="48">
        <v>0</v>
      </c>
      <c r="U144" s="48">
        <v>2</v>
      </c>
      <c r="V144" s="49">
        <v>101</v>
      </c>
      <c r="W144" s="49">
        <v>0.002392</v>
      </c>
      <c r="X144" s="49">
        <v>0.000292</v>
      </c>
      <c r="Y144" s="49">
        <v>0.812035</v>
      </c>
      <c r="Z144" s="49">
        <v>0</v>
      </c>
      <c r="AA144" s="49">
        <v>0</v>
      </c>
      <c r="AB144" s="71">
        <v>144</v>
      </c>
      <c r="AC144" s="71"/>
      <c r="AD144" s="72"/>
      <c r="AE144" s="78" t="s">
        <v>1217</v>
      </c>
      <c r="AF144" s="78">
        <v>1296</v>
      </c>
      <c r="AG144" s="78">
        <v>1298</v>
      </c>
      <c r="AH144" s="78">
        <v>8501</v>
      </c>
      <c r="AI144" s="78">
        <v>8104</v>
      </c>
      <c r="AJ144" s="78"/>
      <c r="AK144" s="78" t="s">
        <v>1355</v>
      </c>
      <c r="AL144" s="78" t="s">
        <v>1457</v>
      </c>
      <c r="AM144" s="83" t="s">
        <v>1512</v>
      </c>
      <c r="AN144" s="78"/>
      <c r="AO144" s="80">
        <v>41453.800729166665</v>
      </c>
      <c r="AP144" s="83" t="s">
        <v>1628</v>
      </c>
      <c r="AQ144" s="78" t="b">
        <v>0</v>
      </c>
      <c r="AR144" s="78" t="b">
        <v>0</v>
      </c>
      <c r="AS144" s="78" t="b">
        <v>0</v>
      </c>
      <c r="AT144" s="78" t="s">
        <v>1013</v>
      </c>
      <c r="AU144" s="78">
        <v>54</v>
      </c>
      <c r="AV144" s="83" t="s">
        <v>1654</v>
      </c>
      <c r="AW144" s="78" t="b">
        <v>0</v>
      </c>
      <c r="AX144" s="78" t="s">
        <v>1679</v>
      </c>
      <c r="AY144" s="83" t="s">
        <v>1821</v>
      </c>
      <c r="AZ144" s="78" t="s">
        <v>66</v>
      </c>
      <c r="BA144" s="78" t="str">
        <f>REPLACE(INDEX(GroupVertices[Group],MATCH(Vertices[[#This Row],[Vertex]],GroupVertices[Vertex],0)),1,1,"")</f>
        <v>5</v>
      </c>
      <c r="BB144" s="48"/>
      <c r="BC144" s="48"/>
      <c r="BD144" s="48"/>
      <c r="BE144" s="48"/>
      <c r="BF144" s="48"/>
      <c r="BG144" s="48"/>
      <c r="BH144" s="121" t="s">
        <v>2440</v>
      </c>
      <c r="BI144" s="121" t="s">
        <v>2440</v>
      </c>
      <c r="BJ144" s="121" t="s">
        <v>2531</v>
      </c>
      <c r="BK144" s="121" t="s">
        <v>2531</v>
      </c>
      <c r="BL144" s="121">
        <v>0</v>
      </c>
      <c r="BM144" s="124">
        <v>0</v>
      </c>
      <c r="BN144" s="121">
        <v>3</v>
      </c>
      <c r="BO144" s="124">
        <v>13.043478260869565</v>
      </c>
      <c r="BP144" s="121">
        <v>0</v>
      </c>
      <c r="BQ144" s="124">
        <v>0</v>
      </c>
      <c r="BR144" s="121">
        <v>20</v>
      </c>
      <c r="BS144" s="124">
        <v>86.95652173913044</v>
      </c>
      <c r="BT144" s="121">
        <v>23</v>
      </c>
      <c r="BU144" s="2"/>
      <c r="BV144" s="3"/>
      <c r="BW144" s="3"/>
      <c r="BX144" s="3"/>
      <c r="BY144" s="3"/>
    </row>
    <row r="145" spans="1:77" ht="41.45" customHeight="1">
      <c r="A145" s="64" t="s">
        <v>340</v>
      </c>
      <c r="C145" s="65"/>
      <c r="D145" s="65" t="s">
        <v>64</v>
      </c>
      <c r="E145" s="66">
        <v>451.96547192201194</v>
      </c>
      <c r="F145" s="68">
        <v>99.71671455179899</v>
      </c>
      <c r="G145" s="100" t="s">
        <v>1675</v>
      </c>
      <c r="H145" s="65"/>
      <c r="I145" s="69" t="s">
        <v>340</v>
      </c>
      <c r="J145" s="70"/>
      <c r="K145" s="70"/>
      <c r="L145" s="69" t="s">
        <v>1975</v>
      </c>
      <c r="M145" s="73">
        <v>95.40959703712267</v>
      </c>
      <c r="N145" s="74">
        <v>1075.26611328125</v>
      </c>
      <c r="O145" s="74">
        <v>766.099853515625</v>
      </c>
      <c r="P145" s="75"/>
      <c r="Q145" s="76"/>
      <c r="R145" s="76"/>
      <c r="S145" s="86"/>
      <c r="T145" s="48">
        <v>1</v>
      </c>
      <c r="U145" s="48">
        <v>1</v>
      </c>
      <c r="V145" s="49">
        <v>0</v>
      </c>
      <c r="W145" s="49">
        <v>0</v>
      </c>
      <c r="X145" s="49">
        <v>0</v>
      </c>
      <c r="Y145" s="49">
        <v>0.999996</v>
      </c>
      <c r="Z145" s="49">
        <v>0</v>
      </c>
      <c r="AA145" s="49" t="s">
        <v>2728</v>
      </c>
      <c r="AB145" s="71">
        <v>145</v>
      </c>
      <c r="AC145" s="71"/>
      <c r="AD145" s="72"/>
      <c r="AE145" s="78" t="s">
        <v>1218</v>
      </c>
      <c r="AF145" s="78">
        <v>53</v>
      </c>
      <c r="AG145" s="78">
        <v>27118</v>
      </c>
      <c r="AH145" s="78">
        <v>105250</v>
      </c>
      <c r="AI145" s="78">
        <v>12252</v>
      </c>
      <c r="AJ145" s="78"/>
      <c r="AK145" s="78" t="s">
        <v>1356</v>
      </c>
      <c r="AL145" s="78" t="s">
        <v>1458</v>
      </c>
      <c r="AM145" s="83" t="s">
        <v>1513</v>
      </c>
      <c r="AN145" s="78"/>
      <c r="AO145" s="80">
        <v>40673.58599537037</v>
      </c>
      <c r="AP145" s="83" t="s">
        <v>1629</v>
      </c>
      <c r="AQ145" s="78" t="b">
        <v>0</v>
      </c>
      <c r="AR145" s="78" t="b">
        <v>0</v>
      </c>
      <c r="AS145" s="78" t="b">
        <v>1</v>
      </c>
      <c r="AT145" s="78" t="s">
        <v>1013</v>
      </c>
      <c r="AU145" s="78">
        <v>81</v>
      </c>
      <c r="AV145" s="83" t="s">
        <v>1642</v>
      </c>
      <c r="AW145" s="78" t="b">
        <v>0</v>
      </c>
      <c r="AX145" s="78" t="s">
        <v>1679</v>
      </c>
      <c r="AY145" s="83" t="s">
        <v>1822</v>
      </c>
      <c r="AZ145" s="78" t="s">
        <v>66</v>
      </c>
      <c r="BA145" s="78" t="str">
        <f>REPLACE(INDEX(GroupVertices[Group],MATCH(Vertices[[#This Row],[Vertex]],GroupVertices[Vertex],0)),1,1,"")</f>
        <v>2</v>
      </c>
      <c r="BB145" s="48" t="s">
        <v>470</v>
      </c>
      <c r="BC145" s="48" t="s">
        <v>470</v>
      </c>
      <c r="BD145" s="48" t="s">
        <v>482</v>
      </c>
      <c r="BE145" s="48" t="s">
        <v>482</v>
      </c>
      <c r="BF145" s="48"/>
      <c r="BG145" s="48"/>
      <c r="BH145" s="121" t="s">
        <v>2398</v>
      </c>
      <c r="BI145" s="121" t="s">
        <v>2398</v>
      </c>
      <c r="BJ145" s="121" t="s">
        <v>2500</v>
      </c>
      <c r="BK145" s="121" t="s">
        <v>2500</v>
      </c>
      <c r="BL145" s="121">
        <v>0</v>
      </c>
      <c r="BM145" s="124">
        <v>0</v>
      </c>
      <c r="BN145" s="121">
        <v>1</v>
      </c>
      <c r="BO145" s="124">
        <v>8.333333333333334</v>
      </c>
      <c r="BP145" s="121">
        <v>0</v>
      </c>
      <c r="BQ145" s="124">
        <v>0</v>
      </c>
      <c r="BR145" s="121">
        <v>11</v>
      </c>
      <c r="BS145" s="124">
        <v>91.66666666666667</v>
      </c>
      <c r="BT145" s="121">
        <v>12</v>
      </c>
      <c r="BU145" s="2"/>
      <c r="BV145" s="3"/>
      <c r="BW145" s="3"/>
      <c r="BX145" s="3"/>
      <c r="BY145" s="3"/>
    </row>
    <row r="146" spans="1:77" ht="41.45" customHeight="1">
      <c r="A146" s="64" t="s">
        <v>341</v>
      </c>
      <c r="C146" s="65"/>
      <c r="D146" s="65" t="s">
        <v>64</v>
      </c>
      <c r="E146" s="66">
        <v>163.10135126513634</v>
      </c>
      <c r="F146" s="68">
        <v>99.99892402090255</v>
      </c>
      <c r="G146" s="100" t="s">
        <v>614</v>
      </c>
      <c r="H146" s="65"/>
      <c r="I146" s="69" t="s">
        <v>341</v>
      </c>
      <c r="J146" s="70"/>
      <c r="K146" s="70"/>
      <c r="L146" s="69" t="s">
        <v>1976</v>
      </c>
      <c r="M146" s="73">
        <v>1.3585879672108427</v>
      </c>
      <c r="N146" s="74">
        <v>4951.55517578125</v>
      </c>
      <c r="O146" s="74">
        <v>7552.63134765625</v>
      </c>
      <c r="P146" s="75"/>
      <c r="Q146" s="76"/>
      <c r="R146" s="76"/>
      <c r="S146" s="86"/>
      <c r="T146" s="48">
        <v>0</v>
      </c>
      <c r="U146" s="48">
        <v>8</v>
      </c>
      <c r="V146" s="49">
        <v>3012.433333</v>
      </c>
      <c r="W146" s="49">
        <v>0.004082</v>
      </c>
      <c r="X146" s="49">
        <v>0.015931</v>
      </c>
      <c r="Y146" s="49">
        <v>2.725791</v>
      </c>
      <c r="Z146" s="49">
        <v>0.03571428571428571</v>
      </c>
      <c r="AA146" s="49">
        <v>0</v>
      </c>
      <c r="AB146" s="71">
        <v>146</v>
      </c>
      <c r="AC146" s="71"/>
      <c r="AD146" s="72"/>
      <c r="AE146" s="78" t="s">
        <v>1219</v>
      </c>
      <c r="AF146" s="78">
        <v>127</v>
      </c>
      <c r="AG146" s="78">
        <v>103</v>
      </c>
      <c r="AH146" s="78">
        <v>1299</v>
      </c>
      <c r="AI146" s="78">
        <v>2603</v>
      </c>
      <c r="AJ146" s="78"/>
      <c r="AK146" s="78" t="s">
        <v>1357</v>
      </c>
      <c r="AL146" s="78"/>
      <c r="AM146" s="78"/>
      <c r="AN146" s="78"/>
      <c r="AO146" s="80">
        <v>41292.60542824074</v>
      </c>
      <c r="AP146" s="78"/>
      <c r="AQ146" s="78" t="b">
        <v>1</v>
      </c>
      <c r="AR146" s="78" t="b">
        <v>0</v>
      </c>
      <c r="AS146" s="78" t="b">
        <v>0</v>
      </c>
      <c r="AT146" s="78" t="s">
        <v>1013</v>
      </c>
      <c r="AU146" s="78">
        <v>0</v>
      </c>
      <c r="AV146" s="83" t="s">
        <v>1642</v>
      </c>
      <c r="AW146" s="78" t="b">
        <v>0</v>
      </c>
      <c r="AX146" s="78" t="s">
        <v>1679</v>
      </c>
      <c r="AY146" s="83" t="s">
        <v>1823</v>
      </c>
      <c r="AZ146" s="78" t="s">
        <v>66</v>
      </c>
      <c r="BA146" s="78" t="str">
        <f>REPLACE(INDEX(GroupVertices[Group],MATCH(Vertices[[#This Row],[Vertex]],GroupVertices[Vertex],0)),1,1,"")</f>
        <v>3</v>
      </c>
      <c r="BB146" s="48"/>
      <c r="BC146" s="48"/>
      <c r="BD146" s="48"/>
      <c r="BE146" s="48"/>
      <c r="BF146" s="48"/>
      <c r="BG146" s="48"/>
      <c r="BH146" s="121" t="s">
        <v>2441</v>
      </c>
      <c r="BI146" s="121" t="s">
        <v>2441</v>
      </c>
      <c r="BJ146" s="121" t="s">
        <v>2532</v>
      </c>
      <c r="BK146" s="121" t="s">
        <v>2532</v>
      </c>
      <c r="BL146" s="121">
        <v>2</v>
      </c>
      <c r="BM146" s="124">
        <v>5.405405405405405</v>
      </c>
      <c r="BN146" s="121">
        <v>1</v>
      </c>
      <c r="BO146" s="124">
        <v>2.7027027027027026</v>
      </c>
      <c r="BP146" s="121">
        <v>0</v>
      </c>
      <c r="BQ146" s="124">
        <v>0</v>
      </c>
      <c r="BR146" s="121">
        <v>34</v>
      </c>
      <c r="BS146" s="124">
        <v>91.89189189189189</v>
      </c>
      <c r="BT146" s="121">
        <v>37</v>
      </c>
      <c r="BU146" s="2"/>
      <c r="BV146" s="3"/>
      <c r="BW146" s="3"/>
      <c r="BX146" s="3"/>
      <c r="BY146" s="3"/>
    </row>
    <row r="147" spans="1:77" ht="41.45" customHeight="1">
      <c r="A147" s="64" t="s">
        <v>343</v>
      </c>
      <c r="C147" s="65"/>
      <c r="D147" s="65" t="s">
        <v>64</v>
      </c>
      <c r="E147" s="66">
        <v>182.1771828865269</v>
      </c>
      <c r="F147" s="68">
        <v>99.98028764507872</v>
      </c>
      <c r="G147" s="100" t="s">
        <v>615</v>
      </c>
      <c r="H147" s="65"/>
      <c r="I147" s="69" t="s">
        <v>343</v>
      </c>
      <c r="J147" s="70"/>
      <c r="K147" s="70"/>
      <c r="L147" s="69" t="s">
        <v>1977</v>
      </c>
      <c r="M147" s="73">
        <v>7.569470816765635</v>
      </c>
      <c r="N147" s="74">
        <v>5229.5908203125</v>
      </c>
      <c r="O147" s="74">
        <v>7548.08154296875</v>
      </c>
      <c r="P147" s="75"/>
      <c r="Q147" s="76"/>
      <c r="R147" s="76"/>
      <c r="S147" s="86"/>
      <c r="T147" s="48">
        <v>1</v>
      </c>
      <c r="U147" s="48">
        <v>1</v>
      </c>
      <c r="V147" s="49">
        <v>0</v>
      </c>
      <c r="W147" s="49">
        <v>0.003012</v>
      </c>
      <c r="X147" s="49">
        <v>0.002913</v>
      </c>
      <c r="Y147" s="49">
        <v>0.731092</v>
      </c>
      <c r="Z147" s="49">
        <v>0.5</v>
      </c>
      <c r="AA147" s="49">
        <v>0</v>
      </c>
      <c r="AB147" s="71">
        <v>147</v>
      </c>
      <c r="AC147" s="71"/>
      <c r="AD147" s="72"/>
      <c r="AE147" s="78" t="s">
        <v>1220</v>
      </c>
      <c r="AF147" s="78">
        <v>666</v>
      </c>
      <c r="AG147" s="78">
        <v>1887</v>
      </c>
      <c r="AH147" s="78">
        <v>17333</v>
      </c>
      <c r="AI147" s="78">
        <v>18381</v>
      </c>
      <c r="AJ147" s="78"/>
      <c r="AK147" s="78" t="s">
        <v>1358</v>
      </c>
      <c r="AL147" s="78" t="s">
        <v>1459</v>
      </c>
      <c r="AM147" s="83" t="s">
        <v>1514</v>
      </c>
      <c r="AN147" s="78"/>
      <c r="AO147" s="80">
        <v>41434.881053240744</v>
      </c>
      <c r="AP147" s="83" t="s">
        <v>1630</v>
      </c>
      <c r="AQ147" s="78" t="b">
        <v>1</v>
      </c>
      <c r="AR147" s="78" t="b">
        <v>0</v>
      </c>
      <c r="AS147" s="78" t="b">
        <v>1</v>
      </c>
      <c r="AT147" s="78" t="s">
        <v>1013</v>
      </c>
      <c r="AU147" s="78">
        <v>28</v>
      </c>
      <c r="AV147" s="83" t="s">
        <v>1642</v>
      </c>
      <c r="AW147" s="78" t="b">
        <v>0</v>
      </c>
      <c r="AX147" s="78" t="s">
        <v>1679</v>
      </c>
      <c r="AY147" s="83" t="s">
        <v>1824</v>
      </c>
      <c r="AZ147" s="78" t="s">
        <v>66</v>
      </c>
      <c r="BA147" s="78" t="str">
        <f>REPLACE(INDEX(GroupVertices[Group],MATCH(Vertices[[#This Row],[Vertex]],GroupVertices[Vertex],0)),1,1,"")</f>
        <v>3</v>
      </c>
      <c r="BB147" s="48"/>
      <c r="BC147" s="48"/>
      <c r="BD147" s="48"/>
      <c r="BE147" s="48"/>
      <c r="BF147" s="48"/>
      <c r="BG147" s="48"/>
      <c r="BH147" s="121" t="s">
        <v>2387</v>
      </c>
      <c r="BI147" s="121" t="s">
        <v>2387</v>
      </c>
      <c r="BJ147" s="121" t="s">
        <v>2482</v>
      </c>
      <c r="BK147" s="121" t="s">
        <v>2482</v>
      </c>
      <c r="BL147" s="121">
        <v>1</v>
      </c>
      <c r="BM147" s="124">
        <v>4.761904761904762</v>
      </c>
      <c r="BN147" s="121">
        <v>0</v>
      </c>
      <c r="BO147" s="124">
        <v>0</v>
      </c>
      <c r="BP147" s="121">
        <v>0</v>
      </c>
      <c r="BQ147" s="124">
        <v>0</v>
      </c>
      <c r="BR147" s="121">
        <v>20</v>
      </c>
      <c r="BS147" s="124">
        <v>95.23809523809524</v>
      </c>
      <c r="BT147" s="121">
        <v>21</v>
      </c>
      <c r="BU147" s="2"/>
      <c r="BV147" s="3"/>
      <c r="BW147" s="3"/>
      <c r="BX147" s="3"/>
      <c r="BY147" s="3"/>
    </row>
    <row r="148" spans="1:77" ht="41.45" customHeight="1">
      <c r="A148" s="64" t="s">
        <v>344</v>
      </c>
      <c r="C148" s="65"/>
      <c r="D148" s="65" t="s">
        <v>64</v>
      </c>
      <c r="E148" s="66">
        <v>163.6252950708808</v>
      </c>
      <c r="F148" s="68">
        <v>99.99841214735133</v>
      </c>
      <c r="G148" s="100" t="s">
        <v>616</v>
      </c>
      <c r="H148" s="65"/>
      <c r="I148" s="69" t="s">
        <v>344</v>
      </c>
      <c r="J148" s="70"/>
      <c r="K148" s="70"/>
      <c r="L148" s="69" t="s">
        <v>1978</v>
      </c>
      <c r="M148" s="73">
        <v>1.5291783593791077</v>
      </c>
      <c r="N148" s="74">
        <v>5019.974609375</v>
      </c>
      <c r="O148" s="74">
        <v>8443.7275390625</v>
      </c>
      <c r="P148" s="75"/>
      <c r="Q148" s="76"/>
      <c r="R148" s="76"/>
      <c r="S148" s="86"/>
      <c r="T148" s="48">
        <v>1</v>
      </c>
      <c r="U148" s="48">
        <v>1</v>
      </c>
      <c r="V148" s="49">
        <v>0</v>
      </c>
      <c r="W148" s="49">
        <v>0.003012</v>
      </c>
      <c r="X148" s="49">
        <v>0.002913</v>
      </c>
      <c r="Y148" s="49">
        <v>0.731092</v>
      </c>
      <c r="Z148" s="49">
        <v>0.5</v>
      </c>
      <c r="AA148" s="49">
        <v>0</v>
      </c>
      <c r="AB148" s="71">
        <v>148</v>
      </c>
      <c r="AC148" s="71"/>
      <c r="AD148" s="72"/>
      <c r="AE148" s="78" t="s">
        <v>1221</v>
      </c>
      <c r="AF148" s="78">
        <v>313</v>
      </c>
      <c r="AG148" s="78">
        <v>152</v>
      </c>
      <c r="AH148" s="78">
        <v>8228</v>
      </c>
      <c r="AI148" s="78">
        <v>21087</v>
      </c>
      <c r="AJ148" s="78"/>
      <c r="AK148" s="78" t="s">
        <v>1359</v>
      </c>
      <c r="AL148" s="78" t="s">
        <v>1460</v>
      </c>
      <c r="AM148" s="78"/>
      <c r="AN148" s="78"/>
      <c r="AO148" s="80">
        <v>40686.8644212963</v>
      </c>
      <c r="AP148" s="83" t="s">
        <v>1631</v>
      </c>
      <c r="AQ148" s="78" t="b">
        <v>0</v>
      </c>
      <c r="AR148" s="78" t="b">
        <v>0</v>
      </c>
      <c r="AS148" s="78" t="b">
        <v>0</v>
      </c>
      <c r="AT148" s="78" t="s">
        <v>1013</v>
      </c>
      <c r="AU148" s="78">
        <v>7</v>
      </c>
      <c r="AV148" s="83" t="s">
        <v>1647</v>
      </c>
      <c r="AW148" s="78" t="b">
        <v>0</v>
      </c>
      <c r="AX148" s="78" t="s">
        <v>1679</v>
      </c>
      <c r="AY148" s="83" t="s">
        <v>1825</v>
      </c>
      <c r="AZ148" s="78" t="s">
        <v>66</v>
      </c>
      <c r="BA148" s="78" t="str">
        <f>REPLACE(INDEX(GroupVertices[Group],MATCH(Vertices[[#This Row],[Vertex]],GroupVertices[Vertex],0)),1,1,"")</f>
        <v>3</v>
      </c>
      <c r="BB148" s="48"/>
      <c r="BC148" s="48"/>
      <c r="BD148" s="48"/>
      <c r="BE148" s="48"/>
      <c r="BF148" s="48"/>
      <c r="BG148" s="48"/>
      <c r="BH148" s="121" t="s">
        <v>2387</v>
      </c>
      <c r="BI148" s="121" t="s">
        <v>2387</v>
      </c>
      <c r="BJ148" s="121" t="s">
        <v>2482</v>
      </c>
      <c r="BK148" s="121" t="s">
        <v>2482</v>
      </c>
      <c r="BL148" s="121">
        <v>1</v>
      </c>
      <c r="BM148" s="124">
        <v>4.761904761904762</v>
      </c>
      <c r="BN148" s="121">
        <v>0</v>
      </c>
      <c r="BO148" s="124">
        <v>0</v>
      </c>
      <c r="BP148" s="121">
        <v>0</v>
      </c>
      <c r="BQ148" s="124">
        <v>0</v>
      </c>
      <c r="BR148" s="121">
        <v>20</v>
      </c>
      <c r="BS148" s="124">
        <v>95.23809523809524</v>
      </c>
      <c r="BT148" s="121">
        <v>21</v>
      </c>
      <c r="BU148" s="2"/>
      <c r="BV148" s="3"/>
      <c r="BW148" s="3"/>
      <c r="BX148" s="3"/>
      <c r="BY148" s="3"/>
    </row>
    <row r="149" spans="1:77" ht="41.45" customHeight="1">
      <c r="A149" s="64" t="s">
        <v>362</v>
      </c>
      <c r="C149" s="65"/>
      <c r="D149" s="65" t="s">
        <v>64</v>
      </c>
      <c r="E149" s="66">
        <v>162.79126207398144</v>
      </c>
      <c r="F149" s="68">
        <v>99.99922696647367</v>
      </c>
      <c r="G149" s="100" t="s">
        <v>1676</v>
      </c>
      <c r="H149" s="65"/>
      <c r="I149" s="69" t="s">
        <v>362</v>
      </c>
      <c r="J149" s="70"/>
      <c r="K149" s="70"/>
      <c r="L149" s="69" t="s">
        <v>1979</v>
      </c>
      <c r="M149" s="73">
        <v>1.2576263065398288</v>
      </c>
      <c r="N149" s="74">
        <v>5120.25537109375</v>
      </c>
      <c r="O149" s="74">
        <v>6463.76708984375</v>
      </c>
      <c r="P149" s="75"/>
      <c r="Q149" s="76"/>
      <c r="R149" s="76"/>
      <c r="S149" s="86"/>
      <c r="T149" s="48">
        <v>1</v>
      </c>
      <c r="U149" s="48">
        <v>0</v>
      </c>
      <c r="V149" s="49">
        <v>0</v>
      </c>
      <c r="W149" s="49">
        <v>0.002882</v>
      </c>
      <c r="X149" s="49">
        <v>0.001909</v>
      </c>
      <c r="Y149" s="49">
        <v>0.439615</v>
      </c>
      <c r="Z149" s="49">
        <v>0</v>
      </c>
      <c r="AA149" s="49">
        <v>0</v>
      </c>
      <c r="AB149" s="71">
        <v>149</v>
      </c>
      <c r="AC149" s="71"/>
      <c r="AD149" s="72"/>
      <c r="AE149" s="78" t="s">
        <v>1222</v>
      </c>
      <c r="AF149" s="78">
        <v>85</v>
      </c>
      <c r="AG149" s="78">
        <v>74</v>
      </c>
      <c r="AH149" s="78">
        <v>557</v>
      </c>
      <c r="AI149" s="78">
        <v>785</v>
      </c>
      <c r="AJ149" s="78"/>
      <c r="AK149" s="78" t="s">
        <v>1360</v>
      </c>
      <c r="AL149" s="78" t="s">
        <v>1039</v>
      </c>
      <c r="AM149" s="78"/>
      <c r="AN149" s="78"/>
      <c r="AO149" s="80">
        <v>43300.88884259259</v>
      </c>
      <c r="AP149" s="83" t="s">
        <v>1632</v>
      </c>
      <c r="AQ149" s="78" t="b">
        <v>1</v>
      </c>
      <c r="AR149" s="78" t="b">
        <v>0</v>
      </c>
      <c r="AS149" s="78" t="b">
        <v>0</v>
      </c>
      <c r="AT149" s="78"/>
      <c r="AU149" s="78">
        <v>0</v>
      </c>
      <c r="AV149" s="78"/>
      <c r="AW149" s="78" t="b">
        <v>0</v>
      </c>
      <c r="AX149" s="78" t="s">
        <v>1679</v>
      </c>
      <c r="AY149" s="83" t="s">
        <v>1826</v>
      </c>
      <c r="AZ149" s="78" t="s">
        <v>65</v>
      </c>
      <c r="BA149" s="78" t="str">
        <f>REPLACE(INDEX(GroupVertices[Group],MATCH(Vertices[[#This Row],[Vertex]],GroupVertices[Vertex],0)),1,1,"")</f>
        <v>3</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345</v>
      </c>
      <c r="C150" s="65"/>
      <c r="D150" s="65" t="s">
        <v>64</v>
      </c>
      <c r="E150" s="66">
        <v>163.272434956808</v>
      </c>
      <c r="F150" s="68">
        <v>99.99875687851848</v>
      </c>
      <c r="G150" s="100" t="s">
        <v>617</v>
      </c>
      <c r="H150" s="65"/>
      <c r="I150" s="69" t="s">
        <v>345</v>
      </c>
      <c r="J150" s="70"/>
      <c r="K150" s="70"/>
      <c r="L150" s="69" t="s">
        <v>1980</v>
      </c>
      <c r="M150" s="73">
        <v>1.4142909524086436</v>
      </c>
      <c r="N150" s="74">
        <v>1075.26611328125</v>
      </c>
      <c r="O150" s="74">
        <v>3245.263427734375</v>
      </c>
      <c r="P150" s="75"/>
      <c r="Q150" s="76"/>
      <c r="R150" s="76"/>
      <c r="S150" s="86"/>
      <c r="T150" s="48">
        <v>1</v>
      </c>
      <c r="U150" s="48">
        <v>1</v>
      </c>
      <c r="V150" s="49">
        <v>0</v>
      </c>
      <c r="W150" s="49">
        <v>0</v>
      </c>
      <c r="X150" s="49">
        <v>0</v>
      </c>
      <c r="Y150" s="49">
        <v>0.999996</v>
      </c>
      <c r="Z150" s="49">
        <v>0</v>
      </c>
      <c r="AA150" s="49" t="s">
        <v>2728</v>
      </c>
      <c r="AB150" s="71">
        <v>150</v>
      </c>
      <c r="AC150" s="71"/>
      <c r="AD150" s="72"/>
      <c r="AE150" s="78" t="s">
        <v>1223</v>
      </c>
      <c r="AF150" s="78">
        <v>628</v>
      </c>
      <c r="AG150" s="78">
        <v>119</v>
      </c>
      <c r="AH150" s="78">
        <v>4053</v>
      </c>
      <c r="AI150" s="78">
        <v>7892</v>
      </c>
      <c r="AJ150" s="78"/>
      <c r="AK150" s="78" t="s">
        <v>1361</v>
      </c>
      <c r="AL150" s="78" t="s">
        <v>1461</v>
      </c>
      <c r="AM150" s="78"/>
      <c r="AN150" s="78"/>
      <c r="AO150" s="80">
        <v>43456.52737268519</v>
      </c>
      <c r="AP150" s="83" t="s">
        <v>1633</v>
      </c>
      <c r="AQ150" s="78" t="b">
        <v>1</v>
      </c>
      <c r="AR150" s="78" t="b">
        <v>0</v>
      </c>
      <c r="AS150" s="78" t="b">
        <v>0</v>
      </c>
      <c r="AT150" s="78" t="s">
        <v>1013</v>
      </c>
      <c r="AU150" s="78">
        <v>1</v>
      </c>
      <c r="AV150" s="78"/>
      <c r="AW150" s="78" t="b">
        <v>0</v>
      </c>
      <c r="AX150" s="78" t="s">
        <v>1679</v>
      </c>
      <c r="AY150" s="83" t="s">
        <v>1827</v>
      </c>
      <c r="AZ150" s="78" t="s">
        <v>66</v>
      </c>
      <c r="BA150" s="78" t="str">
        <f>REPLACE(INDEX(GroupVertices[Group],MATCH(Vertices[[#This Row],[Vertex]],GroupVertices[Vertex],0)),1,1,"")</f>
        <v>2</v>
      </c>
      <c r="BB150" s="48" t="s">
        <v>450</v>
      </c>
      <c r="BC150" s="48" t="s">
        <v>450</v>
      </c>
      <c r="BD150" s="48" t="s">
        <v>474</v>
      </c>
      <c r="BE150" s="48" t="s">
        <v>474</v>
      </c>
      <c r="BF150" s="48"/>
      <c r="BG150" s="48"/>
      <c r="BH150" s="121" t="s">
        <v>2442</v>
      </c>
      <c r="BI150" s="121" t="s">
        <v>2442</v>
      </c>
      <c r="BJ150" s="121" t="s">
        <v>2533</v>
      </c>
      <c r="BK150" s="121" t="s">
        <v>2533</v>
      </c>
      <c r="BL150" s="121">
        <v>0</v>
      </c>
      <c r="BM150" s="124">
        <v>0</v>
      </c>
      <c r="BN150" s="121">
        <v>3</v>
      </c>
      <c r="BO150" s="124">
        <v>6.122448979591836</v>
      </c>
      <c r="BP150" s="121">
        <v>0</v>
      </c>
      <c r="BQ150" s="124">
        <v>0</v>
      </c>
      <c r="BR150" s="121">
        <v>46</v>
      </c>
      <c r="BS150" s="124">
        <v>93.87755102040816</v>
      </c>
      <c r="BT150" s="121">
        <v>49</v>
      </c>
      <c r="BU150" s="2"/>
      <c r="BV150" s="3"/>
      <c r="BW150" s="3"/>
      <c r="BX150" s="3"/>
      <c r="BY150" s="3"/>
    </row>
    <row r="151" spans="1:77" ht="41.45" customHeight="1">
      <c r="A151" s="64" t="s">
        <v>346</v>
      </c>
      <c r="C151" s="65"/>
      <c r="D151" s="65" t="s">
        <v>64</v>
      </c>
      <c r="E151" s="66">
        <v>195.11538706919652</v>
      </c>
      <c r="F151" s="68">
        <v>99.96764750228341</v>
      </c>
      <c r="G151" s="100" t="s">
        <v>618</v>
      </c>
      <c r="H151" s="65"/>
      <c r="I151" s="69" t="s">
        <v>346</v>
      </c>
      <c r="J151" s="70"/>
      <c r="K151" s="70"/>
      <c r="L151" s="69" t="s">
        <v>1981</v>
      </c>
      <c r="M151" s="73">
        <v>11.782009072349322</v>
      </c>
      <c r="N151" s="74">
        <v>2835.9736328125</v>
      </c>
      <c r="O151" s="74">
        <v>2418.875732421875</v>
      </c>
      <c r="P151" s="75"/>
      <c r="Q151" s="76"/>
      <c r="R151" s="76"/>
      <c r="S151" s="86"/>
      <c r="T151" s="48">
        <v>1</v>
      </c>
      <c r="U151" s="48">
        <v>1</v>
      </c>
      <c r="V151" s="49">
        <v>0</v>
      </c>
      <c r="W151" s="49">
        <v>0</v>
      </c>
      <c r="X151" s="49">
        <v>0</v>
      </c>
      <c r="Y151" s="49">
        <v>0.999996</v>
      </c>
      <c r="Z151" s="49">
        <v>0</v>
      </c>
      <c r="AA151" s="49" t="s">
        <v>2728</v>
      </c>
      <c r="AB151" s="71">
        <v>151</v>
      </c>
      <c r="AC151" s="71"/>
      <c r="AD151" s="72"/>
      <c r="AE151" s="78" t="s">
        <v>1224</v>
      </c>
      <c r="AF151" s="78">
        <v>2633</v>
      </c>
      <c r="AG151" s="78">
        <v>3097</v>
      </c>
      <c r="AH151" s="78">
        <v>61102</v>
      </c>
      <c r="AI151" s="78">
        <v>26929</v>
      </c>
      <c r="AJ151" s="78"/>
      <c r="AK151" s="78" t="s">
        <v>1362</v>
      </c>
      <c r="AL151" s="78" t="s">
        <v>1462</v>
      </c>
      <c r="AM151" s="83" t="s">
        <v>1515</v>
      </c>
      <c r="AN151" s="78"/>
      <c r="AO151" s="80">
        <v>40482.29210648148</v>
      </c>
      <c r="AP151" s="78"/>
      <c r="AQ151" s="78" t="b">
        <v>1</v>
      </c>
      <c r="AR151" s="78" t="b">
        <v>0</v>
      </c>
      <c r="AS151" s="78" t="b">
        <v>1</v>
      </c>
      <c r="AT151" s="78" t="s">
        <v>1013</v>
      </c>
      <c r="AU151" s="78">
        <v>86</v>
      </c>
      <c r="AV151" s="83" t="s">
        <v>1642</v>
      </c>
      <c r="AW151" s="78" t="b">
        <v>0</v>
      </c>
      <c r="AX151" s="78" t="s">
        <v>1679</v>
      </c>
      <c r="AY151" s="83" t="s">
        <v>1828</v>
      </c>
      <c r="AZ151" s="78" t="s">
        <v>66</v>
      </c>
      <c r="BA151" s="78" t="str">
        <f>REPLACE(INDEX(GroupVertices[Group],MATCH(Vertices[[#This Row],[Vertex]],GroupVertices[Vertex],0)),1,1,"")</f>
        <v>2</v>
      </c>
      <c r="BB151" s="48" t="s">
        <v>456</v>
      </c>
      <c r="BC151" s="48" t="s">
        <v>456</v>
      </c>
      <c r="BD151" s="48" t="s">
        <v>477</v>
      </c>
      <c r="BE151" s="48" t="s">
        <v>477</v>
      </c>
      <c r="BF151" s="48"/>
      <c r="BG151" s="48"/>
      <c r="BH151" s="121" t="s">
        <v>999</v>
      </c>
      <c r="BI151" s="121" t="s">
        <v>999</v>
      </c>
      <c r="BJ151" s="121" t="s">
        <v>999</v>
      </c>
      <c r="BK151" s="121" t="s">
        <v>999</v>
      </c>
      <c r="BL151" s="121">
        <v>0</v>
      </c>
      <c r="BM151" s="124">
        <v>0</v>
      </c>
      <c r="BN151" s="121">
        <v>0</v>
      </c>
      <c r="BO151" s="124">
        <v>0</v>
      </c>
      <c r="BP151" s="121">
        <v>0</v>
      </c>
      <c r="BQ151" s="124">
        <v>0</v>
      </c>
      <c r="BR151" s="121">
        <v>0</v>
      </c>
      <c r="BS151" s="124">
        <v>0</v>
      </c>
      <c r="BT151" s="121">
        <v>0</v>
      </c>
      <c r="BU151" s="2"/>
      <c r="BV151" s="3"/>
      <c r="BW151" s="3"/>
      <c r="BX151" s="3"/>
      <c r="BY151" s="3"/>
    </row>
    <row r="152" spans="1:77" ht="41.45" customHeight="1">
      <c r="A152" s="64" t="s">
        <v>348</v>
      </c>
      <c r="C152" s="65"/>
      <c r="D152" s="65" t="s">
        <v>64</v>
      </c>
      <c r="E152" s="66">
        <v>163.74291510890507</v>
      </c>
      <c r="F152" s="68">
        <v>99.99829723696229</v>
      </c>
      <c r="G152" s="100" t="s">
        <v>619</v>
      </c>
      <c r="H152" s="65"/>
      <c r="I152" s="69" t="s">
        <v>348</v>
      </c>
      <c r="J152" s="70"/>
      <c r="K152" s="70"/>
      <c r="L152" s="69" t="s">
        <v>1982</v>
      </c>
      <c r="M152" s="73">
        <v>1.567474161702596</v>
      </c>
      <c r="N152" s="74">
        <v>2696.189453125</v>
      </c>
      <c r="O152" s="74">
        <v>7405.10693359375</v>
      </c>
      <c r="P152" s="75"/>
      <c r="Q152" s="76"/>
      <c r="R152" s="76"/>
      <c r="S152" s="86"/>
      <c r="T152" s="48">
        <v>0</v>
      </c>
      <c r="U152" s="48">
        <v>2</v>
      </c>
      <c r="V152" s="49">
        <v>204</v>
      </c>
      <c r="W152" s="49">
        <v>0.003279</v>
      </c>
      <c r="X152" s="49">
        <v>0.013376</v>
      </c>
      <c r="Y152" s="49">
        <v>0.828032</v>
      </c>
      <c r="Z152" s="49">
        <v>0</v>
      </c>
      <c r="AA152" s="49">
        <v>0</v>
      </c>
      <c r="AB152" s="71">
        <v>152</v>
      </c>
      <c r="AC152" s="71"/>
      <c r="AD152" s="72"/>
      <c r="AE152" s="78" t="s">
        <v>1225</v>
      </c>
      <c r="AF152" s="78">
        <v>359</v>
      </c>
      <c r="AG152" s="78">
        <v>163</v>
      </c>
      <c r="AH152" s="78">
        <v>1512</v>
      </c>
      <c r="AI152" s="78">
        <v>1429</v>
      </c>
      <c r="AJ152" s="78"/>
      <c r="AK152" s="78"/>
      <c r="AL152" s="78"/>
      <c r="AM152" s="78"/>
      <c r="AN152" s="78"/>
      <c r="AO152" s="80">
        <v>39981.50849537037</v>
      </c>
      <c r="AP152" s="83" t="s">
        <v>1634</v>
      </c>
      <c r="AQ152" s="78" t="b">
        <v>1</v>
      </c>
      <c r="AR152" s="78" t="b">
        <v>0</v>
      </c>
      <c r="AS152" s="78" t="b">
        <v>1</v>
      </c>
      <c r="AT152" s="78" t="s">
        <v>1013</v>
      </c>
      <c r="AU152" s="78">
        <v>1</v>
      </c>
      <c r="AV152" s="83" t="s">
        <v>1642</v>
      </c>
      <c r="AW152" s="78" t="b">
        <v>0</v>
      </c>
      <c r="AX152" s="78" t="s">
        <v>1679</v>
      </c>
      <c r="AY152" s="83" t="s">
        <v>1829</v>
      </c>
      <c r="AZ152" s="78" t="s">
        <v>66</v>
      </c>
      <c r="BA152" s="78" t="str">
        <f>REPLACE(INDEX(GroupVertices[Group],MATCH(Vertices[[#This Row],[Vertex]],GroupVertices[Vertex],0)),1,1,"")</f>
        <v>1</v>
      </c>
      <c r="BB152" s="48"/>
      <c r="BC152" s="48"/>
      <c r="BD152" s="48"/>
      <c r="BE152" s="48"/>
      <c r="BF152" s="48"/>
      <c r="BG152" s="48"/>
      <c r="BH152" s="121" t="s">
        <v>2443</v>
      </c>
      <c r="BI152" s="121" t="s">
        <v>2466</v>
      </c>
      <c r="BJ152" s="121" t="s">
        <v>2534</v>
      </c>
      <c r="BK152" s="121" t="s">
        <v>2548</v>
      </c>
      <c r="BL152" s="121">
        <v>0</v>
      </c>
      <c r="BM152" s="124">
        <v>0</v>
      </c>
      <c r="BN152" s="121">
        <v>2</v>
      </c>
      <c r="BO152" s="124">
        <v>4.081632653061225</v>
      </c>
      <c r="BP152" s="121">
        <v>0</v>
      </c>
      <c r="BQ152" s="124">
        <v>0</v>
      </c>
      <c r="BR152" s="121">
        <v>47</v>
      </c>
      <c r="BS152" s="124">
        <v>95.91836734693878</v>
      </c>
      <c r="BT152" s="121">
        <v>49</v>
      </c>
      <c r="BU152" s="2"/>
      <c r="BV152" s="3"/>
      <c r="BW152" s="3"/>
      <c r="BX152" s="3"/>
      <c r="BY152" s="3"/>
    </row>
    <row r="153" spans="1:77" ht="41.45" customHeight="1">
      <c r="A153" s="64" t="s">
        <v>349</v>
      </c>
      <c r="C153" s="65"/>
      <c r="D153" s="65" t="s">
        <v>64</v>
      </c>
      <c r="E153" s="66">
        <v>173.83685291753326</v>
      </c>
      <c r="F153" s="68">
        <v>99.98843583630214</v>
      </c>
      <c r="G153" s="100" t="s">
        <v>620</v>
      </c>
      <c r="H153" s="65"/>
      <c r="I153" s="69" t="s">
        <v>349</v>
      </c>
      <c r="J153" s="70"/>
      <c r="K153" s="70"/>
      <c r="L153" s="69" t="s">
        <v>1983</v>
      </c>
      <c r="M153" s="73">
        <v>4.853950288372845</v>
      </c>
      <c r="N153" s="74">
        <v>3716.327392578125</v>
      </c>
      <c r="O153" s="74">
        <v>7829.88134765625</v>
      </c>
      <c r="P153" s="75"/>
      <c r="Q153" s="76"/>
      <c r="R153" s="76"/>
      <c r="S153" s="86"/>
      <c r="T153" s="48">
        <v>2</v>
      </c>
      <c r="U153" s="48">
        <v>1</v>
      </c>
      <c r="V153" s="49">
        <v>0</v>
      </c>
      <c r="W153" s="49">
        <v>0.002457</v>
      </c>
      <c r="X153" s="49">
        <v>0.001821</v>
      </c>
      <c r="Y153" s="49">
        <v>0.872893</v>
      </c>
      <c r="Z153" s="49">
        <v>0</v>
      </c>
      <c r="AA153" s="49">
        <v>0</v>
      </c>
      <c r="AB153" s="71">
        <v>153</v>
      </c>
      <c r="AC153" s="71"/>
      <c r="AD153" s="72"/>
      <c r="AE153" s="78" t="s">
        <v>1226</v>
      </c>
      <c r="AF153" s="78">
        <v>1046</v>
      </c>
      <c r="AG153" s="78">
        <v>1107</v>
      </c>
      <c r="AH153" s="78">
        <v>98336</v>
      </c>
      <c r="AI153" s="78">
        <v>50237</v>
      </c>
      <c r="AJ153" s="78"/>
      <c r="AK153" s="78" t="s">
        <v>1363</v>
      </c>
      <c r="AL153" s="78" t="s">
        <v>1463</v>
      </c>
      <c r="AM153" s="83" t="s">
        <v>1516</v>
      </c>
      <c r="AN153" s="78"/>
      <c r="AO153" s="80">
        <v>40121.73094907407</v>
      </c>
      <c r="AP153" s="83" t="s">
        <v>1635</v>
      </c>
      <c r="AQ153" s="78" t="b">
        <v>0</v>
      </c>
      <c r="AR153" s="78" t="b">
        <v>0</v>
      </c>
      <c r="AS153" s="78" t="b">
        <v>1</v>
      </c>
      <c r="AT153" s="78" t="s">
        <v>1013</v>
      </c>
      <c r="AU153" s="78">
        <v>40</v>
      </c>
      <c r="AV153" s="83" t="s">
        <v>1642</v>
      </c>
      <c r="AW153" s="78" t="b">
        <v>0</v>
      </c>
      <c r="AX153" s="78" t="s">
        <v>1679</v>
      </c>
      <c r="AY153" s="83" t="s">
        <v>1830</v>
      </c>
      <c r="AZ153" s="78" t="s">
        <v>66</v>
      </c>
      <c r="BA153" s="78" t="str">
        <f>REPLACE(INDEX(GroupVertices[Group],MATCH(Vertices[[#This Row],[Vertex]],GroupVertices[Vertex],0)),1,1,"")</f>
        <v>1</v>
      </c>
      <c r="BB153" s="48" t="s">
        <v>471</v>
      </c>
      <c r="BC153" s="48" t="s">
        <v>471</v>
      </c>
      <c r="BD153" s="48" t="s">
        <v>476</v>
      </c>
      <c r="BE153" s="48" t="s">
        <v>476</v>
      </c>
      <c r="BF153" s="48"/>
      <c r="BG153" s="48"/>
      <c r="BH153" s="121" t="s">
        <v>2444</v>
      </c>
      <c r="BI153" s="121" t="s">
        <v>2444</v>
      </c>
      <c r="BJ153" s="121" t="s">
        <v>2535</v>
      </c>
      <c r="BK153" s="121" t="s">
        <v>2535</v>
      </c>
      <c r="BL153" s="121">
        <v>0</v>
      </c>
      <c r="BM153" s="124">
        <v>0</v>
      </c>
      <c r="BN153" s="121">
        <v>2</v>
      </c>
      <c r="BO153" s="124">
        <v>4.545454545454546</v>
      </c>
      <c r="BP153" s="121">
        <v>0</v>
      </c>
      <c r="BQ153" s="124">
        <v>0</v>
      </c>
      <c r="BR153" s="121">
        <v>42</v>
      </c>
      <c r="BS153" s="124">
        <v>95.45454545454545</v>
      </c>
      <c r="BT153" s="121">
        <v>44</v>
      </c>
      <c r="BU153" s="2"/>
      <c r="BV153" s="3"/>
      <c r="BW153" s="3"/>
      <c r="BX153" s="3"/>
      <c r="BY153" s="3"/>
    </row>
    <row r="154" spans="1:77" ht="41.45" customHeight="1">
      <c r="A154" s="64" t="s">
        <v>363</v>
      </c>
      <c r="C154" s="65"/>
      <c r="D154" s="65" t="s">
        <v>64</v>
      </c>
      <c r="E154" s="66">
        <v>229.35351086498832</v>
      </c>
      <c r="F154" s="68">
        <v>99.93419813267136</v>
      </c>
      <c r="G154" s="100" t="s">
        <v>1677</v>
      </c>
      <c r="H154" s="65"/>
      <c r="I154" s="69" t="s">
        <v>363</v>
      </c>
      <c r="J154" s="70"/>
      <c r="K154" s="70"/>
      <c r="L154" s="69" t="s">
        <v>1984</v>
      </c>
      <c r="M154" s="73">
        <v>22.929568985059213</v>
      </c>
      <c r="N154" s="74">
        <v>5899.34521484375</v>
      </c>
      <c r="O154" s="74">
        <v>7701.5908203125</v>
      </c>
      <c r="P154" s="75"/>
      <c r="Q154" s="76"/>
      <c r="R154" s="76"/>
      <c r="S154" s="86"/>
      <c r="T154" s="48">
        <v>1</v>
      </c>
      <c r="U154" s="48">
        <v>0</v>
      </c>
      <c r="V154" s="49">
        <v>0</v>
      </c>
      <c r="W154" s="49">
        <v>0.001988</v>
      </c>
      <c r="X154" s="49">
        <v>4.6E-05</v>
      </c>
      <c r="Y154" s="49">
        <v>0.481524</v>
      </c>
      <c r="Z154" s="49">
        <v>0</v>
      </c>
      <c r="AA154" s="49">
        <v>0</v>
      </c>
      <c r="AB154" s="71">
        <v>154</v>
      </c>
      <c r="AC154" s="71"/>
      <c r="AD154" s="72"/>
      <c r="AE154" s="78" t="s">
        <v>1227</v>
      </c>
      <c r="AF154" s="78">
        <v>6043</v>
      </c>
      <c r="AG154" s="78">
        <v>6299</v>
      </c>
      <c r="AH154" s="78">
        <v>38723</v>
      </c>
      <c r="AI154" s="78">
        <v>21997</v>
      </c>
      <c r="AJ154" s="78"/>
      <c r="AK154" s="78" t="s">
        <v>1364</v>
      </c>
      <c r="AL154" s="78" t="s">
        <v>1464</v>
      </c>
      <c r="AM154" s="83" t="s">
        <v>1517</v>
      </c>
      <c r="AN154" s="78"/>
      <c r="AO154" s="80">
        <v>41229.75662037037</v>
      </c>
      <c r="AP154" s="83" t="s">
        <v>1636</v>
      </c>
      <c r="AQ154" s="78" t="b">
        <v>0</v>
      </c>
      <c r="AR154" s="78" t="b">
        <v>0</v>
      </c>
      <c r="AS154" s="78" t="b">
        <v>1</v>
      </c>
      <c r="AT154" s="78"/>
      <c r="AU154" s="78">
        <v>78</v>
      </c>
      <c r="AV154" s="83" t="s">
        <v>1642</v>
      </c>
      <c r="AW154" s="78" t="b">
        <v>0</v>
      </c>
      <c r="AX154" s="78" t="s">
        <v>1679</v>
      </c>
      <c r="AY154" s="83" t="s">
        <v>1831</v>
      </c>
      <c r="AZ154" s="78" t="s">
        <v>65</v>
      </c>
      <c r="BA154" s="78" t="str">
        <f>REPLACE(INDEX(GroupVertices[Group],MATCH(Vertices[[#This Row],[Vertex]],GroupVertices[Vertex],0)),1,1,"")</f>
        <v>5</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87" t="s">
        <v>364</v>
      </c>
      <c r="C155" s="88"/>
      <c r="D155" s="88" t="s">
        <v>64</v>
      </c>
      <c r="E155" s="89">
        <v>162.17108369167167</v>
      </c>
      <c r="F155" s="90">
        <v>99.99983285761593</v>
      </c>
      <c r="G155" s="101" t="s">
        <v>1678</v>
      </c>
      <c r="H155" s="88"/>
      <c r="I155" s="91" t="s">
        <v>364</v>
      </c>
      <c r="J155" s="92"/>
      <c r="K155" s="92"/>
      <c r="L155" s="91" t="s">
        <v>1985</v>
      </c>
      <c r="M155" s="93">
        <v>1.0557029851978008</v>
      </c>
      <c r="N155" s="94">
        <v>6162.43212890625</v>
      </c>
      <c r="O155" s="94">
        <v>7087.041015625</v>
      </c>
      <c r="P155" s="95"/>
      <c r="Q155" s="96"/>
      <c r="R155" s="96"/>
      <c r="S155" s="97"/>
      <c r="T155" s="48">
        <v>1</v>
      </c>
      <c r="U155" s="48">
        <v>0</v>
      </c>
      <c r="V155" s="49">
        <v>0</v>
      </c>
      <c r="W155" s="49">
        <v>0.001988</v>
      </c>
      <c r="X155" s="49">
        <v>4.6E-05</v>
      </c>
      <c r="Y155" s="49">
        <v>0.481524</v>
      </c>
      <c r="Z155" s="49">
        <v>0</v>
      </c>
      <c r="AA155" s="49">
        <v>0</v>
      </c>
      <c r="AB155" s="98">
        <v>155</v>
      </c>
      <c r="AC155" s="98"/>
      <c r="AD155" s="99"/>
      <c r="AE155" s="78" t="s">
        <v>1228</v>
      </c>
      <c r="AF155" s="78">
        <v>235</v>
      </c>
      <c r="AG155" s="78">
        <v>16</v>
      </c>
      <c r="AH155" s="78">
        <v>232</v>
      </c>
      <c r="AI155" s="78">
        <v>535</v>
      </c>
      <c r="AJ155" s="78"/>
      <c r="AK155" s="78" t="s">
        <v>1365</v>
      </c>
      <c r="AL155" s="78" t="s">
        <v>1465</v>
      </c>
      <c r="AM155" s="78"/>
      <c r="AN155" s="78"/>
      <c r="AO155" s="80">
        <v>43562.770902777775</v>
      </c>
      <c r="AP155" s="83" t="s">
        <v>1637</v>
      </c>
      <c r="AQ155" s="78" t="b">
        <v>1</v>
      </c>
      <c r="AR155" s="78" t="b">
        <v>0</v>
      </c>
      <c r="AS155" s="78" t="b">
        <v>0</v>
      </c>
      <c r="AT155" s="78"/>
      <c r="AU155" s="78">
        <v>0</v>
      </c>
      <c r="AV155" s="78"/>
      <c r="AW155" s="78" t="b">
        <v>0</v>
      </c>
      <c r="AX155" s="78" t="s">
        <v>1679</v>
      </c>
      <c r="AY155" s="83" t="s">
        <v>1832</v>
      </c>
      <c r="AZ155" s="78" t="s">
        <v>65</v>
      </c>
      <c r="BA155" s="78" t="str">
        <f>REPLACE(INDEX(GroupVertices[Group],MATCH(Vertices[[#This Row],[Vertex]],GroupVertices[Vertex],0)),1,1,"")</f>
        <v>5</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55"/>
    <dataValidation allowBlank="1" showInputMessage="1" promptTitle="Vertex Tooltip" prompt="Enter optional text that will pop up when the mouse is hovered over the vertex." errorTitle="Invalid Vertex Image Key" sqref="L3:L15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55"/>
    <dataValidation allowBlank="1" showInputMessage="1" promptTitle="Vertex Label Fill Color" prompt="To select an optional fill color for the Label shape, right-click and select Select Color on the right-click menu." sqref="J3:J155"/>
    <dataValidation allowBlank="1" showInputMessage="1" promptTitle="Vertex Image File" prompt="Enter the path to an image file.  Hover over the column header for examples." errorTitle="Invalid Vertex Image Key" sqref="G3:G155"/>
    <dataValidation allowBlank="1" showInputMessage="1" promptTitle="Vertex Color" prompt="To select an optional vertex color, right-click and select Select Color on the right-click menu." sqref="C3:C155"/>
    <dataValidation allowBlank="1" showInputMessage="1" promptTitle="Vertex Opacity" prompt="Enter an optional vertex opacity between 0 (transparent) and 100 (opaque)." errorTitle="Invalid Vertex Opacity" error="The optional vertex opacity must be a whole number between 0 and 10." sqref="F3:F155"/>
    <dataValidation type="list" allowBlank="1" showInputMessage="1" showErrorMessage="1" promptTitle="Vertex Shape" prompt="Select an optional vertex shape." errorTitle="Invalid Vertex Shape" error="You have entered an invalid vertex shape.  Try selecting from the drop-down list instead." sqref="D3:D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55">
      <formula1>ValidVertexLabelPositions</formula1>
    </dataValidation>
    <dataValidation allowBlank="1" showInputMessage="1" showErrorMessage="1" promptTitle="Vertex Name" prompt="Enter the name of the vertex." sqref="A3:A155"/>
  </dataValidations>
  <hyperlinks>
    <hyperlink ref="AM3" r:id="rId1" display="https://t.co/HmrPjCuh7A"/>
    <hyperlink ref="AM4" r:id="rId2" display="https://t.co/o7S1UmktZg"/>
    <hyperlink ref="AM6" r:id="rId3" display="https://t.co/hKECg3ijau"/>
    <hyperlink ref="AM7" r:id="rId4" display="https://t.co/WBAlzVIqRi"/>
    <hyperlink ref="AM8" r:id="rId5" display="http://t.co/E0vzmVwcUj"/>
    <hyperlink ref="AM11" r:id="rId6" display="https://t.co/bAdOfg2EgL"/>
    <hyperlink ref="AM12" r:id="rId7" display="https://t.co/2S2pIn3K4g"/>
    <hyperlink ref="AM14" r:id="rId8" display="https://t.co/AiItboYzlf"/>
    <hyperlink ref="AM17" r:id="rId9" display="https://t.co/3W5wHPAW0W"/>
    <hyperlink ref="AM18" r:id="rId10" display="https://t.co/58PWqtEB3Y"/>
    <hyperlink ref="AM19" r:id="rId11" display="https://t.co/HzsE6EiZ40"/>
    <hyperlink ref="AM21" r:id="rId12" display="https://t.co/Ssd9pMisVh"/>
    <hyperlink ref="AM27" r:id="rId13" display="https://t.co/rjuqfAbwNY"/>
    <hyperlink ref="AM28" r:id="rId14" display="https://t.co/zgajHQ125S"/>
    <hyperlink ref="AM30" r:id="rId15" display="https://t.co/k7eqn6KbC5"/>
    <hyperlink ref="AM31" r:id="rId16" display="https://t.co/hKECg3ijau"/>
    <hyperlink ref="AM34" r:id="rId17" display="https://t.co/NlUFalqUY3"/>
    <hyperlink ref="AM35" r:id="rId18" display="https://t.co/4DWizFq7ls"/>
    <hyperlink ref="AM36" r:id="rId19" display="https://t.co/rleNNW6YKw"/>
    <hyperlink ref="AM39" r:id="rId20" display="https://t.co/IxKtwn5Bk0"/>
    <hyperlink ref="AM41" r:id="rId21" display="https://t.co/qxw44FEXHo"/>
    <hyperlink ref="AM43" r:id="rId22" display="https://t.co/5sW1ahWDM9"/>
    <hyperlink ref="AM44" r:id="rId23" display="https://t.co/Mj3Qllum3t"/>
    <hyperlink ref="AM49" r:id="rId24" display="https://t.co/SsunQ1m5wY"/>
    <hyperlink ref="AM50" r:id="rId25" display="https://t.co/71qZKiC2La"/>
    <hyperlink ref="AM51" r:id="rId26" display="https://t.co/YJoNLFSjE2"/>
    <hyperlink ref="AM63" r:id="rId27" display="https://t.co/Le5q5sB8ZX"/>
    <hyperlink ref="AM66" r:id="rId28" display="https://t.co/7APdkiiE6h"/>
    <hyperlink ref="AM69" r:id="rId29" display="https://t.co/wPxf3g08dc"/>
    <hyperlink ref="AM71" r:id="rId30" display="https://t.co/A1uWk8LbZa"/>
    <hyperlink ref="AM72" r:id="rId31" display="https://t.co/HPDSRfX7GQ"/>
    <hyperlink ref="AM75" r:id="rId32" display="https://t.co/eGJFNLbtZN"/>
    <hyperlink ref="AM76" r:id="rId33" display="https://t.co/PJxUC0RWyr"/>
    <hyperlink ref="AM78" r:id="rId34" display="https://t.co/KBfuwAUwqH"/>
    <hyperlink ref="AM89" r:id="rId35" display="https://t.co/5BuvO68BJt"/>
    <hyperlink ref="AM93" r:id="rId36" display="https://t.co/w0N320ktWQ"/>
    <hyperlink ref="AM95" r:id="rId37" display="https://t.co/yR5FvaSUno"/>
    <hyperlink ref="AM99" r:id="rId38" display="https://t.co/WEVgjMi3E7"/>
    <hyperlink ref="AM104" r:id="rId39" display="https://t.co/2N4JABvNr4"/>
    <hyperlink ref="AM105" r:id="rId40" display="https://t.co/RsbtPnxJX9"/>
    <hyperlink ref="AM107" r:id="rId41" display="https://t.co/YsX0Rv0kQL"/>
    <hyperlink ref="AM120" r:id="rId42" display="https://t.co/8ffnyxmYYi"/>
    <hyperlink ref="AM126" r:id="rId43" display="https://t.co/saHsNqNaku"/>
    <hyperlink ref="AM128" r:id="rId44" display="https://t.co/hXjChQ0Vpu"/>
    <hyperlink ref="AM134" r:id="rId45" display="https://t.co/kmUlbHZUaF"/>
    <hyperlink ref="AM139" r:id="rId46" display="https://t.co/l4vdmBOgJo"/>
    <hyperlink ref="AM141" r:id="rId47" display="https://t.co/nkj7XZBcim"/>
    <hyperlink ref="AM144" r:id="rId48" display="https://t.co/LrJD1g3rL3"/>
    <hyperlink ref="AM145" r:id="rId49" display="https://t.co/9w4mSFUHRL"/>
    <hyperlink ref="AM147" r:id="rId50" display="https://t.co/z1U9Vuaq5B"/>
    <hyperlink ref="AM151" r:id="rId51" display="https://t.co/BGdwchLdwJ"/>
    <hyperlink ref="AM153" r:id="rId52" display="http://t.co/QyEgvsurDD"/>
    <hyperlink ref="AM154" r:id="rId53" display="https://t.co/0bc09UBtJd"/>
    <hyperlink ref="AP3" r:id="rId54" display="https://pbs.twimg.com/profile_banners/24958714/1547465786"/>
    <hyperlink ref="AP4" r:id="rId55" display="https://pbs.twimg.com/profile_banners/822481123070672896/1559697784"/>
    <hyperlink ref="AP5" r:id="rId56" display="https://pbs.twimg.com/profile_banners/861006305326235648/1557276083"/>
    <hyperlink ref="AP6" r:id="rId57" display="https://pbs.twimg.com/profile_banners/256218220/1557132539"/>
    <hyperlink ref="AP7" r:id="rId58" display="https://pbs.twimg.com/profile_banners/102713613/1549367197"/>
    <hyperlink ref="AP8" r:id="rId59" display="https://pbs.twimg.com/profile_banners/2161912932/1383019553"/>
    <hyperlink ref="AP9" r:id="rId60" display="https://pbs.twimg.com/profile_banners/870413245/1478637886"/>
    <hyperlink ref="AP10" r:id="rId61" display="https://pbs.twimg.com/profile_banners/712782824/1371129249"/>
    <hyperlink ref="AP11" r:id="rId62" display="https://pbs.twimg.com/profile_banners/246278558/1384973063"/>
    <hyperlink ref="AP12" r:id="rId63" display="https://pbs.twimg.com/profile_banners/95754401/1557093558"/>
    <hyperlink ref="AP13" r:id="rId64" display="https://pbs.twimg.com/profile_banners/30741665/1548713828"/>
    <hyperlink ref="AP14" r:id="rId65" display="https://pbs.twimg.com/profile_banners/1613573875/1445343659"/>
    <hyperlink ref="AP16" r:id="rId66" display="https://pbs.twimg.com/profile_banners/4081501643/1559674567"/>
    <hyperlink ref="AP17" r:id="rId67" display="https://pbs.twimg.com/profile_banners/24522410/1549483512"/>
    <hyperlink ref="AP18" r:id="rId68" display="https://pbs.twimg.com/profile_banners/242095346/1510625030"/>
    <hyperlink ref="AP19" r:id="rId69" display="https://pbs.twimg.com/profile_banners/28784163/1527588059"/>
    <hyperlink ref="AP20" r:id="rId70" display="https://pbs.twimg.com/profile_banners/1104365283786006533/1552137039"/>
    <hyperlink ref="AP21" r:id="rId71" display="https://pbs.twimg.com/profile_banners/174784514/1557568029"/>
    <hyperlink ref="AP23" r:id="rId72" display="https://pbs.twimg.com/profile_banners/1022846662040014849/1532700702"/>
    <hyperlink ref="AP27" r:id="rId73" display="https://pbs.twimg.com/profile_banners/267700943/1546945785"/>
    <hyperlink ref="AP28" r:id="rId74" display="https://pbs.twimg.com/profile_banners/185018623/1517867255"/>
    <hyperlink ref="AP30" r:id="rId75" display="https://pbs.twimg.com/profile_banners/4904844933/1551095373"/>
    <hyperlink ref="AP31" r:id="rId76" display="https://pbs.twimg.com/profile_banners/22791034/1507378661"/>
    <hyperlink ref="AP32" r:id="rId77" display="https://pbs.twimg.com/profile_banners/380464648/1504957713"/>
    <hyperlink ref="AP33" r:id="rId78" display="https://pbs.twimg.com/profile_banners/4539605361/1450801237"/>
    <hyperlink ref="AP34" r:id="rId79" display="https://pbs.twimg.com/profile_banners/2270740464/1517482750"/>
    <hyperlink ref="AP35" r:id="rId80" display="https://pbs.twimg.com/profile_banners/150228014/1363977498"/>
    <hyperlink ref="AP36" r:id="rId81" display="https://pbs.twimg.com/profile_banners/61236224/1410470081"/>
    <hyperlink ref="AP37" r:id="rId82" display="https://pbs.twimg.com/profile_banners/219954854/1560200793"/>
    <hyperlink ref="AP38" r:id="rId83" display="https://pbs.twimg.com/profile_banners/262830268/1549456403"/>
    <hyperlink ref="AP39" r:id="rId84" display="https://pbs.twimg.com/profile_banners/338493408/1527181997"/>
    <hyperlink ref="AP40" r:id="rId85" display="https://pbs.twimg.com/profile_banners/3329658617/1502282097"/>
    <hyperlink ref="AP41" r:id="rId86" display="https://pbs.twimg.com/profile_banners/563812686/1501869419"/>
    <hyperlink ref="AP42" r:id="rId87" display="https://pbs.twimg.com/profile_banners/3217430829/1430233571"/>
    <hyperlink ref="AP43" r:id="rId88" display="https://pbs.twimg.com/profile_banners/330145212/1552884713"/>
    <hyperlink ref="AP44" r:id="rId89" display="https://pbs.twimg.com/profile_banners/1131231127392399367/1558541886"/>
    <hyperlink ref="AP45" r:id="rId90" display="https://pbs.twimg.com/profile_banners/893129755/1506110818"/>
    <hyperlink ref="AP46" r:id="rId91" display="https://pbs.twimg.com/profile_banners/391028169/1550782804"/>
    <hyperlink ref="AP47" r:id="rId92" display="https://pbs.twimg.com/profile_banners/20139139/1552247585"/>
    <hyperlink ref="AP49" r:id="rId93" display="https://pbs.twimg.com/profile_banners/106449043/1512497860"/>
    <hyperlink ref="AP50" r:id="rId94" display="https://pbs.twimg.com/profile_banners/28096651/1501960566"/>
    <hyperlink ref="AP51" r:id="rId95" display="https://pbs.twimg.com/profile_banners/46403451/1542987487"/>
    <hyperlink ref="AP53" r:id="rId96" display="https://pbs.twimg.com/profile_banners/1107740725691777025/1557012072"/>
    <hyperlink ref="AP54" r:id="rId97" display="https://pbs.twimg.com/profile_banners/397557551/1421504330"/>
    <hyperlink ref="AP55" r:id="rId98" display="https://pbs.twimg.com/profile_banners/922451348372819968/1520658990"/>
    <hyperlink ref="AP58" r:id="rId99" display="https://pbs.twimg.com/profile_banners/3245605385/1558999636"/>
    <hyperlink ref="AP59" r:id="rId100" display="https://pbs.twimg.com/profile_banners/293535606/1549122719"/>
    <hyperlink ref="AP62" r:id="rId101" display="https://pbs.twimg.com/profile_banners/187236309/1534171014"/>
    <hyperlink ref="AP63" r:id="rId102" display="https://pbs.twimg.com/profile_banners/912671153562558465/1554919872"/>
    <hyperlink ref="AP64" r:id="rId103" display="https://pbs.twimg.com/profile_banners/29022694/1559882534"/>
    <hyperlink ref="AP66" r:id="rId104" display="https://pbs.twimg.com/profile_banners/17329957/1437497706"/>
    <hyperlink ref="AP67" r:id="rId105" display="https://pbs.twimg.com/profile_banners/1010598064422375424/1559919638"/>
    <hyperlink ref="AP68" r:id="rId106" display="https://pbs.twimg.com/profile_banners/3031245534/1554961889"/>
    <hyperlink ref="AP69" r:id="rId107" display="https://pbs.twimg.com/profile_banners/170439199/1558107896"/>
    <hyperlink ref="AP71" r:id="rId108" display="https://pbs.twimg.com/profile_banners/1034509600215785473/1548363201"/>
    <hyperlink ref="AP72" r:id="rId109" display="https://pbs.twimg.com/profile_banners/38201401/1469851142"/>
    <hyperlink ref="AP73" r:id="rId110" display="https://pbs.twimg.com/profile_banners/847815835230056450/1499678977"/>
    <hyperlink ref="AP75" r:id="rId111" display="https://pbs.twimg.com/profile_banners/1115396912/1557845731"/>
    <hyperlink ref="AP76" r:id="rId112" display="https://pbs.twimg.com/profile_banners/788524/1542015319"/>
    <hyperlink ref="AP77" r:id="rId113" display="https://pbs.twimg.com/profile_banners/4829436544/1453290760"/>
    <hyperlink ref="AP78" r:id="rId114" display="https://pbs.twimg.com/profile_banners/3059457425/1540208751"/>
    <hyperlink ref="AP79" r:id="rId115" display="https://pbs.twimg.com/profile_banners/927295871527587840/1524325163"/>
    <hyperlink ref="AP81" r:id="rId116" display="https://pbs.twimg.com/profile_banners/26344505/1540602406"/>
    <hyperlink ref="AP82" r:id="rId117" display="https://pbs.twimg.com/profile_banners/3197976827/1509090769"/>
    <hyperlink ref="AP83" r:id="rId118" display="https://pbs.twimg.com/profile_banners/438579588/1558873841"/>
    <hyperlink ref="AP84" r:id="rId119" display="https://pbs.twimg.com/profile_banners/745699615/1552857876"/>
    <hyperlink ref="AP85" r:id="rId120" display="https://pbs.twimg.com/profile_banners/248300520/1512731337"/>
    <hyperlink ref="AP86" r:id="rId121" display="https://pbs.twimg.com/profile_banners/207517808/1546020493"/>
    <hyperlink ref="AP87" r:id="rId122" display="https://pbs.twimg.com/profile_banners/701092676859523073/1456008364"/>
    <hyperlink ref="AP88" r:id="rId123" display="https://pbs.twimg.com/profile_banners/39995946/1536660788"/>
    <hyperlink ref="AP89" r:id="rId124" display="https://pbs.twimg.com/profile_banners/2475115273/1523354960"/>
    <hyperlink ref="AP90" r:id="rId125" display="https://pbs.twimg.com/profile_banners/236551462/1476574884"/>
    <hyperlink ref="AP91" r:id="rId126" display="https://pbs.twimg.com/profile_banners/258942091/1509372725"/>
    <hyperlink ref="AP92" r:id="rId127" display="https://pbs.twimg.com/profile_banners/250666162/1550673855"/>
    <hyperlink ref="AP93" r:id="rId128" display="https://pbs.twimg.com/profile_banners/188522095/1555962284"/>
    <hyperlink ref="AP95" r:id="rId129" display="https://pbs.twimg.com/profile_banners/19419428/1552826373"/>
    <hyperlink ref="AP97" r:id="rId130" display="https://pbs.twimg.com/profile_banners/512961844/1506295640"/>
    <hyperlink ref="AP98" r:id="rId131" display="https://pbs.twimg.com/profile_banners/434891559/1550520768"/>
    <hyperlink ref="AP99" r:id="rId132" display="https://pbs.twimg.com/profile_banners/3352972934/1559607261"/>
    <hyperlink ref="AP100" r:id="rId133" display="https://pbs.twimg.com/profile_banners/963844721251639301/1535040615"/>
    <hyperlink ref="AP104" r:id="rId134" display="https://pbs.twimg.com/profile_banners/185695742/1549454769"/>
    <hyperlink ref="AP105" r:id="rId135" display="https://pbs.twimg.com/profile_banners/722837149205147649/1558027178"/>
    <hyperlink ref="AP106" r:id="rId136" display="https://pbs.twimg.com/profile_banners/31068320/1553588795"/>
    <hyperlink ref="AP107" r:id="rId137" display="https://pbs.twimg.com/profile_banners/59076885/1400689047"/>
    <hyperlink ref="AP112" r:id="rId138" display="https://pbs.twimg.com/profile_banners/78546235/1559597266"/>
    <hyperlink ref="AP113" r:id="rId139" display="https://pbs.twimg.com/profile_banners/826493493480669185/1551895011"/>
    <hyperlink ref="AP114" r:id="rId140" display="https://pbs.twimg.com/profile_banners/222933777/1542868751"/>
    <hyperlink ref="AP115" r:id="rId141" display="https://pbs.twimg.com/profile_banners/357513255/1543305306"/>
    <hyperlink ref="AP116" r:id="rId142" display="https://pbs.twimg.com/profile_banners/105784219/1554660649"/>
    <hyperlink ref="AP117" r:id="rId143" display="https://pbs.twimg.com/profile_banners/189999221/1524418376"/>
    <hyperlink ref="AP119" r:id="rId144" display="https://pbs.twimg.com/profile_banners/1150635164/1490609894"/>
    <hyperlink ref="AP120" r:id="rId145" display="https://pbs.twimg.com/profile_banners/50109331/1515010011"/>
    <hyperlink ref="AP122" r:id="rId146" display="https://pbs.twimg.com/profile_banners/953592132/1447081584"/>
    <hyperlink ref="AP124" r:id="rId147" display="https://pbs.twimg.com/profile_banners/3058131/1519096058"/>
    <hyperlink ref="AP125" r:id="rId148" display="https://pbs.twimg.com/profile_banners/39136125/1406833479"/>
    <hyperlink ref="AP126" r:id="rId149" display="https://pbs.twimg.com/profile_banners/20143927/1553381322"/>
    <hyperlink ref="AP127" r:id="rId150" display="https://pbs.twimg.com/profile_banners/220973759/1525431704"/>
    <hyperlink ref="AP128" r:id="rId151" display="https://pbs.twimg.com/profile_banners/80879577/1558670575"/>
    <hyperlink ref="AP129" r:id="rId152" display="https://pbs.twimg.com/profile_banners/957112680413741057/1517029911"/>
    <hyperlink ref="AP130" r:id="rId153" display="https://pbs.twimg.com/profile_banners/1123721816814555136/1557225379"/>
    <hyperlink ref="AP133" r:id="rId154" display="https://pbs.twimg.com/profile_banners/288342765/1508263084"/>
    <hyperlink ref="AP134" r:id="rId155" display="https://pbs.twimg.com/profile_banners/122167377/1489705023"/>
    <hyperlink ref="AP135" r:id="rId156" display="https://pbs.twimg.com/profile_banners/1699094245/1532400854"/>
    <hyperlink ref="AP136" r:id="rId157" display="https://pbs.twimg.com/profile_banners/341587783/1427918880"/>
    <hyperlink ref="AP137" r:id="rId158" display="https://pbs.twimg.com/profile_banners/262751398/1534719581"/>
    <hyperlink ref="AP139" r:id="rId159" display="https://pbs.twimg.com/profile_banners/2166574577/1514899385"/>
    <hyperlink ref="AP140" r:id="rId160" display="https://pbs.twimg.com/profile_banners/3817277477/1533704748"/>
    <hyperlink ref="AP141" r:id="rId161" display="https://pbs.twimg.com/profile_banners/13099622/1557758461"/>
    <hyperlink ref="AP142" r:id="rId162" display="https://pbs.twimg.com/profile_banners/62256824/1557207246"/>
    <hyperlink ref="AP143" r:id="rId163" display="https://pbs.twimg.com/profile_banners/152781782/1479081553"/>
    <hyperlink ref="AP144" r:id="rId164" display="https://pbs.twimg.com/profile_banners/1553843011/1404918521"/>
    <hyperlink ref="AP145" r:id="rId165" display="https://pbs.twimg.com/profile_banners/296280511/1560225852"/>
    <hyperlink ref="AP147" r:id="rId166" display="https://pbs.twimg.com/profile_banners/1496597964/1448220754"/>
    <hyperlink ref="AP148" r:id="rId167" display="https://pbs.twimg.com/profile_banners/304039966/1557146293"/>
    <hyperlink ref="AP149" r:id="rId168" display="https://pbs.twimg.com/profile_banners/1020055662741671938/1532036361"/>
    <hyperlink ref="AP150" r:id="rId169" display="https://pbs.twimg.com/profile_banners/1076457176040984581/1552169567"/>
    <hyperlink ref="AP152" r:id="rId170" display="https://pbs.twimg.com/profile_banners/47939994/1407620638"/>
    <hyperlink ref="AP153" r:id="rId171" display="https://pbs.twimg.com/profile_banners/87488170/1370106687"/>
    <hyperlink ref="AP154" r:id="rId172" display="https://pbs.twimg.com/profile_banners/952146672/1559525799"/>
    <hyperlink ref="AP155" r:id="rId173" display="https://pbs.twimg.com/profile_banners/1114958541947789312/1554663418"/>
    <hyperlink ref="AV3" r:id="rId174" display="http://abs.twimg.com/images/themes/theme14/bg.gif"/>
    <hyperlink ref="AV4" r:id="rId175" display="http://abs.twimg.com/images/themes/theme1/bg.png"/>
    <hyperlink ref="AV6" r:id="rId176" display="http://abs.twimg.com/images/themes/theme1/bg.png"/>
    <hyperlink ref="AV7" r:id="rId177" display="http://abs.twimg.com/images/themes/theme2/bg.gif"/>
    <hyperlink ref="AV8" r:id="rId178" display="http://abs.twimg.com/images/themes/theme1/bg.png"/>
    <hyperlink ref="AV9" r:id="rId179" display="http://abs.twimg.com/images/themes/theme1/bg.png"/>
    <hyperlink ref="AV10" r:id="rId180" display="http://abs.twimg.com/images/themes/theme4/bg.gif"/>
    <hyperlink ref="AV11" r:id="rId181" display="http://abs.twimg.com/images/themes/theme1/bg.png"/>
    <hyperlink ref="AV12" r:id="rId182" display="http://abs.twimg.com/images/themes/theme1/bg.png"/>
    <hyperlink ref="AV13" r:id="rId183" display="http://abs.twimg.com/images/themes/theme1/bg.png"/>
    <hyperlink ref="AV14" r:id="rId184" display="http://abs.twimg.com/images/themes/theme4/bg.gif"/>
    <hyperlink ref="AV15" r:id="rId185" display="http://abs.twimg.com/images/themes/theme1/bg.png"/>
    <hyperlink ref="AV16" r:id="rId186" display="http://abs.twimg.com/images/themes/theme1/bg.png"/>
    <hyperlink ref="AV17" r:id="rId187" display="http://abs.twimg.com/images/themes/theme1/bg.png"/>
    <hyperlink ref="AV18" r:id="rId188" display="http://abs.twimg.com/images/themes/theme9/bg.gif"/>
    <hyperlink ref="AV19" r:id="rId189" display="http://abs.twimg.com/images/themes/theme1/bg.png"/>
    <hyperlink ref="AV21" r:id="rId190" display="http://abs.twimg.com/images/themes/theme12/bg.gif"/>
    <hyperlink ref="AV27" r:id="rId191" display="http://abs.twimg.com/images/themes/theme1/bg.png"/>
    <hyperlink ref="AV28" r:id="rId192" display="http://abs.twimg.com/images/themes/theme14/bg.gif"/>
    <hyperlink ref="AV29" r:id="rId193" display="http://abs.twimg.com/images/themes/theme1/bg.png"/>
    <hyperlink ref="AV31" r:id="rId194" display="http://abs.twimg.com/images/themes/theme1/bg.png"/>
    <hyperlink ref="AV32" r:id="rId195" display="http://abs.twimg.com/images/themes/theme10/bg.gif"/>
    <hyperlink ref="AV34" r:id="rId196" display="http://abs.twimg.com/images/themes/theme1/bg.png"/>
    <hyperlink ref="AV35" r:id="rId197" display="http://abs.twimg.com/images/themes/theme1/bg.png"/>
    <hyperlink ref="AV36" r:id="rId198" display="http://abs.twimg.com/images/themes/theme9/bg.gif"/>
    <hyperlink ref="AV37" r:id="rId199" display="http://abs.twimg.com/images/themes/theme14/bg.gif"/>
    <hyperlink ref="AV38" r:id="rId200" display="http://abs.twimg.com/images/themes/theme1/bg.png"/>
    <hyperlink ref="AV39" r:id="rId201" display="http://abs.twimg.com/images/themes/theme13/bg.gif"/>
    <hyperlink ref="AV40" r:id="rId202" display="http://abs.twimg.com/images/themes/theme1/bg.png"/>
    <hyperlink ref="AV41" r:id="rId203" display="http://abs.twimg.com/images/themes/theme1/bg.png"/>
    <hyperlink ref="AV42" r:id="rId204" display="http://abs.twimg.com/images/themes/theme1/bg.png"/>
    <hyperlink ref="AV43" r:id="rId205" display="http://abs.twimg.com/images/themes/theme1/bg.png"/>
    <hyperlink ref="AV45" r:id="rId206" display="http://abs.twimg.com/images/themes/theme1/bg.png"/>
    <hyperlink ref="AV46" r:id="rId207" display="http://abs.twimg.com/images/themes/theme1/bg.png"/>
    <hyperlink ref="AV47" r:id="rId208" display="http://abs.twimg.com/images/themes/theme1/bg.png"/>
    <hyperlink ref="AV49" r:id="rId209" display="http://abs.twimg.com/images/themes/theme1/bg.png"/>
    <hyperlink ref="AV50" r:id="rId210" display="http://abs.twimg.com/images/themes/theme7/bg.gif"/>
    <hyperlink ref="AV51" r:id="rId211" display="http://abs.twimg.com/images/themes/theme1/bg.png"/>
    <hyperlink ref="AV54" r:id="rId212" display="http://abs.twimg.com/images/themes/theme4/bg.gif"/>
    <hyperlink ref="AV58" r:id="rId213" display="http://abs.twimg.com/images/themes/theme1/bg.png"/>
    <hyperlink ref="AV59" r:id="rId214" display="http://abs.twimg.com/images/themes/theme1/bg.png"/>
    <hyperlink ref="AV62" r:id="rId215" display="http://abs.twimg.com/images/themes/theme15/bg.png"/>
    <hyperlink ref="AV63" r:id="rId216" display="http://abs.twimg.com/images/themes/theme1/bg.png"/>
    <hyperlink ref="AV64" r:id="rId217" display="http://abs.twimg.com/images/themes/theme1/bg.png"/>
    <hyperlink ref="AV65" r:id="rId218" display="http://abs.twimg.com/images/themes/theme1/bg.png"/>
    <hyperlink ref="AV66" r:id="rId219" display="http://abs.twimg.com/images/themes/theme1/bg.png"/>
    <hyperlink ref="AV67" r:id="rId220" display="http://abs.twimg.com/images/themes/theme1/bg.png"/>
    <hyperlink ref="AV68" r:id="rId221" display="http://abs.twimg.com/images/themes/theme1/bg.png"/>
    <hyperlink ref="AV69" r:id="rId222" display="http://abs.twimg.com/images/themes/theme1/bg.png"/>
    <hyperlink ref="AV70" r:id="rId223" display="http://abs.twimg.com/images/themes/theme1/bg.png"/>
    <hyperlink ref="AV71" r:id="rId224" display="http://abs.twimg.com/images/themes/theme1/bg.png"/>
    <hyperlink ref="AV72" r:id="rId225" display="http://abs.twimg.com/images/themes/theme14/bg.gif"/>
    <hyperlink ref="AV73" r:id="rId226" display="http://abs.twimg.com/images/themes/theme1/bg.png"/>
    <hyperlink ref="AV74" r:id="rId227" display="http://abs.twimg.com/images/themes/theme4/bg.gif"/>
    <hyperlink ref="AV75" r:id="rId228" display="http://abs.twimg.com/images/themes/theme14/bg.gif"/>
    <hyperlink ref="AV76" r:id="rId229" display="http://abs.twimg.com/images/themes/theme1/bg.png"/>
    <hyperlink ref="AV78" r:id="rId230" display="http://abs.twimg.com/images/themes/theme1/bg.png"/>
    <hyperlink ref="AV80" r:id="rId231" display="http://abs.twimg.com/images/themes/theme1/bg.png"/>
    <hyperlink ref="AV81" r:id="rId232" display="http://abs.twimg.com/images/themes/theme1/bg.png"/>
    <hyperlink ref="AV82" r:id="rId233" display="http://abs.twimg.com/images/themes/theme1/bg.png"/>
    <hyperlink ref="AV83" r:id="rId234" display="http://abs.twimg.com/images/themes/theme1/bg.png"/>
    <hyperlink ref="AV84" r:id="rId235" display="http://abs.twimg.com/images/themes/theme1/bg.png"/>
    <hyperlink ref="AV85" r:id="rId236" display="http://abs.twimg.com/images/themes/theme1/bg.png"/>
    <hyperlink ref="AV86" r:id="rId237" display="http://abs.twimg.com/images/themes/theme8/bg.gif"/>
    <hyperlink ref="AV87" r:id="rId238" display="http://abs.twimg.com/images/themes/theme1/bg.png"/>
    <hyperlink ref="AV88" r:id="rId239" display="http://abs.twimg.com/images/themes/theme7/bg.gif"/>
    <hyperlink ref="AV89" r:id="rId240" display="http://abs.twimg.com/images/themes/theme1/bg.png"/>
    <hyperlink ref="AV90" r:id="rId241" display="http://abs.twimg.com/images/themes/theme1/bg.png"/>
    <hyperlink ref="AV91" r:id="rId242" display="http://abs.twimg.com/images/themes/theme14/bg.gif"/>
    <hyperlink ref="AV92" r:id="rId243" display="http://abs.twimg.com/images/themes/theme1/bg.png"/>
    <hyperlink ref="AV93" r:id="rId244" display="http://abs.twimg.com/images/themes/theme1/bg.png"/>
    <hyperlink ref="AV95" r:id="rId245" display="http://abs.twimg.com/images/themes/theme1/bg.png"/>
    <hyperlink ref="AV96" r:id="rId246" display="http://abs.twimg.com/images/themes/theme1/bg.png"/>
    <hyperlink ref="AV97" r:id="rId247" display="http://abs.twimg.com/images/themes/theme15/bg.png"/>
    <hyperlink ref="AV98" r:id="rId248" display="http://abs.twimg.com/images/themes/theme1/bg.png"/>
    <hyperlink ref="AV99" r:id="rId249" display="http://abs.twimg.com/images/themes/theme1/bg.png"/>
    <hyperlink ref="AV104" r:id="rId250" display="http://abs.twimg.com/images/themes/theme14/bg.gif"/>
    <hyperlink ref="AV105" r:id="rId251" display="http://abs.twimg.com/images/themes/theme1/bg.png"/>
    <hyperlink ref="AV106" r:id="rId252" display="http://abs.twimg.com/images/themes/theme1/bg.png"/>
    <hyperlink ref="AV107" r:id="rId253" display="http://abs.twimg.com/images/themes/theme9/bg.gif"/>
    <hyperlink ref="AV112" r:id="rId254" display="http://abs.twimg.com/images/themes/theme3/bg.gif"/>
    <hyperlink ref="AV114" r:id="rId255" display="http://abs.twimg.com/images/themes/theme1/bg.png"/>
    <hyperlink ref="AV115" r:id="rId256" display="http://abs.twimg.com/images/themes/theme4/bg.gif"/>
    <hyperlink ref="AV116" r:id="rId257" display="http://abs.twimg.com/images/themes/theme11/bg.gif"/>
    <hyperlink ref="AV117" r:id="rId258" display="http://abs.twimg.com/images/themes/theme1/bg.png"/>
    <hyperlink ref="AV119" r:id="rId259" display="http://abs.twimg.com/images/themes/theme1/bg.png"/>
    <hyperlink ref="AV120" r:id="rId260" display="http://abs.twimg.com/images/themes/theme10/bg.gif"/>
    <hyperlink ref="AV121" r:id="rId261" display="http://abs.twimg.com/images/themes/theme1/bg.png"/>
    <hyperlink ref="AV122" r:id="rId262" display="http://abs.twimg.com/images/themes/theme1/bg.png"/>
    <hyperlink ref="AV123" r:id="rId263" display="http://abs.twimg.com/images/themes/theme1/bg.png"/>
    <hyperlink ref="AV124" r:id="rId264" display="http://abs.twimg.com/images/themes/theme9/bg.gif"/>
    <hyperlink ref="AV125" r:id="rId265" display="http://abs.twimg.com/images/themes/theme1/bg.png"/>
    <hyperlink ref="AV126" r:id="rId266" display="http://abs.twimg.com/images/themes/theme9/bg.gif"/>
    <hyperlink ref="AV127" r:id="rId267" display="http://abs.twimg.com/images/themes/theme1/bg.png"/>
    <hyperlink ref="AV128" r:id="rId268" display="http://abs.twimg.com/images/themes/theme1/bg.png"/>
    <hyperlink ref="AV129" r:id="rId269" display="http://abs.twimg.com/images/themes/theme1/bg.png"/>
    <hyperlink ref="AV132" r:id="rId270" display="http://abs.twimg.com/images/themes/theme1/bg.png"/>
    <hyperlink ref="AV133" r:id="rId271" display="http://abs.twimg.com/images/themes/theme1/bg.png"/>
    <hyperlink ref="AV134" r:id="rId272" display="http://abs.twimg.com/images/themes/theme15/bg.png"/>
    <hyperlink ref="AV135" r:id="rId273" display="http://abs.twimg.com/images/themes/theme1/bg.png"/>
    <hyperlink ref="AV136" r:id="rId274" display="http://abs.twimg.com/images/themes/theme1/bg.png"/>
    <hyperlink ref="AV137" r:id="rId275" display="http://abs.twimg.com/images/themes/theme14/bg.gif"/>
    <hyperlink ref="AV138" r:id="rId276" display="http://abs.twimg.com/images/themes/theme1/bg.png"/>
    <hyperlink ref="AV139" r:id="rId277" display="http://abs.twimg.com/images/themes/theme1/bg.png"/>
    <hyperlink ref="AV140" r:id="rId278" display="http://abs.twimg.com/images/themes/theme1/bg.png"/>
    <hyperlink ref="AV141" r:id="rId279" display="http://abs.twimg.com/images/themes/theme15/bg.png"/>
    <hyperlink ref="AV142" r:id="rId280" display="http://abs.twimg.com/images/themes/theme4/bg.gif"/>
    <hyperlink ref="AV143" r:id="rId281" display="http://abs.twimg.com/images/themes/theme14/bg.gif"/>
    <hyperlink ref="AV144" r:id="rId282" display="http://abs.twimg.com/images/themes/theme18/bg.gif"/>
    <hyperlink ref="AV145" r:id="rId283" display="http://abs.twimg.com/images/themes/theme1/bg.png"/>
    <hyperlink ref="AV146" r:id="rId284" display="http://abs.twimg.com/images/themes/theme1/bg.png"/>
    <hyperlink ref="AV147" r:id="rId285" display="http://abs.twimg.com/images/themes/theme1/bg.png"/>
    <hyperlink ref="AV148" r:id="rId286" display="http://abs.twimg.com/images/themes/theme10/bg.gif"/>
    <hyperlink ref="AV151" r:id="rId287" display="http://abs.twimg.com/images/themes/theme1/bg.png"/>
    <hyperlink ref="AV152" r:id="rId288" display="http://abs.twimg.com/images/themes/theme1/bg.png"/>
    <hyperlink ref="AV153" r:id="rId289" display="http://abs.twimg.com/images/themes/theme1/bg.png"/>
    <hyperlink ref="AV154" r:id="rId290" display="http://abs.twimg.com/images/themes/theme1/bg.png"/>
    <hyperlink ref="G3" r:id="rId291" display="http://pbs.twimg.com/profile_images/1112802360647139330/xYzvfeQc_normal.png"/>
    <hyperlink ref="G4" r:id="rId292" display="http://pbs.twimg.com/profile_images/1136079827813961728/KNE4aqgh_normal.jpg"/>
    <hyperlink ref="G5" r:id="rId293" display="http://pbs.twimg.com/profile_images/1136689227838758913/JffnsHBI_normal.jpg"/>
    <hyperlink ref="G6" r:id="rId294" display="http://pbs.twimg.com/profile_images/1093472716802441216/AamQFRQF_normal.jpg"/>
    <hyperlink ref="G7" r:id="rId295" display="http://pbs.twimg.com/profile_images/1097597774932205570/RhUqKn3Z_normal.png"/>
    <hyperlink ref="G8" r:id="rId296" display="http://pbs.twimg.com/profile_images/378800000663348494/3470368d18c7959d0a8eee3a029f63fc_normal.png"/>
    <hyperlink ref="G9" r:id="rId297" display="http://pbs.twimg.com/profile_images/1105936776382812169/GbbQxYeG_normal.jpg"/>
    <hyperlink ref="G10" r:id="rId298" display="http://pbs.twimg.com/profile_images/1014747986377797634/b20xKTy7_normal.jpg"/>
    <hyperlink ref="G11" r:id="rId299" display="http://pbs.twimg.com/profile_images/843140052037390336/fpLL2RX5_normal.jpg"/>
    <hyperlink ref="G12" r:id="rId300" display="http://pbs.twimg.com/profile_images/1125158047578578947/Vpn_DUhf_normal.jpg"/>
    <hyperlink ref="G13" r:id="rId301" display="http://pbs.twimg.com/profile_images/1067143505888362497/XDALS5fF_normal.jpg"/>
    <hyperlink ref="G14" r:id="rId302" display="http://pbs.twimg.com/profile_images/1039064136834011137/2D5jVcKN_normal.jpg"/>
    <hyperlink ref="G15" r:id="rId303" display="http://pbs.twimg.com/profile_images/1397334469/mee_normal.jpg"/>
    <hyperlink ref="G16" r:id="rId304" display="http://pbs.twimg.com/profile_images/1117482006114390016/uYuhEj0j_normal.jpg"/>
    <hyperlink ref="G17" r:id="rId305" display="http://pbs.twimg.com/profile_images/1038090416078446592/4z1qhbUq_normal.jpg"/>
    <hyperlink ref="G18" r:id="rId306" display="http://pbs.twimg.com/profile_images/964640950223036416/JatPKYoV_normal.jpg"/>
    <hyperlink ref="G19" r:id="rId307" display="http://pbs.twimg.com/profile_images/146301441/bramley_logo_normal.JPG"/>
    <hyperlink ref="G20" r:id="rId308" display="http://pbs.twimg.com/profile_images/1104365635528781824/XeHyccI4_normal.jpg"/>
    <hyperlink ref="G21" r:id="rId309" display="http://pbs.twimg.com/profile_images/1130470007480172544/04g1Nquk_normal.jpg"/>
    <hyperlink ref="G22" r:id="rId310" display="http://pbs.twimg.com/profile_images/1132688442280824833/Zkhx8SqC_normal.jpg"/>
    <hyperlink ref="G23" r:id="rId311" display="http://pbs.twimg.com/profile_images/1130791402475008000/p3mp4-UF_normal.jpg"/>
    <hyperlink ref="G24" r:id="rId312" display="http://pbs.twimg.com/profile_images/1101302256245399552/vr2Qg8in_normal.jpg"/>
    <hyperlink ref="G25" r:id="rId313" display="http://pbs.twimg.com/profile_images/1116340218158886912/4YSuXJjL_normal.jpg"/>
    <hyperlink ref="G26" r:id="rId314" display="http://pbs.twimg.com/profile_images/1135621808290447360/m3s0jR9i_normal.jpg"/>
    <hyperlink ref="G27" r:id="rId315" display="http://pbs.twimg.com/profile_images/1069615183021203457/NndTAZ-x_normal.jpg"/>
    <hyperlink ref="G28" r:id="rId316" display="http://pbs.twimg.com/profile_images/1133790708819779584/yqIaYK7b_normal.jpg"/>
    <hyperlink ref="G29" r:id="rId317" display="http://pbs.twimg.com/profile_images/939961320941740032/P3N0q5c4_normal.jpg"/>
    <hyperlink ref="G30" r:id="rId318" display="http://pbs.twimg.com/profile_images/1088574272279322631/SuS-cd5A_normal.jpg"/>
    <hyperlink ref="G31" r:id="rId319" display="http://pbs.twimg.com/profile_images/1094155278382235649/0FoXZ9sD_normal.jpg"/>
    <hyperlink ref="G32" r:id="rId320" display="http://pbs.twimg.com/profile_images/916637471009656832/F42Zd175_normal.jpg"/>
    <hyperlink ref="G33" r:id="rId321" display="http://pbs.twimg.com/profile_images/1099760503533039617/OfNLB__f_normal.jpg"/>
    <hyperlink ref="G34" r:id="rId322" display="http://pbs.twimg.com/profile_images/978611339512942592/5QwHaNCN_normal.jpg"/>
    <hyperlink ref="G35" r:id="rId323" display="http://pbs.twimg.com/profile_images/496356392542797826/bQWyqV3U_normal.jpeg"/>
    <hyperlink ref="G36" r:id="rId324" display="http://pbs.twimg.com/profile_images/1428846276/RichardHeyes1_normal.jpg"/>
    <hyperlink ref="G37" r:id="rId325" display="http://pbs.twimg.com/profile_images/1130164333286187009/UY57at8u_normal.jpg"/>
    <hyperlink ref="G38" r:id="rId326" display="http://pbs.twimg.com/profile_images/1031084534476025856/BQMIaYRU_normal.jpg"/>
    <hyperlink ref="G39" r:id="rId327" display="http://pbs.twimg.com/profile_images/1118640910101819392/hPDIOplf_normal.jpg"/>
    <hyperlink ref="G40" r:id="rId328" display="http://pbs.twimg.com/profile_images/1131495065568911360/FCU2fyTM_normal.jpg"/>
    <hyperlink ref="G41" r:id="rId329" display="http://pbs.twimg.com/profile_images/964675278734700544/8X6Wj2vb_normal.jpg"/>
    <hyperlink ref="G42" r:id="rId330" display="http://pbs.twimg.com/profile_images/658321616481468416/F3JcSAvN_normal.jpg"/>
    <hyperlink ref="G43" r:id="rId331" display="http://pbs.twimg.com/profile_images/1134102873128800258/O8d_imJF_normal.jpg"/>
    <hyperlink ref="G44" r:id="rId332" display="http://pbs.twimg.com/profile_images/1131231731028250624/kMjH4wPj_normal.jpg"/>
    <hyperlink ref="G45" r:id="rId333" display="http://pbs.twimg.com/profile_images/911317870499557377/8C0o8IqA_normal.jpg"/>
    <hyperlink ref="G46" r:id="rId334" display="http://pbs.twimg.com/profile_images/1076912605934043136/xw6eEtct_normal.jpg"/>
    <hyperlink ref="G47" r:id="rId335" display="http://pbs.twimg.com/profile_images/1045069285096329219/GqeCM3TK_normal.jpg"/>
    <hyperlink ref="G48" r:id="rId336" display="http://abs.twimg.com/sticky/default_profile_images/default_profile_normal.png"/>
    <hyperlink ref="G49" r:id="rId337" display="http://pbs.twimg.com/profile_images/1091679794301947905/WbM1dJvy_normal.jpg"/>
    <hyperlink ref="G50" r:id="rId338" display="http://pbs.twimg.com/profile_images/827568259465555968/4MROd4Dr_normal.jpg"/>
    <hyperlink ref="G51" r:id="rId339" display="http://pbs.twimg.com/profile_images/1065992924566077441/5iDfDrqi_normal.jpg"/>
    <hyperlink ref="G52" r:id="rId340" display="http://pbs.twimg.com/profile_images/922133822132670464/TT_SbikI_normal.jpg"/>
    <hyperlink ref="G53" r:id="rId341" display="http://pbs.twimg.com/profile_images/1124525756305035264/Cq-6WdtT_normal.jpg"/>
    <hyperlink ref="G54" r:id="rId342" display="http://pbs.twimg.com/profile_images/1126360667735429120/TmDEEFtg_normal.jpg"/>
    <hyperlink ref="G55" r:id="rId343" display="http://pbs.twimg.com/profile_images/1107215950946942976/IvBor9Q8_normal.jpg"/>
    <hyperlink ref="G56" r:id="rId344" display="http://pbs.twimg.com/profile_images/1127486347877416960/h0jhbAxf_normal.jpg"/>
    <hyperlink ref="G57" r:id="rId345" display="http://pbs.twimg.com/profile_images/1107925469054283776/W6TOJwlp_normal.jpg"/>
    <hyperlink ref="G58" r:id="rId346" display="http://pbs.twimg.com/profile_images/1135835511828955136/SvN9Zmzl_normal.jpg"/>
    <hyperlink ref="G59" r:id="rId347" display="http://pbs.twimg.com/profile_images/1091726668253839360/7uPwCNLZ_normal.jpg"/>
    <hyperlink ref="G60" r:id="rId348" display="http://pbs.twimg.com/profile_images/1126483286849654785/lTIuGcOv_normal.jpg"/>
    <hyperlink ref="G61" r:id="rId349" display="http://pbs.twimg.com/profile_images/1128027560502284288/t8OARF0V_normal.jpg"/>
    <hyperlink ref="G62" r:id="rId350" display="http://pbs.twimg.com/profile_images/1092856444079222784/RGGoyQ8J_normal.jpg"/>
    <hyperlink ref="G63" r:id="rId351" display="http://pbs.twimg.com/profile_images/954048182761254912/Fqzog4yF_normal.jpg"/>
    <hyperlink ref="G64" r:id="rId352" display="http://pbs.twimg.com/profile_images/1136855664095924225/FTWobpma_normal.jpg"/>
    <hyperlink ref="G65" r:id="rId353" display="http://pbs.twimg.com/profile_images/422115844/Nick_and_Leeds_Met__normal.JPG"/>
    <hyperlink ref="G66" r:id="rId354" display="http://pbs.twimg.com/profile_images/623533977702371328/uOV5ZJLY_normal.jpg"/>
    <hyperlink ref="G67" r:id="rId355" display="http://pbs.twimg.com/profile_images/1137514206461399040/4mvZoNya_normal.jpg"/>
    <hyperlink ref="G68" r:id="rId356" display="http://pbs.twimg.com/profile_images/1106853568148062210/DKyuuaH6_normal.jpg"/>
    <hyperlink ref="G69" r:id="rId357" display="http://pbs.twimg.com/profile_images/1093092452129480704/9OE6Fs26_normal.jpg"/>
    <hyperlink ref="G70" r:id="rId358" display="http://pbs.twimg.com/profile_images/899290611878113280/2thh_YMO_normal.jpg"/>
    <hyperlink ref="G71" r:id="rId359" display="http://pbs.twimg.com/profile_images/1080550325218668549/hwc-Se_U_normal.jpg"/>
    <hyperlink ref="G72" r:id="rId360" display="http://pbs.twimg.com/profile_images/536654194128986112/zgnN0Onv_normal.jpeg"/>
    <hyperlink ref="G73" r:id="rId361" display="http://pbs.twimg.com/profile_images/1084136975748268032/OTnhHozm_normal.jpg"/>
    <hyperlink ref="G74" r:id="rId362" display="http://pbs.twimg.com/profile_images/1015580742435442688/M8ycKjKO_normal.jpg"/>
    <hyperlink ref="G75" r:id="rId363" display="http://pbs.twimg.com/profile_images/1122858826196115456/H6xReWJa_normal.png"/>
    <hyperlink ref="G76" r:id="rId364" display="http://pbs.twimg.com/profile_images/1061915596328263680/EcBjYl5z_normal.jpg"/>
    <hyperlink ref="G77" r:id="rId365" display="http://pbs.twimg.com/profile_images/689779988602683392/gEGtc9Fc_normal.png"/>
    <hyperlink ref="G78" r:id="rId366" display="http://pbs.twimg.com/profile_images/1054338193477251073/l9DycUxa_normal.jpg"/>
    <hyperlink ref="G79" r:id="rId367" display="http://pbs.twimg.com/profile_images/1063237760197251072/hhIaLRE__normal.jpg"/>
    <hyperlink ref="G80" r:id="rId368" display="http://pbs.twimg.com/profile_images/1121501448527908864/KZVbpc5i_normal.jpg"/>
    <hyperlink ref="G81" r:id="rId369" display="http://pbs.twimg.com/profile_images/1134225712997687297/gQHAV01Z_normal.jpg"/>
    <hyperlink ref="G82" r:id="rId370" display="http://pbs.twimg.com/profile_images/621257964150763520/0D3iNqUn_normal.png"/>
    <hyperlink ref="G83" r:id="rId371" display="http://pbs.twimg.com/profile_images/1132625096345096193/QGcEskv-_normal.jpg"/>
    <hyperlink ref="G84" r:id="rId372" display="http://pbs.twimg.com/profile_images/453620512422649856/DOzajiY8_normal.jpeg"/>
    <hyperlink ref="G85" r:id="rId373" display="http://pbs.twimg.com/profile_images/939066858887696384/70LzCw5T_normal.jpg"/>
    <hyperlink ref="G86" r:id="rId374" display="http://pbs.twimg.com/profile_images/1042174500152864768/KCZsqU00_normal.jpg"/>
    <hyperlink ref="G87" r:id="rId375" display="http://pbs.twimg.com/profile_images/701177090612314112/zcumqiIA_normal.jpg"/>
    <hyperlink ref="G88" r:id="rId376" display="http://pbs.twimg.com/profile_images/1076436976558059520/EgbuSqMr_normal.jpg"/>
    <hyperlink ref="G89" r:id="rId377" display="http://pbs.twimg.com/profile_images/983648105290764288/vz1fA3Ad_normal.jpg"/>
    <hyperlink ref="G90" r:id="rId378" display="http://pbs.twimg.com/profile_images/876117148292272128/TihBpAq0_normal.jpg"/>
    <hyperlink ref="G91" r:id="rId379" display="http://pbs.twimg.com/profile_images/1119699087425789952/QyAdAfH4_normal.jpg"/>
    <hyperlink ref="G92" r:id="rId380" display="http://pbs.twimg.com/profile_images/1069371004575719424/klE8mdnI_normal.jpg"/>
    <hyperlink ref="G93" r:id="rId381" display="http://pbs.twimg.com/profile_images/1138421232662175745/KfBLKBMB_normal.jpg"/>
    <hyperlink ref="G94" r:id="rId382" display="http://pbs.twimg.com/profile_images/1101294254998065152/uXH9u1D-_normal.jpg"/>
    <hyperlink ref="G95" r:id="rId383" display="http://pbs.twimg.com/profile_images/1096751266938740736/1S35eCdQ_normal.png"/>
    <hyperlink ref="G96" r:id="rId384" display="http://pbs.twimg.com/profile_images/1702002238/image_normal.jpg"/>
    <hyperlink ref="G97" r:id="rId385" display="http://pbs.twimg.com/profile_images/1003189975846924288/mXw0Kmck_normal.jpg"/>
    <hyperlink ref="G98" r:id="rId386" display="http://pbs.twimg.com/profile_images/1097589764037980160/cs_kjp2h_normal.jpg"/>
    <hyperlink ref="G99" r:id="rId387" display="http://pbs.twimg.com/profile_images/1025164154422751232/BaiecHqN_normal.jpg"/>
    <hyperlink ref="G100" r:id="rId388" display="http://pbs.twimg.com/profile_images/1136557559719051265/W8LVGPwn_normal.jpg"/>
    <hyperlink ref="G101" r:id="rId389" display="http://pbs.twimg.com/profile_images/1115514749108854784/PSUkBTqJ_normal.jpg"/>
    <hyperlink ref="G102" r:id="rId390" display="http://pbs.twimg.com/profile_images/1122762876912058369/Ctw7Umpi_normal.jpg"/>
    <hyperlink ref="G103" r:id="rId391" display="http://pbs.twimg.com/profile_images/923487707405398017/VhynxBBv_normal.jpg"/>
    <hyperlink ref="G104" r:id="rId392" display="http://pbs.twimg.com/profile_images/1107997317188206594/KmucYwMt_normal.jpg"/>
    <hyperlink ref="G105" r:id="rId393" display="http://pbs.twimg.com/profile_images/959857657719930882/GuzIyi2y_normal.jpg"/>
    <hyperlink ref="G106" r:id="rId394" display="http://pbs.twimg.com/profile_images/1110458004271443969/SYrg6ymY_normal.jpg"/>
    <hyperlink ref="G107" r:id="rId395" display="http://pbs.twimg.com/profile_images/3150470163/22365a881fd8c08a2cfe2eaf7d1d801d_normal.jpeg"/>
    <hyperlink ref="G108" r:id="rId396" display="http://pbs.twimg.com/profile_images/1136167324363497474/UyirtpYS_normal.jpg"/>
    <hyperlink ref="G109" r:id="rId397" display="http://pbs.twimg.com/profile_images/1134039801475280896/wcfEeSli_normal.jpg"/>
    <hyperlink ref="G110" r:id="rId398" display="http://pbs.twimg.com/profile_images/1134836538104254465/OB2fwBSt_normal.jpg"/>
    <hyperlink ref="G111" r:id="rId399" display="http://pbs.twimg.com/profile_images/1125365773155885058/za9iRDbh_normal.jpg"/>
    <hyperlink ref="G112" r:id="rId400" display="http://pbs.twimg.com/profile_images/1135659359160197121/DySHJ9A0_normal.jpg"/>
    <hyperlink ref="G113" r:id="rId401" display="http://pbs.twimg.com/profile_images/960560500257054720/I0RG1amY_normal.jpg"/>
    <hyperlink ref="G114" r:id="rId402" display="http://pbs.twimg.com/profile_images/378800000134156659/1e411f510040cb3bb495f18eb0b5c14e_normal.jpeg"/>
    <hyperlink ref="G115" r:id="rId403" display="http://pbs.twimg.com/profile_images/1103779729243545601/mehmVQ9E_normal.jpg"/>
    <hyperlink ref="G116" r:id="rId404" display="http://pbs.twimg.com/profile_images/1124758462444056576/goGAnbQO_normal.png"/>
    <hyperlink ref="G117" r:id="rId405" display="http://pbs.twimg.com/profile_images/1122932884099219456/JS1t26c1_normal.jpg"/>
    <hyperlink ref="G118" r:id="rId406" display="http://pbs.twimg.com/profile_images/995056512514056195/p1vzRrwz_normal.jpg"/>
    <hyperlink ref="G119" r:id="rId407" display="http://pbs.twimg.com/profile_images/958620266606809088/SUeftM_R_normal.jpg"/>
    <hyperlink ref="G120" r:id="rId408" display="http://pbs.twimg.com/profile_images/1106736657980669953/01U1Hh6y_normal.jpg"/>
    <hyperlink ref="G121" r:id="rId409" display="http://pbs.twimg.com/profile_images/416694081876942848/uqSh_TYj_normal.jpeg"/>
    <hyperlink ref="G122" r:id="rId410" display="http://pbs.twimg.com/profile_images/663730127906463744/l017r0-__normal.jpg"/>
    <hyperlink ref="G123" r:id="rId411" display="http://pbs.twimg.com/profile_images/844166263689691136/W_4OHDDw_normal.jpg"/>
    <hyperlink ref="G124" r:id="rId412" display="http://pbs.twimg.com/profile_images/1130112672740126720/3re7eUZf_normal.png"/>
    <hyperlink ref="G125" r:id="rId413" display="http://pbs.twimg.com/profile_images/494921604867317760/1TiSwvWQ_normal.jpeg"/>
    <hyperlink ref="G126" r:id="rId414" display="http://pbs.twimg.com/profile_images/1136006525863043077/sLnuBSp4_normal.png"/>
    <hyperlink ref="G127" r:id="rId415" display="http://pbs.twimg.com/profile_images/1616006932/b4d169f3-2605-41cb-8df7-675909afd06f_normal.jpg"/>
    <hyperlink ref="G128" r:id="rId416" display="http://pbs.twimg.com/profile_images/1038980113130561538/grEr8LU6_normal.jpg"/>
    <hyperlink ref="G129" r:id="rId417" display="http://pbs.twimg.com/profile_images/999299617941405696/okpIokzm_normal.jpg"/>
    <hyperlink ref="G130" r:id="rId418" display="http://pbs.twimg.com/profile_images/1125710946893205506/0gv5w0ww_normal.jpg"/>
    <hyperlink ref="G131" r:id="rId419" display="http://abs.twimg.com/sticky/default_profile_images/default_profile_normal.png"/>
    <hyperlink ref="G132" r:id="rId420" display="http://pbs.twimg.com/profile_images/2811765941/9afeee1a58ed2d435fe04ecb97e9d4a7_normal.jpeg"/>
    <hyperlink ref="G133" r:id="rId421" display="http://pbs.twimg.com/profile_images/999043848000057344/C36Oamjf_normal.jpg"/>
    <hyperlink ref="G134" r:id="rId422" display="http://pbs.twimg.com/profile_images/1007280541249531904/BCjcyxAN_normal.jpg"/>
    <hyperlink ref="G135" r:id="rId423" display="http://pbs.twimg.com/profile_images/1132594989635133441/syGfrJHI_normal.jpg"/>
    <hyperlink ref="G136" r:id="rId424" display="http://pbs.twimg.com/profile_images/615859838128627712/WSAs92aE_normal.jpg"/>
    <hyperlink ref="G137" r:id="rId425" display="http://pbs.twimg.com/profile_images/846829319372656640/R29d0HlQ_normal.jpg"/>
    <hyperlink ref="G138" r:id="rId426" display="http://abs.twimg.com/sticky/default_profile_images/default_profile_normal.png"/>
    <hyperlink ref="G139" r:id="rId427" display="http://pbs.twimg.com/profile_images/686268214406463488/b464jali_normal.jpg"/>
    <hyperlink ref="G140" r:id="rId428" display="http://pbs.twimg.com/profile_images/950528971392757760/0NHIVsiC_normal.jpg"/>
    <hyperlink ref="G141" r:id="rId429" display="http://pbs.twimg.com/profile_images/1129835087070224385/DiSnMnbZ_normal.jpg"/>
    <hyperlink ref="G142" r:id="rId430" display="http://pbs.twimg.com/profile_images/937568120746672128/5h41arlJ_normal.jpg"/>
    <hyperlink ref="G143" r:id="rId431" display="http://pbs.twimg.com/profile_images/1104708615137624064/DqkN06Ri_normal.jpg"/>
    <hyperlink ref="G144" r:id="rId432" display="http://pbs.twimg.com/profile_images/814250924382257152/iITFTECW_normal.jpg"/>
    <hyperlink ref="G145" r:id="rId433" display="http://pbs.twimg.com/profile_images/573491302110646273/y9EwqouR_normal.jpeg"/>
    <hyperlink ref="G146" r:id="rId434" display="http://pbs.twimg.com/profile_images/593194957537673216/5-Ptgsth_normal.jpg"/>
    <hyperlink ref="G147" r:id="rId435" display="http://pbs.twimg.com/profile_images/1130029361393012737/uM3BZ4os_normal.jpg"/>
    <hyperlink ref="G148" r:id="rId436" display="http://pbs.twimg.com/profile_images/749356902522421248/eivwlyzZ_normal.jpg"/>
    <hyperlink ref="G149" r:id="rId437" display="http://pbs.twimg.com/profile_images/1048977261272203264/CWbmVVmE_normal.jpg"/>
    <hyperlink ref="G150" r:id="rId438" display="http://pbs.twimg.com/profile_images/1117728945162604544/-ekW32tg_normal.jpg"/>
    <hyperlink ref="G151" r:id="rId439" display="http://pbs.twimg.com/profile_images/1132741029822644224/iGMwiQTM_normal.jpg"/>
    <hyperlink ref="G152" r:id="rId440" display="http://pbs.twimg.com/profile_images/483920986920996864/kGDqeEP6_normal.jpeg"/>
    <hyperlink ref="G153" r:id="rId441" display="http://pbs.twimg.com/profile_images/997747129442447360/ywRnJlbG_normal.jpg"/>
    <hyperlink ref="G154" r:id="rId442" display="http://pbs.twimg.com/profile_images/1126953871534972928/9CmwAdFs_normal.jpg"/>
    <hyperlink ref="G155" r:id="rId443" display="http://pbs.twimg.com/profile_images/1119723477047451649/0xO0GEc4_normal.jpg"/>
    <hyperlink ref="AY3" r:id="rId444" display="https://twitter.com/dewsburyrams"/>
    <hyperlink ref="AY4" r:id="rId445" display="https://twitter.com/neaglehigor"/>
    <hyperlink ref="AY5" r:id="rId446" display="https://twitter.com/neilwalmsley3"/>
    <hyperlink ref="AY6" r:id="rId447" display="https://twitter.com/swinton_lions"/>
    <hyperlink ref="AY7" r:id="rId448" display="https://twitter.com/therfl"/>
    <hyperlink ref="AY8" r:id="rId449" display="https://twitter.com/r_nrl"/>
    <hyperlink ref="AY9" r:id="rId450" display="https://twitter.com/connorjames1999"/>
    <hyperlink ref="AY10" r:id="rId451" display="https://twitter.com/samtcity"/>
    <hyperlink ref="AY11" r:id="rId452" display="https://twitter.com/garethwalker"/>
    <hyperlink ref="AY12" r:id="rId453" display="https://twitter.com/workingtontown"/>
    <hyperlink ref="AY13" r:id="rId454" display="https://twitter.com/rljohnny"/>
    <hyperlink ref="AY14" r:id="rId455" display="https://twitter.com/loobylynzra"/>
    <hyperlink ref="AY15" r:id="rId456" display="https://twitter.com/gavinbrannan"/>
    <hyperlink ref="AY16" r:id="rId457" display="https://twitter.com/callumplin"/>
    <hyperlink ref="AY17" r:id="rId458" display="https://twitter.com/trearnshaw"/>
    <hyperlink ref="AY18" r:id="rId459" display="https://twitter.com/j_mcgillvary"/>
    <hyperlink ref="AY19" r:id="rId460" display="https://twitter.com/bramleybuffs"/>
    <hyperlink ref="AY20" r:id="rId461" display="https://twitter.com/knarkybadger"/>
    <hyperlink ref="AY21" r:id="rId462" display="https://twitter.com/thegamecaller"/>
    <hyperlink ref="AY22" r:id="rId463" display="https://twitter.com/barratchris"/>
    <hyperlink ref="AY23" r:id="rId464" display="https://twitter.com/carneypeterjoe"/>
    <hyperlink ref="AY24" r:id="rId465" display="https://twitter.com/chappelbob"/>
    <hyperlink ref="AY25" r:id="rId466" display="https://twitter.com/lewinwilllew22"/>
    <hyperlink ref="AY26" r:id="rId467" display="https://twitter.com/lukeatkins79"/>
    <hyperlink ref="AY27" r:id="rId468" display="https://twitter.com/leagueexpress"/>
    <hyperlink ref="AY28" r:id="rId469" display="https://twitter.com/m_shaw1"/>
    <hyperlink ref="AY29" r:id="rId470" display="https://twitter.com/craig_backhouse"/>
    <hyperlink ref="AY30" r:id="rId471" display="https://twitter.com/joe16316602"/>
    <hyperlink ref="AY31" r:id="rId472" display="https://twitter.com/tim_hughesali"/>
    <hyperlink ref="AY32" r:id="rId473" display="https://twitter.com/1866swintonrick"/>
    <hyperlink ref="AY33" r:id="rId474" display="https://twitter.com/theantporter"/>
    <hyperlink ref="AY34" r:id="rId475" display="https://twitter.com/giantsfanzine"/>
    <hyperlink ref="AY35" r:id="rId476" display="https://twitter.com/rsabulldog"/>
    <hyperlink ref="AY36" r:id="rId477" display="https://twitter.com/richardheyes"/>
    <hyperlink ref="AY37" r:id="rId478" display="https://twitter.com/balfey78"/>
    <hyperlink ref="AY38" r:id="rId479" display="https://twitter.com/fitzpatrickkev"/>
    <hyperlink ref="AY39" r:id="rId480" display="https://twitter.com/mrneilmorrow"/>
    <hyperlink ref="AY40" r:id="rId481" display="https://twitter.com/rod_studd"/>
    <hyperlink ref="AY41" r:id="rId482" display="https://twitter.com/petersmithyep"/>
    <hyperlink ref="AY42" r:id="rId483" display="https://twitter.com/yepsportsdesk"/>
    <hyperlink ref="AY43" r:id="rId484" display="https://twitter.com/discomclennan"/>
    <hyperlink ref="AY44" r:id="rId485" display="https://twitter.com/themagicweekend"/>
    <hyperlink ref="AY45" r:id="rId486" display="https://twitter.com/grosvenor_david"/>
    <hyperlink ref="AY46" r:id="rId487" display="https://twitter.com/phoenixevcoach"/>
    <hyperlink ref="AY47" r:id="rId488" display="https://twitter.com/nicwid"/>
    <hyperlink ref="AY48" r:id="rId489" display="https://twitter.com/claretng"/>
    <hyperlink ref="AY49" r:id="rId490" display="https://twitter.com/lozzzknight"/>
    <hyperlink ref="AY50" r:id="rId491" display="https://twitter.com/jcsura"/>
    <hyperlink ref="AY51" r:id="rId492" display="https://twitter.com/guardian_sport"/>
    <hyperlink ref="AY52" r:id="rId493" display="https://twitter.com/callstock"/>
    <hyperlink ref="AY53" r:id="rId494" display="https://twitter.com/consumodeporte"/>
    <hyperlink ref="AY54" r:id="rId495" display="https://twitter.com/mjeshep"/>
    <hyperlink ref="AY55" r:id="rId496" display="https://twitter.com/aaronsmithbd4"/>
    <hyperlink ref="AY56" r:id="rId497" display="https://twitter.com/phil58147326"/>
    <hyperlink ref="AY57" r:id="rId498" display="https://twitter.com/annestowrd"/>
    <hyperlink ref="AY58" r:id="rId499" display="https://twitter.com/leyland_lucy"/>
    <hyperlink ref="AY59" r:id="rId500" display="https://twitter.com/ginnerwina"/>
    <hyperlink ref="AY60" r:id="rId501" display="https://twitter.com/elizabe23127358"/>
    <hyperlink ref="AY61" r:id="rId502" display="https://twitter.com/got2getgo"/>
    <hyperlink ref="AY62" r:id="rId503" display="https://twitter.com/swannymediaman"/>
    <hyperlink ref="AY63" r:id="rId504" display="https://twitter.com/wa12rugbyleague"/>
    <hyperlink ref="AY64" r:id="rId505" display="https://twitter.com/shonam79"/>
    <hyperlink ref="AY65" r:id="rId506" display="https://twitter.com/halafi01"/>
    <hyperlink ref="AY66" r:id="rId507" display="https://twitter.com/urbantoronto"/>
    <hyperlink ref="AY67" r:id="rId508" display="https://twitter.com/craigtflaherty"/>
    <hyperlink ref="AY68" r:id="rId509" display="https://twitter.com/sappermp10"/>
    <hyperlink ref="AY69" r:id="rId510" display="https://twitter.com/loverugbyleague"/>
    <hyperlink ref="AY70" r:id="rId511" display="https://twitter.com/davescully"/>
    <hyperlink ref="AY71" r:id="rId512" display="https://twitter.com/rlnewscouk"/>
    <hyperlink ref="AY72" r:id="rId513" display="https://twitter.com/bryanthiel_88"/>
    <hyperlink ref="AY73" r:id="rId514" display="https://twitter.com/robncaz"/>
    <hyperlink ref="AY74" r:id="rId515" display="https://twitter.com/bradbuss"/>
    <hyperlink ref="AY75" r:id="rId516" display="https://twitter.com/bressette4"/>
    <hyperlink ref="AY76" r:id="rId517" display="https://twitter.com/guardiannews"/>
    <hyperlink ref="AY77" r:id="rId518" display="https://twitter.com/sportsupdatefbb"/>
    <hyperlink ref="AY78" r:id="rId519" display="https://twitter.com/analyticaglobal"/>
    <hyperlink ref="AY79" r:id="rId520" display="https://twitter.com/jojostro01"/>
    <hyperlink ref="AY80" r:id="rId521" display="https://twitter.com/genghiscampbell"/>
    <hyperlink ref="AY81" r:id="rId522" display="https://twitter.com/karrick"/>
    <hyperlink ref="AY82" r:id="rId523" display="https://twitter.com/sporttlad"/>
    <hyperlink ref="AY83" r:id="rId524" display="https://twitter.com/stocksfield_md"/>
    <hyperlink ref="AY84" r:id="rId525" display="https://twitter.com/john_v_sharpe"/>
    <hyperlink ref="AY85" r:id="rId526" display="https://twitter.com/ilaybourn"/>
    <hyperlink ref="AY86" r:id="rId527" display="https://twitter.com/clarenorth"/>
    <hyperlink ref="AY87" r:id="rId528" display="https://twitter.com/trevthered17"/>
    <hyperlink ref="AY88" r:id="rId529" display="https://twitter.com/yorkiewend"/>
    <hyperlink ref="AY89" r:id="rId530" display="https://twitter.com/michaeltiller3"/>
    <hyperlink ref="AY90" r:id="rId531" display="https://twitter.com/markwilsonradio"/>
    <hyperlink ref="AY91" r:id="rId532" display="https://twitter.com/jamessaintlatic"/>
    <hyperlink ref="AY92" r:id="rId533" display="https://twitter.com/biggdazza"/>
    <hyperlink ref="AY93" r:id="rId534" display="https://twitter.com/jjwhaling"/>
    <hyperlink ref="AY94" r:id="rId535" display="https://twitter.com/staceydenby"/>
    <hyperlink ref="AY95" r:id="rId536" display="https://twitter.com/davesinners"/>
    <hyperlink ref="AY96" r:id="rId537" display="https://twitter.com/jinjasoo"/>
    <hyperlink ref="AY97" r:id="rId538" display="https://twitter.com/aiden_hema"/>
    <hyperlink ref="AY98" r:id="rId539" display="https://twitter.com/davidh08son"/>
    <hyperlink ref="AY99" r:id="rId540" display="https://twitter.com/rugbypass"/>
    <hyperlink ref="AY100" r:id="rId541" display="https://twitter.com/davidoakworth"/>
    <hyperlink ref="AY101" r:id="rId542" display="https://twitter.com/mickneary4"/>
    <hyperlink ref="AY102" r:id="rId543" display="https://twitter.com/andrew_smith73"/>
    <hyperlink ref="AY103" r:id="rId544" display="https://twitter.com/garethsayer2"/>
    <hyperlink ref="AY104" r:id="rId545" display="https://twitter.com/announcerphil"/>
    <hyperlink ref="AY105" r:id="rId546" display="https://twitter.com/towolfpack"/>
    <hyperlink ref="AY106" r:id="rId547" display="https://twitter.com/mattfarrell08"/>
    <hyperlink ref="AY107" r:id="rId548" display="https://twitter.com/johnnyddavidson"/>
    <hyperlink ref="AY108" r:id="rId549" display="https://twitter.com/jackwalker456"/>
    <hyperlink ref="AY109" r:id="rId550" display="https://twitter.com/davieshowie"/>
    <hyperlink ref="AY110" r:id="rId551" display="https://twitter.com/derekhudsonpgp"/>
    <hyperlink ref="AY111" r:id="rId552" display="https://twitter.com/katieb_16bulls"/>
    <hyperlink ref="AY112" r:id="rId553" display="https://twitter.com/megharvx"/>
    <hyperlink ref="AY113" r:id="rId554" display="https://twitter.com/cbennett180"/>
    <hyperlink ref="AY114" r:id="rId555" display="https://twitter.com/fozzwafc"/>
    <hyperlink ref="AY115" r:id="rId556" display="https://twitter.com/josekenga"/>
    <hyperlink ref="AY116" r:id="rId557" display="https://twitter.com/emma_tr4_rhinos"/>
    <hyperlink ref="AY117" r:id="rId558" display="https://twitter.com/matty0623"/>
    <hyperlink ref="AY118" r:id="rId559" display="https://twitter.com/bringbackbiffy"/>
    <hyperlink ref="AY119" r:id="rId560" display="https://twitter.com/coaching_review"/>
    <hyperlink ref="AY120" r:id="rId561" display="https://twitter.com/nazirafzal"/>
    <hyperlink ref="AY121" r:id="rId562" display="https://twitter.com/mikeulyatt1"/>
    <hyperlink ref="AY122" r:id="rId563" display="https://twitter.com/andrewsduncan1"/>
    <hyperlink ref="AY123" r:id="rId564" display="https://twitter.com/ajmbecks"/>
    <hyperlink ref="AY124" r:id="rId565" display="https://twitter.com/manjaselva"/>
    <hyperlink ref="AY125" r:id="rId566" display="https://twitter.com/jenningslufc"/>
    <hyperlink ref="AY126" r:id="rId567" display="https://twitter.com/aaronbower"/>
    <hyperlink ref="AY127" r:id="rId568" display="https://twitter.com/thegoldthorpes"/>
    <hyperlink ref="AY128" r:id="rId569" display="https://twitter.com/shawnvenasse"/>
    <hyperlink ref="AY129" r:id="rId570" display="https://twitter.com/uvamacerbam"/>
    <hyperlink ref="AY130" r:id="rId571" display="https://twitter.com/adamcas87"/>
    <hyperlink ref="AY131" r:id="rId572" display="https://twitter.com/gledbarb"/>
    <hyperlink ref="AY132" r:id="rId573" display="https://twitter.com/rogerkline"/>
    <hyperlink ref="AY133" r:id="rId574" display="https://twitter.com/bezzer3"/>
    <hyperlink ref="AY134" r:id="rId575" display="https://twitter.com/gav_leaf"/>
    <hyperlink ref="AY135" r:id="rId576" display="https://twitter.com/ladyannad"/>
    <hyperlink ref="AY136" r:id="rId577" display="https://twitter.com/zeb_habs"/>
    <hyperlink ref="AY137" r:id="rId578" display="https://twitter.com/jamie_bate"/>
    <hyperlink ref="AY138" r:id="rId579" display="https://twitter.com/keyclass"/>
    <hyperlink ref="AY139" r:id="rId580" display="https://twitter.com/leigh_dt"/>
    <hyperlink ref="AY140" r:id="rId581" display="https://twitter.com/newtorlfamily"/>
    <hyperlink ref="AY141" r:id="rId582" display="https://twitter.com/jdgsport"/>
    <hyperlink ref="AY142" r:id="rId583" display="https://twitter.com/maggielovesrl"/>
    <hyperlink ref="AY143" r:id="rId584" display="https://twitter.com/clarkieboy23"/>
    <hyperlink ref="AY144" r:id="rId585" display="https://twitter.com/eva_gbtheatre"/>
    <hyperlink ref="AY145" r:id="rId586" display="https://twitter.com/ebrutvkenya"/>
    <hyperlink ref="AY146" r:id="rId587" display="https://twitter.com/timfen8"/>
    <hyperlink ref="AY147" r:id="rId588" display="https://twitter.com/andy_mazey"/>
    <hyperlink ref="AY148" r:id="rId589" display="https://twitter.com/lezboardman"/>
    <hyperlink ref="AY149" r:id="rId590" display="https://twitter.com/ianinhowolf"/>
    <hyperlink ref="AY150" r:id="rId591" display="https://twitter.com/llama_survivor"/>
    <hyperlink ref="AY151" r:id="rId592" display="https://twitter.com/briaclew"/>
    <hyperlink ref="AY152" r:id="rId593" display="https://twitter.com/cmb210593"/>
    <hyperlink ref="AY153" r:id="rId594" display="https://twitter.com/kevinmort"/>
    <hyperlink ref="AY154" r:id="rId595" display="https://twitter.com/rugbycan_"/>
    <hyperlink ref="AY155" r:id="rId596" display="https://twitter.com/russelltherugby"/>
  </hyperlinks>
  <printOptions/>
  <pageMargins left="0.7" right="0.7" top="0.75" bottom="0.75" header="0.3" footer="0.3"/>
  <pageSetup horizontalDpi="600" verticalDpi="600" orientation="portrait" r:id="rId601"/>
  <drawing r:id="rId600"/>
  <legacyDrawing r:id="rId598"/>
  <tableParts>
    <tablePart r:id="rId59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2083</v>
      </c>
      <c r="Z2" s="13" t="s">
        <v>2102</v>
      </c>
      <c r="AA2" s="13" t="s">
        <v>2126</v>
      </c>
      <c r="AB2" s="13" t="s">
        <v>2193</v>
      </c>
      <c r="AC2" s="13" t="s">
        <v>2291</v>
      </c>
      <c r="AD2" s="13" t="s">
        <v>2325</v>
      </c>
      <c r="AE2" s="13" t="s">
        <v>2329</v>
      </c>
      <c r="AF2" s="13" t="s">
        <v>2348</v>
      </c>
      <c r="AG2" s="118" t="s">
        <v>2717</v>
      </c>
      <c r="AH2" s="118" t="s">
        <v>2718</v>
      </c>
      <c r="AI2" s="118" t="s">
        <v>2719</v>
      </c>
      <c r="AJ2" s="118" t="s">
        <v>2720</v>
      </c>
      <c r="AK2" s="118" t="s">
        <v>2721</v>
      </c>
      <c r="AL2" s="118" t="s">
        <v>2722</v>
      </c>
      <c r="AM2" s="118" t="s">
        <v>2723</v>
      </c>
      <c r="AN2" s="118" t="s">
        <v>2724</v>
      </c>
      <c r="AO2" s="118" t="s">
        <v>2727</v>
      </c>
    </row>
    <row r="3" spans="1:41" ht="15">
      <c r="A3" s="87" t="s">
        <v>2025</v>
      </c>
      <c r="B3" s="65" t="s">
        <v>2039</v>
      </c>
      <c r="C3" s="65" t="s">
        <v>56</v>
      </c>
      <c r="D3" s="104"/>
      <c r="E3" s="103"/>
      <c r="F3" s="105" t="s">
        <v>2734</v>
      </c>
      <c r="G3" s="106"/>
      <c r="H3" s="106"/>
      <c r="I3" s="107">
        <v>3</v>
      </c>
      <c r="J3" s="108"/>
      <c r="K3" s="48">
        <v>36</v>
      </c>
      <c r="L3" s="48">
        <v>39</v>
      </c>
      <c r="M3" s="48">
        <v>0</v>
      </c>
      <c r="N3" s="48">
        <v>39</v>
      </c>
      <c r="O3" s="48">
        <v>4</v>
      </c>
      <c r="P3" s="49">
        <v>0</v>
      </c>
      <c r="Q3" s="49">
        <v>0</v>
      </c>
      <c r="R3" s="48">
        <v>1</v>
      </c>
      <c r="S3" s="48">
        <v>0</v>
      </c>
      <c r="T3" s="48">
        <v>36</v>
      </c>
      <c r="U3" s="48">
        <v>39</v>
      </c>
      <c r="V3" s="48">
        <v>3</v>
      </c>
      <c r="W3" s="49">
        <v>1.941358</v>
      </c>
      <c r="X3" s="49">
        <v>0.027777777777777776</v>
      </c>
      <c r="Y3" s="78" t="s">
        <v>2084</v>
      </c>
      <c r="Z3" s="78" t="s">
        <v>2103</v>
      </c>
      <c r="AA3" s="78"/>
      <c r="AB3" s="84" t="s">
        <v>2194</v>
      </c>
      <c r="AC3" s="84" t="s">
        <v>2292</v>
      </c>
      <c r="AD3" s="84"/>
      <c r="AE3" s="84" t="s">
        <v>2330</v>
      </c>
      <c r="AF3" s="84" t="s">
        <v>2349</v>
      </c>
      <c r="AG3" s="121">
        <v>3</v>
      </c>
      <c r="AH3" s="124">
        <v>0.30643513789581206</v>
      </c>
      <c r="AI3" s="121">
        <v>12</v>
      </c>
      <c r="AJ3" s="124">
        <v>1.2257405515832482</v>
      </c>
      <c r="AK3" s="121">
        <v>0</v>
      </c>
      <c r="AL3" s="124">
        <v>0</v>
      </c>
      <c r="AM3" s="121">
        <v>964</v>
      </c>
      <c r="AN3" s="124">
        <v>98.46782431052094</v>
      </c>
      <c r="AO3" s="121">
        <v>979</v>
      </c>
    </row>
    <row r="4" spans="1:41" ht="15">
      <c r="A4" s="87" t="s">
        <v>2026</v>
      </c>
      <c r="B4" s="65" t="s">
        <v>2040</v>
      </c>
      <c r="C4" s="65" t="s">
        <v>56</v>
      </c>
      <c r="D4" s="110"/>
      <c r="E4" s="109"/>
      <c r="F4" s="111" t="s">
        <v>2735</v>
      </c>
      <c r="G4" s="112"/>
      <c r="H4" s="112"/>
      <c r="I4" s="113">
        <v>4</v>
      </c>
      <c r="J4" s="114"/>
      <c r="K4" s="48">
        <v>22</v>
      </c>
      <c r="L4" s="48">
        <v>22</v>
      </c>
      <c r="M4" s="48">
        <v>0</v>
      </c>
      <c r="N4" s="48">
        <v>22</v>
      </c>
      <c r="O4" s="48">
        <v>22</v>
      </c>
      <c r="P4" s="49" t="s">
        <v>2728</v>
      </c>
      <c r="Q4" s="49" t="s">
        <v>2728</v>
      </c>
      <c r="R4" s="48">
        <v>22</v>
      </c>
      <c r="S4" s="48">
        <v>22</v>
      </c>
      <c r="T4" s="48">
        <v>1</v>
      </c>
      <c r="U4" s="48">
        <v>1</v>
      </c>
      <c r="V4" s="48">
        <v>0</v>
      </c>
      <c r="W4" s="49">
        <v>0</v>
      </c>
      <c r="X4" s="49">
        <v>0</v>
      </c>
      <c r="Y4" s="78" t="s">
        <v>2085</v>
      </c>
      <c r="Z4" s="78" t="s">
        <v>2104</v>
      </c>
      <c r="AA4" s="78" t="s">
        <v>2127</v>
      </c>
      <c r="AB4" s="84" t="s">
        <v>2195</v>
      </c>
      <c r="AC4" s="84" t="s">
        <v>2293</v>
      </c>
      <c r="AD4" s="84"/>
      <c r="AE4" s="84"/>
      <c r="AF4" s="84" t="s">
        <v>2350</v>
      </c>
      <c r="AG4" s="121">
        <v>7</v>
      </c>
      <c r="AH4" s="124">
        <v>1.4644351464435146</v>
      </c>
      <c r="AI4" s="121">
        <v>21</v>
      </c>
      <c r="AJ4" s="124">
        <v>4.393305439330544</v>
      </c>
      <c r="AK4" s="121">
        <v>0</v>
      </c>
      <c r="AL4" s="124">
        <v>0</v>
      </c>
      <c r="AM4" s="121">
        <v>450</v>
      </c>
      <c r="AN4" s="124">
        <v>94.14225941422595</v>
      </c>
      <c r="AO4" s="121">
        <v>478</v>
      </c>
    </row>
    <row r="5" spans="1:41" ht="15">
      <c r="A5" s="87" t="s">
        <v>2027</v>
      </c>
      <c r="B5" s="65" t="s">
        <v>2041</v>
      </c>
      <c r="C5" s="65" t="s">
        <v>56</v>
      </c>
      <c r="D5" s="110"/>
      <c r="E5" s="109"/>
      <c r="F5" s="111" t="s">
        <v>2736</v>
      </c>
      <c r="G5" s="112"/>
      <c r="H5" s="112"/>
      <c r="I5" s="113">
        <v>5</v>
      </c>
      <c r="J5" s="114"/>
      <c r="K5" s="48">
        <v>16</v>
      </c>
      <c r="L5" s="48">
        <v>18</v>
      </c>
      <c r="M5" s="48">
        <v>2</v>
      </c>
      <c r="N5" s="48">
        <v>20</v>
      </c>
      <c r="O5" s="48">
        <v>2</v>
      </c>
      <c r="P5" s="49">
        <v>0</v>
      </c>
      <c r="Q5" s="49">
        <v>0</v>
      </c>
      <c r="R5" s="48">
        <v>1</v>
      </c>
      <c r="S5" s="48">
        <v>0</v>
      </c>
      <c r="T5" s="48">
        <v>16</v>
      </c>
      <c r="U5" s="48">
        <v>20</v>
      </c>
      <c r="V5" s="48">
        <v>5</v>
      </c>
      <c r="W5" s="49">
        <v>2.476563</v>
      </c>
      <c r="X5" s="49">
        <v>0.07083333333333333</v>
      </c>
      <c r="Y5" s="78" t="s">
        <v>2086</v>
      </c>
      <c r="Z5" s="78" t="s">
        <v>2105</v>
      </c>
      <c r="AA5" s="78" t="s">
        <v>485</v>
      </c>
      <c r="AB5" s="84" t="s">
        <v>2196</v>
      </c>
      <c r="AC5" s="84" t="s">
        <v>2294</v>
      </c>
      <c r="AD5" s="84" t="s">
        <v>2326</v>
      </c>
      <c r="AE5" s="84" t="s">
        <v>2331</v>
      </c>
      <c r="AF5" s="84" t="s">
        <v>2351</v>
      </c>
      <c r="AG5" s="121">
        <v>14</v>
      </c>
      <c r="AH5" s="124">
        <v>3.309692671394799</v>
      </c>
      <c r="AI5" s="121">
        <v>11</v>
      </c>
      <c r="AJ5" s="124">
        <v>2.600472813238771</v>
      </c>
      <c r="AK5" s="121">
        <v>0</v>
      </c>
      <c r="AL5" s="124">
        <v>0</v>
      </c>
      <c r="AM5" s="121">
        <v>398</v>
      </c>
      <c r="AN5" s="124">
        <v>94.08983451536643</v>
      </c>
      <c r="AO5" s="121">
        <v>423</v>
      </c>
    </row>
    <row r="6" spans="1:41" ht="15">
      <c r="A6" s="87" t="s">
        <v>2028</v>
      </c>
      <c r="B6" s="65" t="s">
        <v>2042</v>
      </c>
      <c r="C6" s="65" t="s">
        <v>56</v>
      </c>
      <c r="D6" s="110"/>
      <c r="E6" s="109"/>
      <c r="F6" s="111" t="s">
        <v>2737</v>
      </c>
      <c r="G6" s="112"/>
      <c r="H6" s="112"/>
      <c r="I6" s="113">
        <v>6</v>
      </c>
      <c r="J6" s="114"/>
      <c r="K6" s="48">
        <v>15</v>
      </c>
      <c r="L6" s="48">
        <v>11</v>
      </c>
      <c r="M6" s="48">
        <v>8</v>
      </c>
      <c r="N6" s="48">
        <v>19</v>
      </c>
      <c r="O6" s="48">
        <v>2</v>
      </c>
      <c r="P6" s="49">
        <v>0</v>
      </c>
      <c r="Q6" s="49">
        <v>0</v>
      </c>
      <c r="R6" s="48">
        <v>1</v>
      </c>
      <c r="S6" s="48">
        <v>0</v>
      </c>
      <c r="T6" s="48">
        <v>15</v>
      </c>
      <c r="U6" s="48">
        <v>19</v>
      </c>
      <c r="V6" s="48">
        <v>2</v>
      </c>
      <c r="W6" s="49">
        <v>1.742222</v>
      </c>
      <c r="X6" s="49">
        <v>0.06666666666666667</v>
      </c>
      <c r="Y6" s="78"/>
      <c r="Z6" s="78"/>
      <c r="AA6" s="78"/>
      <c r="AB6" s="84" t="s">
        <v>2197</v>
      </c>
      <c r="AC6" s="84" t="s">
        <v>2295</v>
      </c>
      <c r="AD6" s="84"/>
      <c r="AE6" s="84" t="s">
        <v>2332</v>
      </c>
      <c r="AF6" s="84" t="s">
        <v>2352</v>
      </c>
      <c r="AG6" s="121">
        <v>1</v>
      </c>
      <c r="AH6" s="124">
        <v>0.1272264631043257</v>
      </c>
      <c r="AI6" s="121">
        <v>52</v>
      </c>
      <c r="AJ6" s="124">
        <v>6.6157760814249365</v>
      </c>
      <c r="AK6" s="121">
        <v>0</v>
      </c>
      <c r="AL6" s="124">
        <v>0</v>
      </c>
      <c r="AM6" s="121">
        <v>733</v>
      </c>
      <c r="AN6" s="124">
        <v>93.25699745547074</v>
      </c>
      <c r="AO6" s="121">
        <v>786</v>
      </c>
    </row>
    <row r="7" spans="1:41" ht="15">
      <c r="A7" s="87" t="s">
        <v>2029</v>
      </c>
      <c r="B7" s="65" t="s">
        <v>2043</v>
      </c>
      <c r="C7" s="65" t="s">
        <v>56</v>
      </c>
      <c r="D7" s="110"/>
      <c r="E7" s="109"/>
      <c r="F7" s="111" t="s">
        <v>2738</v>
      </c>
      <c r="G7" s="112"/>
      <c r="H7" s="112"/>
      <c r="I7" s="113">
        <v>7</v>
      </c>
      <c r="J7" s="114"/>
      <c r="K7" s="48">
        <v>12</v>
      </c>
      <c r="L7" s="48">
        <v>14</v>
      </c>
      <c r="M7" s="48">
        <v>0</v>
      </c>
      <c r="N7" s="48">
        <v>14</v>
      </c>
      <c r="O7" s="48">
        <v>1</v>
      </c>
      <c r="P7" s="49">
        <v>0.08333333333333333</v>
      </c>
      <c r="Q7" s="49">
        <v>0.15384615384615385</v>
      </c>
      <c r="R7" s="48">
        <v>1</v>
      </c>
      <c r="S7" s="48">
        <v>0</v>
      </c>
      <c r="T7" s="48">
        <v>12</v>
      </c>
      <c r="U7" s="48">
        <v>14</v>
      </c>
      <c r="V7" s="48">
        <v>4</v>
      </c>
      <c r="W7" s="49">
        <v>2.361111</v>
      </c>
      <c r="X7" s="49">
        <v>0.09848484848484848</v>
      </c>
      <c r="Y7" s="78" t="s">
        <v>2087</v>
      </c>
      <c r="Z7" s="78" t="s">
        <v>2106</v>
      </c>
      <c r="AA7" s="78"/>
      <c r="AB7" s="84" t="s">
        <v>2198</v>
      </c>
      <c r="AC7" s="84" t="s">
        <v>2296</v>
      </c>
      <c r="AD7" s="84" t="s">
        <v>2327</v>
      </c>
      <c r="AE7" s="84" t="s">
        <v>2333</v>
      </c>
      <c r="AF7" s="84" t="s">
        <v>2353</v>
      </c>
      <c r="AG7" s="121">
        <v>8</v>
      </c>
      <c r="AH7" s="124">
        <v>2.4096385542168677</v>
      </c>
      <c r="AI7" s="121">
        <v>17</v>
      </c>
      <c r="AJ7" s="124">
        <v>5.120481927710843</v>
      </c>
      <c r="AK7" s="121">
        <v>0</v>
      </c>
      <c r="AL7" s="124">
        <v>0</v>
      </c>
      <c r="AM7" s="121">
        <v>307</v>
      </c>
      <c r="AN7" s="124">
        <v>92.46987951807229</v>
      </c>
      <c r="AO7" s="121">
        <v>332</v>
      </c>
    </row>
    <row r="8" spans="1:41" ht="15">
      <c r="A8" s="87" t="s">
        <v>2030</v>
      </c>
      <c r="B8" s="65" t="s">
        <v>2044</v>
      </c>
      <c r="C8" s="65" t="s">
        <v>56</v>
      </c>
      <c r="D8" s="110"/>
      <c r="E8" s="109"/>
      <c r="F8" s="111" t="s">
        <v>2739</v>
      </c>
      <c r="G8" s="112"/>
      <c r="H8" s="112"/>
      <c r="I8" s="113">
        <v>8</v>
      </c>
      <c r="J8" s="114"/>
      <c r="K8" s="48">
        <v>10</v>
      </c>
      <c r="L8" s="48">
        <v>9</v>
      </c>
      <c r="M8" s="48">
        <v>3</v>
      </c>
      <c r="N8" s="48">
        <v>12</v>
      </c>
      <c r="O8" s="48">
        <v>3</v>
      </c>
      <c r="P8" s="49">
        <v>0</v>
      </c>
      <c r="Q8" s="49">
        <v>0</v>
      </c>
      <c r="R8" s="48">
        <v>1</v>
      </c>
      <c r="S8" s="48">
        <v>0</v>
      </c>
      <c r="T8" s="48">
        <v>10</v>
      </c>
      <c r="U8" s="48">
        <v>12</v>
      </c>
      <c r="V8" s="48">
        <v>2</v>
      </c>
      <c r="W8" s="49">
        <v>1.62</v>
      </c>
      <c r="X8" s="49">
        <v>0.1</v>
      </c>
      <c r="Y8" s="78" t="s">
        <v>2088</v>
      </c>
      <c r="Z8" s="78" t="s">
        <v>2107</v>
      </c>
      <c r="AA8" s="78"/>
      <c r="AB8" s="84" t="s">
        <v>2199</v>
      </c>
      <c r="AC8" s="84" t="s">
        <v>2297</v>
      </c>
      <c r="AD8" s="84"/>
      <c r="AE8" s="84" t="s">
        <v>337</v>
      </c>
      <c r="AF8" s="84" t="s">
        <v>2354</v>
      </c>
      <c r="AG8" s="121">
        <v>0</v>
      </c>
      <c r="AH8" s="124">
        <v>0</v>
      </c>
      <c r="AI8" s="121">
        <v>12</v>
      </c>
      <c r="AJ8" s="124">
        <v>4.8</v>
      </c>
      <c r="AK8" s="121">
        <v>0</v>
      </c>
      <c r="AL8" s="124">
        <v>0</v>
      </c>
      <c r="AM8" s="121">
        <v>238</v>
      </c>
      <c r="AN8" s="124">
        <v>95.2</v>
      </c>
      <c r="AO8" s="121">
        <v>250</v>
      </c>
    </row>
    <row r="9" spans="1:41" ht="15">
      <c r="A9" s="87" t="s">
        <v>2031</v>
      </c>
      <c r="B9" s="65" t="s">
        <v>2045</v>
      </c>
      <c r="C9" s="65" t="s">
        <v>56</v>
      </c>
      <c r="D9" s="110"/>
      <c r="E9" s="109"/>
      <c r="F9" s="111" t="s">
        <v>2740</v>
      </c>
      <c r="G9" s="112"/>
      <c r="H9" s="112"/>
      <c r="I9" s="113">
        <v>9</v>
      </c>
      <c r="J9" s="114"/>
      <c r="K9" s="48">
        <v>10</v>
      </c>
      <c r="L9" s="48">
        <v>8</v>
      </c>
      <c r="M9" s="48">
        <v>4</v>
      </c>
      <c r="N9" s="48">
        <v>12</v>
      </c>
      <c r="O9" s="48">
        <v>2</v>
      </c>
      <c r="P9" s="49">
        <v>0</v>
      </c>
      <c r="Q9" s="49">
        <v>0</v>
      </c>
      <c r="R9" s="48">
        <v>1</v>
      </c>
      <c r="S9" s="48">
        <v>0</v>
      </c>
      <c r="T9" s="48">
        <v>10</v>
      </c>
      <c r="U9" s="48">
        <v>12</v>
      </c>
      <c r="V9" s="48">
        <v>2</v>
      </c>
      <c r="W9" s="49">
        <v>1.62</v>
      </c>
      <c r="X9" s="49">
        <v>0.1</v>
      </c>
      <c r="Y9" s="78" t="s">
        <v>2089</v>
      </c>
      <c r="Z9" s="78" t="s">
        <v>476</v>
      </c>
      <c r="AA9" s="78"/>
      <c r="AB9" s="84" t="s">
        <v>2200</v>
      </c>
      <c r="AC9" s="84" t="s">
        <v>2298</v>
      </c>
      <c r="AD9" s="84"/>
      <c r="AE9" s="84" t="s">
        <v>2334</v>
      </c>
      <c r="AF9" s="84" t="s">
        <v>2355</v>
      </c>
      <c r="AG9" s="121">
        <v>0</v>
      </c>
      <c r="AH9" s="124">
        <v>0</v>
      </c>
      <c r="AI9" s="121">
        <v>17</v>
      </c>
      <c r="AJ9" s="124">
        <v>4.657534246575342</v>
      </c>
      <c r="AK9" s="121">
        <v>0</v>
      </c>
      <c r="AL9" s="124">
        <v>0</v>
      </c>
      <c r="AM9" s="121">
        <v>348</v>
      </c>
      <c r="AN9" s="124">
        <v>95.34246575342466</v>
      </c>
      <c r="AO9" s="121">
        <v>365</v>
      </c>
    </row>
    <row r="10" spans="1:41" ht="14.25" customHeight="1">
      <c r="A10" s="87" t="s">
        <v>2032</v>
      </c>
      <c r="B10" s="65" t="s">
        <v>2046</v>
      </c>
      <c r="C10" s="65" t="s">
        <v>56</v>
      </c>
      <c r="D10" s="110"/>
      <c r="E10" s="109"/>
      <c r="F10" s="111" t="s">
        <v>2741</v>
      </c>
      <c r="G10" s="112"/>
      <c r="H10" s="112"/>
      <c r="I10" s="113">
        <v>10</v>
      </c>
      <c r="J10" s="114"/>
      <c r="K10" s="48">
        <v>8</v>
      </c>
      <c r="L10" s="48">
        <v>9</v>
      </c>
      <c r="M10" s="48">
        <v>2</v>
      </c>
      <c r="N10" s="48">
        <v>11</v>
      </c>
      <c r="O10" s="48">
        <v>3</v>
      </c>
      <c r="P10" s="49">
        <v>0</v>
      </c>
      <c r="Q10" s="49">
        <v>0</v>
      </c>
      <c r="R10" s="48">
        <v>1</v>
      </c>
      <c r="S10" s="48">
        <v>0</v>
      </c>
      <c r="T10" s="48">
        <v>8</v>
      </c>
      <c r="U10" s="48">
        <v>11</v>
      </c>
      <c r="V10" s="48">
        <v>2</v>
      </c>
      <c r="W10" s="49">
        <v>1.5</v>
      </c>
      <c r="X10" s="49">
        <v>0.14285714285714285</v>
      </c>
      <c r="Y10" s="78" t="s">
        <v>2090</v>
      </c>
      <c r="Z10" s="78" t="s">
        <v>2108</v>
      </c>
      <c r="AA10" s="78"/>
      <c r="AB10" s="84" t="s">
        <v>2201</v>
      </c>
      <c r="AC10" s="84" t="s">
        <v>2299</v>
      </c>
      <c r="AD10" s="84"/>
      <c r="AE10" s="84" t="s">
        <v>2335</v>
      </c>
      <c r="AF10" s="84" t="s">
        <v>2356</v>
      </c>
      <c r="AG10" s="121">
        <v>1</v>
      </c>
      <c r="AH10" s="124">
        <v>0.5128205128205128</v>
      </c>
      <c r="AI10" s="121">
        <v>14</v>
      </c>
      <c r="AJ10" s="124">
        <v>7.17948717948718</v>
      </c>
      <c r="AK10" s="121">
        <v>0</v>
      </c>
      <c r="AL10" s="124">
        <v>0</v>
      </c>
      <c r="AM10" s="121">
        <v>180</v>
      </c>
      <c r="AN10" s="124">
        <v>92.3076923076923</v>
      </c>
      <c r="AO10" s="121">
        <v>195</v>
      </c>
    </row>
    <row r="11" spans="1:41" ht="15">
      <c r="A11" s="87" t="s">
        <v>2033</v>
      </c>
      <c r="B11" s="65" t="s">
        <v>2047</v>
      </c>
      <c r="C11" s="65" t="s">
        <v>56</v>
      </c>
      <c r="D11" s="110"/>
      <c r="E11" s="109"/>
      <c r="F11" s="111" t="s">
        <v>2742</v>
      </c>
      <c r="G11" s="112"/>
      <c r="H11" s="112"/>
      <c r="I11" s="113">
        <v>11</v>
      </c>
      <c r="J11" s="114"/>
      <c r="K11" s="48">
        <v>7</v>
      </c>
      <c r="L11" s="48">
        <v>6</v>
      </c>
      <c r="M11" s="48">
        <v>2</v>
      </c>
      <c r="N11" s="48">
        <v>8</v>
      </c>
      <c r="O11" s="48">
        <v>2</v>
      </c>
      <c r="P11" s="49">
        <v>0</v>
      </c>
      <c r="Q11" s="49">
        <v>0</v>
      </c>
      <c r="R11" s="48">
        <v>1</v>
      </c>
      <c r="S11" s="48">
        <v>0</v>
      </c>
      <c r="T11" s="48">
        <v>7</v>
      </c>
      <c r="U11" s="48">
        <v>8</v>
      </c>
      <c r="V11" s="48">
        <v>3</v>
      </c>
      <c r="W11" s="49">
        <v>1.632653</v>
      </c>
      <c r="X11" s="49">
        <v>0.14285714285714285</v>
      </c>
      <c r="Y11" s="78" t="s">
        <v>468</v>
      </c>
      <c r="Z11" s="78" t="s">
        <v>481</v>
      </c>
      <c r="AA11" s="78" t="s">
        <v>483</v>
      </c>
      <c r="AB11" s="84" t="s">
        <v>2202</v>
      </c>
      <c r="AC11" s="84" t="s">
        <v>2300</v>
      </c>
      <c r="AD11" s="84" t="s">
        <v>359</v>
      </c>
      <c r="AE11" s="84" t="s">
        <v>328</v>
      </c>
      <c r="AF11" s="84" t="s">
        <v>2357</v>
      </c>
      <c r="AG11" s="121">
        <v>0</v>
      </c>
      <c r="AH11" s="124">
        <v>0</v>
      </c>
      <c r="AI11" s="121">
        <v>2</v>
      </c>
      <c r="AJ11" s="124">
        <v>1.2578616352201257</v>
      </c>
      <c r="AK11" s="121">
        <v>0</v>
      </c>
      <c r="AL11" s="124">
        <v>0</v>
      </c>
      <c r="AM11" s="121">
        <v>157</v>
      </c>
      <c r="AN11" s="124">
        <v>98.74213836477988</v>
      </c>
      <c r="AO11" s="121">
        <v>159</v>
      </c>
    </row>
    <row r="12" spans="1:41" ht="15">
      <c r="A12" s="87" t="s">
        <v>2034</v>
      </c>
      <c r="B12" s="65" t="s">
        <v>2048</v>
      </c>
      <c r="C12" s="65" t="s">
        <v>56</v>
      </c>
      <c r="D12" s="110"/>
      <c r="E12" s="109"/>
      <c r="F12" s="111" t="s">
        <v>2743</v>
      </c>
      <c r="G12" s="112"/>
      <c r="H12" s="112"/>
      <c r="I12" s="113">
        <v>12</v>
      </c>
      <c r="J12" s="114"/>
      <c r="K12" s="48">
        <v>7</v>
      </c>
      <c r="L12" s="48">
        <v>5</v>
      </c>
      <c r="M12" s="48">
        <v>10</v>
      </c>
      <c r="N12" s="48">
        <v>15</v>
      </c>
      <c r="O12" s="48">
        <v>1</v>
      </c>
      <c r="P12" s="49">
        <v>0</v>
      </c>
      <c r="Q12" s="49">
        <v>0</v>
      </c>
      <c r="R12" s="48">
        <v>1</v>
      </c>
      <c r="S12" s="48">
        <v>0</v>
      </c>
      <c r="T12" s="48">
        <v>7</v>
      </c>
      <c r="U12" s="48">
        <v>15</v>
      </c>
      <c r="V12" s="48">
        <v>2</v>
      </c>
      <c r="W12" s="49">
        <v>1.428571</v>
      </c>
      <c r="X12" s="49">
        <v>0.16666666666666666</v>
      </c>
      <c r="Y12" s="78" t="s">
        <v>466</v>
      </c>
      <c r="Z12" s="78" t="s">
        <v>474</v>
      </c>
      <c r="AA12" s="78" t="s">
        <v>483</v>
      </c>
      <c r="AB12" s="84" t="s">
        <v>2203</v>
      </c>
      <c r="AC12" s="84" t="s">
        <v>2301</v>
      </c>
      <c r="AD12" s="84" t="s">
        <v>2328</v>
      </c>
      <c r="AE12" s="84" t="s">
        <v>2336</v>
      </c>
      <c r="AF12" s="84" t="s">
        <v>2358</v>
      </c>
      <c r="AG12" s="121">
        <v>18</v>
      </c>
      <c r="AH12" s="124">
        <v>4.864864864864865</v>
      </c>
      <c r="AI12" s="121">
        <v>20</v>
      </c>
      <c r="AJ12" s="124">
        <v>5.405405405405405</v>
      </c>
      <c r="AK12" s="121">
        <v>0</v>
      </c>
      <c r="AL12" s="124">
        <v>0</v>
      </c>
      <c r="AM12" s="121">
        <v>332</v>
      </c>
      <c r="AN12" s="124">
        <v>89.72972972972973</v>
      </c>
      <c r="AO12" s="121">
        <v>370</v>
      </c>
    </row>
    <row r="13" spans="1:41" ht="15">
      <c r="A13" s="87" t="s">
        <v>2035</v>
      </c>
      <c r="B13" s="65" t="s">
        <v>2049</v>
      </c>
      <c r="C13" s="65" t="s">
        <v>56</v>
      </c>
      <c r="D13" s="110"/>
      <c r="E13" s="109"/>
      <c r="F13" s="111" t="s">
        <v>2035</v>
      </c>
      <c r="G13" s="112"/>
      <c r="H13" s="112"/>
      <c r="I13" s="113">
        <v>13</v>
      </c>
      <c r="J13" s="114"/>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c r="AB13" s="84" t="s">
        <v>999</v>
      </c>
      <c r="AC13" s="84" t="s">
        <v>999</v>
      </c>
      <c r="AD13" s="84" t="s">
        <v>361</v>
      </c>
      <c r="AE13" s="84" t="s">
        <v>360</v>
      </c>
      <c r="AF13" s="84" t="s">
        <v>2359</v>
      </c>
      <c r="AG13" s="121">
        <v>3</v>
      </c>
      <c r="AH13" s="124">
        <v>6.976744186046512</v>
      </c>
      <c r="AI13" s="121">
        <v>2</v>
      </c>
      <c r="AJ13" s="124">
        <v>4.651162790697675</v>
      </c>
      <c r="AK13" s="121">
        <v>0</v>
      </c>
      <c r="AL13" s="124">
        <v>0</v>
      </c>
      <c r="AM13" s="121">
        <v>38</v>
      </c>
      <c r="AN13" s="124">
        <v>88.37209302325581</v>
      </c>
      <c r="AO13" s="121">
        <v>43</v>
      </c>
    </row>
    <row r="14" spans="1:41" ht="15">
      <c r="A14" s="87" t="s">
        <v>2036</v>
      </c>
      <c r="B14" s="65" t="s">
        <v>2050</v>
      </c>
      <c r="C14" s="65" t="s">
        <v>56</v>
      </c>
      <c r="D14" s="110"/>
      <c r="E14" s="109"/>
      <c r="F14" s="111" t="s">
        <v>2744</v>
      </c>
      <c r="G14" s="112"/>
      <c r="H14" s="112"/>
      <c r="I14" s="113">
        <v>14</v>
      </c>
      <c r="J14" s="114"/>
      <c r="K14" s="48">
        <v>3</v>
      </c>
      <c r="L14" s="48">
        <v>2</v>
      </c>
      <c r="M14" s="48">
        <v>2</v>
      </c>
      <c r="N14" s="48">
        <v>4</v>
      </c>
      <c r="O14" s="48">
        <v>2</v>
      </c>
      <c r="P14" s="49">
        <v>0</v>
      </c>
      <c r="Q14" s="49">
        <v>0</v>
      </c>
      <c r="R14" s="48">
        <v>1</v>
      </c>
      <c r="S14" s="48">
        <v>0</v>
      </c>
      <c r="T14" s="48">
        <v>3</v>
      </c>
      <c r="U14" s="48">
        <v>4</v>
      </c>
      <c r="V14" s="48">
        <v>2</v>
      </c>
      <c r="W14" s="49">
        <v>0.888889</v>
      </c>
      <c r="X14" s="49">
        <v>0.3333333333333333</v>
      </c>
      <c r="Y14" s="78"/>
      <c r="Z14" s="78"/>
      <c r="AA14" s="78"/>
      <c r="AB14" s="84" t="s">
        <v>2204</v>
      </c>
      <c r="AC14" s="84" t="s">
        <v>2302</v>
      </c>
      <c r="AD14" s="84" t="s">
        <v>330</v>
      </c>
      <c r="AE14" s="84" t="s">
        <v>330</v>
      </c>
      <c r="AF14" s="84" t="s">
        <v>2360</v>
      </c>
      <c r="AG14" s="121">
        <v>1</v>
      </c>
      <c r="AH14" s="124">
        <v>0.6993006993006993</v>
      </c>
      <c r="AI14" s="121">
        <v>3</v>
      </c>
      <c r="AJ14" s="124">
        <v>2.097902097902098</v>
      </c>
      <c r="AK14" s="121">
        <v>0</v>
      </c>
      <c r="AL14" s="124">
        <v>0</v>
      </c>
      <c r="AM14" s="121">
        <v>139</v>
      </c>
      <c r="AN14" s="124">
        <v>97.2027972027972</v>
      </c>
      <c r="AO14" s="121">
        <v>143</v>
      </c>
    </row>
    <row r="15" spans="1:41" ht="15">
      <c r="A15" s="87" t="s">
        <v>2037</v>
      </c>
      <c r="B15" s="65" t="s">
        <v>2039</v>
      </c>
      <c r="C15" s="65" t="s">
        <v>59</v>
      </c>
      <c r="D15" s="110"/>
      <c r="E15" s="109"/>
      <c r="F15" s="111" t="s">
        <v>2745</v>
      </c>
      <c r="G15" s="112"/>
      <c r="H15" s="112"/>
      <c r="I15" s="113">
        <v>15</v>
      </c>
      <c r="J15" s="114"/>
      <c r="K15" s="48">
        <v>2</v>
      </c>
      <c r="L15" s="48">
        <v>2</v>
      </c>
      <c r="M15" s="48">
        <v>0</v>
      </c>
      <c r="N15" s="48">
        <v>2</v>
      </c>
      <c r="O15" s="48">
        <v>1</v>
      </c>
      <c r="P15" s="49">
        <v>0</v>
      </c>
      <c r="Q15" s="49">
        <v>0</v>
      </c>
      <c r="R15" s="48">
        <v>1</v>
      </c>
      <c r="S15" s="48">
        <v>0</v>
      </c>
      <c r="T15" s="48">
        <v>2</v>
      </c>
      <c r="U15" s="48">
        <v>2</v>
      </c>
      <c r="V15" s="48">
        <v>1</v>
      </c>
      <c r="W15" s="49">
        <v>0.5</v>
      </c>
      <c r="X15" s="49">
        <v>0.5</v>
      </c>
      <c r="Y15" s="78"/>
      <c r="Z15" s="78"/>
      <c r="AA15" s="78"/>
      <c r="AB15" s="84" t="s">
        <v>2205</v>
      </c>
      <c r="AC15" s="84" t="s">
        <v>2207</v>
      </c>
      <c r="AD15" s="84" t="s">
        <v>333</v>
      </c>
      <c r="AE15" s="84"/>
      <c r="AF15" s="84" t="s">
        <v>2361</v>
      </c>
      <c r="AG15" s="121">
        <v>0</v>
      </c>
      <c r="AH15" s="124">
        <v>0</v>
      </c>
      <c r="AI15" s="121">
        <v>3</v>
      </c>
      <c r="AJ15" s="124">
        <v>6.666666666666667</v>
      </c>
      <c r="AK15" s="121">
        <v>0</v>
      </c>
      <c r="AL15" s="124">
        <v>0</v>
      </c>
      <c r="AM15" s="121">
        <v>42</v>
      </c>
      <c r="AN15" s="124">
        <v>93.33333333333333</v>
      </c>
      <c r="AO15" s="121">
        <v>45</v>
      </c>
    </row>
    <row r="16" spans="1:41" ht="15">
      <c r="A16" s="87" t="s">
        <v>2038</v>
      </c>
      <c r="B16" s="65" t="s">
        <v>2040</v>
      </c>
      <c r="C16" s="65" t="s">
        <v>59</v>
      </c>
      <c r="D16" s="110"/>
      <c r="E16" s="109"/>
      <c r="F16" s="111" t="s">
        <v>2038</v>
      </c>
      <c r="G16" s="112"/>
      <c r="H16" s="112"/>
      <c r="I16" s="113">
        <v>16</v>
      </c>
      <c r="J16" s="114"/>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999</v>
      </c>
      <c r="AC16" s="84" t="s">
        <v>999</v>
      </c>
      <c r="AD16" s="84" t="s">
        <v>351</v>
      </c>
      <c r="AE16" s="84"/>
      <c r="AF16" s="84" t="s">
        <v>2362</v>
      </c>
      <c r="AG16" s="121">
        <v>0</v>
      </c>
      <c r="AH16" s="124">
        <v>0</v>
      </c>
      <c r="AI16" s="121">
        <v>0</v>
      </c>
      <c r="AJ16" s="124">
        <v>0</v>
      </c>
      <c r="AK16" s="121">
        <v>0</v>
      </c>
      <c r="AL16" s="124">
        <v>0</v>
      </c>
      <c r="AM16" s="121">
        <v>38</v>
      </c>
      <c r="AN16" s="124">
        <v>100</v>
      </c>
      <c r="AO16" s="121">
        <v>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2025</v>
      </c>
      <c r="B2" s="84" t="s">
        <v>348</v>
      </c>
      <c r="C2" s="78">
        <f>VLOOKUP(GroupVertices[[#This Row],[Vertex]],Vertices[],MATCH("ID",Vertices[[#Headers],[Vertex]:[Vertex Content Word Count]],0),FALSE)</f>
        <v>152</v>
      </c>
    </row>
    <row r="3" spans="1:3" ht="15">
      <c r="A3" s="78" t="s">
        <v>2025</v>
      </c>
      <c r="B3" s="84" t="s">
        <v>349</v>
      </c>
      <c r="C3" s="78">
        <f>VLOOKUP(GroupVertices[[#This Row],[Vertex]],Vertices[],MATCH("ID",Vertices[[#Headers],[Vertex]:[Vertex Content Word Count]],0),FALSE)</f>
        <v>153</v>
      </c>
    </row>
    <row r="4" spans="1:3" ht="15">
      <c r="A4" s="78" t="s">
        <v>2025</v>
      </c>
      <c r="B4" s="84" t="s">
        <v>347</v>
      </c>
      <c r="C4" s="78">
        <f>VLOOKUP(GroupVertices[[#This Row],[Vertex]],Vertices[],MATCH("ID",Vertices[[#Headers],[Vertex]:[Vertex Content Word Count]],0),FALSE)</f>
        <v>7</v>
      </c>
    </row>
    <row r="5" spans="1:3" ht="15">
      <c r="A5" s="78" t="s">
        <v>2025</v>
      </c>
      <c r="B5" s="84" t="s">
        <v>335</v>
      </c>
      <c r="C5" s="78">
        <f>VLOOKUP(GroupVertices[[#This Row],[Vertex]],Vertices[],MATCH("ID",Vertices[[#Headers],[Vertex]:[Vertex Content Word Count]],0),FALSE)</f>
        <v>139</v>
      </c>
    </row>
    <row r="6" spans="1:3" ht="15">
      <c r="A6" s="78" t="s">
        <v>2025</v>
      </c>
      <c r="B6" s="84" t="s">
        <v>310</v>
      </c>
      <c r="C6" s="78">
        <f>VLOOKUP(GroupVertices[[#This Row],[Vertex]],Vertices[],MATCH("ID",Vertices[[#Headers],[Vertex]:[Vertex Content Word Count]],0),FALSE)</f>
        <v>113</v>
      </c>
    </row>
    <row r="7" spans="1:3" ht="15">
      <c r="A7" s="78" t="s">
        <v>2025</v>
      </c>
      <c r="B7" s="84" t="s">
        <v>292</v>
      </c>
      <c r="C7" s="78">
        <f>VLOOKUP(GroupVertices[[#This Row],[Vertex]],Vertices[],MATCH("ID",Vertices[[#Headers],[Vertex]:[Vertex Content Word Count]],0),FALSE)</f>
        <v>94</v>
      </c>
    </row>
    <row r="8" spans="1:3" ht="15">
      <c r="A8" s="78" t="s">
        <v>2025</v>
      </c>
      <c r="B8" s="84" t="s">
        <v>287</v>
      </c>
      <c r="C8" s="78">
        <f>VLOOKUP(GroupVertices[[#This Row],[Vertex]],Vertices[],MATCH("ID",Vertices[[#Headers],[Vertex]:[Vertex Content Word Count]],0),FALSE)</f>
        <v>89</v>
      </c>
    </row>
    <row r="9" spans="1:3" ht="15">
      <c r="A9" s="78" t="s">
        <v>2025</v>
      </c>
      <c r="B9" s="84" t="s">
        <v>280</v>
      </c>
      <c r="C9" s="78">
        <f>VLOOKUP(GroupVertices[[#This Row],[Vertex]],Vertices[],MATCH("ID",Vertices[[#Headers],[Vertex]:[Vertex Content Word Count]],0),FALSE)</f>
        <v>81</v>
      </c>
    </row>
    <row r="10" spans="1:3" ht="15">
      <c r="A10" s="78" t="s">
        <v>2025</v>
      </c>
      <c r="B10" s="84" t="s">
        <v>269</v>
      </c>
      <c r="C10" s="78">
        <f>VLOOKUP(GroupVertices[[#This Row],[Vertex]],Vertices[],MATCH("ID",Vertices[[#Headers],[Vertex]:[Vertex Content Word Count]],0),FALSE)</f>
        <v>67</v>
      </c>
    </row>
    <row r="11" spans="1:3" ht="15">
      <c r="A11" s="78" t="s">
        <v>2025</v>
      </c>
      <c r="B11" s="84" t="s">
        <v>266</v>
      </c>
      <c r="C11" s="78">
        <f>VLOOKUP(GroupVertices[[#This Row],[Vertex]],Vertices[],MATCH("ID",Vertices[[#Headers],[Vertex]:[Vertex Content Word Count]],0),FALSE)</f>
        <v>64</v>
      </c>
    </row>
    <row r="12" spans="1:3" ht="15">
      <c r="A12" s="78" t="s">
        <v>2025</v>
      </c>
      <c r="B12" s="84" t="s">
        <v>265</v>
      </c>
      <c r="C12" s="78">
        <f>VLOOKUP(GroupVertices[[#This Row],[Vertex]],Vertices[],MATCH("ID",Vertices[[#Headers],[Vertex]:[Vertex Content Word Count]],0),FALSE)</f>
        <v>63</v>
      </c>
    </row>
    <row r="13" spans="1:3" ht="15">
      <c r="A13" s="78" t="s">
        <v>2025</v>
      </c>
      <c r="B13" s="84" t="s">
        <v>264</v>
      </c>
      <c r="C13" s="78">
        <f>VLOOKUP(GroupVertices[[#This Row],[Vertex]],Vertices[],MATCH("ID",Vertices[[#Headers],[Vertex]:[Vertex Content Word Count]],0),FALSE)</f>
        <v>62</v>
      </c>
    </row>
    <row r="14" spans="1:3" ht="15">
      <c r="A14" s="78" t="s">
        <v>2025</v>
      </c>
      <c r="B14" s="84" t="s">
        <v>263</v>
      </c>
      <c r="C14" s="78">
        <f>VLOOKUP(GroupVertices[[#This Row],[Vertex]],Vertices[],MATCH("ID",Vertices[[#Headers],[Vertex]:[Vertex Content Word Count]],0),FALSE)</f>
        <v>61</v>
      </c>
    </row>
    <row r="15" spans="1:3" ht="15">
      <c r="A15" s="78" t="s">
        <v>2025</v>
      </c>
      <c r="B15" s="84" t="s">
        <v>260</v>
      </c>
      <c r="C15" s="78">
        <f>VLOOKUP(GroupVertices[[#This Row],[Vertex]],Vertices[],MATCH("ID",Vertices[[#Headers],[Vertex]:[Vertex Content Word Count]],0),FALSE)</f>
        <v>58</v>
      </c>
    </row>
    <row r="16" spans="1:3" ht="15">
      <c r="A16" s="78" t="s">
        <v>2025</v>
      </c>
      <c r="B16" s="84" t="s">
        <v>259</v>
      </c>
      <c r="C16" s="78">
        <f>VLOOKUP(GroupVertices[[#This Row],[Vertex]],Vertices[],MATCH("ID",Vertices[[#Headers],[Vertex]:[Vertex Content Word Count]],0),FALSE)</f>
        <v>57</v>
      </c>
    </row>
    <row r="17" spans="1:3" ht="15">
      <c r="A17" s="78" t="s">
        <v>2025</v>
      </c>
      <c r="B17" s="84" t="s">
        <v>258</v>
      </c>
      <c r="C17" s="78">
        <f>VLOOKUP(GroupVertices[[#This Row],[Vertex]],Vertices[],MATCH("ID",Vertices[[#Headers],[Vertex]:[Vertex Content Word Count]],0),FALSE)</f>
        <v>56</v>
      </c>
    </row>
    <row r="18" spans="1:3" ht="15">
      <c r="A18" s="78" t="s">
        <v>2025</v>
      </c>
      <c r="B18" s="84" t="s">
        <v>257</v>
      </c>
      <c r="C18" s="78">
        <f>VLOOKUP(GroupVertices[[#This Row],[Vertex]],Vertices[],MATCH("ID",Vertices[[#Headers],[Vertex]:[Vertex Content Word Count]],0),FALSE)</f>
        <v>55</v>
      </c>
    </row>
    <row r="19" spans="1:3" ht="15">
      <c r="A19" s="78" t="s">
        <v>2025</v>
      </c>
      <c r="B19" s="84" t="s">
        <v>256</v>
      </c>
      <c r="C19" s="78">
        <f>VLOOKUP(GroupVertices[[#This Row],[Vertex]],Vertices[],MATCH("ID",Vertices[[#Headers],[Vertex]:[Vertex Content Word Count]],0),FALSE)</f>
        <v>54</v>
      </c>
    </row>
    <row r="20" spans="1:3" ht="15">
      <c r="A20" s="78" t="s">
        <v>2025</v>
      </c>
      <c r="B20" s="84" t="s">
        <v>252</v>
      </c>
      <c r="C20" s="78">
        <f>VLOOKUP(GroupVertices[[#This Row],[Vertex]],Vertices[],MATCH("ID",Vertices[[#Headers],[Vertex]:[Vertex Content Word Count]],0),FALSE)</f>
        <v>49</v>
      </c>
    </row>
    <row r="21" spans="1:3" ht="15">
      <c r="A21" s="78" t="s">
        <v>2025</v>
      </c>
      <c r="B21" s="84" t="s">
        <v>250</v>
      </c>
      <c r="C21" s="78">
        <f>VLOOKUP(GroupVertices[[#This Row],[Vertex]],Vertices[],MATCH("ID",Vertices[[#Headers],[Vertex]:[Vertex Content Word Count]],0),FALSE)</f>
        <v>47</v>
      </c>
    </row>
    <row r="22" spans="1:3" ht="15">
      <c r="A22" s="78" t="s">
        <v>2025</v>
      </c>
      <c r="B22" s="84" t="s">
        <v>249</v>
      </c>
      <c r="C22" s="78">
        <f>VLOOKUP(GroupVertices[[#This Row],[Vertex]],Vertices[],MATCH("ID",Vertices[[#Headers],[Vertex]:[Vertex Content Word Count]],0),FALSE)</f>
        <v>46</v>
      </c>
    </row>
    <row r="23" spans="1:3" ht="15">
      <c r="A23" s="78" t="s">
        <v>2025</v>
      </c>
      <c r="B23" s="84" t="s">
        <v>241</v>
      </c>
      <c r="C23" s="78">
        <f>VLOOKUP(GroupVertices[[#This Row],[Vertex]],Vertices[],MATCH("ID",Vertices[[#Headers],[Vertex]:[Vertex Content Word Count]],0),FALSE)</f>
        <v>37</v>
      </c>
    </row>
    <row r="24" spans="1:3" ht="15">
      <c r="A24" s="78" t="s">
        <v>2025</v>
      </c>
      <c r="B24" s="84" t="s">
        <v>239</v>
      </c>
      <c r="C24" s="78">
        <f>VLOOKUP(GroupVertices[[#This Row],[Vertex]],Vertices[],MATCH("ID",Vertices[[#Headers],[Vertex]:[Vertex Content Word Count]],0),FALSE)</f>
        <v>35</v>
      </c>
    </row>
    <row r="25" spans="1:3" ht="15">
      <c r="A25" s="78" t="s">
        <v>2025</v>
      </c>
      <c r="B25" s="84" t="s">
        <v>235</v>
      </c>
      <c r="C25" s="78">
        <f>VLOOKUP(GroupVertices[[#This Row],[Vertex]],Vertices[],MATCH("ID",Vertices[[#Headers],[Vertex]:[Vertex Content Word Count]],0),FALSE)</f>
        <v>30</v>
      </c>
    </row>
    <row r="26" spans="1:3" ht="15">
      <c r="A26" s="78" t="s">
        <v>2025</v>
      </c>
      <c r="B26" s="84" t="s">
        <v>234</v>
      </c>
      <c r="C26" s="78">
        <f>VLOOKUP(GroupVertices[[#This Row],[Vertex]],Vertices[],MATCH("ID",Vertices[[#Headers],[Vertex]:[Vertex Content Word Count]],0),FALSE)</f>
        <v>29</v>
      </c>
    </row>
    <row r="27" spans="1:3" ht="15">
      <c r="A27" s="78" t="s">
        <v>2025</v>
      </c>
      <c r="B27" s="84" t="s">
        <v>233</v>
      </c>
      <c r="C27" s="78">
        <f>VLOOKUP(GroupVertices[[#This Row],[Vertex]],Vertices[],MATCH("ID",Vertices[[#Headers],[Vertex]:[Vertex Content Word Count]],0),FALSE)</f>
        <v>28</v>
      </c>
    </row>
    <row r="28" spans="1:3" ht="15">
      <c r="A28" s="78" t="s">
        <v>2025</v>
      </c>
      <c r="B28" s="84" t="s">
        <v>230</v>
      </c>
      <c r="C28" s="78">
        <f>VLOOKUP(GroupVertices[[#This Row],[Vertex]],Vertices[],MATCH("ID",Vertices[[#Headers],[Vertex]:[Vertex Content Word Count]],0),FALSE)</f>
        <v>25</v>
      </c>
    </row>
    <row r="29" spans="1:3" ht="15">
      <c r="A29" s="78" t="s">
        <v>2025</v>
      </c>
      <c r="B29" s="84" t="s">
        <v>228</v>
      </c>
      <c r="C29" s="78">
        <f>VLOOKUP(GroupVertices[[#This Row],[Vertex]],Vertices[],MATCH("ID",Vertices[[#Headers],[Vertex]:[Vertex Content Word Count]],0),FALSE)</f>
        <v>23</v>
      </c>
    </row>
    <row r="30" spans="1:3" ht="15">
      <c r="A30" s="78" t="s">
        <v>2025</v>
      </c>
      <c r="B30" s="84" t="s">
        <v>225</v>
      </c>
      <c r="C30" s="78">
        <f>VLOOKUP(GroupVertices[[#This Row],[Vertex]],Vertices[],MATCH("ID",Vertices[[#Headers],[Vertex]:[Vertex Content Word Count]],0),FALSE)</f>
        <v>19</v>
      </c>
    </row>
    <row r="31" spans="1:3" ht="15">
      <c r="A31" s="78" t="s">
        <v>2025</v>
      </c>
      <c r="B31" s="84" t="s">
        <v>224</v>
      </c>
      <c r="C31" s="78">
        <f>VLOOKUP(GroupVertices[[#This Row],[Vertex]],Vertices[],MATCH("ID",Vertices[[#Headers],[Vertex]:[Vertex Content Word Count]],0),FALSE)</f>
        <v>18</v>
      </c>
    </row>
    <row r="32" spans="1:3" ht="15">
      <c r="A32" s="78" t="s">
        <v>2025</v>
      </c>
      <c r="B32" s="84" t="s">
        <v>222</v>
      </c>
      <c r="C32" s="78">
        <f>VLOOKUP(GroupVertices[[#This Row],[Vertex]],Vertices[],MATCH("ID",Vertices[[#Headers],[Vertex]:[Vertex Content Word Count]],0),FALSE)</f>
        <v>16</v>
      </c>
    </row>
    <row r="33" spans="1:3" ht="15">
      <c r="A33" s="78" t="s">
        <v>2025</v>
      </c>
      <c r="B33" s="84" t="s">
        <v>221</v>
      </c>
      <c r="C33" s="78">
        <f>VLOOKUP(GroupVertices[[#This Row],[Vertex]],Vertices[],MATCH("ID",Vertices[[#Headers],[Vertex]:[Vertex Content Word Count]],0),FALSE)</f>
        <v>15</v>
      </c>
    </row>
    <row r="34" spans="1:3" ht="15">
      <c r="A34" s="78" t="s">
        <v>2025</v>
      </c>
      <c r="B34" s="84" t="s">
        <v>220</v>
      </c>
      <c r="C34" s="78">
        <f>VLOOKUP(GroupVertices[[#This Row],[Vertex]],Vertices[],MATCH("ID",Vertices[[#Headers],[Vertex]:[Vertex Content Word Count]],0),FALSE)</f>
        <v>14</v>
      </c>
    </row>
    <row r="35" spans="1:3" ht="15">
      <c r="A35" s="78" t="s">
        <v>2025</v>
      </c>
      <c r="B35" s="84" t="s">
        <v>219</v>
      </c>
      <c r="C35" s="78">
        <f>VLOOKUP(GroupVertices[[#This Row],[Vertex]],Vertices[],MATCH("ID",Vertices[[#Headers],[Vertex]:[Vertex Content Word Count]],0),FALSE)</f>
        <v>13</v>
      </c>
    </row>
    <row r="36" spans="1:3" ht="15">
      <c r="A36" s="78" t="s">
        <v>2025</v>
      </c>
      <c r="B36" s="84" t="s">
        <v>218</v>
      </c>
      <c r="C36" s="78">
        <f>VLOOKUP(GroupVertices[[#This Row],[Vertex]],Vertices[],MATCH("ID",Vertices[[#Headers],[Vertex]:[Vertex Content Word Count]],0),FALSE)</f>
        <v>12</v>
      </c>
    </row>
    <row r="37" spans="1:3" ht="15">
      <c r="A37" s="78" t="s">
        <v>2025</v>
      </c>
      <c r="B37" s="84" t="s">
        <v>216</v>
      </c>
      <c r="C37" s="78">
        <f>VLOOKUP(GroupVertices[[#This Row],[Vertex]],Vertices[],MATCH("ID",Vertices[[#Headers],[Vertex]:[Vertex Content Word Count]],0),FALSE)</f>
        <v>9</v>
      </c>
    </row>
    <row r="38" spans="1:3" ht="15">
      <c r="A38" s="78" t="s">
        <v>2026</v>
      </c>
      <c r="B38" s="84" t="s">
        <v>212</v>
      </c>
      <c r="C38" s="78">
        <f>VLOOKUP(GroupVertices[[#This Row],[Vertex]],Vertices[],MATCH("ID",Vertices[[#Headers],[Vertex]:[Vertex Content Word Count]],0),FALSE)</f>
        <v>3</v>
      </c>
    </row>
    <row r="39" spans="1:3" ht="15">
      <c r="A39" s="78" t="s">
        <v>2026</v>
      </c>
      <c r="B39" s="84" t="s">
        <v>213</v>
      </c>
      <c r="C39" s="78">
        <f>VLOOKUP(GroupVertices[[#This Row],[Vertex]],Vertices[],MATCH("ID",Vertices[[#Headers],[Vertex]:[Vertex Content Word Count]],0),FALSE)</f>
        <v>4</v>
      </c>
    </row>
    <row r="40" spans="1:3" ht="15">
      <c r="A40" s="78" t="s">
        <v>2026</v>
      </c>
      <c r="B40" s="84" t="s">
        <v>215</v>
      </c>
      <c r="C40" s="78">
        <f>VLOOKUP(GroupVertices[[#This Row],[Vertex]],Vertices[],MATCH("ID",Vertices[[#Headers],[Vertex]:[Vertex Content Word Count]],0),FALSE)</f>
        <v>8</v>
      </c>
    </row>
    <row r="41" spans="1:3" ht="15">
      <c r="A41" s="78" t="s">
        <v>2026</v>
      </c>
      <c r="B41" s="84" t="s">
        <v>232</v>
      </c>
      <c r="C41" s="78">
        <f>VLOOKUP(GroupVertices[[#This Row],[Vertex]],Vertices[],MATCH("ID",Vertices[[#Headers],[Vertex]:[Vertex Content Word Count]],0),FALSE)</f>
        <v>27</v>
      </c>
    </row>
    <row r="42" spans="1:3" ht="15">
      <c r="A42" s="78" t="s">
        <v>2026</v>
      </c>
      <c r="B42" s="84" t="s">
        <v>247</v>
      </c>
      <c r="C42" s="78">
        <f>VLOOKUP(GroupVertices[[#This Row],[Vertex]],Vertices[],MATCH("ID",Vertices[[#Headers],[Vertex]:[Vertex Content Word Count]],0),FALSE)</f>
        <v>44</v>
      </c>
    </row>
    <row r="43" spans="1:3" ht="15">
      <c r="A43" s="78" t="s">
        <v>2026</v>
      </c>
      <c r="B43" s="84" t="s">
        <v>255</v>
      </c>
      <c r="C43" s="78">
        <f>VLOOKUP(GroupVertices[[#This Row],[Vertex]],Vertices[],MATCH("ID",Vertices[[#Headers],[Vertex]:[Vertex Content Word Count]],0),FALSE)</f>
        <v>53</v>
      </c>
    </row>
    <row r="44" spans="1:3" ht="15">
      <c r="A44" s="78" t="s">
        <v>2026</v>
      </c>
      <c r="B44" s="84" t="s">
        <v>268</v>
      </c>
      <c r="C44" s="78">
        <f>VLOOKUP(GroupVertices[[#This Row],[Vertex]],Vertices[],MATCH("ID",Vertices[[#Headers],[Vertex]:[Vertex Content Word Count]],0),FALSE)</f>
        <v>66</v>
      </c>
    </row>
    <row r="45" spans="1:3" ht="15">
      <c r="A45" s="78" t="s">
        <v>2026</v>
      </c>
      <c r="B45" s="84" t="s">
        <v>272</v>
      </c>
      <c r="C45" s="78">
        <f>VLOOKUP(GroupVertices[[#This Row],[Vertex]],Vertices[],MATCH("ID",Vertices[[#Headers],[Vertex]:[Vertex Content Word Count]],0),FALSE)</f>
        <v>71</v>
      </c>
    </row>
    <row r="46" spans="1:3" ht="15">
      <c r="A46" s="78" t="s">
        <v>2026</v>
      </c>
      <c r="B46" s="84" t="s">
        <v>276</v>
      </c>
      <c r="C46" s="78">
        <f>VLOOKUP(GroupVertices[[#This Row],[Vertex]],Vertices[],MATCH("ID",Vertices[[#Headers],[Vertex]:[Vertex Content Word Count]],0),FALSE)</f>
        <v>76</v>
      </c>
    </row>
    <row r="47" spans="1:3" ht="15">
      <c r="A47" s="78" t="s">
        <v>2026</v>
      </c>
      <c r="B47" s="84" t="s">
        <v>277</v>
      </c>
      <c r="C47" s="78">
        <f>VLOOKUP(GroupVertices[[#This Row],[Vertex]],Vertices[],MATCH("ID",Vertices[[#Headers],[Vertex]:[Vertex Content Word Count]],0),FALSE)</f>
        <v>77</v>
      </c>
    </row>
    <row r="48" spans="1:3" ht="15">
      <c r="A48" s="78" t="s">
        <v>2026</v>
      </c>
      <c r="B48" s="84" t="s">
        <v>278</v>
      </c>
      <c r="C48" s="78">
        <f>VLOOKUP(GroupVertices[[#This Row],[Vertex]],Vertices[],MATCH("ID",Vertices[[#Headers],[Vertex]:[Vertex Content Word Count]],0),FALSE)</f>
        <v>78</v>
      </c>
    </row>
    <row r="49" spans="1:3" ht="15">
      <c r="A49" s="78" t="s">
        <v>2026</v>
      </c>
      <c r="B49" s="84" t="s">
        <v>281</v>
      </c>
      <c r="C49" s="78">
        <f>VLOOKUP(GroupVertices[[#This Row],[Vertex]],Vertices[],MATCH("ID",Vertices[[#Headers],[Vertex]:[Vertex Content Word Count]],0),FALSE)</f>
        <v>82</v>
      </c>
    </row>
    <row r="50" spans="1:3" ht="15">
      <c r="A50" s="78" t="s">
        <v>2026</v>
      </c>
      <c r="B50" s="84" t="s">
        <v>282</v>
      </c>
      <c r="C50" s="78">
        <f>VLOOKUP(GroupVertices[[#This Row],[Vertex]],Vertices[],MATCH("ID",Vertices[[#Headers],[Vertex]:[Vertex Content Word Count]],0),FALSE)</f>
        <v>83</v>
      </c>
    </row>
    <row r="51" spans="1:3" ht="15">
      <c r="A51" s="78" t="s">
        <v>2026</v>
      </c>
      <c r="B51" s="84" t="s">
        <v>293</v>
      </c>
      <c r="C51" s="78">
        <f>VLOOKUP(GroupVertices[[#This Row],[Vertex]],Vertices[],MATCH("ID",Vertices[[#Headers],[Vertex]:[Vertex Content Word Count]],0),FALSE)</f>
        <v>95</v>
      </c>
    </row>
    <row r="52" spans="1:3" ht="15">
      <c r="A52" s="78" t="s">
        <v>2026</v>
      </c>
      <c r="B52" s="84" t="s">
        <v>298</v>
      </c>
      <c r="C52" s="78">
        <f>VLOOKUP(GroupVertices[[#This Row],[Vertex]],Vertices[],MATCH("ID",Vertices[[#Headers],[Vertex]:[Vertex Content Word Count]],0),FALSE)</f>
        <v>99</v>
      </c>
    </row>
    <row r="53" spans="1:3" ht="15">
      <c r="A53" s="78" t="s">
        <v>2026</v>
      </c>
      <c r="B53" s="84" t="s">
        <v>316</v>
      </c>
      <c r="C53" s="78">
        <f>VLOOKUP(GroupVertices[[#This Row],[Vertex]],Vertices[],MATCH("ID",Vertices[[#Headers],[Vertex]:[Vertex Content Word Count]],0),FALSE)</f>
        <v>122</v>
      </c>
    </row>
    <row r="54" spans="1:3" ht="15">
      <c r="A54" s="78" t="s">
        <v>2026</v>
      </c>
      <c r="B54" s="84" t="s">
        <v>323</v>
      </c>
      <c r="C54" s="78">
        <f>VLOOKUP(GroupVertices[[#This Row],[Vertex]],Vertices[],MATCH("ID",Vertices[[#Headers],[Vertex]:[Vertex Content Word Count]],0),FALSE)</f>
        <v>128</v>
      </c>
    </row>
    <row r="55" spans="1:3" ht="15">
      <c r="A55" s="78" t="s">
        <v>2026</v>
      </c>
      <c r="B55" s="84" t="s">
        <v>327</v>
      </c>
      <c r="C55" s="78">
        <f>VLOOKUP(GroupVertices[[#This Row],[Vertex]],Vertices[],MATCH("ID",Vertices[[#Headers],[Vertex]:[Vertex Content Word Count]],0),FALSE)</f>
        <v>132</v>
      </c>
    </row>
    <row r="56" spans="1:3" ht="15">
      <c r="A56" s="78" t="s">
        <v>2026</v>
      </c>
      <c r="B56" s="84" t="s">
        <v>332</v>
      </c>
      <c r="C56" s="78">
        <f>VLOOKUP(GroupVertices[[#This Row],[Vertex]],Vertices[],MATCH("ID",Vertices[[#Headers],[Vertex]:[Vertex Content Word Count]],0),FALSE)</f>
        <v>136</v>
      </c>
    </row>
    <row r="57" spans="1:3" ht="15">
      <c r="A57" s="78" t="s">
        <v>2026</v>
      </c>
      <c r="B57" s="84" t="s">
        <v>340</v>
      </c>
      <c r="C57" s="78">
        <f>VLOOKUP(GroupVertices[[#This Row],[Vertex]],Vertices[],MATCH("ID",Vertices[[#Headers],[Vertex]:[Vertex Content Word Count]],0),FALSE)</f>
        <v>145</v>
      </c>
    </row>
    <row r="58" spans="1:3" ht="15">
      <c r="A58" s="78" t="s">
        <v>2026</v>
      </c>
      <c r="B58" s="84" t="s">
        <v>345</v>
      </c>
      <c r="C58" s="78">
        <f>VLOOKUP(GroupVertices[[#This Row],[Vertex]],Vertices[],MATCH("ID",Vertices[[#Headers],[Vertex]:[Vertex Content Word Count]],0),FALSE)</f>
        <v>150</v>
      </c>
    </row>
    <row r="59" spans="1:3" ht="15">
      <c r="A59" s="78" t="s">
        <v>2026</v>
      </c>
      <c r="B59" s="84" t="s">
        <v>346</v>
      </c>
      <c r="C59" s="78">
        <f>VLOOKUP(GroupVertices[[#This Row],[Vertex]],Vertices[],MATCH("ID",Vertices[[#Headers],[Vertex]:[Vertex Content Word Count]],0),FALSE)</f>
        <v>151</v>
      </c>
    </row>
    <row r="60" spans="1:3" ht="15">
      <c r="A60" s="78" t="s">
        <v>2027</v>
      </c>
      <c r="B60" s="84" t="s">
        <v>341</v>
      </c>
      <c r="C60" s="78">
        <f>VLOOKUP(GroupVertices[[#This Row],[Vertex]],Vertices[],MATCH("ID",Vertices[[#Headers],[Vertex]:[Vertex Content Word Count]],0),FALSE)</f>
        <v>146</v>
      </c>
    </row>
    <row r="61" spans="1:3" ht="15">
      <c r="A61" s="78" t="s">
        <v>2027</v>
      </c>
      <c r="B61" s="84" t="s">
        <v>362</v>
      </c>
      <c r="C61" s="78">
        <f>VLOOKUP(GroupVertices[[#This Row],[Vertex]],Vertices[],MATCH("ID",Vertices[[#Headers],[Vertex]:[Vertex Content Word Count]],0),FALSE)</f>
        <v>149</v>
      </c>
    </row>
    <row r="62" spans="1:3" ht="15">
      <c r="A62" s="78" t="s">
        <v>2027</v>
      </c>
      <c r="B62" s="84" t="s">
        <v>344</v>
      </c>
      <c r="C62" s="78">
        <f>VLOOKUP(GroupVertices[[#This Row],[Vertex]],Vertices[],MATCH("ID",Vertices[[#Headers],[Vertex]:[Vertex Content Word Count]],0),FALSE)</f>
        <v>148</v>
      </c>
    </row>
    <row r="63" spans="1:3" ht="15">
      <c r="A63" s="78" t="s">
        <v>2027</v>
      </c>
      <c r="B63" s="84" t="s">
        <v>342</v>
      </c>
      <c r="C63" s="78">
        <f>VLOOKUP(GroupVertices[[#This Row],[Vertex]],Vertices[],MATCH("ID",Vertices[[#Headers],[Vertex]:[Vertex Content Word Count]],0),FALSE)</f>
        <v>6</v>
      </c>
    </row>
    <row r="64" spans="1:3" ht="15">
      <c r="A64" s="78" t="s">
        <v>2027</v>
      </c>
      <c r="B64" s="84" t="s">
        <v>343</v>
      </c>
      <c r="C64" s="78">
        <f>VLOOKUP(GroupVertices[[#This Row],[Vertex]],Vertices[],MATCH("ID",Vertices[[#Headers],[Vertex]:[Vertex Content Word Count]],0),FALSE)</f>
        <v>147</v>
      </c>
    </row>
    <row r="65" spans="1:3" ht="15">
      <c r="A65" s="78" t="s">
        <v>2027</v>
      </c>
      <c r="B65" s="84" t="s">
        <v>274</v>
      </c>
      <c r="C65" s="78">
        <f>VLOOKUP(GroupVertices[[#This Row],[Vertex]],Vertices[],MATCH("ID",Vertices[[#Headers],[Vertex]:[Vertex Content Word Count]],0),FALSE)</f>
        <v>73</v>
      </c>
    </row>
    <row r="66" spans="1:3" ht="15">
      <c r="A66" s="78" t="s">
        <v>2027</v>
      </c>
      <c r="B66" s="84" t="s">
        <v>353</v>
      </c>
      <c r="C66" s="78">
        <f>VLOOKUP(GroupVertices[[#This Row],[Vertex]],Vertices[],MATCH("ID",Vertices[[#Headers],[Vertex]:[Vertex Content Word Count]],0),FALSE)</f>
        <v>105</v>
      </c>
    </row>
    <row r="67" spans="1:3" ht="15">
      <c r="A67" s="78" t="s">
        <v>2027</v>
      </c>
      <c r="B67" s="84" t="s">
        <v>324</v>
      </c>
      <c r="C67" s="78">
        <f>VLOOKUP(GroupVertices[[#This Row],[Vertex]],Vertices[],MATCH("ID",Vertices[[#Headers],[Vertex]:[Vertex Content Word Count]],0),FALSE)</f>
        <v>129</v>
      </c>
    </row>
    <row r="68" spans="1:3" ht="15">
      <c r="A68" s="78" t="s">
        <v>2027</v>
      </c>
      <c r="B68" s="84" t="s">
        <v>358</v>
      </c>
      <c r="C68" s="78">
        <f>VLOOKUP(GroupVertices[[#This Row],[Vertex]],Vertices[],MATCH("ID",Vertices[[#Headers],[Vertex]:[Vertex Content Word Count]],0),FALSE)</f>
        <v>130</v>
      </c>
    </row>
    <row r="69" spans="1:3" ht="15">
      <c r="A69" s="78" t="s">
        <v>2027</v>
      </c>
      <c r="B69" s="84" t="s">
        <v>303</v>
      </c>
      <c r="C69" s="78">
        <f>VLOOKUP(GroupVertices[[#This Row],[Vertex]],Vertices[],MATCH("ID",Vertices[[#Headers],[Vertex]:[Vertex Content Word Count]],0),FALSE)</f>
        <v>104</v>
      </c>
    </row>
    <row r="70" spans="1:3" ht="15">
      <c r="A70" s="78" t="s">
        <v>2027</v>
      </c>
      <c r="B70" s="84" t="s">
        <v>273</v>
      </c>
      <c r="C70" s="78">
        <f>VLOOKUP(GroupVertices[[#This Row],[Vertex]],Vertices[],MATCH("ID",Vertices[[#Headers],[Vertex]:[Vertex Content Word Count]],0),FALSE)</f>
        <v>72</v>
      </c>
    </row>
    <row r="71" spans="1:3" ht="15">
      <c r="A71" s="78" t="s">
        <v>2027</v>
      </c>
      <c r="B71" s="84" t="s">
        <v>246</v>
      </c>
      <c r="C71" s="78">
        <f>VLOOKUP(GroupVertices[[#This Row],[Vertex]],Vertices[],MATCH("ID",Vertices[[#Headers],[Vertex]:[Vertex Content Word Count]],0),FALSE)</f>
        <v>43</v>
      </c>
    </row>
    <row r="72" spans="1:3" ht="15">
      <c r="A72" s="78" t="s">
        <v>2027</v>
      </c>
      <c r="B72" s="84" t="s">
        <v>240</v>
      </c>
      <c r="C72" s="78">
        <f>VLOOKUP(GroupVertices[[#This Row],[Vertex]],Vertices[],MATCH("ID",Vertices[[#Headers],[Vertex]:[Vertex Content Word Count]],0),FALSE)</f>
        <v>36</v>
      </c>
    </row>
    <row r="73" spans="1:3" ht="15">
      <c r="A73" s="78" t="s">
        <v>2027</v>
      </c>
      <c r="B73" s="84" t="s">
        <v>237</v>
      </c>
      <c r="C73" s="78">
        <f>VLOOKUP(GroupVertices[[#This Row],[Vertex]],Vertices[],MATCH("ID",Vertices[[#Headers],[Vertex]:[Vertex Content Word Count]],0),FALSE)</f>
        <v>32</v>
      </c>
    </row>
    <row r="74" spans="1:3" ht="15">
      <c r="A74" s="78" t="s">
        <v>2027</v>
      </c>
      <c r="B74" s="84" t="s">
        <v>236</v>
      </c>
      <c r="C74" s="78">
        <f>VLOOKUP(GroupVertices[[#This Row],[Vertex]],Vertices[],MATCH("ID",Vertices[[#Headers],[Vertex]:[Vertex Content Word Count]],0),FALSE)</f>
        <v>31</v>
      </c>
    </row>
    <row r="75" spans="1:3" ht="15">
      <c r="A75" s="78" t="s">
        <v>2027</v>
      </c>
      <c r="B75" s="84" t="s">
        <v>214</v>
      </c>
      <c r="C75" s="78">
        <f>VLOOKUP(GroupVertices[[#This Row],[Vertex]],Vertices[],MATCH("ID",Vertices[[#Headers],[Vertex]:[Vertex Content Word Count]],0),FALSE)</f>
        <v>5</v>
      </c>
    </row>
    <row r="76" spans="1:3" ht="15">
      <c r="A76" s="78" t="s">
        <v>2028</v>
      </c>
      <c r="B76" s="84" t="s">
        <v>326</v>
      </c>
      <c r="C76" s="78">
        <f>VLOOKUP(GroupVertices[[#This Row],[Vertex]],Vertices[],MATCH("ID",Vertices[[#Headers],[Vertex]:[Vertex Content Word Count]],0),FALSE)</f>
        <v>131</v>
      </c>
    </row>
    <row r="77" spans="1:3" ht="15">
      <c r="A77" s="78" t="s">
        <v>2028</v>
      </c>
      <c r="B77" s="84" t="s">
        <v>325</v>
      </c>
      <c r="C77" s="78">
        <f>VLOOKUP(GroupVertices[[#This Row],[Vertex]],Vertices[],MATCH("ID",Vertices[[#Headers],[Vertex]:[Vertex Content Word Count]],0),FALSE)</f>
        <v>21</v>
      </c>
    </row>
    <row r="78" spans="1:3" ht="15">
      <c r="A78" s="78" t="s">
        <v>2028</v>
      </c>
      <c r="B78" s="84" t="s">
        <v>308</v>
      </c>
      <c r="C78" s="78">
        <f>VLOOKUP(GroupVertices[[#This Row],[Vertex]],Vertices[],MATCH("ID",Vertices[[#Headers],[Vertex]:[Vertex Content Word Count]],0),FALSE)</f>
        <v>111</v>
      </c>
    </row>
    <row r="79" spans="1:3" ht="15">
      <c r="A79" s="78" t="s">
        <v>2028</v>
      </c>
      <c r="B79" s="84" t="s">
        <v>307</v>
      </c>
      <c r="C79" s="78">
        <f>VLOOKUP(GroupVertices[[#This Row],[Vertex]],Vertices[],MATCH("ID",Vertices[[#Headers],[Vertex]:[Vertex Content Word Count]],0),FALSE)</f>
        <v>110</v>
      </c>
    </row>
    <row r="80" spans="1:3" ht="15">
      <c r="A80" s="78" t="s">
        <v>2028</v>
      </c>
      <c r="B80" s="84" t="s">
        <v>306</v>
      </c>
      <c r="C80" s="78">
        <f>VLOOKUP(GroupVertices[[#This Row],[Vertex]],Vertices[],MATCH("ID",Vertices[[#Headers],[Vertex]:[Vertex Content Word Count]],0),FALSE)</f>
        <v>109</v>
      </c>
    </row>
    <row r="81" spans="1:3" ht="15">
      <c r="A81" s="78" t="s">
        <v>2028</v>
      </c>
      <c r="B81" s="84" t="s">
        <v>305</v>
      </c>
      <c r="C81" s="78">
        <f>VLOOKUP(GroupVertices[[#This Row],[Vertex]],Vertices[],MATCH("ID",Vertices[[#Headers],[Vertex]:[Vertex Content Word Count]],0),FALSE)</f>
        <v>108</v>
      </c>
    </row>
    <row r="82" spans="1:3" ht="15">
      <c r="A82" s="78" t="s">
        <v>2028</v>
      </c>
      <c r="B82" s="84" t="s">
        <v>302</v>
      </c>
      <c r="C82" s="78">
        <f>VLOOKUP(GroupVertices[[#This Row],[Vertex]],Vertices[],MATCH("ID",Vertices[[#Headers],[Vertex]:[Vertex Content Word Count]],0),FALSE)</f>
        <v>103</v>
      </c>
    </row>
    <row r="83" spans="1:3" ht="15">
      <c r="A83" s="78" t="s">
        <v>2028</v>
      </c>
      <c r="B83" s="84" t="s">
        <v>301</v>
      </c>
      <c r="C83" s="78">
        <f>VLOOKUP(GroupVertices[[#This Row],[Vertex]],Vertices[],MATCH("ID",Vertices[[#Headers],[Vertex]:[Vertex Content Word Count]],0),FALSE)</f>
        <v>102</v>
      </c>
    </row>
    <row r="84" spans="1:3" ht="15">
      <c r="A84" s="78" t="s">
        <v>2028</v>
      </c>
      <c r="B84" s="84" t="s">
        <v>300</v>
      </c>
      <c r="C84" s="78">
        <f>VLOOKUP(GroupVertices[[#This Row],[Vertex]],Vertices[],MATCH("ID",Vertices[[#Headers],[Vertex]:[Vertex Content Word Count]],0),FALSE)</f>
        <v>101</v>
      </c>
    </row>
    <row r="85" spans="1:3" ht="15">
      <c r="A85" s="78" t="s">
        <v>2028</v>
      </c>
      <c r="B85" s="84" t="s">
        <v>299</v>
      </c>
      <c r="C85" s="78">
        <f>VLOOKUP(GroupVertices[[#This Row],[Vertex]],Vertices[],MATCH("ID",Vertices[[#Headers],[Vertex]:[Vertex Content Word Count]],0),FALSE)</f>
        <v>100</v>
      </c>
    </row>
    <row r="86" spans="1:3" ht="15">
      <c r="A86" s="78" t="s">
        <v>2028</v>
      </c>
      <c r="B86" s="84" t="s">
        <v>254</v>
      </c>
      <c r="C86" s="78">
        <f>VLOOKUP(GroupVertices[[#This Row],[Vertex]],Vertices[],MATCH("ID",Vertices[[#Headers],[Vertex]:[Vertex Content Word Count]],0),FALSE)</f>
        <v>52</v>
      </c>
    </row>
    <row r="87" spans="1:3" ht="15">
      <c r="A87" s="78" t="s">
        <v>2028</v>
      </c>
      <c r="B87" s="84" t="s">
        <v>231</v>
      </c>
      <c r="C87" s="78">
        <f>VLOOKUP(GroupVertices[[#This Row],[Vertex]],Vertices[],MATCH("ID",Vertices[[#Headers],[Vertex]:[Vertex Content Word Count]],0),FALSE)</f>
        <v>26</v>
      </c>
    </row>
    <row r="88" spans="1:3" ht="15">
      <c r="A88" s="78" t="s">
        <v>2028</v>
      </c>
      <c r="B88" s="84" t="s">
        <v>229</v>
      </c>
      <c r="C88" s="78">
        <f>VLOOKUP(GroupVertices[[#This Row],[Vertex]],Vertices[],MATCH("ID",Vertices[[#Headers],[Vertex]:[Vertex Content Word Count]],0),FALSE)</f>
        <v>24</v>
      </c>
    </row>
    <row r="89" spans="1:3" ht="15">
      <c r="A89" s="78" t="s">
        <v>2028</v>
      </c>
      <c r="B89" s="84" t="s">
        <v>227</v>
      </c>
      <c r="C89" s="78">
        <f>VLOOKUP(GroupVertices[[#This Row],[Vertex]],Vertices[],MATCH("ID",Vertices[[#Headers],[Vertex]:[Vertex Content Word Count]],0),FALSE)</f>
        <v>22</v>
      </c>
    </row>
    <row r="90" spans="1:3" ht="15">
      <c r="A90" s="78" t="s">
        <v>2028</v>
      </c>
      <c r="B90" s="84" t="s">
        <v>226</v>
      </c>
      <c r="C90" s="78">
        <f>VLOOKUP(GroupVertices[[#This Row],[Vertex]],Vertices[],MATCH("ID",Vertices[[#Headers],[Vertex]:[Vertex Content Word Count]],0),FALSE)</f>
        <v>20</v>
      </c>
    </row>
    <row r="91" spans="1:3" ht="15">
      <c r="A91" s="78" t="s">
        <v>2029</v>
      </c>
      <c r="B91" s="84" t="s">
        <v>350</v>
      </c>
      <c r="C91" s="78">
        <f>VLOOKUP(GroupVertices[[#This Row],[Vertex]],Vertices[],MATCH("ID",Vertices[[#Headers],[Vertex]:[Vertex Content Word Count]],0),FALSE)</f>
        <v>75</v>
      </c>
    </row>
    <row r="92" spans="1:3" ht="15">
      <c r="A92" s="78" t="s">
        <v>2029</v>
      </c>
      <c r="B92" s="84" t="s">
        <v>364</v>
      </c>
      <c r="C92" s="78">
        <f>VLOOKUP(GroupVertices[[#This Row],[Vertex]],Vertices[],MATCH("ID",Vertices[[#Headers],[Vertex]:[Vertex Content Word Count]],0),FALSE)</f>
        <v>155</v>
      </c>
    </row>
    <row r="93" spans="1:3" ht="15">
      <c r="A93" s="78" t="s">
        <v>2029</v>
      </c>
      <c r="B93" s="84" t="s">
        <v>363</v>
      </c>
      <c r="C93" s="78">
        <f>VLOOKUP(GroupVertices[[#This Row],[Vertex]],Vertices[],MATCH("ID",Vertices[[#Headers],[Vertex]:[Vertex Content Word Count]],0),FALSE)</f>
        <v>154</v>
      </c>
    </row>
    <row r="94" spans="1:3" ht="15">
      <c r="A94" s="78" t="s">
        <v>2029</v>
      </c>
      <c r="B94" s="84" t="s">
        <v>354</v>
      </c>
      <c r="C94" s="78">
        <f>VLOOKUP(GroupVertices[[#This Row],[Vertex]],Vertices[],MATCH("ID",Vertices[[#Headers],[Vertex]:[Vertex Content Word Count]],0),FALSE)</f>
        <v>115</v>
      </c>
    </row>
    <row r="95" spans="1:3" ht="15">
      <c r="A95" s="78" t="s">
        <v>2029</v>
      </c>
      <c r="B95" s="84" t="s">
        <v>339</v>
      </c>
      <c r="C95" s="78">
        <f>VLOOKUP(GroupVertices[[#This Row],[Vertex]],Vertices[],MATCH("ID",Vertices[[#Headers],[Vertex]:[Vertex Content Word Count]],0),FALSE)</f>
        <v>144</v>
      </c>
    </row>
    <row r="96" spans="1:3" ht="15">
      <c r="A96" s="78" t="s">
        <v>2029</v>
      </c>
      <c r="B96" s="84" t="s">
        <v>357</v>
      </c>
      <c r="C96" s="78">
        <f>VLOOKUP(GroupVertices[[#This Row],[Vertex]],Vertices[],MATCH("ID",Vertices[[#Headers],[Vertex]:[Vertex Content Word Count]],0),FALSE)</f>
        <v>120</v>
      </c>
    </row>
    <row r="97" spans="1:3" ht="15">
      <c r="A97" s="78" t="s">
        <v>2029</v>
      </c>
      <c r="B97" s="84" t="s">
        <v>314</v>
      </c>
      <c r="C97" s="78">
        <f>VLOOKUP(GroupVertices[[#This Row],[Vertex]],Vertices[],MATCH("ID",Vertices[[#Headers],[Vertex]:[Vertex Content Word Count]],0),FALSE)</f>
        <v>119</v>
      </c>
    </row>
    <row r="98" spans="1:3" ht="15">
      <c r="A98" s="78" t="s">
        <v>2029</v>
      </c>
      <c r="B98" s="84" t="s">
        <v>312</v>
      </c>
      <c r="C98" s="78">
        <f>VLOOKUP(GroupVertices[[#This Row],[Vertex]],Vertices[],MATCH("ID",Vertices[[#Headers],[Vertex]:[Vertex Content Word Count]],0),FALSE)</f>
        <v>116</v>
      </c>
    </row>
    <row r="99" spans="1:3" ht="15">
      <c r="A99" s="78" t="s">
        <v>2029</v>
      </c>
      <c r="B99" s="84" t="s">
        <v>244</v>
      </c>
      <c r="C99" s="78">
        <f>VLOOKUP(GroupVertices[[#This Row],[Vertex]],Vertices[],MATCH("ID",Vertices[[#Headers],[Vertex]:[Vertex Content Word Count]],0),FALSE)</f>
        <v>41</v>
      </c>
    </row>
    <row r="100" spans="1:3" ht="15">
      <c r="A100" s="78" t="s">
        <v>2029</v>
      </c>
      <c r="B100" s="84" t="s">
        <v>275</v>
      </c>
      <c r="C100" s="78">
        <f>VLOOKUP(GroupVertices[[#This Row],[Vertex]],Vertices[],MATCH("ID",Vertices[[#Headers],[Vertex]:[Vertex Content Word Count]],0),FALSE)</f>
        <v>74</v>
      </c>
    </row>
    <row r="101" spans="1:3" ht="15">
      <c r="A101" s="78" t="s">
        <v>2029</v>
      </c>
      <c r="B101" s="84" t="s">
        <v>267</v>
      </c>
      <c r="C101" s="78">
        <f>VLOOKUP(GroupVertices[[#This Row],[Vertex]],Vertices[],MATCH("ID",Vertices[[#Headers],[Vertex]:[Vertex Content Word Count]],0),FALSE)</f>
        <v>65</v>
      </c>
    </row>
    <row r="102" spans="1:3" ht="15">
      <c r="A102" s="78" t="s">
        <v>2029</v>
      </c>
      <c r="B102" s="84" t="s">
        <v>245</v>
      </c>
      <c r="C102" s="78">
        <f>VLOOKUP(GroupVertices[[#This Row],[Vertex]],Vertices[],MATCH("ID",Vertices[[#Headers],[Vertex]:[Vertex Content Word Count]],0),FALSE)</f>
        <v>42</v>
      </c>
    </row>
    <row r="103" spans="1:3" ht="15">
      <c r="A103" s="78" t="s">
        <v>2030</v>
      </c>
      <c r="B103" s="84" t="s">
        <v>338</v>
      </c>
      <c r="C103" s="78">
        <f>VLOOKUP(GroupVertices[[#This Row],[Vertex]],Vertices[],MATCH("ID",Vertices[[#Headers],[Vertex]:[Vertex Content Word Count]],0),FALSE)</f>
        <v>143</v>
      </c>
    </row>
    <row r="104" spans="1:3" ht="15">
      <c r="A104" s="78" t="s">
        <v>2030</v>
      </c>
      <c r="B104" s="84" t="s">
        <v>337</v>
      </c>
      <c r="C104" s="78">
        <f>VLOOKUP(GroupVertices[[#This Row],[Vertex]],Vertices[],MATCH("ID",Vertices[[#Headers],[Vertex]:[Vertex Content Word Count]],0),FALSE)</f>
        <v>85</v>
      </c>
    </row>
    <row r="105" spans="1:3" ht="15">
      <c r="A105" s="78" t="s">
        <v>2030</v>
      </c>
      <c r="B105" s="84" t="s">
        <v>311</v>
      </c>
      <c r="C105" s="78">
        <f>VLOOKUP(GroupVertices[[#This Row],[Vertex]],Vertices[],MATCH("ID",Vertices[[#Headers],[Vertex]:[Vertex Content Word Count]],0),FALSE)</f>
        <v>114</v>
      </c>
    </row>
    <row r="106" spans="1:3" ht="15">
      <c r="A106" s="78" t="s">
        <v>2030</v>
      </c>
      <c r="B106" s="84" t="s">
        <v>309</v>
      </c>
      <c r="C106" s="78">
        <f>VLOOKUP(GroupVertices[[#This Row],[Vertex]],Vertices[],MATCH("ID",Vertices[[#Headers],[Vertex]:[Vertex Content Word Count]],0),FALSE)</f>
        <v>112</v>
      </c>
    </row>
    <row r="107" spans="1:3" ht="15">
      <c r="A107" s="78" t="s">
        <v>2030</v>
      </c>
      <c r="B107" s="84" t="s">
        <v>290</v>
      </c>
      <c r="C107" s="78">
        <f>VLOOKUP(GroupVertices[[#This Row],[Vertex]],Vertices[],MATCH("ID",Vertices[[#Headers],[Vertex]:[Vertex Content Word Count]],0),FALSE)</f>
        <v>92</v>
      </c>
    </row>
    <row r="108" spans="1:3" ht="15">
      <c r="A108" s="78" t="s">
        <v>2030</v>
      </c>
      <c r="B108" s="84" t="s">
        <v>289</v>
      </c>
      <c r="C108" s="78">
        <f>VLOOKUP(GroupVertices[[#This Row],[Vertex]],Vertices[],MATCH("ID",Vertices[[#Headers],[Vertex]:[Vertex Content Word Count]],0),FALSE)</f>
        <v>91</v>
      </c>
    </row>
    <row r="109" spans="1:3" ht="15">
      <c r="A109" s="78" t="s">
        <v>2030</v>
      </c>
      <c r="B109" s="84" t="s">
        <v>286</v>
      </c>
      <c r="C109" s="78">
        <f>VLOOKUP(GroupVertices[[#This Row],[Vertex]],Vertices[],MATCH("ID",Vertices[[#Headers],[Vertex]:[Vertex Content Word Count]],0),FALSE)</f>
        <v>88</v>
      </c>
    </row>
    <row r="110" spans="1:3" ht="15">
      <c r="A110" s="78" t="s">
        <v>2030</v>
      </c>
      <c r="B110" s="84" t="s">
        <v>285</v>
      </c>
      <c r="C110" s="78">
        <f>VLOOKUP(GroupVertices[[#This Row],[Vertex]],Vertices[],MATCH("ID",Vertices[[#Headers],[Vertex]:[Vertex Content Word Count]],0),FALSE)</f>
        <v>87</v>
      </c>
    </row>
    <row r="111" spans="1:3" ht="15">
      <c r="A111" s="78" t="s">
        <v>2030</v>
      </c>
      <c r="B111" s="84" t="s">
        <v>284</v>
      </c>
      <c r="C111" s="78">
        <f>VLOOKUP(GroupVertices[[#This Row],[Vertex]],Vertices[],MATCH("ID",Vertices[[#Headers],[Vertex]:[Vertex Content Word Count]],0),FALSE)</f>
        <v>86</v>
      </c>
    </row>
    <row r="112" spans="1:3" ht="15">
      <c r="A112" s="78" t="s">
        <v>2030</v>
      </c>
      <c r="B112" s="84" t="s">
        <v>283</v>
      </c>
      <c r="C112" s="78">
        <f>VLOOKUP(GroupVertices[[#This Row],[Vertex]],Vertices[],MATCH("ID",Vertices[[#Headers],[Vertex]:[Vertex Content Word Count]],0),FALSE)</f>
        <v>84</v>
      </c>
    </row>
    <row r="113" spans="1:3" ht="15">
      <c r="A113" s="78" t="s">
        <v>2031</v>
      </c>
      <c r="B113" s="84" t="s">
        <v>297</v>
      </c>
      <c r="C113" s="78">
        <f>VLOOKUP(GroupVertices[[#This Row],[Vertex]],Vertices[],MATCH("ID",Vertices[[#Headers],[Vertex]:[Vertex Content Word Count]],0),FALSE)</f>
        <v>98</v>
      </c>
    </row>
    <row r="114" spans="1:3" ht="15">
      <c r="A114" s="78" t="s">
        <v>2031</v>
      </c>
      <c r="B114" s="84" t="s">
        <v>296</v>
      </c>
      <c r="C114" s="78">
        <f>VLOOKUP(GroupVertices[[#This Row],[Vertex]],Vertices[],MATCH("ID",Vertices[[#Headers],[Vertex]:[Vertex Content Word Count]],0),FALSE)</f>
        <v>11</v>
      </c>
    </row>
    <row r="115" spans="1:3" ht="15">
      <c r="A115" s="78" t="s">
        <v>2031</v>
      </c>
      <c r="B115" s="84" t="s">
        <v>291</v>
      </c>
      <c r="C115" s="78">
        <f>VLOOKUP(GroupVertices[[#This Row],[Vertex]],Vertices[],MATCH("ID",Vertices[[#Headers],[Vertex]:[Vertex Content Word Count]],0),FALSE)</f>
        <v>93</v>
      </c>
    </row>
    <row r="116" spans="1:3" ht="15">
      <c r="A116" s="78" t="s">
        <v>2031</v>
      </c>
      <c r="B116" s="84" t="s">
        <v>288</v>
      </c>
      <c r="C116" s="78">
        <f>VLOOKUP(GroupVertices[[#This Row],[Vertex]],Vertices[],MATCH("ID",Vertices[[#Headers],[Vertex]:[Vertex Content Word Count]],0),FALSE)</f>
        <v>90</v>
      </c>
    </row>
    <row r="117" spans="1:3" ht="15">
      <c r="A117" s="78" t="s">
        <v>2031</v>
      </c>
      <c r="B117" s="84" t="s">
        <v>262</v>
      </c>
      <c r="C117" s="78">
        <f>VLOOKUP(GroupVertices[[#This Row],[Vertex]],Vertices[],MATCH("ID",Vertices[[#Headers],[Vertex]:[Vertex Content Word Count]],0),FALSE)</f>
        <v>60</v>
      </c>
    </row>
    <row r="118" spans="1:3" ht="15">
      <c r="A118" s="78" t="s">
        <v>2031</v>
      </c>
      <c r="B118" s="84" t="s">
        <v>261</v>
      </c>
      <c r="C118" s="78">
        <f>VLOOKUP(GroupVertices[[#This Row],[Vertex]],Vertices[],MATCH("ID",Vertices[[#Headers],[Vertex]:[Vertex Content Word Count]],0),FALSE)</f>
        <v>59</v>
      </c>
    </row>
    <row r="119" spans="1:3" ht="15">
      <c r="A119" s="78" t="s">
        <v>2031</v>
      </c>
      <c r="B119" s="84" t="s">
        <v>251</v>
      </c>
      <c r="C119" s="78">
        <f>VLOOKUP(GroupVertices[[#This Row],[Vertex]],Vertices[],MATCH("ID",Vertices[[#Headers],[Vertex]:[Vertex Content Word Count]],0),FALSE)</f>
        <v>48</v>
      </c>
    </row>
    <row r="120" spans="1:3" ht="15">
      <c r="A120" s="78" t="s">
        <v>2031</v>
      </c>
      <c r="B120" s="84" t="s">
        <v>242</v>
      </c>
      <c r="C120" s="78">
        <f>VLOOKUP(GroupVertices[[#This Row],[Vertex]],Vertices[],MATCH("ID",Vertices[[#Headers],[Vertex]:[Vertex Content Word Count]],0),FALSE)</f>
        <v>38</v>
      </c>
    </row>
    <row r="121" spans="1:3" ht="15">
      <c r="A121" s="78" t="s">
        <v>2031</v>
      </c>
      <c r="B121" s="84" t="s">
        <v>223</v>
      </c>
      <c r="C121" s="78">
        <f>VLOOKUP(GroupVertices[[#This Row],[Vertex]],Vertices[],MATCH("ID",Vertices[[#Headers],[Vertex]:[Vertex Content Word Count]],0),FALSE)</f>
        <v>17</v>
      </c>
    </row>
    <row r="122" spans="1:3" ht="15">
      <c r="A122" s="78" t="s">
        <v>2031</v>
      </c>
      <c r="B122" s="84" t="s">
        <v>217</v>
      </c>
      <c r="C122" s="78">
        <f>VLOOKUP(GroupVertices[[#This Row],[Vertex]],Vertices[],MATCH("ID",Vertices[[#Headers],[Vertex]:[Vertex Content Word Count]],0),FALSE)</f>
        <v>10</v>
      </c>
    </row>
    <row r="123" spans="1:3" ht="15">
      <c r="A123" s="78" t="s">
        <v>2032</v>
      </c>
      <c r="B123" s="84" t="s">
        <v>321</v>
      </c>
      <c r="C123" s="78">
        <f>VLOOKUP(GroupVertices[[#This Row],[Vertex]],Vertices[],MATCH("ID",Vertices[[#Headers],[Vertex]:[Vertex Content Word Count]],0),FALSE)</f>
        <v>127</v>
      </c>
    </row>
    <row r="124" spans="1:3" ht="15">
      <c r="A124" s="78" t="s">
        <v>2032</v>
      </c>
      <c r="B124" s="84" t="s">
        <v>322</v>
      </c>
      <c r="C124" s="78">
        <f>VLOOKUP(GroupVertices[[#This Row],[Vertex]],Vertices[],MATCH("ID",Vertices[[#Headers],[Vertex]:[Vertex Content Word Count]],0),FALSE)</f>
        <v>51</v>
      </c>
    </row>
    <row r="125" spans="1:3" ht="15">
      <c r="A125" s="78" t="s">
        <v>2032</v>
      </c>
      <c r="B125" s="84" t="s">
        <v>320</v>
      </c>
      <c r="C125" s="78">
        <f>VLOOKUP(GroupVertices[[#This Row],[Vertex]],Vertices[],MATCH("ID",Vertices[[#Headers],[Vertex]:[Vertex Content Word Count]],0),FALSE)</f>
        <v>126</v>
      </c>
    </row>
    <row r="126" spans="1:3" ht="15">
      <c r="A126" s="78" t="s">
        <v>2032</v>
      </c>
      <c r="B126" s="84" t="s">
        <v>319</v>
      </c>
      <c r="C126" s="78">
        <f>VLOOKUP(GroupVertices[[#This Row],[Vertex]],Vertices[],MATCH("ID",Vertices[[#Headers],[Vertex]:[Vertex Content Word Count]],0),FALSE)</f>
        <v>125</v>
      </c>
    </row>
    <row r="127" spans="1:3" ht="15">
      <c r="A127" s="78" t="s">
        <v>2032</v>
      </c>
      <c r="B127" s="84" t="s">
        <v>318</v>
      </c>
      <c r="C127" s="78">
        <f>VLOOKUP(GroupVertices[[#This Row],[Vertex]],Vertices[],MATCH("ID",Vertices[[#Headers],[Vertex]:[Vertex Content Word Count]],0),FALSE)</f>
        <v>124</v>
      </c>
    </row>
    <row r="128" spans="1:3" ht="15">
      <c r="A128" s="78" t="s">
        <v>2032</v>
      </c>
      <c r="B128" s="84" t="s">
        <v>317</v>
      </c>
      <c r="C128" s="78">
        <f>VLOOKUP(GroupVertices[[#This Row],[Vertex]],Vertices[],MATCH("ID",Vertices[[#Headers],[Vertex]:[Vertex Content Word Count]],0),FALSE)</f>
        <v>123</v>
      </c>
    </row>
    <row r="129" spans="1:3" ht="15">
      <c r="A129" s="78" t="s">
        <v>2032</v>
      </c>
      <c r="B129" s="84" t="s">
        <v>315</v>
      </c>
      <c r="C129" s="78">
        <f>VLOOKUP(GroupVertices[[#This Row],[Vertex]],Vertices[],MATCH("ID",Vertices[[#Headers],[Vertex]:[Vertex Content Word Count]],0),FALSE)</f>
        <v>121</v>
      </c>
    </row>
    <row r="130" spans="1:3" ht="15">
      <c r="A130" s="78" t="s">
        <v>2032</v>
      </c>
      <c r="B130" s="84" t="s">
        <v>253</v>
      </c>
      <c r="C130" s="78">
        <f>VLOOKUP(GroupVertices[[#This Row],[Vertex]],Vertices[],MATCH("ID",Vertices[[#Headers],[Vertex]:[Vertex Content Word Count]],0),FALSE)</f>
        <v>50</v>
      </c>
    </row>
    <row r="131" spans="1:3" ht="15">
      <c r="A131" s="78" t="s">
        <v>2033</v>
      </c>
      <c r="B131" s="84" t="s">
        <v>329</v>
      </c>
      <c r="C131" s="78">
        <f>VLOOKUP(GroupVertices[[#This Row],[Vertex]],Vertices[],MATCH("ID",Vertices[[#Headers],[Vertex]:[Vertex Content Word Count]],0),FALSE)</f>
        <v>133</v>
      </c>
    </row>
    <row r="132" spans="1:3" ht="15">
      <c r="A132" s="78" t="s">
        <v>2033</v>
      </c>
      <c r="B132" s="84" t="s">
        <v>359</v>
      </c>
      <c r="C132" s="78">
        <f>VLOOKUP(GroupVertices[[#This Row],[Vertex]],Vertices[],MATCH("ID",Vertices[[#Headers],[Vertex]:[Vertex Content Word Count]],0),FALSE)</f>
        <v>134</v>
      </c>
    </row>
    <row r="133" spans="1:3" ht="15">
      <c r="A133" s="78" t="s">
        <v>2033</v>
      </c>
      <c r="B133" s="84" t="s">
        <v>328</v>
      </c>
      <c r="C133" s="78">
        <f>VLOOKUP(GroupVertices[[#This Row],[Vertex]],Vertices[],MATCH("ID",Vertices[[#Headers],[Vertex]:[Vertex Content Word Count]],0),FALSE)</f>
        <v>69</v>
      </c>
    </row>
    <row r="134" spans="1:3" ht="15">
      <c r="A134" s="78" t="s">
        <v>2033</v>
      </c>
      <c r="B134" s="84" t="s">
        <v>295</v>
      </c>
      <c r="C134" s="78">
        <f>VLOOKUP(GroupVertices[[#This Row],[Vertex]],Vertices[],MATCH("ID",Vertices[[#Headers],[Vertex]:[Vertex Content Word Count]],0),FALSE)</f>
        <v>97</v>
      </c>
    </row>
    <row r="135" spans="1:3" ht="15">
      <c r="A135" s="78" t="s">
        <v>2033</v>
      </c>
      <c r="B135" s="84" t="s">
        <v>294</v>
      </c>
      <c r="C135" s="78">
        <f>VLOOKUP(GroupVertices[[#This Row],[Vertex]],Vertices[],MATCH("ID",Vertices[[#Headers],[Vertex]:[Vertex Content Word Count]],0),FALSE)</f>
        <v>96</v>
      </c>
    </row>
    <row r="136" spans="1:3" ht="15">
      <c r="A136" s="78" t="s">
        <v>2033</v>
      </c>
      <c r="B136" s="84" t="s">
        <v>271</v>
      </c>
      <c r="C136" s="78">
        <f>VLOOKUP(GroupVertices[[#This Row],[Vertex]],Vertices[],MATCH("ID",Vertices[[#Headers],[Vertex]:[Vertex Content Word Count]],0),FALSE)</f>
        <v>70</v>
      </c>
    </row>
    <row r="137" spans="1:3" ht="15">
      <c r="A137" s="78" t="s">
        <v>2033</v>
      </c>
      <c r="B137" s="84" t="s">
        <v>270</v>
      </c>
      <c r="C137" s="78">
        <f>VLOOKUP(GroupVertices[[#This Row],[Vertex]],Vertices[],MATCH("ID",Vertices[[#Headers],[Vertex]:[Vertex Content Word Count]],0),FALSE)</f>
        <v>68</v>
      </c>
    </row>
    <row r="138" spans="1:3" ht="15">
      <c r="A138" s="78" t="s">
        <v>2034</v>
      </c>
      <c r="B138" s="84" t="s">
        <v>313</v>
      </c>
      <c r="C138" s="78">
        <f>VLOOKUP(GroupVertices[[#This Row],[Vertex]],Vertices[],MATCH("ID",Vertices[[#Headers],[Vertex]:[Vertex Content Word Count]],0),FALSE)</f>
        <v>40</v>
      </c>
    </row>
    <row r="139" spans="1:3" ht="15">
      <c r="A139" s="78" t="s">
        <v>2034</v>
      </c>
      <c r="B139" s="84" t="s">
        <v>356</v>
      </c>
      <c r="C139" s="78">
        <f>VLOOKUP(GroupVertices[[#This Row],[Vertex]],Vertices[],MATCH("ID",Vertices[[#Headers],[Vertex]:[Vertex Content Word Count]],0),FALSE)</f>
        <v>118</v>
      </c>
    </row>
    <row r="140" spans="1:3" ht="15">
      <c r="A140" s="78" t="s">
        <v>2034</v>
      </c>
      <c r="B140" s="84" t="s">
        <v>355</v>
      </c>
      <c r="C140" s="78">
        <f>VLOOKUP(GroupVertices[[#This Row],[Vertex]],Vertices[],MATCH("ID",Vertices[[#Headers],[Vertex]:[Vertex Content Word Count]],0),FALSE)</f>
        <v>117</v>
      </c>
    </row>
    <row r="141" spans="1:3" ht="15">
      <c r="A141" s="78" t="s">
        <v>2034</v>
      </c>
      <c r="B141" s="84" t="s">
        <v>352</v>
      </c>
      <c r="C141" s="78">
        <f>VLOOKUP(GroupVertices[[#This Row],[Vertex]],Vertices[],MATCH("ID",Vertices[[#Headers],[Vertex]:[Vertex Content Word Count]],0),FALSE)</f>
        <v>80</v>
      </c>
    </row>
    <row r="142" spans="1:3" ht="15">
      <c r="A142" s="78" t="s">
        <v>2034</v>
      </c>
      <c r="B142" s="84" t="s">
        <v>279</v>
      </c>
      <c r="C142" s="78">
        <f>VLOOKUP(GroupVertices[[#This Row],[Vertex]],Vertices[],MATCH("ID",Vertices[[#Headers],[Vertex]:[Vertex Content Word Count]],0),FALSE)</f>
        <v>79</v>
      </c>
    </row>
    <row r="143" spans="1:3" ht="15">
      <c r="A143" s="78" t="s">
        <v>2034</v>
      </c>
      <c r="B143" s="84" t="s">
        <v>248</v>
      </c>
      <c r="C143" s="78">
        <f>VLOOKUP(GroupVertices[[#This Row],[Vertex]],Vertices[],MATCH("ID",Vertices[[#Headers],[Vertex]:[Vertex Content Word Count]],0),FALSE)</f>
        <v>45</v>
      </c>
    </row>
    <row r="144" spans="1:3" ht="15">
      <c r="A144" s="78" t="s">
        <v>2034</v>
      </c>
      <c r="B144" s="84" t="s">
        <v>243</v>
      </c>
      <c r="C144" s="78">
        <f>VLOOKUP(GroupVertices[[#This Row],[Vertex]],Vertices[],MATCH("ID",Vertices[[#Headers],[Vertex]:[Vertex Content Word Count]],0),FALSE)</f>
        <v>39</v>
      </c>
    </row>
    <row r="145" spans="1:3" ht="15">
      <c r="A145" s="78" t="s">
        <v>2035</v>
      </c>
      <c r="B145" s="84" t="s">
        <v>336</v>
      </c>
      <c r="C145" s="78">
        <f>VLOOKUP(GroupVertices[[#This Row],[Vertex]],Vertices[],MATCH("ID",Vertices[[#Headers],[Vertex]:[Vertex Content Word Count]],0),FALSE)</f>
        <v>140</v>
      </c>
    </row>
    <row r="146" spans="1:3" ht="15">
      <c r="A146" s="78" t="s">
        <v>2035</v>
      </c>
      <c r="B146" s="84" t="s">
        <v>361</v>
      </c>
      <c r="C146" s="78">
        <f>VLOOKUP(GroupVertices[[#This Row],[Vertex]],Vertices[],MATCH("ID",Vertices[[#Headers],[Vertex]:[Vertex Content Word Count]],0),FALSE)</f>
        <v>142</v>
      </c>
    </row>
    <row r="147" spans="1:3" ht="15">
      <c r="A147" s="78" t="s">
        <v>2035</v>
      </c>
      <c r="B147" s="84" t="s">
        <v>360</v>
      </c>
      <c r="C147" s="78">
        <f>VLOOKUP(GroupVertices[[#This Row],[Vertex]],Vertices[],MATCH("ID",Vertices[[#Headers],[Vertex]:[Vertex Content Word Count]],0),FALSE)</f>
        <v>141</v>
      </c>
    </row>
    <row r="148" spans="1:3" ht="15">
      <c r="A148" s="78" t="s">
        <v>2036</v>
      </c>
      <c r="B148" s="84" t="s">
        <v>331</v>
      </c>
      <c r="C148" s="78">
        <f>VLOOKUP(GroupVertices[[#This Row],[Vertex]],Vertices[],MATCH("ID",Vertices[[#Headers],[Vertex]:[Vertex Content Word Count]],0),FALSE)</f>
        <v>135</v>
      </c>
    </row>
    <row r="149" spans="1:3" ht="15">
      <c r="A149" s="78" t="s">
        <v>2036</v>
      </c>
      <c r="B149" s="84" t="s">
        <v>330</v>
      </c>
      <c r="C149" s="78">
        <f>VLOOKUP(GroupVertices[[#This Row],[Vertex]],Vertices[],MATCH("ID",Vertices[[#Headers],[Vertex]:[Vertex Content Word Count]],0),FALSE)</f>
        <v>107</v>
      </c>
    </row>
    <row r="150" spans="1:3" ht="15">
      <c r="A150" s="78" t="s">
        <v>2036</v>
      </c>
      <c r="B150" s="84" t="s">
        <v>304</v>
      </c>
      <c r="C150" s="78">
        <f>VLOOKUP(GroupVertices[[#This Row],[Vertex]],Vertices[],MATCH("ID",Vertices[[#Headers],[Vertex]:[Vertex Content Word Count]],0),FALSE)</f>
        <v>106</v>
      </c>
    </row>
    <row r="151" spans="1:3" ht="15">
      <c r="A151" s="78" t="s">
        <v>2037</v>
      </c>
      <c r="B151" s="84" t="s">
        <v>334</v>
      </c>
      <c r="C151" s="78">
        <f>VLOOKUP(GroupVertices[[#This Row],[Vertex]],Vertices[],MATCH("ID",Vertices[[#Headers],[Vertex]:[Vertex Content Word Count]],0),FALSE)</f>
        <v>138</v>
      </c>
    </row>
    <row r="152" spans="1:3" ht="15">
      <c r="A152" s="78" t="s">
        <v>2037</v>
      </c>
      <c r="B152" s="84" t="s">
        <v>333</v>
      </c>
      <c r="C152" s="78">
        <f>VLOOKUP(GroupVertices[[#This Row],[Vertex]],Vertices[],MATCH("ID",Vertices[[#Headers],[Vertex]:[Vertex Content Word Count]],0),FALSE)</f>
        <v>137</v>
      </c>
    </row>
    <row r="153" spans="1:3" ht="15">
      <c r="A153" s="78" t="s">
        <v>2038</v>
      </c>
      <c r="B153" s="84" t="s">
        <v>238</v>
      </c>
      <c r="C153" s="78">
        <f>VLOOKUP(GroupVertices[[#This Row],[Vertex]],Vertices[],MATCH("ID",Vertices[[#Headers],[Vertex]:[Vertex Content Word Count]],0),FALSE)</f>
        <v>33</v>
      </c>
    </row>
    <row r="154" spans="1:3" ht="15">
      <c r="A154" s="78" t="s">
        <v>2038</v>
      </c>
      <c r="B154" s="84" t="s">
        <v>351</v>
      </c>
      <c r="C154" s="78">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2057</v>
      </c>
      <c r="B2" s="34" t="s">
        <v>1986</v>
      </c>
      <c r="D2" s="31">
        <f>MIN(Vertices[Degree])</f>
        <v>0</v>
      </c>
      <c r="E2" s="3">
        <f>COUNTIF(Vertices[Degree],"&gt;= "&amp;D2)-COUNTIF(Vertices[Degree],"&gt;="&amp;D3)</f>
        <v>0</v>
      </c>
      <c r="F2" s="37">
        <f>MIN(Vertices[In-Degree])</f>
        <v>0</v>
      </c>
      <c r="G2" s="38">
        <f>COUNTIF(Vertices[In-Degree],"&gt;= "&amp;F2)-COUNTIF(Vertices[In-Degree],"&gt;="&amp;F3)</f>
        <v>96</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132</v>
      </c>
      <c r="L2" s="37">
        <f>MIN(Vertices[Closeness Centrality])</f>
        <v>0</v>
      </c>
      <c r="M2" s="38">
        <f>COUNTIF(Vertices[Closeness Centrality],"&gt;= "&amp;L2)-COUNTIF(Vertices[Closeness Centrality],"&gt;="&amp;L3)</f>
        <v>126</v>
      </c>
      <c r="N2" s="37">
        <f>MIN(Vertices[Eigenvector Centrality])</f>
        <v>0</v>
      </c>
      <c r="O2" s="38">
        <f>COUNTIF(Vertices[Eigenvector Centrality],"&gt;= "&amp;N2)-COUNTIF(Vertices[Eigenvector Centrality],"&gt;="&amp;N3)</f>
        <v>87</v>
      </c>
      <c r="P2" s="37">
        <f>MIN(Vertices[PageRank])</f>
        <v>0.429906</v>
      </c>
      <c r="Q2" s="38">
        <f>COUNTIF(Vertices[PageRank],"&gt;= "&amp;P2)-COUNTIF(Vertices[PageRank],"&gt;="&amp;P3)</f>
        <v>91</v>
      </c>
      <c r="R2" s="37">
        <f>MIN(Vertices[Clustering Coefficient])</f>
        <v>0</v>
      </c>
      <c r="S2" s="43">
        <f>COUNTIF(Vertices[Clustering Coefficient],"&gt;= "&amp;R2)-COUNTIF(Vertices[Clustering Coefficient],"&gt;="&amp;R3)</f>
        <v>130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0.9636363636363636</v>
      </c>
      <c r="G3" s="40">
        <f>COUNTIF(Vertices[In-Degree],"&gt;= "&amp;F3)-COUNTIF(Vertices[In-Degree],"&gt;="&amp;F4)</f>
        <v>38</v>
      </c>
      <c r="H3" s="39">
        <f aca="true" t="shared" si="3" ref="H3:H26">H2+($H$57-$H$2)/BinDivisor</f>
        <v>0.14545454545454545</v>
      </c>
      <c r="I3" s="40">
        <f>COUNTIF(Vertices[Out-Degree],"&gt;= "&amp;H3)-COUNTIF(Vertices[Out-Degree],"&gt;="&amp;H4)</f>
        <v>0</v>
      </c>
      <c r="J3" s="39">
        <f aca="true" t="shared" si="4" ref="J3:J26">J2+($J$57-$J$2)/BinDivisor</f>
        <v>148.29333332727273</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0.0019968363636363637</v>
      </c>
      <c r="O3" s="40">
        <f>COUNTIF(Vertices[Eigenvector Centrality],"&gt;= "&amp;N3)-COUNTIF(Vertices[Eigenvector Centrality],"&gt;="&amp;N4)</f>
        <v>6</v>
      </c>
      <c r="P3" s="39">
        <f aca="true" t="shared" si="7" ref="P3:P26">P2+($P$57-$P$2)/BinDivisor</f>
        <v>0.7701928</v>
      </c>
      <c r="Q3" s="40">
        <f>COUNTIF(Vertices[PageRank],"&gt;= "&amp;P3)-COUNTIF(Vertices[PageRank],"&gt;="&amp;P4)</f>
        <v>42</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153</v>
      </c>
      <c r="D4" s="32">
        <f t="shared" si="1"/>
        <v>0</v>
      </c>
      <c r="E4" s="3">
        <f>COUNTIF(Vertices[Degree],"&gt;= "&amp;D4)-COUNTIF(Vertices[Degree],"&gt;="&amp;D5)</f>
        <v>0</v>
      </c>
      <c r="F4" s="37">
        <f t="shared" si="2"/>
        <v>1.9272727272727272</v>
      </c>
      <c r="G4" s="38">
        <f>COUNTIF(Vertices[In-Degree],"&gt;= "&amp;F4)-COUNTIF(Vertices[In-Degree],"&gt;="&amp;F5)</f>
        <v>6</v>
      </c>
      <c r="H4" s="37">
        <f t="shared" si="3"/>
        <v>0.2909090909090909</v>
      </c>
      <c r="I4" s="38">
        <f>COUNTIF(Vertices[Out-Degree],"&gt;= "&amp;H4)-COUNTIF(Vertices[Out-Degree],"&gt;="&amp;H5)</f>
        <v>0</v>
      </c>
      <c r="J4" s="37">
        <f t="shared" si="4"/>
        <v>296.58666665454547</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0.0039936727272727275</v>
      </c>
      <c r="O4" s="38">
        <f>COUNTIF(Vertices[Eigenvector Centrality],"&gt;= "&amp;N4)-COUNTIF(Vertices[Eigenvector Centrality],"&gt;="&amp;N5)</f>
        <v>0</v>
      </c>
      <c r="P4" s="37">
        <f t="shared" si="7"/>
        <v>1.1104796000000001</v>
      </c>
      <c r="Q4" s="38">
        <f>COUNTIF(Vertices[PageRank],"&gt;= "&amp;P4)-COUNTIF(Vertices[PageRank],"&gt;="&amp;P5)</f>
        <v>6</v>
      </c>
      <c r="R4" s="37">
        <f t="shared" si="8"/>
        <v>0.01818181818181818</v>
      </c>
      <c r="S4" s="43">
        <f>COUNTIF(Vertices[Clustering Coefficient],"&gt;= "&amp;R4)-COUNTIF(Vertices[Clustering Coefficient],"&gt;="&amp;R5)</f>
        <v>2</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2.8909090909090907</v>
      </c>
      <c r="G5" s="40">
        <f>COUNTIF(Vertices[In-Degree],"&gt;= "&amp;F5)-COUNTIF(Vertices[In-Degree],"&gt;="&amp;F6)</f>
        <v>4</v>
      </c>
      <c r="H5" s="39">
        <f t="shared" si="3"/>
        <v>0.43636363636363634</v>
      </c>
      <c r="I5" s="40">
        <f>COUNTIF(Vertices[Out-Degree],"&gt;= "&amp;H5)-COUNTIF(Vertices[Out-Degree],"&gt;="&amp;H6)</f>
        <v>0</v>
      </c>
      <c r="J5" s="39">
        <f t="shared" si="4"/>
        <v>444.8799999818182</v>
      </c>
      <c r="K5" s="40">
        <f>COUNTIF(Vertices[Betweenness Centrality],"&gt;= "&amp;J5)-COUNTIF(Vertices[Betweenness Centrality],"&gt;="&amp;J6)</f>
        <v>3</v>
      </c>
      <c r="L5" s="39">
        <f t="shared" si="5"/>
        <v>0.05454545454545454</v>
      </c>
      <c r="M5" s="40">
        <f>COUNTIF(Vertices[Closeness Centrality],"&gt;= "&amp;L5)-COUNTIF(Vertices[Closeness Centrality],"&gt;="&amp;L6)</f>
        <v>10</v>
      </c>
      <c r="N5" s="39">
        <f t="shared" si="6"/>
        <v>0.005990509090909091</v>
      </c>
      <c r="O5" s="40">
        <f>COUNTIF(Vertices[Eigenvector Centrality],"&gt;= "&amp;N5)-COUNTIF(Vertices[Eigenvector Centrality],"&gt;="&amp;N6)</f>
        <v>6</v>
      </c>
      <c r="P5" s="39">
        <f t="shared" si="7"/>
        <v>1.4507664</v>
      </c>
      <c r="Q5" s="40">
        <f>COUNTIF(Vertices[PageRank],"&gt;= "&amp;P5)-COUNTIF(Vertices[PageRank],"&gt;="&amp;P6)</f>
        <v>3</v>
      </c>
      <c r="R5" s="39">
        <f t="shared" si="8"/>
        <v>0.02727272727272727</v>
      </c>
      <c r="S5" s="44">
        <f>COUNTIF(Vertices[Clustering Coefficient],"&gt;= "&amp;R5)-COUNTIF(Vertices[Clustering Coefficient],"&gt;="&amp;R6)</f>
        <v>2</v>
      </c>
      <c r="T5" s="39" t="e">
        <f ca="1" t="shared" si="9"/>
        <v>#REF!</v>
      </c>
      <c r="U5" s="40" t="e">
        <f ca="1" t="shared" si="0"/>
        <v>#REF!</v>
      </c>
    </row>
    <row r="6" spans="1:21" ht="15">
      <c r="A6" s="34" t="s">
        <v>148</v>
      </c>
      <c r="B6" s="34">
        <v>173</v>
      </c>
      <c r="D6" s="32">
        <f t="shared" si="1"/>
        <v>0</v>
      </c>
      <c r="E6" s="3">
        <f>COUNTIF(Vertices[Degree],"&gt;= "&amp;D6)-COUNTIF(Vertices[Degree],"&gt;="&amp;D7)</f>
        <v>0</v>
      </c>
      <c r="F6" s="37">
        <f t="shared" si="2"/>
        <v>3.8545454545454545</v>
      </c>
      <c r="G6" s="38">
        <f>COUNTIF(Vertices[In-Degree],"&gt;= "&amp;F6)-COUNTIF(Vertices[In-Degree],"&gt;="&amp;F7)</f>
        <v>1</v>
      </c>
      <c r="H6" s="37">
        <f t="shared" si="3"/>
        <v>0.5818181818181818</v>
      </c>
      <c r="I6" s="38">
        <f>COUNTIF(Vertices[Out-Degree],"&gt;= "&amp;H6)-COUNTIF(Vertices[Out-Degree],"&gt;="&amp;H7)</f>
        <v>0</v>
      </c>
      <c r="J6" s="37">
        <f t="shared" si="4"/>
        <v>593.1733333090909</v>
      </c>
      <c r="K6" s="38">
        <f>COUNTIF(Vertices[Betweenness Centrality],"&gt;= "&amp;J6)-COUNTIF(Vertices[Betweenness Centrality],"&gt;="&amp;J7)</f>
        <v>1</v>
      </c>
      <c r="L6" s="37">
        <f t="shared" si="5"/>
        <v>0.07272727272727272</v>
      </c>
      <c r="M6" s="38">
        <f>COUNTIF(Vertices[Closeness Centrality],"&gt;= "&amp;L6)-COUNTIF(Vertices[Closeness Centrality],"&gt;="&amp;L7)</f>
        <v>4</v>
      </c>
      <c r="N6" s="37">
        <f t="shared" si="6"/>
        <v>0.007987345454545455</v>
      </c>
      <c r="O6" s="38">
        <f>COUNTIF(Vertices[Eigenvector Centrality],"&gt;= "&amp;N6)-COUNTIF(Vertices[Eigenvector Centrality],"&gt;="&amp;N7)</f>
        <v>1</v>
      </c>
      <c r="P6" s="37">
        <f t="shared" si="7"/>
        <v>1.7910532</v>
      </c>
      <c r="Q6" s="38">
        <f>COUNTIF(Vertices[PageRank],"&gt;= "&amp;P6)-COUNTIF(Vertices[PageRank],"&gt;="&amp;P7)</f>
        <v>1</v>
      </c>
      <c r="R6" s="37">
        <f t="shared" si="8"/>
        <v>0.03636363636363636</v>
      </c>
      <c r="S6" s="43">
        <f>COUNTIF(Vertices[Clustering Coefficient],"&gt;= "&amp;R6)-COUNTIF(Vertices[Clustering Coefficient],"&gt;="&amp;R7)</f>
        <v>1</v>
      </c>
      <c r="T6" s="37" t="e">
        <f ca="1" t="shared" si="9"/>
        <v>#REF!</v>
      </c>
      <c r="U6" s="38" t="e">
        <f ca="1" t="shared" si="0"/>
        <v>#REF!</v>
      </c>
    </row>
    <row r="7" spans="1:21" ht="15">
      <c r="A7" s="34" t="s">
        <v>149</v>
      </c>
      <c r="B7" s="34">
        <v>33</v>
      </c>
      <c r="D7" s="32">
        <f t="shared" si="1"/>
        <v>0</v>
      </c>
      <c r="E7" s="3">
        <f>COUNTIF(Vertices[Degree],"&gt;= "&amp;D7)-COUNTIF(Vertices[Degree],"&gt;="&amp;D8)</f>
        <v>0</v>
      </c>
      <c r="F7" s="39">
        <f t="shared" si="2"/>
        <v>4.818181818181818</v>
      </c>
      <c r="G7" s="40">
        <f>COUNTIF(Vertices[In-Degree],"&gt;= "&amp;F7)-COUNTIF(Vertices[In-Degree],"&gt;="&amp;F8)</f>
        <v>1</v>
      </c>
      <c r="H7" s="39">
        <f t="shared" si="3"/>
        <v>0.7272727272727273</v>
      </c>
      <c r="I7" s="40">
        <f>COUNTIF(Vertices[Out-Degree],"&gt;= "&amp;H7)-COUNTIF(Vertices[Out-Degree],"&gt;="&amp;H8)</f>
        <v>0</v>
      </c>
      <c r="J7" s="39">
        <f t="shared" si="4"/>
        <v>741.4666666363637</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0.009984181818181819</v>
      </c>
      <c r="O7" s="40">
        <f>COUNTIF(Vertices[Eigenvector Centrality],"&gt;= "&amp;N7)-COUNTIF(Vertices[Eigenvector Centrality],"&gt;="&amp;N8)</f>
        <v>0</v>
      </c>
      <c r="P7" s="39">
        <f t="shared" si="7"/>
        <v>2.13134</v>
      </c>
      <c r="Q7" s="40">
        <f>COUNTIF(Vertices[PageRank],"&gt;= "&amp;P7)-COUNTIF(Vertices[PageRank],"&gt;="&amp;P8)</f>
        <v>1</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206</v>
      </c>
      <c r="D8" s="32">
        <f t="shared" si="1"/>
        <v>0</v>
      </c>
      <c r="E8" s="3">
        <f>COUNTIF(Vertices[Degree],"&gt;= "&amp;D8)-COUNTIF(Vertices[Degree],"&gt;="&amp;D9)</f>
        <v>0</v>
      </c>
      <c r="F8" s="37">
        <f t="shared" si="2"/>
        <v>5.781818181818182</v>
      </c>
      <c r="G8" s="38">
        <f>COUNTIF(Vertices[In-Degree],"&gt;= "&amp;F8)-COUNTIF(Vertices[In-Degree],"&gt;="&amp;F9)</f>
        <v>1</v>
      </c>
      <c r="H8" s="37">
        <f t="shared" si="3"/>
        <v>0.8727272727272728</v>
      </c>
      <c r="I8" s="38">
        <f>COUNTIF(Vertices[Out-Degree],"&gt;= "&amp;H8)-COUNTIF(Vertices[Out-Degree],"&gt;="&amp;H9)</f>
        <v>107</v>
      </c>
      <c r="J8" s="37">
        <f t="shared" si="4"/>
        <v>889.7599999636365</v>
      </c>
      <c r="K8" s="38">
        <f>COUNTIF(Vertices[Betweenness Centrality],"&gt;= "&amp;J8)-COUNTIF(Vertices[Betweenness Centrality],"&gt;="&amp;J9)</f>
        <v>3</v>
      </c>
      <c r="L8" s="37">
        <f t="shared" si="5"/>
        <v>0.1090909090909091</v>
      </c>
      <c r="M8" s="38">
        <f>COUNTIF(Vertices[Closeness Centrality],"&gt;= "&amp;L8)-COUNTIF(Vertices[Closeness Centrality],"&gt;="&amp;L9)</f>
        <v>1</v>
      </c>
      <c r="N8" s="37">
        <f t="shared" si="6"/>
        <v>0.011981018181818183</v>
      </c>
      <c r="O8" s="38">
        <f>COUNTIF(Vertices[Eigenvector Centrality],"&gt;= "&amp;N8)-COUNTIF(Vertices[Eigenvector Centrality],"&gt;="&amp;N9)</f>
        <v>33</v>
      </c>
      <c r="P8" s="37">
        <f t="shared" si="7"/>
        <v>2.4716267999999997</v>
      </c>
      <c r="Q8" s="38">
        <f>COUNTIF(Vertices[PageRank],"&gt;= "&amp;P8)-COUNTIF(Vertices[PageRank],"&gt;="&amp;P9)</f>
        <v>2</v>
      </c>
      <c r="R8" s="37">
        <f t="shared" si="8"/>
        <v>0.05454545454545455</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6.745454545454546</v>
      </c>
      <c r="G9" s="40">
        <f>COUNTIF(Vertices[In-Degree],"&gt;= "&amp;F9)-COUNTIF(Vertices[In-Degree],"&gt;="&amp;F10)</f>
        <v>0</v>
      </c>
      <c r="H9" s="39">
        <f t="shared" si="3"/>
        <v>1.0181818181818183</v>
      </c>
      <c r="I9" s="40">
        <f>COUNTIF(Vertices[Out-Degree],"&gt;= "&amp;H9)-COUNTIF(Vertices[Out-Degree],"&gt;="&amp;H10)</f>
        <v>0</v>
      </c>
      <c r="J9" s="39">
        <f t="shared" si="4"/>
        <v>1038.0533332909092</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0.013977854545454547</v>
      </c>
      <c r="O9" s="40">
        <f>COUNTIF(Vertices[Eigenvector Centrality],"&gt;= "&amp;N9)-COUNTIF(Vertices[Eigenvector Centrality],"&gt;="&amp;N10)</f>
        <v>6</v>
      </c>
      <c r="P9" s="39">
        <f t="shared" si="7"/>
        <v>2.8119135999999996</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45</v>
      </c>
      <c r="D10" s="32">
        <f t="shared" si="1"/>
        <v>0</v>
      </c>
      <c r="E10" s="3">
        <f>COUNTIF(Vertices[Degree],"&gt;= "&amp;D10)-COUNTIF(Vertices[Degree],"&gt;="&amp;D11)</f>
        <v>0</v>
      </c>
      <c r="F10" s="37">
        <f t="shared" si="2"/>
        <v>7.70909090909091</v>
      </c>
      <c r="G10" s="38">
        <f>COUNTIF(Vertices[In-Degree],"&gt;= "&amp;F10)-COUNTIF(Vertices[In-Degree],"&gt;="&amp;F11)</f>
        <v>1</v>
      </c>
      <c r="H10" s="37">
        <f t="shared" si="3"/>
        <v>1.1636363636363638</v>
      </c>
      <c r="I10" s="38">
        <f>COUNTIF(Vertices[Out-Degree],"&gt;= "&amp;H10)-COUNTIF(Vertices[Out-Degree],"&gt;="&amp;H11)</f>
        <v>0</v>
      </c>
      <c r="J10" s="37">
        <f t="shared" si="4"/>
        <v>1186.3466666181819</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0.01597469090909091</v>
      </c>
      <c r="O10" s="38">
        <f>COUNTIF(Vertices[Eigenvector Centrality],"&gt;= "&amp;N10)-COUNTIF(Vertices[Eigenvector Centrality],"&gt;="&amp;N11)</f>
        <v>0</v>
      </c>
      <c r="P10" s="37">
        <f t="shared" si="7"/>
        <v>3.1522003999999995</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8.672727272727274</v>
      </c>
      <c r="G11" s="40">
        <f>COUNTIF(Vertices[In-Degree],"&gt;= "&amp;F11)-COUNTIF(Vertices[In-Degree],"&gt;="&amp;F12)</f>
        <v>0</v>
      </c>
      <c r="H11" s="39">
        <f t="shared" si="3"/>
        <v>1.3090909090909093</v>
      </c>
      <c r="I11" s="40">
        <f>COUNTIF(Vertices[Out-Degree],"&gt;= "&amp;H11)-COUNTIF(Vertices[Out-Degree],"&gt;="&amp;H12)</f>
        <v>0</v>
      </c>
      <c r="J11" s="39">
        <f t="shared" si="4"/>
        <v>1334.6399999454545</v>
      </c>
      <c r="K11" s="40">
        <f>COUNTIF(Vertices[Betweenness Centrality],"&gt;= "&amp;J11)-COUNTIF(Vertices[Betweenness Centrality],"&gt;="&amp;J12)</f>
        <v>3</v>
      </c>
      <c r="L11" s="39">
        <f t="shared" si="5"/>
        <v>0.16363636363636366</v>
      </c>
      <c r="M11" s="40">
        <f>COUNTIF(Vertices[Closeness Centrality],"&gt;= "&amp;L11)-COUNTIF(Vertices[Closeness Centrality],"&gt;="&amp;L12)</f>
        <v>0</v>
      </c>
      <c r="N11" s="39">
        <f t="shared" si="6"/>
        <v>0.017971527272727272</v>
      </c>
      <c r="O11" s="40">
        <f>COUNTIF(Vertices[Eigenvector Centrality],"&gt;= "&amp;N11)-COUNTIF(Vertices[Eigenvector Centrality],"&gt;="&amp;N12)</f>
        <v>10</v>
      </c>
      <c r="P11" s="39">
        <f t="shared" si="7"/>
        <v>3.4924871999999993</v>
      </c>
      <c r="Q11" s="40">
        <f>COUNTIF(Vertices[PageRank],"&gt;= "&amp;P11)-COUNTIF(Vertices[PageRank],"&gt;="&amp;P12)</f>
        <v>1</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170</v>
      </c>
      <c r="B12" s="34">
        <v>0.006756756756756757</v>
      </c>
      <c r="D12" s="32">
        <f t="shared" si="1"/>
        <v>0</v>
      </c>
      <c r="E12" s="3">
        <f>COUNTIF(Vertices[Degree],"&gt;= "&amp;D12)-COUNTIF(Vertices[Degree],"&gt;="&amp;D13)</f>
        <v>0</v>
      </c>
      <c r="F12" s="37">
        <f t="shared" si="2"/>
        <v>9.636363636363637</v>
      </c>
      <c r="G12" s="38">
        <f>COUNTIF(Vertices[In-Degree],"&gt;= "&amp;F12)-COUNTIF(Vertices[In-Degree],"&gt;="&amp;F13)</f>
        <v>2</v>
      </c>
      <c r="H12" s="37">
        <f t="shared" si="3"/>
        <v>1.4545454545454548</v>
      </c>
      <c r="I12" s="38">
        <f>COUNTIF(Vertices[Out-Degree],"&gt;= "&amp;H12)-COUNTIF(Vertices[Out-Degree],"&gt;="&amp;H13)</f>
        <v>0</v>
      </c>
      <c r="J12" s="37">
        <f t="shared" si="4"/>
        <v>1482.9333332727272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0.019968363636363635</v>
      </c>
      <c r="O12" s="38">
        <f>COUNTIF(Vertices[Eigenvector Centrality],"&gt;= "&amp;N12)-COUNTIF(Vertices[Eigenvector Centrality],"&gt;="&amp;N13)</f>
        <v>2</v>
      </c>
      <c r="P12" s="37">
        <f t="shared" si="7"/>
        <v>3.8327739999999992</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0.013422818791946308</v>
      </c>
      <c r="D13" s="32">
        <f t="shared" si="1"/>
        <v>0</v>
      </c>
      <c r="E13" s="3">
        <f>COUNTIF(Vertices[Degree],"&gt;= "&amp;D13)-COUNTIF(Vertices[Degree],"&gt;="&amp;D14)</f>
        <v>0</v>
      </c>
      <c r="F13" s="39">
        <f t="shared" si="2"/>
        <v>10.6</v>
      </c>
      <c r="G13" s="40">
        <f>COUNTIF(Vertices[In-Degree],"&gt;= "&amp;F13)-COUNTIF(Vertices[In-Degree],"&gt;="&amp;F14)</f>
        <v>1</v>
      </c>
      <c r="H13" s="39">
        <f t="shared" si="3"/>
        <v>1.6000000000000003</v>
      </c>
      <c r="I13" s="40">
        <f>COUNTIF(Vertices[Out-Degree],"&gt;= "&amp;H13)-COUNTIF(Vertices[Out-Degree],"&gt;="&amp;H14)</f>
        <v>0</v>
      </c>
      <c r="J13" s="39">
        <f t="shared" si="4"/>
        <v>1631.2266665999998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0.021965199999999997</v>
      </c>
      <c r="O13" s="40">
        <f>COUNTIF(Vertices[Eigenvector Centrality],"&gt;= "&amp;N13)-COUNTIF(Vertices[Eigenvector Centrality],"&gt;="&amp;N14)</f>
        <v>0</v>
      </c>
      <c r="P13" s="39">
        <f t="shared" si="7"/>
        <v>4.173060799999999</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11.563636363636363</v>
      </c>
      <c r="G14" s="38">
        <f>COUNTIF(Vertices[In-Degree],"&gt;= "&amp;F14)-COUNTIF(Vertices[In-Degree],"&gt;="&amp;F15)</f>
        <v>0</v>
      </c>
      <c r="H14" s="37">
        <f t="shared" si="3"/>
        <v>1.7454545454545458</v>
      </c>
      <c r="I14" s="38">
        <f>COUNTIF(Vertices[Out-Degree],"&gt;= "&amp;H14)-COUNTIF(Vertices[Out-Degree],"&gt;="&amp;H15)</f>
        <v>0</v>
      </c>
      <c r="J14" s="37">
        <f t="shared" si="4"/>
        <v>1779.5199999272725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0.02396203636363636</v>
      </c>
      <c r="O14" s="38">
        <f>COUNTIF(Vertices[Eigenvector Centrality],"&gt;= "&amp;N14)-COUNTIF(Vertices[Eigenvector Centrality],"&gt;="&amp;N15)</f>
        <v>0</v>
      </c>
      <c r="P14" s="37">
        <f t="shared" si="7"/>
        <v>4.5133475999999995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29</v>
      </c>
      <c r="D15" s="32">
        <f t="shared" si="1"/>
        <v>0</v>
      </c>
      <c r="E15" s="3">
        <f>COUNTIF(Vertices[Degree],"&gt;= "&amp;D15)-COUNTIF(Vertices[Degree],"&gt;="&amp;D16)</f>
        <v>0</v>
      </c>
      <c r="F15" s="39">
        <f t="shared" si="2"/>
        <v>12.527272727272726</v>
      </c>
      <c r="G15" s="40">
        <f>COUNTIF(Vertices[In-Degree],"&gt;= "&amp;F15)-COUNTIF(Vertices[In-Degree],"&gt;="&amp;F16)</f>
        <v>0</v>
      </c>
      <c r="H15" s="39">
        <f t="shared" si="3"/>
        <v>1.8909090909090913</v>
      </c>
      <c r="I15" s="40">
        <f>COUNTIF(Vertices[Out-Degree],"&gt;= "&amp;H15)-COUNTIF(Vertices[Out-Degree],"&gt;="&amp;H16)</f>
        <v>24</v>
      </c>
      <c r="J15" s="39">
        <f t="shared" si="4"/>
        <v>1927.8133332545451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0.025958872727272722</v>
      </c>
      <c r="O15" s="40">
        <f>COUNTIF(Vertices[Eigenvector Centrality],"&gt;= "&amp;N15)-COUNTIF(Vertices[Eigenvector Centrality],"&gt;="&amp;N16)</f>
        <v>0</v>
      </c>
      <c r="P15" s="39">
        <f t="shared" si="7"/>
        <v>4.8536344</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153</v>
      </c>
      <c r="B16" s="34">
        <v>22</v>
      </c>
      <c r="D16" s="32">
        <f t="shared" si="1"/>
        <v>0</v>
      </c>
      <c r="E16" s="3">
        <f>COUNTIF(Vertices[Degree],"&gt;= "&amp;D16)-COUNTIF(Vertices[Degree],"&gt;="&amp;D17)</f>
        <v>0</v>
      </c>
      <c r="F16" s="37">
        <f t="shared" si="2"/>
        <v>13.490909090909089</v>
      </c>
      <c r="G16" s="38">
        <f>COUNTIF(Vertices[In-Degree],"&gt;= "&amp;F16)-COUNTIF(Vertices[In-Degree],"&gt;="&amp;F17)</f>
        <v>0</v>
      </c>
      <c r="H16" s="37">
        <f t="shared" si="3"/>
        <v>2.0363636363636366</v>
      </c>
      <c r="I16" s="38">
        <f>COUNTIF(Vertices[Out-Degree],"&gt;= "&amp;H16)-COUNTIF(Vertices[Out-Degree],"&gt;="&amp;H17)</f>
        <v>0</v>
      </c>
      <c r="J16" s="37">
        <f t="shared" si="4"/>
        <v>2076.106666581818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0.027955709090909085</v>
      </c>
      <c r="O16" s="38">
        <f>COUNTIF(Vertices[Eigenvector Centrality],"&gt;= "&amp;N16)-COUNTIF(Vertices[Eigenvector Centrality],"&gt;="&amp;N17)</f>
        <v>0</v>
      </c>
      <c r="P16" s="37">
        <f t="shared" si="7"/>
        <v>5.1939212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104</v>
      </c>
      <c r="D17" s="32">
        <f t="shared" si="1"/>
        <v>0</v>
      </c>
      <c r="E17" s="3">
        <f>COUNTIF(Vertices[Degree],"&gt;= "&amp;D17)-COUNTIF(Vertices[Degree],"&gt;="&amp;D18)</f>
        <v>0</v>
      </c>
      <c r="F17" s="39">
        <f t="shared" si="2"/>
        <v>14.454545454545451</v>
      </c>
      <c r="G17" s="40">
        <f>COUNTIF(Vertices[In-Degree],"&gt;= "&amp;F17)-COUNTIF(Vertices[In-Degree],"&gt;="&amp;F18)</f>
        <v>0</v>
      </c>
      <c r="H17" s="39">
        <f t="shared" si="3"/>
        <v>2.181818181818182</v>
      </c>
      <c r="I17" s="40">
        <f>COUNTIF(Vertices[Out-Degree],"&gt;= "&amp;H17)-COUNTIF(Vertices[Out-Degree],"&gt;="&amp;H18)</f>
        <v>0</v>
      </c>
      <c r="J17" s="39">
        <f t="shared" si="4"/>
        <v>2224.3999999090906</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0.029952545454545447</v>
      </c>
      <c r="O17" s="40">
        <f>COUNTIF(Vertices[Eigenvector Centrality],"&gt;= "&amp;N17)-COUNTIF(Vertices[Eigenvector Centrality],"&gt;="&amp;N18)</f>
        <v>0</v>
      </c>
      <c r="P17" s="39">
        <f t="shared" si="7"/>
        <v>5.5342080000000005</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155</v>
      </c>
      <c r="D18" s="32">
        <f t="shared" si="1"/>
        <v>0</v>
      </c>
      <c r="E18" s="3">
        <f>COUNTIF(Vertices[Degree],"&gt;= "&amp;D18)-COUNTIF(Vertices[Degree],"&gt;="&amp;D19)</f>
        <v>0</v>
      </c>
      <c r="F18" s="37">
        <f t="shared" si="2"/>
        <v>15.418181818181814</v>
      </c>
      <c r="G18" s="38">
        <f>COUNTIF(Vertices[In-Degree],"&gt;= "&amp;F18)-COUNTIF(Vertices[In-Degree],"&gt;="&amp;F19)</f>
        <v>0</v>
      </c>
      <c r="H18" s="37">
        <f t="shared" si="3"/>
        <v>2.3272727272727276</v>
      </c>
      <c r="I18" s="38">
        <f>COUNTIF(Vertices[Out-Degree],"&gt;= "&amp;H18)-COUNTIF(Vertices[Out-Degree],"&gt;="&amp;H19)</f>
        <v>0</v>
      </c>
      <c r="J18" s="37">
        <f t="shared" si="4"/>
        <v>2372.6933332363633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0.03194938181818181</v>
      </c>
      <c r="O18" s="38">
        <f>COUNTIF(Vertices[Eigenvector Centrality],"&gt;= "&amp;N18)-COUNTIF(Vertices[Eigenvector Centrality],"&gt;="&amp;N19)</f>
        <v>0</v>
      </c>
      <c r="P18" s="37">
        <f t="shared" si="7"/>
        <v>5.874494800000001</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16.38181818181818</v>
      </c>
      <c r="G19" s="40">
        <f>COUNTIF(Vertices[In-Degree],"&gt;= "&amp;F19)-COUNTIF(Vertices[In-Degree],"&gt;="&amp;F20)</f>
        <v>0</v>
      </c>
      <c r="H19" s="39">
        <f t="shared" si="3"/>
        <v>2.472727272727273</v>
      </c>
      <c r="I19" s="40">
        <f>COUNTIF(Vertices[Out-Degree],"&gt;= "&amp;H19)-COUNTIF(Vertices[Out-Degree],"&gt;="&amp;H20)</f>
        <v>0</v>
      </c>
      <c r="J19" s="39">
        <f t="shared" si="4"/>
        <v>2520.986666563636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0.03394621818181818</v>
      </c>
      <c r="O19" s="40">
        <f>COUNTIF(Vertices[Eigenvector Centrality],"&gt;= "&amp;N19)-COUNTIF(Vertices[Eigenvector Centrality],"&gt;="&amp;N20)</f>
        <v>0</v>
      </c>
      <c r="P19" s="39">
        <f t="shared" si="7"/>
        <v>6.214781600000001</v>
      </c>
      <c r="Q19" s="40">
        <f>COUNTIF(Vertices[PageRank],"&gt;= "&amp;P19)-COUNTIF(Vertices[PageRank],"&gt;="&amp;P20)</f>
        <v>1</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8</v>
      </c>
      <c r="D20" s="32">
        <f t="shared" si="1"/>
        <v>0</v>
      </c>
      <c r="E20" s="3">
        <f>COUNTIF(Vertices[Degree],"&gt;= "&amp;D20)-COUNTIF(Vertices[Degree],"&gt;="&amp;D21)</f>
        <v>0</v>
      </c>
      <c r="F20" s="37">
        <f t="shared" si="2"/>
        <v>17.345454545454544</v>
      </c>
      <c r="G20" s="38">
        <f>COUNTIF(Vertices[In-Degree],"&gt;= "&amp;F20)-COUNTIF(Vertices[In-Degree],"&gt;="&amp;F21)</f>
        <v>1</v>
      </c>
      <c r="H20" s="37">
        <f t="shared" si="3"/>
        <v>2.6181818181818186</v>
      </c>
      <c r="I20" s="38">
        <f>COUNTIF(Vertices[Out-Degree],"&gt;= "&amp;H20)-COUNTIF(Vertices[Out-Degree],"&gt;="&amp;H21)</f>
        <v>0</v>
      </c>
      <c r="J20" s="37">
        <f t="shared" si="4"/>
        <v>2669.2799998909086</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0.035943054545454545</v>
      </c>
      <c r="O20" s="38">
        <f>COUNTIF(Vertices[Eigenvector Centrality],"&gt;= "&amp;N20)-COUNTIF(Vertices[Eigenvector Centrality],"&gt;="&amp;N21)</f>
        <v>0</v>
      </c>
      <c r="P20" s="37">
        <f t="shared" si="7"/>
        <v>6.5550684000000015</v>
      </c>
      <c r="Q20" s="38">
        <f>COUNTIF(Vertices[PageRank],"&gt;= "&amp;P20)-COUNTIF(Vertices[PageRank],"&gt;="&amp;P21)</f>
        <v>0</v>
      </c>
      <c r="R20" s="37">
        <f t="shared" si="8"/>
        <v>0.16363636363636366</v>
      </c>
      <c r="S20" s="43">
        <f>COUNTIF(Vertices[Clustering Coefficient],"&gt;= "&amp;R20)-COUNTIF(Vertices[Clustering Coefficient],"&gt;="&amp;R21)</f>
        <v>3</v>
      </c>
      <c r="T20" s="37" t="e">
        <f ca="1" t="shared" si="9"/>
        <v>#REF!</v>
      </c>
      <c r="U20" s="38" t="e">
        <f ca="1" t="shared" si="0"/>
        <v>#REF!</v>
      </c>
    </row>
    <row r="21" spans="1:21" ht="15">
      <c r="A21" s="34" t="s">
        <v>157</v>
      </c>
      <c r="B21" s="34">
        <v>3.474803</v>
      </c>
      <c r="D21" s="32">
        <f t="shared" si="1"/>
        <v>0</v>
      </c>
      <c r="E21" s="3">
        <f>COUNTIF(Vertices[Degree],"&gt;= "&amp;D21)-COUNTIF(Vertices[Degree],"&gt;="&amp;D22)</f>
        <v>0</v>
      </c>
      <c r="F21" s="39">
        <f t="shared" si="2"/>
        <v>18.30909090909091</v>
      </c>
      <c r="G21" s="40">
        <f>COUNTIF(Vertices[In-Degree],"&gt;= "&amp;F21)-COUNTIF(Vertices[In-Degree],"&gt;="&amp;F22)</f>
        <v>0</v>
      </c>
      <c r="H21" s="39">
        <f t="shared" si="3"/>
        <v>2.763636363636364</v>
      </c>
      <c r="I21" s="40">
        <f>COUNTIF(Vertices[Out-Degree],"&gt;= "&amp;H21)-COUNTIF(Vertices[Out-Degree],"&gt;="&amp;H22)</f>
        <v>0</v>
      </c>
      <c r="J21" s="39">
        <f t="shared" si="4"/>
        <v>2817.5733332181812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0.03793989090909091</v>
      </c>
      <c r="O21" s="40">
        <f>COUNTIF(Vertices[Eigenvector Centrality],"&gt;= "&amp;N21)-COUNTIF(Vertices[Eigenvector Centrality],"&gt;="&amp;N22)</f>
        <v>0</v>
      </c>
      <c r="P21" s="39">
        <f t="shared" si="7"/>
        <v>6.895355200000002</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19.272727272727273</v>
      </c>
      <c r="G22" s="38">
        <f>COUNTIF(Vertices[In-Degree],"&gt;= "&amp;F22)-COUNTIF(Vertices[In-Degree],"&gt;="&amp;F23)</f>
        <v>0</v>
      </c>
      <c r="H22" s="37">
        <f t="shared" si="3"/>
        <v>2.9090909090909096</v>
      </c>
      <c r="I22" s="38">
        <f>COUNTIF(Vertices[Out-Degree],"&gt;= "&amp;H22)-COUNTIF(Vertices[Out-Degree],"&gt;="&amp;H23)</f>
        <v>4</v>
      </c>
      <c r="J22" s="37">
        <f t="shared" si="4"/>
        <v>2965.866666545454</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0.039936727272727277</v>
      </c>
      <c r="O22" s="38">
        <f>COUNTIF(Vertices[Eigenvector Centrality],"&gt;= "&amp;N22)-COUNTIF(Vertices[Eigenvector Centrality],"&gt;="&amp;N23)</f>
        <v>0</v>
      </c>
      <c r="P22" s="37">
        <f t="shared" si="7"/>
        <v>7.235642000000002</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0.006406948744410045</v>
      </c>
      <c r="D23" s="32">
        <f t="shared" si="1"/>
        <v>0</v>
      </c>
      <c r="E23" s="3">
        <f>COUNTIF(Vertices[Degree],"&gt;= "&amp;D23)-COUNTIF(Vertices[Degree],"&gt;="&amp;D24)</f>
        <v>0</v>
      </c>
      <c r="F23" s="39">
        <f t="shared" si="2"/>
        <v>20.236363636363638</v>
      </c>
      <c r="G23" s="40">
        <f>COUNTIF(Vertices[In-Degree],"&gt;= "&amp;F23)-COUNTIF(Vertices[In-Degree],"&gt;="&amp;F24)</f>
        <v>0</v>
      </c>
      <c r="H23" s="39">
        <f t="shared" si="3"/>
        <v>3.054545454545455</v>
      </c>
      <c r="I23" s="40">
        <f>COUNTIF(Vertices[Out-Degree],"&gt;= "&amp;H23)-COUNTIF(Vertices[Out-Degree],"&gt;="&amp;H24)</f>
        <v>0</v>
      </c>
      <c r="J23" s="39">
        <f t="shared" si="4"/>
        <v>3114.1599998727265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0.04193356363636364</v>
      </c>
      <c r="O23" s="40">
        <f>COUNTIF(Vertices[Eigenvector Centrality],"&gt;= "&amp;N23)-COUNTIF(Vertices[Eigenvector Centrality],"&gt;="&amp;N24)</f>
        <v>0</v>
      </c>
      <c r="P23" s="39">
        <f t="shared" si="7"/>
        <v>7.5759288000000025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2058</v>
      </c>
      <c r="B24" s="34">
        <v>0.599632</v>
      </c>
      <c r="D24" s="32">
        <f t="shared" si="1"/>
        <v>0</v>
      </c>
      <c r="E24" s="3">
        <f>COUNTIF(Vertices[Degree],"&gt;= "&amp;D24)-COUNTIF(Vertices[Degree],"&gt;="&amp;D25)</f>
        <v>0</v>
      </c>
      <c r="F24" s="37">
        <f t="shared" si="2"/>
        <v>21.200000000000003</v>
      </c>
      <c r="G24" s="38">
        <f>COUNTIF(Vertices[In-Degree],"&gt;= "&amp;F24)-COUNTIF(Vertices[In-Degree],"&gt;="&amp;F25)</f>
        <v>0</v>
      </c>
      <c r="H24" s="37">
        <f t="shared" si="3"/>
        <v>3.2000000000000006</v>
      </c>
      <c r="I24" s="38">
        <f>COUNTIF(Vertices[Out-Degree],"&gt;= "&amp;H24)-COUNTIF(Vertices[Out-Degree],"&gt;="&amp;H25)</f>
        <v>0</v>
      </c>
      <c r="J24" s="37">
        <f t="shared" si="4"/>
        <v>3262.453333199999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0.04393040000000001</v>
      </c>
      <c r="O24" s="38">
        <f>COUNTIF(Vertices[Eigenvector Centrality],"&gt;= "&amp;N24)-COUNTIF(Vertices[Eigenvector Centrality],"&gt;="&amp;N25)</f>
        <v>0</v>
      </c>
      <c r="P24" s="37">
        <f t="shared" si="7"/>
        <v>7.916215600000003</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22.163636363636368</v>
      </c>
      <c r="G25" s="40">
        <f>COUNTIF(Vertices[In-Degree],"&gt;= "&amp;F25)-COUNTIF(Vertices[In-Degree],"&gt;="&amp;F26)</f>
        <v>0</v>
      </c>
      <c r="H25" s="39">
        <f t="shared" si="3"/>
        <v>3.345454545454546</v>
      </c>
      <c r="I25" s="40">
        <f>COUNTIF(Vertices[Out-Degree],"&gt;= "&amp;H25)-COUNTIF(Vertices[Out-Degree],"&gt;="&amp;H26)</f>
        <v>0</v>
      </c>
      <c r="J25" s="39">
        <f t="shared" si="4"/>
        <v>3410.746666527272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0.045927236363636374</v>
      </c>
      <c r="O25" s="40">
        <f>COUNTIF(Vertices[Eigenvector Centrality],"&gt;= "&amp;N25)-COUNTIF(Vertices[Eigenvector Centrality],"&gt;="&amp;N26)</f>
        <v>0</v>
      </c>
      <c r="P25" s="39">
        <f t="shared" si="7"/>
        <v>8.256502400000002</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2059</v>
      </c>
      <c r="B26" s="34" t="s">
        <v>2060</v>
      </c>
      <c r="D26" s="32">
        <f t="shared" si="1"/>
        <v>0</v>
      </c>
      <c r="E26" s="3">
        <f>COUNTIF(Vertices[Degree],"&gt;= "&amp;D26)-COUNTIF(Vertices[Degree],"&gt;="&amp;D28)</f>
        <v>0</v>
      </c>
      <c r="F26" s="37">
        <f t="shared" si="2"/>
        <v>23.127272727272732</v>
      </c>
      <c r="G26" s="38">
        <f>COUNTIF(Vertices[In-Degree],"&gt;= "&amp;F26)-COUNTIF(Vertices[In-Degree],"&gt;="&amp;F28)</f>
        <v>0</v>
      </c>
      <c r="H26" s="37">
        <f t="shared" si="3"/>
        <v>3.4909090909090916</v>
      </c>
      <c r="I26" s="38">
        <f>COUNTIF(Vertices[Out-Degree],"&gt;= "&amp;H26)-COUNTIF(Vertices[Out-Degree],"&gt;="&amp;H28)</f>
        <v>0</v>
      </c>
      <c r="J26" s="37">
        <f t="shared" si="4"/>
        <v>3559.0399998545445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0.04792407272727274</v>
      </c>
      <c r="O26" s="38">
        <f>COUNTIF(Vertices[Eigenvector Centrality],"&gt;= "&amp;N26)-COUNTIF(Vertices[Eigenvector Centrality],"&gt;="&amp;N28)</f>
        <v>0</v>
      </c>
      <c r="P26" s="37">
        <f t="shared" si="7"/>
        <v>8.596789200000002</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24.090909090909097</v>
      </c>
      <c r="G28" s="40">
        <f>COUNTIF(Vertices[In-Degree],"&gt;= "&amp;F28)-COUNTIF(Vertices[In-Degree],"&gt;="&amp;F40)</f>
        <v>0</v>
      </c>
      <c r="H28" s="39">
        <f>H26+($H$57-$H$2)/BinDivisor</f>
        <v>3.636363636363637</v>
      </c>
      <c r="I28" s="40">
        <f>COUNTIF(Vertices[Out-Degree],"&gt;= "&amp;H28)-COUNTIF(Vertices[Out-Degree],"&gt;="&amp;H40)</f>
        <v>0</v>
      </c>
      <c r="J28" s="39">
        <f>J26+($J$57-$J$2)/BinDivisor</f>
        <v>3707.333333181817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0.049920909090909106</v>
      </c>
      <c r="O28" s="40">
        <f>COUNTIF(Vertices[Eigenvector Centrality],"&gt;= "&amp;N28)-COUNTIF(Vertices[Eigenvector Centrality],"&gt;="&amp;N40)</f>
        <v>1</v>
      </c>
      <c r="P28" s="39">
        <f>P26+($P$57-$P$2)/BinDivisor</f>
        <v>8.937076000000001</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25.054545454545462</v>
      </c>
      <c r="G40" s="38">
        <f>COUNTIF(Vertices[In-Degree],"&gt;= "&amp;F40)-COUNTIF(Vertices[In-Degree],"&gt;="&amp;F41)</f>
        <v>0</v>
      </c>
      <c r="H40" s="37">
        <f>H28+($H$57-$H$2)/BinDivisor</f>
        <v>3.7818181818181826</v>
      </c>
      <c r="I40" s="38">
        <f>COUNTIF(Vertices[Out-Degree],"&gt;= "&amp;H40)-COUNTIF(Vertices[Out-Degree],"&gt;="&amp;H41)</f>
        <v>0</v>
      </c>
      <c r="J40" s="37">
        <f>J28+($J$57-$J$2)/BinDivisor</f>
        <v>3855.62666650909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0.05191774545454547</v>
      </c>
      <c r="O40" s="38">
        <f>COUNTIF(Vertices[Eigenvector Centrality],"&gt;= "&amp;N40)-COUNTIF(Vertices[Eigenvector Centrality],"&gt;="&amp;N41)</f>
        <v>0</v>
      </c>
      <c r="P40" s="37">
        <f>P28+($P$57-$P$2)/BinDivisor</f>
        <v>9.2773628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26.018181818181827</v>
      </c>
      <c r="G41" s="40">
        <f>COUNTIF(Vertices[In-Degree],"&gt;= "&amp;F41)-COUNTIF(Vertices[In-Degree],"&gt;="&amp;F42)</f>
        <v>0</v>
      </c>
      <c r="H41" s="39">
        <f aca="true" t="shared" si="12" ref="H41:H56">H40+($H$57-$H$2)/BinDivisor</f>
        <v>3.927272727272728</v>
      </c>
      <c r="I41" s="40">
        <f>COUNTIF(Vertices[Out-Degree],"&gt;= "&amp;H41)-COUNTIF(Vertices[Out-Degree],"&gt;="&amp;H42)</f>
        <v>3</v>
      </c>
      <c r="J41" s="39">
        <f aca="true" t="shared" si="13" ref="J41:J56">J40+($J$57-$J$2)/BinDivisor</f>
        <v>4003.9199998363624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0.05391458181818184</v>
      </c>
      <c r="O41" s="40">
        <f>COUNTIF(Vertices[Eigenvector Centrality],"&gt;= "&amp;N41)-COUNTIF(Vertices[Eigenvector Centrality],"&gt;="&amp;N42)</f>
        <v>0</v>
      </c>
      <c r="P41" s="39">
        <f aca="true" t="shared" si="16" ref="P41:P56">P40+($P$57-$P$2)/BinDivisor</f>
        <v>9.6176496</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26.98181818181819</v>
      </c>
      <c r="G42" s="38">
        <f>COUNTIF(Vertices[In-Degree],"&gt;= "&amp;F42)-COUNTIF(Vertices[In-Degree],"&gt;="&amp;F43)</f>
        <v>0</v>
      </c>
      <c r="H42" s="37">
        <f t="shared" si="12"/>
        <v>4.072727272727273</v>
      </c>
      <c r="I42" s="38">
        <f>COUNTIF(Vertices[Out-Degree],"&gt;= "&amp;H42)-COUNTIF(Vertices[Out-Degree],"&gt;="&amp;H43)</f>
        <v>0</v>
      </c>
      <c r="J42" s="37">
        <f t="shared" si="13"/>
        <v>4152.213333163635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0.055911418181818204</v>
      </c>
      <c r="O42" s="38">
        <f>COUNTIF(Vertices[Eigenvector Centrality],"&gt;= "&amp;N42)-COUNTIF(Vertices[Eigenvector Centrality],"&gt;="&amp;N43)</f>
        <v>0</v>
      </c>
      <c r="P42" s="37">
        <f t="shared" si="16"/>
        <v>9.9579364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27.945454545454556</v>
      </c>
      <c r="G43" s="40">
        <f>COUNTIF(Vertices[In-Degree],"&gt;= "&amp;F43)-COUNTIF(Vertices[In-Degree],"&gt;="&amp;F44)</f>
        <v>0</v>
      </c>
      <c r="H43" s="39">
        <f t="shared" si="12"/>
        <v>4.218181818181819</v>
      </c>
      <c r="I43" s="40">
        <f>COUNTIF(Vertices[Out-Degree],"&gt;= "&amp;H43)-COUNTIF(Vertices[Out-Degree],"&gt;="&amp;H44)</f>
        <v>0</v>
      </c>
      <c r="J43" s="39">
        <f t="shared" si="13"/>
        <v>4300.506666490908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0.05790825454545457</v>
      </c>
      <c r="O43" s="40">
        <f>COUNTIF(Vertices[Eigenvector Centrality],"&gt;= "&amp;N43)-COUNTIF(Vertices[Eigenvector Centrality],"&gt;="&amp;N44)</f>
        <v>0</v>
      </c>
      <c r="P43" s="39">
        <f t="shared" si="16"/>
        <v>10.298223199999999</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28.90909090909092</v>
      </c>
      <c r="G44" s="38">
        <f>COUNTIF(Vertices[In-Degree],"&gt;= "&amp;F44)-COUNTIF(Vertices[In-Degree],"&gt;="&amp;F45)</f>
        <v>0</v>
      </c>
      <c r="H44" s="37">
        <f t="shared" si="12"/>
        <v>4.363636363636364</v>
      </c>
      <c r="I44" s="38">
        <f>COUNTIF(Vertices[Out-Degree],"&gt;= "&amp;H44)-COUNTIF(Vertices[Out-Degree],"&gt;="&amp;H45)</f>
        <v>0</v>
      </c>
      <c r="J44" s="37">
        <f t="shared" si="13"/>
        <v>4448.799999818181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0.059905090909090936</v>
      </c>
      <c r="O44" s="38">
        <f>COUNTIF(Vertices[Eigenvector Centrality],"&gt;= "&amp;N44)-COUNTIF(Vertices[Eigenvector Centrality],"&gt;="&amp;N45)</f>
        <v>0</v>
      </c>
      <c r="P44" s="37">
        <f t="shared" si="16"/>
        <v>10.638509999999998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29.872727272727285</v>
      </c>
      <c r="G45" s="40">
        <f>COUNTIF(Vertices[In-Degree],"&gt;= "&amp;F45)-COUNTIF(Vertices[In-Degree],"&gt;="&amp;F46)</f>
        <v>0</v>
      </c>
      <c r="H45" s="39">
        <f t="shared" si="12"/>
        <v>4.50909090909091</v>
      </c>
      <c r="I45" s="40">
        <f>COUNTIF(Vertices[Out-Degree],"&gt;= "&amp;H45)-COUNTIF(Vertices[Out-Degree],"&gt;="&amp;H46)</f>
        <v>0</v>
      </c>
      <c r="J45" s="39">
        <f t="shared" si="13"/>
        <v>4597.093333145454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0.0619019272727273</v>
      </c>
      <c r="O45" s="40">
        <f>COUNTIF(Vertices[Eigenvector Centrality],"&gt;= "&amp;N45)-COUNTIF(Vertices[Eigenvector Centrality],"&gt;="&amp;N46)</f>
        <v>0</v>
      </c>
      <c r="P45" s="39">
        <f t="shared" si="16"/>
        <v>10.978796799999998</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30.83636363636365</v>
      </c>
      <c r="G46" s="38">
        <f>COUNTIF(Vertices[In-Degree],"&gt;= "&amp;F46)-COUNTIF(Vertices[In-Degree],"&gt;="&amp;F47)</f>
        <v>0</v>
      </c>
      <c r="H46" s="37">
        <f t="shared" si="12"/>
        <v>4.654545454545455</v>
      </c>
      <c r="I46" s="38">
        <f>COUNTIF(Vertices[Out-Degree],"&gt;= "&amp;H46)-COUNTIF(Vertices[Out-Degree],"&gt;="&amp;H47)</f>
        <v>0</v>
      </c>
      <c r="J46" s="37">
        <f t="shared" si="13"/>
        <v>4745.3866664727275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0.06389876363636367</v>
      </c>
      <c r="O46" s="38">
        <f>COUNTIF(Vertices[Eigenvector Centrality],"&gt;= "&amp;N46)-COUNTIF(Vertices[Eigenvector Centrality],"&gt;="&amp;N47)</f>
        <v>0</v>
      </c>
      <c r="P46" s="37">
        <f t="shared" si="16"/>
        <v>11.319083599999997</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31.800000000000015</v>
      </c>
      <c r="G47" s="40">
        <f>COUNTIF(Vertices[In-Degree],"&gt;= "&amp;F47)-COUNTIF(Vertices[In-Degree],"&gt;="&amp;F48)</f>
        <v>0</v>
      </c>
      <c r="H47" s="39">
        <f t="shared" si="12"/>
        <v>4.800000000000001</v>
      </c>
      <c r="I47" s="40">
        <f>COUNTIF(Vertices[Out-Degree],"&gt;= "&amp;H47)-COUNTIF(Vertices[Out-Degree],"&gt;="&amp;H48)</f>
        <v>0</v>
      </c>
      <c r="J47" s="39">
        <f t="shared" si="13"/>
        <v>4893.679999800001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0.06589560000000003</v>
      </c>
      <c r="O47" s="40">
        <f>COUNTIF(Vertices[Eigenvector Centrality],"&gt;= "&amp;N47)-COUNTIF(Vertices[Eigenvector Centrality],"&gt;="&amp;N48)</f>
        <v>0</v>
      </c>
      <c r="P47" s="39">
        <f t="shared" si="16"/>
        <v>11.659370399999997</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32.76363636363638</v>
      </c>
      <c r="G48" s="38">
        <f>COUNTIF(Vertices[In-Degree],"&gt;= "&amp;F48)-COUNTIF(Vertices[In-Degree],"&gt;="&amp;F49)</f>
        <v>0</v>
      </c>
      <c r="H48" s="37">
        <f t="shared" si="12"/>
        <v>4.945454545454546</v>
      </c>
      <c r="I48" s="38">
        <f>COUNTIF(Vertices[Out-Degree],"&gt;= "&amp;H48)-COUNTIF(Vertices[Out-Degree],"&gt;="&amp;H49)</f>
        <v>0</v>
      </c>
      <c r="J48" s="37">
        <f t="shared" si="13"/>
        <v>5041.973333127274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0.06789243636363639</v>
      </c>
      <c r="O48" s="38">
        <f>COUNTIF(Vertices[Eigenvector Centrality],"&gt;= "&amp;N48)-COUNTIF(Vertices[Eigenvector Centrality],"&gt;="&amp;N49)</f>
        <v>0</v>
      </c>
      <c r="P48" s="37">
        <f t="shared" si="16"/>
        <v>11.999657199999996</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33.72727272727274</v>
      </c>
      <c r="G49" s="40">
        <f>COUNTIF(Vertices[In-Degree],"&gt;= "&amp;F49)-COUNTIF(Vertices[In-Degree],"&gt;="&amp;F50)</f>
        <v>0</v>
      </c>
      <c r="H49" s="39">
        <f t="shared" si="12"/>
        <v>5.090909090909092</v>
      </c>
      <c r="I49" s="40">
        <f>COUNTIF(Vertices[Out-Degree],"&gt;= "&amp;H49)-COUNTIF(Vertices[Out-Degree],"&gt;="&amp;H50)</f>
        <v>0</v>
      </c>
      <c r="J49" s="39">
        <f t="shared" si="13"/>
        <v>5190.266666454547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0.06988927272727274</v>
      </c>
      <c r="O49" s="40">
        <f>COUNTIF(Vertices[Eigenvector Centrality],"&gt;= "&amp;N49)-COUNTIF(Vertices[Eigenvector Centrality],"&gt;="&amp;N50)</f>
        <v>0</v>
      </c>
      <c r="P49" s="39">
        <f t="shared" si="16"/>
        <v>12.339943999999996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34.6909090909091</v>
      </c>
      <c r="G50" s="38">
        <f>COUNTIF(Vertices[In-Degree],"&gt;= "&amp;F50)-COUNTIF(Vertices[In-Degree],"&gt;="&amp;F51)</f>
        <v>0</v>
      </c>
      <c r="H50" s="37">
        <f t="shared" si="12"/>
        <v>5.236363636363637</v>
      </c>
      <c r="I50" s="38">
        <f>COUNTIF(Vertices[Out-Degree],"&gt;= "&amp;H50)-COUNTIF(Vertices[Out-Degree],"&gt;="&amp;H51)</f>
        <v>0</v>
      </c>
      <c r="J50" s="37">
        <f t="shared" si="13"/>
        <v>5338.55999978182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0.0718861090909091</v>
      </c>
      <c r="O50" s="38">
        <f>COUNTIF(Vertices[Eigenvector Centrality],"&gt;= "&amp;N50)-COUNTIF(Vertices[Eigenvector Centrality],"&gt;="&amp;N51)</f>
        <v>0</v>
      </c>
      <c r="P50" s="37">
        <f t="shared" si="16"/>
        <v>12.680230799999995</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35.65454545454546</v>
      </c>
      <c r="G51" s="40">
        <f>COUNTIF(Vertices[In-Degree],"&gt;= "&amp;F51)-COUNTIF(Vertices[In-Degree],"&gt;="&amp;F52)</f>
        <v>0</v>
      </c>
      <c r="H51" s="39">
        <f t="shared" si="12"/>
        <v>5.381818181818183</v>
      </c>
      <c r="I51" s="40">
        <f>COUNTIF(Vertices[Out-Degree],"&gt;= "&amp;H51)-COUNTIF(Vertices[Out-Degree],"&gt;="&amp;H52)</f>
        <v>0</v>
      </c>
      <c r="J51" s="39">
        <f t="shared" si="13"/>
        <v>5486.853333109093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0.07388294545454546</v>
      </c>
      <c r="O51" s="40">
        <f>COUNTIF(Vertices[Eigenvector Centrality],"&gt;= "&amp;N51)-COUNTIF(Vertices[Eigenvector Centrality],"&gt;="&amp;N52)</f>
        <v>0</v>
      </c>
      <c r="P51" s="39">
        <f t="shared" si="16"/>
        <v>13.020517599999994</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36.618181818181824</v>
      </c>
      <c r="G52" s="38">
        <f>COUNTIF(Vertices[In-Degree],"&gt;= "&amp;F52)-COUNTIF(Vertices[In-Degree],"&gt;="&amp;F53)</f>
        <v>0</v>
      </c>
      <c r="H52" s="37">
        <f t="shared" si="12"/>
        <v>5.527272727272728</v>
      </c>
      <c r="I52" s="38">
        <f>COUNTIF(Vertices[Out-Degree],"&gt;= "&amp;H52)-COUNTIF(Vertices[Out-Degree],"&gt;="&amp;H53)</f>
        <v>0</v>
      </c>
      <c r="J52" s="37">
        <f t="shared" si="13"/>
        <v>5635.146666436366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0.07587978181818182</v>
      </c>
      <c r="O52" s="38">
        <f>COUNTIF(Vertices[Eigenvector Centrality],"&gt;= "&amp;N52)-COUNTIF(Vertices[Eigenvector Centrality],"&gt;="&amp;N53)</f>
        <v>0</v>
      </c>
      <c r="P52" s="37">
        <f t="shared" si="16"/>
        <v>13.360804399999994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37.581818181818186</v>
      </c>
      <c r="G53" s="40">
        <f>COUNTIF(Vertices[In-Degree],"&gt;= "&amp;F53)-COUNTIF(Vertices[In-Degree],"&gt;="&amp;F54)</f>
        <v>0</v>
      </c>
      <c r="H53" s="39">
        <f t="shared" si="12"/>
        <v>5.672727272727274</v>
      </c>
      <c r="I53" s="40">
        <f>COUNTIF(Vertices[Out-Degree],"&gt;= "&amp;H53)-COUNTIF(Vertices[Out-Degree],"&gt;="&amp;H54)</f>
        <v>0</v>
      </c>
      <c r="J53" s="39">
        <f t="shared" si="13"/>
        <v>5783.439999763639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0.07787661818181818</v>
      </c>
      <c r="O53" s="40">
        <f>COUNTIF(Vertices[Eigenvector Centrality],"&gt;= "&amp;N53)-COUNTIF(Vertices[Eigenvector Centrality],"&gt;="&amp;N54)</f>
        <v>0</v>
      </c>
      <c r="P53" s="39">
        <f t="shared" si="16"/>
        <v>13.701091199999993</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38.54545454545455</v>
      </c>
      <c r="G54" s="38">
        <f>COUNTIF(Vertices[In-Degree],"&gt;= "&amp;F54)-COUNTIF(Vertices[In-Degree],"&gt;="&amp;F55)</f>
        <v>0</v>
      </c>
      <c r="H54" s="37">
        <f t="shared" si="12"/>
        <v>5.818181818181819</v>
      </c>
      <c r="I54" s="38">
        <f>COUNTIF(Vertices[Out-Degree],"&gt;= "&amp;H54)-COUNTIF(Vertices[Out-Degree],"&gt;="&amp;H55)</f>
        <v>0</v>
      </c>
      <c r="J54" s="37">
        <f t="shared" si="13"/>
        <v>5931.733333090912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0.07987345454545454</v>
      </c>
      <c r="O54" s="38">
        <f>COUNTIF(Vertices[Eigenvector Centrality],"&gt;= "&amp;N54)-COUNTIF(Vertices[Eigenvector Centrality],"&gt;="&amp;N55)</f>
        <v>0</v>
      </c>
      <c r="P54" s="37">
        <f t="shared" si="16"/>
        <v>14.041377999999993</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39.50909090909091</v>
      </c>
      <c r="G55" s="40">
        <f>COUNTIF(Vertices[In-Degree],"&gt;= "&amp;F55)-COUNTIF(Vertices[In-Degree],"&gt;="&amp;F56)</f>
        <v>0</v>
      </c>
      <c r="H55" s="39">
        <f t="shared" si="12"/>
        <v>5.963636363636365</v>
      </c>
      <c r="I55" s="40">
        <f>COUNTIF(Vertices[Out-Degree],"&gt;= "&amp;H55)-COUNTIF(Vertices[Out-Degree],"&gt;="&amp;H56)</f>
        <v>0</v>
      </c>
      <c r="J55" s="39">
        <f t="shared" si="13"/>
        <v>6080.026666418185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0.0818702909090909</v>
      </c>
      <c r="O55" s="40">
        <f>COUNTIF(Vertices[Eigenvector Centrality],"&gt;= "&amp;N55)-COUNTIF(Vertices[Eigenvector Centrality],"&gt;="&amp;N56)</f>
        <v>0</v>
      </c>
      <c r="P55" s="39">
        <f t="shared" si="16"/>
        <v>14.381664799999992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40.47272727272727</v>
      </c>
      <c r="G56" s="38">
        <f>COUNTIF(Vertices[In-Degree],"&gt;= "&amp;F56)-COUNTIF(Vertices[In-Degree],"&gt;="&amp;F57)</f>
        <v>0</v>
      </c>
      <c r="H56" s="37">
        <f t="shared" si="12"/>
        <v>6.10909090909091</v>
      </c>
      <c r="I56" s="38">
        <f>COUNTIF(Vertices[Out-Degree],"&gt;= "&amp;H56)-COUNTIF(Vertices[Out-Degree],"&gt;="&amp;H57)</f>
        <v>0</v>
      </c>
      <c r="J56" s="37">
        <f t="shared" si="13"/>
        <v>6228.3199997454585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0.08386712727272726</v>
      </c>
      <c r="O56" s="38">
        <f>COUNTIF(Vertices[Eigenvector Centrality],"&gt;= "&amp;N56)-COUNTIF(Vertices[Eigenvector Centrality],"&gt;="&amp;N57)</f>
        <v>0</v>
      </c>
      <c r="P56" s="37">
        <f t="shared" si="16"/>
        <v>14.721951599999992</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53</v>
      </c>
      <c r="G57" s="42">
        <f>COUNTIF(Vertices[In-Degree],"&gt;= "&amp;F57)-COUNTIF(Vertices[In-Degree],"&gt;="&amp;F58)</f>
        <v>1</v>
      </c>
      <c r="H57" s="41">
        <f>MAX(Vertices[Out-Degree])</f>
        <v>8</v>
      </c>
      <c r="I57" s="42">
        <f>COUNTIF(Vertices[Out-Degree],"&gt;= "&amp;H57)-COUNTIF(Vertices[Out-Degree],"&gt;="&amp;H58)</f>
        <v>1</v>
      </c>
      <c r="J57" s="41">
        <f>MAX(Vertices[Betweenness Centrality])</f>
        <v>8156.133333</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0.10982600000000001</v>
      </c>
      <c r="O57" s="42">
        <f>COUNTIF(Vertices[Eigenvector Centrality],"&gt;= "&amp;N57)-COUNTIF(Vertices[Eigenvector Centrality],"&gt;="&amp;N58)</f>
        <v>1</v>
      </c>
      <c r="P57" s="41">
        <f>MAX(Vertices[PageRank])</f>
        <v>19.14568</v>
      </c>
      <c r="Q57" s="42">
        <f>COUNTIF(Vertices[PageRank],"&gt;= "&amp;P57)-COUNTIF(Vertices[PageRank],"&gt;="&amp;P58)</f>
        <v>1</v>
      </c>
      <c r="R57" s="41">
        <f>MAX(Vertices[Clustering Coefficient])</f>
        <v>0.5</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53</v>
      </c>
    </row>
    <row r="71" spans="1:2" ht="15">
      <c r="A71" s="33" t="s">
        <v>90</v>
      </c>
      <c r="B71" s="47">
        <f>_xlfn.IFERROR(AVERAGE(Vertices[In-Degree]),NoMetricMessage)</f>
        <v>1.2222222222222223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1.2222222222222223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8156.133333</v>
      </c>
    </row>
    <row r="99" spans="1:2" ht="15">
      <c r="A99" s="33" t="s">
        <v>102</v>
      </c>
      <c r="B99" s="47">
        <f>_xlfn.IFERROR(AVERAGE(Vertices[Betweenness Centrality]),NoMetricMessage)</f>
        <v>179.13725490196077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0.05173734640522876</v>
      </c>
    </row>
    <row r="114" spans="1:2" ht="15">
      <c r="A114" s="33" t="s">
        <v>109</v>
      </c>
      <c r="B114" s="47">
        <f>_xlfn.IFERROR(MEDIAN(Vertices[Closeness Centrality]),NoMetricMessage)</f>
        <v>0.003257</v>
      </c>
    </row>
    <row r="125" spans="1:2" ht="15">
      <c r="A125" s="33" t="s">
        <v>112</v>
      </c>
      <c r="B125" s="47">
        <f>IF(COUNT(Vertices[Eigenvector Centrality])&gt;0,N2,NoMetricMessage)</f>
        <v>0</v>
      </c>
    </row>
    <row r="126" spans="1:2" ht="15">
      <c r="A126" s="33" t="s">
        <v>113</v>
      </c>
      <c r="B126" s="47">
        <f>IF(COUNT(Vertices[Eigenvector Centrality])&gt;0,N57,NoMetricMessage)</f>
        <v>0.10982600000000001</v>
      </c>
    </row>
    <row r="127" spans="1:2" ht="15">
      <c r="A127" s="33" t="s">
        <v>114</v>
      </c>
      <c r="B127" s="47">
        <f>_xlfn.IFERROR(AVERAGE(Vertices[Eigenvector Centrality]),NoMetricMessage)</f>
        <v>0.006535856209150323</v>
      </c>
    </row>
    <row r="128" spans="1:2" ht="15">
      <c r="A128" s="33" t="s">
        <v>115</v>
      </c>
      <c r="B128" s="47">
        <f>_xlfn.IFERROR(MEDIAN(Vertices[Eigenvector Centrality]),NoMetricMessage)</f>
        <v>0.000871</v>
      </c>
    </row>
    <row r="139" spans="1:2" ht="15">
      <c r="A139" s="33" t="s">
        <v>140</v>
      </c>
      <c r="B139" s="47">
        <f>IF(COUNT(Vertices[PageRank])&gt;0,P2,NoMetricMessage)</f>
        <v>0.429906</v>
      </c>
    </row>
    <row r="140" spans="1:2" ht="15">
      <c r="A140" s="33" t="s">
        <v>141</v>
      </c>
      <c r="B140" s="47">
        <f>IF(COUNT(Vertices[PageRank])&gt;0,P57,NoMetricMessage)</f>
        <v>19.14568</v>
      </c>
    </row>
    <row r="141" spans="1:2" ht="15">
      <c r="A141" s="33" t="s">
        <v>142</v>
      </c>
      <c r="B141" s="47">
        <f>_xlfn.IFERROR(AVERAGE(Vertices[PageRank]),NoMetricMessage)</f>
        <v>0.9999962679738562</v>
      </c>
    </row>
    <row r="142" spans="1:2" ht="15">
      <c r="A142" s="33" t="s">
        <v>143</v>
      </c>
      <c r="B142" s="47">
        <f>_xlfn.IFERROR(MEDIAN(Vertices[PageRank]),NoMetricMessage)</f>
        <v>0.638296</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0.050602308964477365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1988</v>
      </c>
      <c r="K7" s="13" t="s">
        <v>1989</v>
      </c>
    </row>
    <row r="8" spans="1:11" ht="409.5">
      <c r="A8"/>
      <c r="B8">
        <v>2</v>
      </c>
      <c r="C8">
        <v>2</v>
      </c>
      <c r="D8" t="s">
        <v>61</v>
      </c>
      <c r="E8" t="s">
        <v>61</v>
      </c>
      <c r="H8" t="s">
        <v>73</v>
      </c>
      <c r="J8" t="s">
        <v>1990</v>
      </c>
      <c r="K8" s="13" t="s">
        <v>1991</v>
      </c>
    </row>
    <row r="9" spans="1:11" ht="409.5">
      <c r="A9"/>
      <c r="B9">
        <v>3</v>
      </c>
      <c r="C9">
        <v>4</v>
      </c>
      <c r="D9" t="s">
        <v>62</v>
      </c>
      <c r="E9" t="s">
        <v>62</v>
      </c>
      <c r="H9" t="s">
        <v>74</v>
      </c>
      <c r="J9" t="s">
        <v>1992</v>
      </c>
      <c r="K9" s="102" t="s">
        <v>1993</v>
      </c>
    </row>
    <row r="10" spans="1:11" ht="409.5">
      <c r="A10"/>
      <c r="B10">
        <v>4</v>
      </c>
      <c r="D10" t="s">
        <v>63</v>
      </c>
      <c r="E10" t="s">
        <v>63</v>
      </c>
      <c r="H10" t="s">
        <v>75</v>
      </c>
      <c r="J10" t="s">
        <v>1994</v>
      </c>
      <c r="K10" s="13" t="s">
        <v>1995</v>
      </c>
    </row>
    <row r="11" spans="1:11" ht="15">
      <c r="A11"/>
      <c r="B11">
        <v>5</v>
      </c>
      <c r="D11" t="s">
        <v>46</v>
      </c>
      <c r="E11">
        <v>1</v>
      </c>
      <c r="H11" t="s">
        <v>76</v>
      </c>
      <c r="J11" t="s">
        <v>1996</v>
      </c>
      <c r="K11" t="s">
        <v>1997</v>
      </c>
    </row>
    <row r="12" spans="1:11" ht="15">
      <c r="A12"/>
      <c r="B12"/>
      <c r="D12" t="s">
        <v>64</v>
      </c>
      <c r="E12">
        <v>2</v>
      </c>
      <c r="H12">
        <v>0</v>
      </c>
      <c r="J12" t="s">
        <v>1998</v>
      </c>
      <c r="K12" t="s">
        <v>1999</v>
      </c>
    </row>
    <row r="13" spans="1:11" ht="15">
      <c r="A13"/>
      <c r="B13"/>
      <c r="D13">
        <v>1</v>
      </c>
      <c r="E13">
        <v>3</v>
      </c>
      <c r="H13">
        <v>1</v>
      </c>
      <c r="J13" t="s">
        <v>2000</v>
      </c>
      <c r="K13" t="s">
        <v>2001</v>
      </c>
    </row>
    <row r="14" spans="4:11" ht="15">
      <c r="D14">
        <v>2</v>
      </c>
      <c r="E14">
        <v>4</v>
      </c>
      <c r="H14">
        <v>2</v>
      </c>
      <c r="J14" t="s">
        <v>2002</v>
      </c>
      <c r="K14" t="s">
        <v>2003</v>
      </c>
    </row>
    <row r="15" spans="4:11" ht="15">
      <c r="D15">
        <v>3</v>
      </c>
      <c r="E15">
        <v>5</v>
      </c>
      <c r="H15">
        <v>3</v>
      </c>
      <c r="J15" t="s">
        <v>2004</v>
      </c>
      <c r="K15" t="s">
        <v>2005</v>
      </c>
    </row>
    <row r="16" spans="4:11" ht="15">
      <c r="D16">
        <v>4</v>
      </c>
      <c r="E16">
        <v>6</v>
      </c>
      <c r="H16">
        <v>4</v>
      </c>
      <c r="J16" t="s">
        <v>2006</v>
      </c>
      <c r="K16" t="s">
        <v>2007</v>
      </c>
    </row>
    <row r="17" spans="4:11" ht="15">
      <c r="D17">
        <v>5</v>
      </c>
      <c r="E17">
        <v>7</v>
      </c>
      <c r="H17">
        <v>5</v>
      </c>
      <c r="J17" t="s">
        <v>2008</v>
      </c>
      <c r="K17" t="s">
        <v>2009</v>
      </c>
    </row>
    <row r="18" spans="4:11" ht="15">
      <c r="D18">
        <v>6</v>
      </c>
      <c r="E18">
        <v>8</v>
      </c>
      <c r="H18">
        <v>6</v>
      </c>
      <c r="J18" t="s">
        <v>2010</v>
      </c>
      <c r="K18" t="s">
        <v>2011</v>
      </c>
    </row>
    <row r="19" spans="4:11" ht="15">
      <c r="D19">
        <v>7</v>
      </c>
      <c r="E19">
        <v>9</v>
      </c>
      <c r="H19">
        <v>7</v>
      </c>
      <c r="J19" t="s">
        <v>2012</v>
      </c>
      <c r="K19" t="s">
        <v>2013</v>
      </c>
    </row>
    <row r="20" spans="4:11" ht="15">
      <c r="D20">
        <v>8</v>
      </c>
      <c r="H20">
        <v>8</v>
      </c>
      <c r="J20" t="s">
        <v>2014</v>
      </c>
      <c r="K20" t="s">
        <v>2015</v>
      </c>
    </row>
    <row r="21" spans="4:11" ht="409.5">
      <c r="D21">
        <v>9</v>
      </c>
      <c r="H21">
        <v>9</v>
      </c>
      <c r="J21" t="s">
        <v>2016</v>
      </c>
      <c r="K21" s="13" t="s">
        <v>2017</v>
      </c>
    </row>
    <row r="22" spans="4:11" ht="409.5">
      <c r="D22">
        <v>10</v>
      </c>
      <c r="J22" t="s">
        <v>2018</v>
      </c>
      <c r="K22" s="13" t="s">
        <v>2019</v>
      </c>
    </row>
    <row r="23" spans="4:11" ht="409.5">
      <c r="D23">
        <v>11</v>
      </c>
      <c r="J23" t="s">
        <v>2020</v>
      </c>
      <c r="K23" s="13" t="s">
        <v>2021</v>
      </c>
    </row>
    <row r="24" spans="10:11" ht="409.5">
      <c r="J24" t="s">
        <v>2022</v>
      </c>
      <c r="K24" s="13" t="s">
        <v>2749</v>
      </c>
    </row>
    <row r="25" spans="10:11" ht="15">
      <c r="J25" t="s">
        <v>2023</v>
      </c>
      <c r="K25" t="b">
        <v>0</v>
      </c>
    </row>
    <row r="26" spans="10:11" ht="15">
      <c r="J26" t="s">
        <v>2746</v>
      </c>
      <c r="K26" t="s">
        <v>2747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2054</v>
      </c>
      <c r="B2" s="117" t="s">
        <v>2055</v>
      </c>
      <c r="C2" s="118" t="s">
        <v>2056</v>
      </c>
    </row>
    <row r="3" spans="1:3" ht="15">
      <c r="A3" s="116" t="s">
        <v>2025</v>
      </c>
      <c r="B3" s="116" t="s">
        <v>2025</v>
      </c>
      <c r="C3" s="34">
        <v>39</v>
      </c>
    </row>
    <row r="4" spans="1:3" ht="15">
      <c r="A4" s="116" t="s">
        <v>2026</v>
      </c>
      <c r="B4" s="116" t="s">
        <v>2026</v>
      </c>
      <c r="C4" s="34">
        <v>22</v>
      </c>
    </row>
    <row r="5" spans="1:3" ht="15">
      <c r="A5" s="116" t="s">
        <v>2027</v>
      </c>
      <c r="B5" s="116" t="s">
        <v>2025</v>
      </c>
      <c r="C5" s="34">
        <v>2</v>
      </c>
    </row>
    <row r="6" spans="1:3" ht="15">
      <c r="A6" s="116" t="s">
        <v>2027</v>
      </c>
      <c r="B6" s="116" t="s">
        <v>2027</v>
      </c>
      <c r="C6" s="34">
        <v>20</v>
      </c>
    </row>
    <row r="7" spans="1:3" ht="15">
      <c r="A7" s="116" t="s">
        <v>2027</v>
      </c>
      <c r="B7" s="116" t="s">
        <v>2028</v>
      </c>
      <c r="C7" s="34">
        <v>1</v>
      </c>
    </row>
    <row r="8" spans="1:3" ht="15">
      <c r="A8" s="116" t="s">
        <v>2027</v>
      </c>
      <c r="B8" s="116" t="s">
        <v>2029</v>
      </c>
      <c r="C8" s="34">
        <v>1</v>
      </c>
    </row>
    <row r="9" spans="1:3" ht="15">
      <c r="A9" s="116" t="s">
        <v>2028</v>
      </c>
      <c r="B9" s="116" t="s">
        <v>2025</v>
      </c>
      <c r="C9" s="34">
        <v>11</v>
      </c>
    </row>
    <row r="10" spans="1:3" ht="15">
      <c r="A10" s="116" t="s">
        <v>2028</v>
      </c>
      <c r="B10" s="116" t="s">
        <v>2028</v>
      </c>
      <c r="C10" s="34">
        <v>19</v>
      </c>
    </row>
    <row r="11" spans="1:3" ht="15">
      <c r="A11" s="116" t="s">
        <v>2029</v>
      </c>
      <c r="B11" s="116" t="s">
        <v>2025</v>
      </c>
      <c r="C11" s="34">
        <v>1</v>
      </c>
    </row>
    <row r="12" spans="1:3" ht="15">
      <c r="A12" s="116" t="s">
        <v>2029</v>
      </c>
      <c r="B12" s="116" t="s">
        <v>2027</v>
      </c>
      <c r="C12" s="34">
        <v>1</v>
      </c>
    </row>
    <row r="13" spans="1:3" ht="15">
      <c r="A13" s="116" t="s">
        <v>2029</v>
      </c>
      <c r="B13" s="116" t="s">
        <v>2028</v>
      </c>
      <c r="C13" s="34">
        <v>1</v>
      </c>
    </row>
    <row r="14" spans="1:3" ht="15">
      <c r="A14" s="116" t="s">
        <v>2029</v>
      </c>
      <c r="B14" s="116" t="s">
        <v>2029</v>
      </c>
      <c r="C14" s="34">
        <v>14</v>
      </c>
    </row>
    <row r="15" spans="1:3" ht="15">
      <c r="A15" s="116" t="s">
        <v>2030</v>
      </c>
      <c r="B15" s="116" t="s">
        <v>2030</v>
      </c>
      <c r="C15" s="34">
        <v>12</v>
      </c>
    </row>
    <row r="16" spans="1:3" ht="15">
      <c r="A16" s="116" t="s">
        <v>2031</v>
      </c>
      <c r="B16" s="116" t="s">
        <v>2025</v>
      </c>
      <c r="C16" s="34">
        <v>3</v>
      </c>
    </row>
    <row r="17" spans="1:3" ht="15">
      <c r="A17" s="116" t="s">
        <v>2031</v>
      </c>
      <c r="B17" s="116" t="s">
        <v>2028</v>
      </c>
      <c r="C17" s="34">
        <v>1</v>
      </c>
    </row>
    <row r="18" spans="1:3" ht="15">
      <c r="A18" s="116" t="s">
        <v>2031</v>
      </c>
      <c r="B18" s="116" t="s">
        <v>2031</v>
      </c>
      <c r="C18" s="34">
        <v>12</v>
      </c>
    </row>
    <row r="19" spans="1:3" ht="15">
      <c r="A19" s="116" t="s">
        <v>2032</v>
      </c>
      <c r="B19" s="116" t="s">
        <v>2027</v>
      </c>
      <c r="C19" s="34">
        <v>1</v>
      </c>
    </row>
    <row r="20" spans="1:3" ht="15">
      <c r="A20" s="116" t="s">
        <v>2032</v>
      </c>
      <c r="B20" s="116" t="s">
        <v>2032</v>
      </c>
      <c r="C20" s="34">
        <v>11</v>
      </c>
    </row>
    <row r="21" spans="1:3" ht="15">
      <c r="A21" s="116" t="s">
        <v>2033</v>
      </c>
      <c r="B21" s="116" t="s">
        <v>2033</v>
      </c>
      <c r="C21" s="34">
        <v>8</v>
      </c>
    </row>
    <row r="22" spans="1:3" ht="15">
      <c r="A22" s="116" t="s">
        <v>2034</v>
      </c>
      <c r="B22" s="116" t="s">
        <v>2025</v>
      </c>
      <c r="C22" s="34">
        <v>1</v>
      </c>
    </row>
    <row r="23" spans="1:3" ht="15">
      <c r="A23" s="116" t="s">
        <v>2034</v>
      </c>
      <c r="B23" s="116" t="s">
        <v>2029</v>
      </c>
      <c r="C23" s="34">
        <v>1</v>
      </c>
    </row>
    <row r="24" spans="1:3" ht="15">
      <c r="A24" s="116" t="s">
        <v>2034</v>
      </c>
      <c r="B24" s="116" t="s">
        <v>2034</v>
      </c>
      <c r="C24" s="34">
        <v>15</v>
      </c>
    </row>
    <row r="25" spans="1:3" ht="15">
      <c r="A25" s="116" t="s">
        <v>2035</v>
      </c>
      <c r="B25" s="116" t="s">
        <v>2035</v>
      </c>
      <c r="C25" s="34">
        <v>2</v>
      </c>
    </row>
    <row r="26" spans="1:3" ht="15">
      <c r="A26" s="116" t="s">
        <v>2036</v>
      </c>
      <c r="B26" s="116" t="s">
        <v>2036</v>
      </c>
      <c r="C26" s="34">
        <v>4</v>
      </c>
    </row>
    <row r="27" spans="1:3" ht="15">
      <c r="A27" s="116" t="s">
        <v>2037</v>
      </c>
      <c r="B27" s="116" t="s">
        <v>2037</v>
      </c>
      <c r="C27" s="34">
        <v>2</v>
      </c>
    </row>
    <row r="28" spans="1:3" ht="15">
      <c r="A28" s="116" t="s">
        <v>2038</v>
      </c>
      <c r="B28" s="116" t="s">
        <v>2038</v>
      </c>
      <c r="C2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2061</v>
      </c>
      <c r="B1" s="13" t="s">
        <v>2062</v>
      </c>
      <c r="C1" s="13" t="s">
        <v>2063</v>
      </c>
      <c r="D1" s="13" t="s">
        <v>2065</v>
      </c>
      <c r="E1" s="13" t="s">
        <v>2064</v>
      </c>
      <c r="F1" s="13" t="s">
        <v>2067</v>
      </c>
      <c r="G1" s="13" t="s">
        <v>2066</v>
      </c>
      <c r="H1" s="13" t="s">
        <v>2069</v>
      </c>
      <c r="I1" s="78" t="s">
        <v>2068</v>
      </c>
      <c r="J1" s="78" t="s">
        <v>2071</v>
      </c>
      <c r="K1" s="13" t="s">
        <v>2070</v>
      </c>
      <c r="L1" s="13" t="s">
        <v>2073</v>
      </c>
      <c r="M1" s="13" t="s">
        <v>2072</v>
      </c>
      <c r="N1" s="13" t="s">
        <v>2075</v>
      </c>
      <c r="O1" s="13" t="s">
        <v>2074</v>
      </c>
      <c r="P1" s="13" t="s">
        <v>2077</v>
      </c>
      <c r="Q1" s="13" t="s">
        <v>2076</v>
      </c>
      <c r="R1" s="13" t="s">
        <v>2079</v>
      </c>
      <c r="S1" s="13" t="s">
        <v>2078</v>
      </c>
      <c r="T1" s="13" t="s">
        <v>2081</v>
      </c>
      <c r="U1" s="13" t="s">
        <v>2080</v>
      </c>
      <c r="V1" s="13" t="s">
        <v>2082</v>
      </c>
    </row>
    <row r="2" spans="1:22" ht="15">
      <c r="A2" s="83" t="s">
        <v>454</v>
      </c>
      <c r="B2" s="78">
        <v>12</v>
      </c>
      <c r="C2" s="83" t="s">
        <v>471</v>
      </c>
      <c r="D2" s="78">
        <v>1</v>
      </c>
      <c r="E2" s="83" t="s">
        <v>456</v>
      </c>
      <c r="F2" s="78">
        <v>5</v>
      </c>
      <c r="G2" s="83" t="s">
        <v>453</v>
      </c>
      <c r="H2" s="78">
        <v>1</v>
      </c>
      <c r="I2" s="78"/>
      <c r="J2" s="78"/>
      <c r="K2" s="83" t="s">
        <v>472</v>
      </c>
      <c r="L2" s="78">
        <v>1</v>
      </c>
      <c r="M2" s="83" t="s">
        <v>454</v>
      </c>
      <c r="N2" s="78">
        <v>1</v>
      </c>
      <c r="O2" s="83" t="s">
        <v>463</v>
      </c>
      <c r="P2" s="78">
        <v>1</v>
      </c>
      <c r="Q2" s="83" t="s">
        <v>454</v>
      </c>
      <c r="R2" s="78">
        <v>9</v>
      </c>
      <c r="S2" s="83" t="s">
        <v>468</v>
      </c>
      <c r="T2" s="78">
        <v>2</v>
      </c>
      <c r="U2" s="83" t="s">
        <v>466</v>
      </c>
      <c r="V2" s="78">
        <v>1</v>
      </c>
    </row>
    <row r="3" spans="1:22" ht="15">
      <c r="A3" s="83" t="s">
        <v>456</v>
      </c>
      <c r="B3" s="78">
        <v>6</v>
      </c>
      <c r="C3" s="83" t="s">
        <v>456</v>
      </c>
      <c r="D3" s="78">
        <v>1</v>
      </c>
      <c r="E3" s="83" t="s">
        <v>459</v>
      </c>
      <c r="F3" s="78">
        <v>2</v>
      </c>
      <c r="G3" s="83" t="s">
        <v>465</v>
      </c>
      <c r="H3" s="78">
        <v>1</v>
      </c>
      <c r="I3" s="78"/>
      <c r="J3" s="78"/>
      <c r="K3" s="83" t="s">
        <v>452</v>
      </c>
      <c r="L3" s="78">
        <v>1</v>
      </c>
      <c r="M3" s="83" t="s">
        <v>469</v>
      </c>
      <c r="N3" s="78">
        <v>1</v>
      </c>
      <c r="O3" s="83" t="s">
        <v>462</v>
      </c>
      <c r="P3" s="78">
        <v>1</v>
      </c>
      <c r="Q3" s="83" t="s">
        <v>451</v>
      </c>
      <c r="R3" s="78">
        <v>1</v>
      </c>
      <c r="S3" s="78"/>
      <c r="T3" s="78"/>
      <c r="U3" s="78"/>
      <c r="V3" s="78"/>
    </row>
    <row r="4" spans="1:22" ht="15">
      <c r="A4" s="83" t="s">
        <v>450</v>
      </c>
      <c r="B4" s="78">
        <v>2</v>
      </c>
      <c r="C4" s="83" t="s">
        <v>450</v>
      </c>
      <c r="D4" s="78">
        <v>1</v>
      </c>
      <c r="E4" s="83" t="s">
        <v>454</v>
      </c>
      <c r="F4" s="78">
        <v>2</v>
      </c>
      <c r="G4" s="83" t="s">
        <v>458</v>
      </c>
      <c r="H4" s="78">
        <v>1</v>
      </c>
      <c r="I4" s="78"/>
      <c r="J4" s="78"/>
      <c r="K4" s="78"/>
      <c r="L4" s="78"/>
      <c r="M4" s="78"/>
      <c r="N4" s="78"/>
      <c r="O4" s="78"/>
      <c r="P4" s="78"/>
      <c r="Q4" s="78"/>
      <c r="R4" s="78"/>
      <c r="S4" s="78"/>
      <c r="T4" s="78"/>
      <c r="U4" s="78"/>
      <c r="V4" s="78"/>
    </row>
    <row r="5" spans="1:22" ht="15">
      <c r="A5" s="83" t="s">
        <v>451</v>
      </c>
      <c r="B5" s="78">
        <v>2</v>
      </c>
      <c r="C5" s="78"/>
      <c r="D5" s="78"/>
      <c r="E5" s="83" t="s">
        <v>449</v>
      </c>
      <c r="F5" s="78">
        <v>1</v>
      </c>
      <c r="G5" s="78"/>
      <c r="H5" s="78"/>
      <c r="I5" s="78"/>
      <c r="J5" s="78"/>
      <c r="K5" s="78"/>
      <c r="L5" s="78"/>
      <c r="M5" s="78"/>
      <c r="N5" s="78"/>
      <c r="O5" s="78"/>
      <c r="P5" s="78"/>
      <c r="Q5" s="78"/>
      <c r="R5" s="78"/>
      <c r="S5" s="78"/>
      <c r="T5" s="78"/>
      <c r="U5" s="78"/>
      <c r="V5" s="78"/>
    </row>
    <row r="6" spans="1:22" ht="15">
      <c r="A6" s="83" t="s">
        <v>459</v>
      </c>
      <c r="B6" s="78">
        <v>2</v>
      </c>
      <c r="C6" s="78"/>
      <c r="D6" s="78"/>
      <c r="E6" s="83" t="s">
        <v>451</v>
      </c>
      <c r="F6" s="78">
        <v>1</v>
      </c>
      <c r="G6" s="78"/>
      <c r="H6" s="78"/>
      <c r="I6" s="78"/>
      <c r="J6" s="78"/>
      <c r="K6" s="78"/>
      <c r="L6" s="78"/>
      <c r="M6" s="78"/>
      <c r="N6" s="78"/>
      <c r="O6" s="78"/>
      <c r="P6" s="78"/>
      <c r="Q6" s="78"/>
      <c r="R6" s="78"/>
      <c r="S6" s="78"/>
      <c r="T6" s="78"/>
      <c r="U6" s="78"/>
      <c r="V6" s="78"/>
    </row>
    <row r="7" spans="1:22" ht="15">
      <c r="A7" s="83" t="s">
        <v>468</v>
      </c>
      <c r="B7" s="78">
        <v>2</v>
      </c>
      <c r="C7" s="78"/>
      <c r="D7" s="78"/>
      <c r="E7" s="83" t="s">
        <v>453</v>
      </c>
      <c r="F7" s="78">
        <v>1</v>
      </c>
      <c r="G7" s="78"/>
      <c r="H7" s="78"/>
      <c r="I7" s="78"/>
      <c r="J7" s="78"/>
      <c r="K7" s="78"/>
      <c r="L7" s="78"/>
      <c r="M7" s="78"/>
      <c r="N7" s="78"/>
      <c r="O7" s="78"/>
      <c r="P7" s="78"/>
      <c r="Q7" s="78"/>
      <c r="R7" s="78"/>
      <c r="S7" s="78"/>
      <c r="T7" s="78"/>
      <c r="U7" s="78"/>
      <c r="V7" s="78"/>
    </row>
    <row r="8" spans="1:22" ht="15">
      <c r="A8" s="83" t="s">
        <v>453</v>
      </c>
      <c r="B8" s="78">
        <v>2</v>
      </c>
      <c r="C8" s="78"/>
      <c r="D8" s="78"/>
      <c r="E8" s="83" t="s">
        <v>455</v>
      </c>
      <c r="F8" s="78">
        <v>1</v>
      </c>
      <c r="G8" s="78"/>
      <c r="H8" s="78"/>
      <c r="I8" s="78"/>
      <c r="J8" s="78"/>
      <c r="K8" s="78"/>
      <c r="L8" s="78"/>
      <c r="M8" s="78"/>
      <c r="N8" s="78"/>
      <c r="O8" s="78"/>
      <c r="P8" s="78"/>
      <c r="Q8" s="78"/>
      <c r="R8" s="78"/>
      <c r="S8" s="78"/>
      <c r="T8" s="78"/>
      <c r="U8" s="78"/>
      <c r="V8" s="78"/>
    </row>
    <row r="9" spans="1:22" ht="15">
      <c r="A9" s="83" t="s">
        <v>471</v>
      </c>
      <c r="B9" s="78">
        <v>1</v>
      </c>
      <c r="C9" s="78"/>
      <c r="D9" s="78"/>
      <c r="E9" s="83" t="s">
        <v>457</v>
      </c>
      <c r="F9" s="78">
        <v>1</v>
      </c>
      <c r="G9" s="78"/>
      <c r="H9" s="78"/>
      <c r="I9" s="78"/>
      <c r="J9" s="78"/>
      <c r="K9" s="78"/>
      <c r="L9" s="78"/>
      <c r="M9" s="78"/>
      <c r="N9" s="78"/>
      <c r="O9" s="78"/>
      <c r="P9" s="78"/>
      <c r="Q9" s="78"/>
      <c r="R9" s="78"/>
      <c r="S9" s="78"/>
      <c r="T9" s="78"/>
      <c r="U9" s="78"/>
      <c r="V9" s="78"/>
    </row>
    <row r="10" spans="1:22" ht="15">
      <c r="A10" s="83" t="s">
        <v>470</v>
      </c>
      <c r="B10" s="78">
        <v>1</v>
      </c>
      <c r="C10" s="78"/>
      <c r="D10" s="78"/>
      <c r="E10" s="83" t="s">
        <v>460</v>
      </c>
      <c r="F10" s="78">
        <v>1</v>
      </c>
      <c r="G10" s="78"/>
      <c r="H10" s="78"/>
      <c r="I10" s="78"/>
      <c r="J10" s="78"/>
      <c r="K10" s="78"/>
      <c r="L10" s="78"/>
      <c r="M10" s="78"/>
      <c r="N10" s="78"/>
      <c r="O10" s="78"/>
      <c r="P10" s="78"/>
      <c r="Q10" s="78"/>
      <c r="R10" s="78"/>
      <c r="S10" s="78"/>
      <c r="T10" s="78"/>
      <c r="U10" s="78"/>
      <c r="V10" s="78"/>
    </row>
    <row r="11" spans="1:22" ht="15">
      <c r="A11" s="83" t="s">
        <v>467</v>
      </c>
      <c r="B11" s="78">
        <v>1</v>
      </c>
      <c r="C11" s="78"/>
      <c r="D11" s="78"/>
      <c r="E11" s="83" t="s">
        <v>461</v>
      </c>
      <c r="F11" s="78">
        <v>1</v>
      </c>
      <c r="G11" s="78"/>
      <c r="H11" s="78"/>
      <c r="I11" s="78"/>
      <c r="J11" s="78"/>
      <c r="K11" s="78"/>
      <c r="L11" s="78"/>
      <c r="M11" s="78"/>
      <c r="N11" s="78"/>
      <c r="O11" s="78"/>
      <c r="P11" s="78"/>
      <c r="Q11" s="78"/>
      <c r="R11" s="78"/>
      <c r="S11" s="78"/>
      <c r="T11" s="78"/>
      <c r="U11" s="78"/>
      <c r="V11" s="78"/>
    </row>
    <row r="14" spans="1:22" ht="15" customHeight="1">
      <c r="A14" s="13" t="s">
        <v>2091</v>
      </c>
      <c r="B14" s="13" t="s">
        <v>2062</v>
      </c>
      <c r="C14" s="13" t="s">
        <v>2092</v>
      </c>
      <c r="D14" s="13" t="s">
        <v>2065</v>
      </c>
      <c r="E14" s="13" t="s">
        <v>2093</v>
      </c>
      <c r="F14" s="13" t="s">
        <v>2067</v>
      </c>
      <c r="G14" s="13" t="s">
        <v>2094</v>
      </c>
      <c r="H14" s="13" t="s">
        <v>2069</v>
      </c>
      <c r="I14" s="78" t="s">
        <v>2095</v>
      </c>
      <c r="J14" s="78" t="s">
        <v>2071</v>
      </c>
      <c r="K14" s="13" t="s">
        <v>2096</v>
      </c>
      <c r="L14" s="13" t="s">
        <v>2073</v>
      </c>
      <c r="M14" s="13" t="s">
        <v>2097</v>
      </c>
      <c r="N14" s="13" t="s">
        <v>2075</v>
      </c>
      <c r="O14" s="13" t="s">
        <v>2098</v>
      </c>
      <c r="P14" s="13" t="s">
        <v>2077</v>
      </c>
      <c r="Q14" s="13" t="s">
        <v>2099</v>
      </c>
      <c r="R14" s="13" t="s">
        <v>2079</v>
      </c>
      <c r="S14" s="13" t="s">
        <v>2100</v>
      </c>
      <c r="T14" s="13" t="s">
        <v>2081</v>
      </c>
      <c r="U14" s="13" t="s">
        <v>2101</v>
      </c>
      <c r="V14" s="13" t="s">
        <v>2082</v>
      </c>
    </row>
    <row r="15" spans="1:22" ht="15">
      <c r="A15" s="78" t="s">
        <v>477</v>
      </c>
      <c r="B15" s="78">
        <v>22</v>
      </c>
      <c r="C15" s="78" t="s">
        <v>476</v>
      </c>
      <c r="D15" s="78">
        <v>1</v>
      </c>
      <c r="E15" s="78" t="s">
        <v>477</v>
      </c>
      <c r="F15" s="78">
        <v>11</v>
      </c>
      <c r="G15" s="78" t="s">
        <v>476</v>
      </c>
      <c r="H15" s="78">
        <v>1</v>
      </c>
      <c r="I15" s="78"/>
      <c r="J15" s="78"/>
      <c r="K15" s="78" t="s">
        <v>474</v>
      </c>
      <c r="L15" s="78">
        <v>1</v>
      </c>
      <c r="M15" s="78" t="s">
        <v>477</v>
      </c>
      <c r="N15" s="78">
        <v>1</v>
      </c>
      <c r="O15" s="78" t="s">
        <v>476</v>
      </c>
      <c r="P15" s="78">
        <v>2</v>
      </c>
      <c r="Q15" s="78" t="s">
        <v>477</v>
      </c>
      <c r="R15" s="78">
        <v>9</v>
      </c>
      <c r="S15" s="78" t="s">
        <v>481</v>
      </c>
      <c r="T15" s="78">
        <v>2</v>
      </c>
      <c r="U15" s="78" t="s">
        <v>474</v>
      </c>
      <c r="V15" s="78">
        <v>1</v>
      </c>
    </row>
    <row r="16" spans="1:22" ht="15">
      <c r="A16" s="78" t="s">
        <v>476</v>
      </c>
      <c r="B16" s="78">
        <v>7</v>
      </c>
      <c r="C16" s="78" t="s">
        <v>477</v>
      </c>
      <c r="D16" s="78">
        <v>1</v>
      </c>
      <c r="E16" s="78" t="s">
        <v>476</v>
      </c>
      <c r="F16" s="78">
        <v>2</v>
      </c>
      <c r="G16" s="78" t="s">
        <v>474</v>
      </c>
      <c r="H16" s="78">
        <v>1</v>
      </c>
      <c r="I16" s="78"/>
      <c r="J16" s="78"/>
      <c r="K16" s="78" t="s">
        <v>476</v>
      </c>
      <c r="L16" s="78">
        <v>1</v>
      </c>
      <c r="M16" s="78" t="s">
        <v>474</v>
      </c>
      <c r="N16" s="78">
        <v>1</v>
      </c>
      <c r="O16" s="78"/>
      <c r="P16" s="78"/>
      <c r="Q16" s="78" t="s">
        <v>475</v>
      </c>
      <c r="R16" s="78">
        <v>1</v>
      </c>
      <c r="S16" s="78"/>
      <c r="T16" s="78"/>
      <c r="U16" s="78"/>
      <c r="V16" s="78"/>
    </row>
    <row r="17" spans="1:22" ht="15">
      <c r="A17" s="78" t="s">
        <v>474</v>
      </c>
      <c r="B17" s="78">
        <v>7</v>
      </c>
      <c r="C17" s="78" t="s">
        <v>474</v>
      </c>
      <c r="D17" s="78">
        <v>1</v>
      </c>
      <c r="E17" s="78" t="s">
        <v>474</v>
      </c>
      <c r="F17" s="78">
        <v>2</v>
      </c>
      <c r="G17" s="78" t="s">
        <v>478</v>
      </c>
      <c r="H17" s="78">
        <v>1</v>
      </c>
      <c r="I17" s="78"/>
      <c r="J17" s="78"/>
      <c r="K17" s="78"/>
      <c r="L17" s="78"/>
      <c r="M17" s="78"/>
      <c r="N17" s="78"/>
      <c r="O17" s="78"/>
      <c r="P17" s="78"/>
      <c r="Q17" s="78"/>
      <c r="R17" s="78"/>
      <c r="S17" s="78"/>
      <c r="T17" s="78"/>
      <c r="U17" s="78"/>
      <c r="V17" s="78"/>
    </row>
    <row r="18" spans="1:22" ht="15">
      <c r="A18" s="78" t="s">
        <v>475</v>
      </c>
      <c r="B18" s="78">
        <v>2</v>
      </c>
      <c r="C18" s="78"/>
      <c r="D18" s="78"/>
      <c r="E18" s="78" t="s">
        <v>473</v>
      </c>
      <c r="F18" s="78">
        <v>1</v>
      </c>
      <c r="G18" s="78"/>
      <c r="H18" s="78"/>
      <c r="I18" s="78"/>
      <c r="J18" s="78"/>
      <c r="K18" s="78"/>
      <c r="L18" s="78"/>
      <c r="M18" s="78"/>
      <c r="N18" s="78"/>
      <c r="O18" s="78"/>
      <c r="P18" s="78"/>
      <c r="Q18" s="78"/>
      <c r="R18" s="78"/>
      <c r="S18" s="78"/>
      <c r="T18" s="78"/>
      <c r="U18" s="78"/>
      <c r="V18" s="78"/>
    </row>
    <row r="19" spans="1:22" ht="15">
      <c r="A19" s="78" t="s">
        <v>481</v>
      </c>
      <c r="B19" s="78">
        <v>2</v>
      </c>
      <c r="C19" s="78"/>
      <c r="D19" s="78"/>
      <c r="E19" s="78" t="s">
        <v>475</v>
      </c>
      <c r="F19" s="78">
        <v>1</v>
      </c>
      <c r="G19" s="78"/>
      <c r="H19" s="78"/>
      <c r="I19" s="78"/>
      <c r="J19" s="78"/>
      <c r="K19" s="78"/>
      <c r="L19" s="78"/>
      <c r="M19" s="78"/>
      <c r="N19" s="78"/>
      <c r="O19" s="78"/>
      <c r="P19" s="78"/>
      <c r="Q19" s="78"/>
      <c r="R19" s="78"/>
      <c r="S19" s="78"/>
      <c r="T19" s="78"/>
      <c r="U19" s="78"/>
      <c r="V19" s="78"/>
    </row>
    <row r="20" spans="1:22" ht="15">
      <c r="A20" s="78" t="s">
        <v>482</v>
      </c>
      <c r="B20" s="78">
        <v>1</v>
      </c>
      <c r="C20" s="78"/>
      <c r="D20" s="78"/>
      <c r="E20" s="78" t="s">
        <v>479</v>
      </c>
      <c r="F20" s="78">
        <v>1</v>
      </c>
      <c r="G20" s="78"/>
      <c r="H20" s="78"/>
      <c r="I20" s="78"/>
      <c r="J20" s="78"/>
      <c r="K20" s="78"/>
      <c r="L20" s="78"/>
      <c r="M20" s="78"/>
      <c r="N20" s="78"/>
      <c r="O20" s="78"/>
      <c r="P20" s="78"/>
      <c r="Q20" s="78"/>
      <c r="R20" s="78"/>
      <c r="S20" s="78"/>
      <c r="T20" s="78"/>
      <c r="U20" s="78"/>
      <c r="V20" s="78"/>
    </row>
    <row r="21" spans="1:22" ht="15">
      <c r="A21" s="78" t="s">
        <v>480</v>
      </c>
      <c r="B21" s="78">
        <v>1</v>
      </c>
      <c r="C21" s="78"/>
      <c r="D21" s="78"/>
      <c r="E21" s="78" t="s">
        <v>480</v>
      </c>
      <c r="F21" s="78">
        <v>1</v>
      </c>
      <c r="G21" s="78"/>
      <c r="H21" s="78"/>
      <c r="I21" s="78"/>
      <c r="J21" s="78"/>
      <c r="K21" s="78"/>
      <c r="L21" s="78"/>
      <c r="M21" s="78"/>
      <c r="N21" s="78"/>
      <c r="O21" s="78"/>
      <c r="P21" s="78"/>
      <c r="Q21" s="78"/>
      <c r="R21" s="78"/>
      <c r="S21" s="78"/>
      <c r="T21" s="78"/>
      <c r="U21" s="78"/>
      <c r="V21" s="78"/>
    </row>
    <row r="22" spans="1:22" ht="15">
      <c r="A22" s="78" t="s">
        <v>479</v>
      </c>
      <c r="B22" s="78">
        <v>1</v>
      </c>
      <c r="C22" s="78"/>
      <c r="D22" s="78"/>
      <c r="E22" s="78" t="s">
        <v>482</v>
      </c>
      <c r="F22" s="78">
        <v>1</v>
      </c>
      <c r="G22" s="78"/>
      <c r="H22" s="78"/>
      <c r="I22" s="78"/>
      <c r="J22" s="78"/>
      <c r="K22" s="78"/>
      <c r="L22" s="78"/>
      <c r="M22" s="78"/>
      <c r="N22" s="78"/>
      <c r="O22" s="78"/>
      <c r="P22" s="78"/>
      <c r="Q22" s="78"/>
      <c r="R22" s="78"/>
      <c r="S22" s="78"/>
      <c r="T22" s="78"/>
      <c r="U22" s="78"/>
      <c r="V22" s="78"/>
    </row>
    <row r="23" spans="1:22" ht="15">
      <c r="A23" s="78" t="s">
        <v>478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473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2109</v>
      </c>
      <c r="B27" s="13" t="s">
        <v>2062</v>
      </c>
      <c r="C27" s="78" t="s">
        <v>2116</v>
      </c>
      <c r="D27" s="78" t="s">
        <v>2065</v>
      </c>
      <c r="E27" s="13" t="s">
        <v>2117</v>
      </c>
      <c r="F27" s="13" t="s">
        <v>2067</v>
      </c>
      <c r="G27" s="13" t="s">
        <v>2118</v>
      </c>
      <c r="H27" s="13" t="s">
        <v>2069</v>
      </c>
      <c r="I27" s="78" t="s">
        <v>2119</v>
      </c>
      <c r="J27" s="78" t="s">
        <v>2071</v>
      </c>
      <c r="K27" s="78" t="s">
        <v>2120</v>
      </c>
      <c r="L27" s="78" t="s">
        <v>2073</v>
      </c>
      <c r="M27" s="78" t="s">
        <v>2121</v>
      </c>
      <c r="N27" s="78" t="s">
        <v>2075</v>
      </c>
      <c r="O27" s="78" t="s">
        <v>2122</v>
      </c>
      <c r="P27" s="78" t="s">
        <v>2077</v>
      </c>
      <c r="Q27" s="78" t="s">
        <v>2123</v>
      </c>
      <c r="R27" s="78" t="s">
        <v>2079</v>
      </c>
      <c r="S27" s="13" t="s">
        <v>2124</v>
      </c>
      <c r="T27" s="13" t="s">
        <v>2081</v>
      </c>
      <c r="U27" s="13" t="s">
        <v>2125</v>
      </c>
      <c r="V27" s="13" t="s">
        <v>2082</v>
      </c>
    </row>
    <row r="28" spans="1:22" ht="15">
      <c r="A28" s="78" t="s">
        <v>483</v>
      </c>
      <c r="B28" s="78">
        <v>5</v>
      </c>
      <c r="C28" s="78"/>
      <c r="D28" s="78"/>
      <c r="E28" s="78" t="s">
        <v>2113</v>
      </c>
      <c r="F28" s="78">
        <v>1</v>
      </c>
      <c r="G28" s="78" t="s">
        <v>483</v>
      </c>
      <c r="H28" s="78">
        <v>1</v>
      </c>
      <c r="I28" s="78"/>
      <c r="J28" s="78"/>
      <c r="K28" s="78"/>
      <c r="L28" s="78"/>
      <c r="M28" s="78"/>
      <c r="N28" s="78"/>
      <c r="O28" s="78"/>
      <c r="P28" s="78"/>
      <c r="Q28" s="78"/>
      <c r="R28" s="78"/>
      <c r="S28" s="78" t="s">
        <v>483</v>
      </c>
      <c r="T28" s="78">
        <v>2</v>
      </c>
      <c r="U28" s="78" t="s">
        <v>483</v>
      </c>
      <c r="V28" s="78">
        <v>1</v>
      </c>
    </row>
    <row r="29" spans="1:22" ht="15">
      <c r="A29" s="78" t="s">
        <v>487</v>
      </c>
      <c r="B29" s="78">
        <v>1</v>
      </c>
      <c r="C29" s="78"/>
      <c r="D29" s="78"/>
      <c r="E29" s="78" t="s">
        <v>2114</v>
      </c>
      <c r="F29" s="78">
        <v>1</v>
      </c>
      <c r="G29" s="78" t="s">
        <v>2112</v>
      </c>
      <c r="H29" s="78">
        <v>1</v>
      </c>
      <c r="I29" s="78"/>
      <c r="J29" s="78"/>
      <c r="K29" s="78"/>
      <c r="L29" s="78"/>
      <c r="M29" s="78"/>
      <c r="N29" s="78"/>
      <c r="O29" s="78"/>
      <c r="P29" s="78"/>
      <c r="Q29" s="78"/>
      <c r="R29" s="78"/>
      <c r="S29" s="78"/>
      <c r="T29" s="78"/>
      <c r="U29" s="78"/>
      <c r="V29" s="78"/>
    </row>
    <row r="30" spans="1:22" ht="15">
      <c r="A30" s="78" t="s">
        <v>2110</v>
      </c>
      <c r="B30" s="78">
        <v>1</v>
      </c>
      <c r="C30" s="78"/>
      <c r="D30" s="78"/>
      <c r="E30" s="78" t="s">
        <v>2115</v>
      </c>
      <c r="F30" s="78">
        <v>1</v>
      </c>
      <c r="G30" s="78"/>
      <c r="H30" s="78"/>
      <c r="I30" s="78"/>
      <c r="J30" s="78"/>
      <c r="K30" s="78"/>
      <c r="L30" s="78"/>
      <c r="M30" s="78"/>
      <c r="N30" s="78"/>
      <c r="O30" s="78"/>
      <c r="P30" s="78"/>
      <c r="Q30" s="78"/>
      <c r="R30" s="78"/>
      <c r="S30" s="78"/>
      <c r="T30" s="78"/>
      <c r="U30" s="78"/>
      <c r="V30" s="78"/>
    </row>
    <row r="31" spans="1:22" ht="15">
      <c r="A31" s="78" t="s">
        <v>2111</v>
      </c>
      <c r="B31" s="78">
        <v>1</v>
      </c>
      <c r="C31" s="78"/>
      <c r="D31" s="78"/>
      <c r="E31" s="78" t="s">
        <v>2110</v>
      </c>
      <c r="F31" s="78">
        <v>1</v>
      </c>
      <c r="G31" s="78"/>
      <c r="H31" s="78"/>
      <c r="I31" s="78"/>
      <c r="J31" s="78"/>
      <c r="K31" s="78"/>
      <c r="L31" s="78"/>
      <c r="M31" s="78"/>
      <c r="N31" s="78"/>
      <c r="O31" s="78"/>
      <c r="P31" s="78"/>
      <c r="Q31" s="78"/>
      <c r="R31" s="78"/>
      <c r="S31" s="78"/>
      <c r="T31" s="78"/>
      <c r="U31" s="78"/>
      <c r="V31" s="78"/>
    </row>
    <row r="32" spans="1:22" ht="15">
      <c r="A32" s="78" t="s">
        <v>2112</v>
      </c>
      <c r="B32" s="78">
        <v>1</v>
      </c>
      <c r="C32" s="78"/>
      <c r="D32" s="78"/>
      <c r="E32" s="78" t="s">
        <v>2111</v>
      </c>
      <c r="F32" s="78">
        <v>1</v>
      </c>
      <c r="G32" s="78"/>
      <c r="H32" s="78"/>
      <c r="I32" s="78"/>
      <c r="J32" s="78"/>
      <c r="K32" s="78"/>
      <c r="L32" s="78"/>
      <c r="M32" s="78"/>
      <c r="N32" s="78"/>
      <c r="O32" s="78"/>
      <c r="P32" s="78"/>
      <c r="Q32" s="78"/>
      <c r="R32" s="78"/>
      <c r="S32" s="78"/>
      <c r="T32" s="78"/>
      <c r="U32" s="78"/>
      <c r="V32" s="78"/>
    </row>
    <row r="33" spans="1:22" ht="15">
      <c r="A33" s="78" t="s">
        <v>2113</v>
      </c>
      <c r="B33" s="78">
        <v>1</v>
      </c>
      <c r="C33" s="78"/>
      <c r="D33" s="78"/>
      <c r="E33" s="78" t="s">
        <v>483</v>
      </c>
      <c r="F33" s="78">
        <v>1</v>
      </c>
      <c r="G33" s="78"/>
      <c r="H33" s="78"/>
      <c r="I33" s="78"/>
      <c r="J33" s="78"/>
      <c r="K33" s="78"/>
      <c r="L33" s="78"/>
      <c r="M33" s="78"/>
      <c r="N33" s="78"/>
      <c r="O33" s="78"/>
      <c r="P33" s="78"/>
      <c r="Q33" s="78"/>
      <c r="R33" s="78"/>
      <c r="S33" s="78"/>
      <c r="T33" s="78"/>
      <c r="U33" s="78"/>
      <c r="V33" s="78"/>
    </row>
    <row r="34" spans="1:22" ht="15">
      <c r="A34" s="78" t="s">
        <v>2114</v>
      </c>
      <c r="B34" s="78">
        <v>1</v>
      </c>
      <c r="C34" s="78"/>
      <c r="D34" s="78"/>
      <c r="E34" s="78" t="s">
        <v>487</v>
      </c>
      <c r="F34" s="78">
        <v>1</v>
      </c>
      <c r="G34" s="78"/>
      <c r="H34" s="78"/>
      <c r="I34" s="78"/>
      <c r="J34" s="78"/>
      <c r="K34" s="78"/>
      <c r="L34" s="78"/>
      <c r="M34" s="78"/>
      <c r="N34" s="78"/>
      <c r="O34" s="78"/>
      <c r="P34" s="78"/>
      <c r="Q34" s="78"/>
      <c r="R34" s="78"/>
      <c r="S34" s="78"/>
      <c r="T34" s="78"/>
      <c r="U34" s="78"/>
      <c r="V34" s="78"/>
    </row>
    <row r="35" spans="1:22" ht="15">
      <c r="A35" s="78" t="s">
        <v>2115</v>
      </c>
      <c r="B35" s="78">
        <v>1</v>
      </c>
      <c r="C35" s="78"/>
      <c r="D35" s="78"/>
      <c r="E35" s="78"/>
      <c r="F35" s="78"/>
      <c r="G35" s="78"/>
      <c r="H35" s="78"/>
      <c r="I35" s="78"/>
      <c r="J35" s="78"/>
      <c r="K35" s="78"/>
      <c r="L35" s="78"/>
      <c r="M35" s="78"/>
      <c r="N35" s="78"/>
      <c r="O35" s="78"/>
      <c r="P35" s="78"/>
      <c r="Q35" s="78"/>
      <c r="R35" s="78"/>
      <c r="S35" s="78"/>
      <c r="T35" s="78"/>
      <c r="U35" s="78"/>
      <c r="V35" s="78"/>
    </row>
    <row r="38" spans="1:22" ht="15" customHeight="1">
      <c r="A38" s="13" t="s">
        <v>2128</v>
      </c>
      <c r="B38" s="13" t="s">
        <v>2062</v>
      </c>
      <c r="C38" s="13" t="s">
        <v>2138</v>
      </c>
      <c r="D38" s="13" t="s">
        <v>2065</v>
      </c>
      <c r="E38" s="13" t="s">
        <v>2144</v>
      </c>
      <c r="F38" s="13" t="s">
        <v>2067</v>
      </c>
      <c r="G38" s="13" t="s">
        <v>2149</v>
      </c>
      <c r="H38" s="13" t="s">
        <v>2069</v>
      </c>
      <c r="I38" s="13" t="s">
        <v>2155</v>
      </c>
      <c r="J38" s="13" t="s">
        <v>2071</v>
      </c>
      <c r="K38" s="13" t="s">
        <v>2160</v>
      </c>
      <c r="L38" s="13" t="s">
        <v>2073</v>
      </c>
      <c r="M38" s="13" t="s">
        <v>2168</v>
      </c>
      <c r="N38" s="13" t="s">
        <v>2075</v>
      </c>
      <c r="O38" s="13" t="s">
        <v>2175</v>
      </c>
      <c r="P38" s="13" t="s">
        <v>2077</v>
      </c>
      <c r="Q38" s="13" t="s">
        <v>2178</v>
      </c>
      <c r="R38" s="13" t="s">
        <v>2079</v>
      </c>
      <c r="S38" s="13" t="s">
        <v>2183</v>
      </c>
      <c r="T38" s="13" t="s">
        <v>2081</v>
      </c>
      <c r="U38" s="13" t="s">
        <v>2189</v>
      </c>
      <c r="V38" s="13" t="s">
        <v>2082</v>
      </c>
    </row>
    <row r="39" spans="1:22" ht="15">
      <c r="A39" s="84" t="s">
        <v>2129</v>
      </c>
      <c r="B39" s="84">
        <v>56</v>
      </c>
      <c r="C39" s="84" t="s">
        <v>2135</v>
      </c>
      <c r="D39" s="84">
        <v>38</v>
      </c>
      <c r="E39" s="84" t="s">
        <v>2135</v>
      </c>
      <c r="F39" s="84">
        <v>19</v>
      </c>
      <c r="G39" s="84" t="s">
        <v>2150</v>
      </c>
      <c r="H39" s="84">
        <v>14</v>
      </c>
      <c r="I39" s="84" t="s">
        <v>2136</v>
      </c>
      <c r="J39" s="84">
        <v>21</v>
      </c>
      <c r="K39" s="84" t="s">
        <v>2134</v>
      </c>
      <c r="L39" s="84">
        <v>10</v>
      </c>
      <c r="M39" s="84" t="s">
        <v>487</v>
      </c>
      <c r="N39" s="84">
        <v>12</v>
      </c>
      <c r="O39" s="84" t="s">
        <v>2134</v>
      </c>
      <c r="P39" s="84">
        <v>13</v>
      </c>
      <c r="Q39" s="84" t="s">
        <v>2145</v>
      </c>
      <c r="R39" s="84">
        <v>10</v>
      </c>
      <c r="S39" s="84" t="s">
        <v>2111</v>
      </c>
      <c r="T39" s="84">
        <v>8</v>
      </c>
      <c r="U39" s="84" t="s">
        <v>2134</v>
      </c>
      <c r="V39" s="84">
        <v>11</v>
      </c>
    </row>
    <row r="40" spans="1:22" ht="15">
      <c r="A40" s="84" t="s">
        <v>2130</v>
      </c>
      <c r="B40" s="84">
        <v>186</v>
      </c>
      <c r="C40" s="84" t="s">
        <v>2134</v>
      </c>
      <c r="D40" s="84">
        <v>37</v>
      </c>
      <c r="E40" s="84" t="s">
        <v>2134</v>
      </c>
      <c r="F40" s="84">
        <v>17</v>
      </c>
      <c r="G40" s="84" t="s">
        <v>2134</v>
      </c>
      <c r="H40" s="84">
        <v>12</v>
      </c>
      <c r="I40" s="84" t="s">
        <v>2134</v>
      </c>
      <c r="J40" s="84">
        <v>21</v>
      </c>
      <c r="K40" s="84" t="s">
        <v>2135</v>
      </c>
      <c r="L40" s="84">
        <v>8</v>
      </c>
      <c r="M40" s="84" t="s">
        <v>2145</v>
      </c>
      <c r="N40" s="84">
        <v>11</v>
      </c>
      <c r="O40" s="84" t="s">
        <v>2135</v>
      </c>
      <c r="P40" s="84">
        <v>13</v>
      </c>
      <c r="Q40" s="84" t="s">
        <v>2169</v>
      </c>
      <c r="R40" s="84">
        <v>9</v>
      </c>
      <c r="S40" s="84" t="s">
        <v>2184</v>
      </c>
      <c r="T40" s="84">
        <v>6</v>
      </c>
      <c r="U40" s="84" t="s">
        <v>2135</v>
      </c>
      <c r="V40" s="84">
        <v>8</v>
      </c>
    </row>
    <row r="41" spans="1:22" ht="15">
      <c r="A41" s="84" t="s">
        <v>2131</v>
      </c>
      <c r="B41" s="84">
        <v>0</v>
      </c>
      <c r="C41" s="84" t="s">
        <v>2139</v>
      </c>
      <c r="D41" s="84">
        <v>35</v>
      </c>
      <c r="E41" s="84" t="s">
        <v>2145</v>
      </c>
      <c r="F41" s="84">
        <v>15</v>
      </c>
      <c r="G41" s="84" t="s">
        <v>2135</v>
      </c>
      <c r="H41" s="84">
        <v>11</v>
      </c>
      <c r="I41" s="84" t="s">
        <v>2135</v>
      </c>
      <c r="J41" s="84">
        <v>21</v>
      </c>
      <c r="K41" s="84" t="s">
        <v>2161</v>
      </c>
      <c r="L41" s="84">
        <v>8</v>
      </c>
      <c r="M41" s="84" t="s">
        <v>2169</v>
      </c>
      <c r="N41" s="84">
        <v>10</v>
      </c>
      <c r="O41" s="84" t="s">
        <v>2137</v>
      </c>
      <c r="P41" s="84">
        <v>12</v>
      </c>
      <c r="Q41" s="84" t="s">
        <v>2146</v>
      </c>
      <c r="R41" s="84">
        <v>9</v>
      </c>
      <c r="S41" s="84" t="s">
        <v>2185</v>
      </c>
      <c r="T41" s="84">
        <v>6</v>
      </c>
      <c r="U41" s="84" t="s">
        <v>2136</v>
      </c>
      <c r="V41" s="84">
        <v>6</v>
      </c>
    </row>
    <row r="42" spans="1:22" ht="15">
      <c r="A42" s="84" t="s">
        <v>2132</v>
      </c>
      <c r="B42" s="84">
        <v>4364</v>
      </c>
      <c r="C42" s="84" t="s">
        <v>347</v>
      </c>
      <c r="D42" s="84">
        <v>34</v>
      </c>
      <c r="E42" s="84" t="s">
        <v>2111</v>
      </c>
      <c r="F42" s="84">
        <v>14</v>
      </c>
      <c r="G42" s="84" t="s">
        <v>2136</v>
      </c>
      <c r="H42" s="84">
        <v>9</v>
      </c>
      <c r="I42" s="84" t="s">
        <v>2156</v>
      </c>
      <c r="J42" s="84">
        <v>20</v>
      </c>
      <c r="K42" s="84" t="s">
        <v>2162</v>
      </c>
      <c r="L42" s="84">
        <v>6</v>
      </c>
      <c r="M42" s="84" t="s">
        <v>2146</v>
      </c>
      <c r="N42" s="84">
        <v>10</v>
      </c>
      <c r="O42" s="84" t="s">
        <v>296</v>
      </c>
      <c r="P42" s="84">
        <v>10</v>
      </c>
      <c r="Q42" s="84" t="s">
        <v>487</v>
      </c>
      <c r="R42" s="84">
        <v>9</v>
      </c>
      <c r="S42" s="84" t="s">
        <v>2186</v>
      </c>
      <c r="T42" s="84">
        <v>6</v>
      </c>
      <c r="U42" s="84" t="s">
        <v>352</v>
      </c>
      <c r="V42" s="84">
        <v>5</v>
      </c>
    </row>
    <row r="43" spans="1:22" ht="15">
      <c r="A43" s="84" t="s">
        <v>2133</v>
      </c>
      <c r="B43" s="84">
        <v>4606</v>
      </c>
      <c r="C43" s="84" t="s">
        <v>2137</v>
      </c>
      <c r="D43" s="84">
        <v>34</v>
      </c>
      <c r="E43" s="84" t="s">
        <v>487</v>
      </c>
      <c r="F43" s="84">
        <v>12</v>
      </c>
      <c r="G43" s="84" t="s">
        <v>342</v>
      </c>
      <c r="H43" s="84">
        <v>8</v>
      </c>
      <c r="I43" s="84" t="s">
        <v>2137</v>
      </c>
      <c r="J43" s="84">
        <v>20</v>
      </c>
      <c r="K43" s="84" t="s">
        <v>2163</v>
      </c>
      <c r="L43" s="84">
        <v>5</v>
      </c>
      <c r="M43" s="84" t="s">
        <v>2170</v>
      </c>
      <c r="N43" s="84">
        <v>10</v>
      </c>
      <c r="O43" s="84" t="s">
        <v>2169</v>
      </c>
      <c r="P43" s="84">
        <v>9</v>
      </c>
      <c r="Q43" s="84" t="s">
        <v>322</v>
      </c>
      <c r="R43" s="84">
        <v>7</v>
      </c>
      <c r="S43" s="84" t="s">
        <v>2112</v>
      </c>
      <c r="T43" s="84">
        <v>6</v>
      </c>
      <c r="U43" s="84" t="s">
        <v>2190</v>
      </c>
      <c r="V43" s="84">
        <v>5</v>
      </c>
    </row>
    <row r="44" spans="1:22" ht="15">
      <c r="A44" s="84" t="s">
        <v>2134</v>
      </c>
      <c r="B44" s="84">
        <v>139</v>
      </c>
      <c r="C44" s="84" t="s">
        <v>2140</v>
      </c>
      <c r="D44" s="84">
        <v>34</v>
      </c>
      <c r="E44" s="84" t="s">
        <v>2146</v>
      </c>
      <c r="F44" s="84">
        <v>10</v>
      </c>
      <c r="G44" s="84" t="s">
        <v>2151</v>
      </c>
      <c r="H44" s="84">
        <v>8</v>
      </c>
      <c r="I44" s="84" t="s">
        <v>2112</v>
      </c>
      <c r="J44" s="84">
        <v>20</v>
      </c>
      <c r="K44" s="84" t="s">
        <v>2156</v>
      </c>
      <c r="L44" s="84">
        <v>4</v>
      </c>
      <c r="M44" s="84" t="s">
        <v>2171</v>
      </c>
      <c r="N44" s="84">
        <v>10</v>
      </c>
      <c r="O44" s="84" t="s">
        <v>2146</v>
      </c>
      <c r="P44" s="84">
        <v>9</v>
      </c>
      <c r="Q44" s="84" t="s">
        <v>2179</v>
      </c>
      <c r="R44" s="84">
        <v>7</v>
      </c>
      <c r="S44" s="84" t="s">
        <v>2187</v>
      </c>
      <c r="T44" s="84">
        <v>6</v>
      </c>
      <c r="U44" s="84" t="s">
        <v>2146</v>
      </c>
      <c r="V44" s="84">
        <v>5</v>
      </c>
    </row>
    <row r="45" spans="1:22" ht="15">
      <c r="A45" s="84" t="s">
        <v>2135</v>
      </c>
      <c r="B45" s="84">
        <v>135</v>
      </c>
      <c r="C45" s="84" t="s">
        <v>2141</v>
      </c>
      <c r="D45" s="84">
        <v>34</v>
      </c>
      <c r="E45" s="84" t="s">
        <v>2136</v>
      </c>
      <c r="F45" s="84">
        <v>10</v>
      </c>
      <c r="G45" s="84" t="s">
        <v>2152</v>
      </c>
      <c r="H45" s="84">
        <v>8</v>
      </c>
      <c r="I45" s="84" t="s">
        <v>2157</v>
      </c>
      <c r="J45" s="84">
        <v>20</v>
      </c>
      <c r="K45" s="84" t="s">
        <v>2164</v>
      </c>
      <c r="L45" s="84">
        <v>4</v>
      </c>
      <c r="M45" s="84" t="s">
        <v>2152</v>
      </c>
      <c r="N45" s="84">
        <v>10</v>
      </c>
      <c r="O45" s="84" t="s">
        <v>487</v>
      </c>
      <c r="P45" s="84">
        <v>9</v>
      </c>
      <c r="Q45" s="84" t="s">
        <v>2180</v>
      </c>
      <c r="R45" s="84">
        <v>7</v>
      </c>
      <c r="S45" s="84" t="s">
        <v>2188</v>
      </c>
      <c r="T45" s="84">
        <v>6</v>
      </c>
      <c r="U45" s="84" t="s">
        <v>355</v>
      </c>
      <c r="V45" s="84">
        <v>4</v>
      </c>
    </row>
    <row r="46" spans="1:22" ht="15">
      <c r="A46" s="84" t="s">
        <v>2136</v>
      </c>
      <c r="B46" s="84">
        <v>94</v>
      </c>
      <c r="C46" s="84" t="s">
        <v>2142</v>
      </c>
      <c r="D46" s="84">
        <v>34</v>
      </c>
      <c r="E46" s="84" t="s">
        <v>2112</v>
      </c>
      <c r="F46" s="84">
        <v>9</v>
      </c>
      <c r="G46" s="84" t="s">
        <v>2111</v>
      </c>
      <c r="H46" s="84">
        <v>7</v>
      </c>
      <c r="I46" s="84" t="s">
        <v>2158</v>
      </c>
      <c r="J46" s="84">
        <v>19</v>
      </c>
      <c r="K46" s="84" t="s">
        <v>2165</v>
      </c>
      <c r="L46" s="84">
        <v>4</v>
      </c>
      <c r="M46" s="84" t="s">
        <v>2172</v>
      </c>
      <c r="N46" s="84">
        <v>10</v>
      </c>
      <c r="O46" s="84" t="s">
        <v>2145</v>
      </c>
      <c r="P46" s="84">
        <v>8</v>
      </c>
      <c r="Q46" s="84" t="s">
        <v>2181</v>
      </c>
      <c r="R46" s="84">
        <v>7</v>
      </c>
      <c r="S46" s="84" t="s">
        <v>2157</v>
      </c>
      <c r="T46" s="84">
        <v>6</v>
      </c>
      <c r="U46" s="84" t="s">
        <v>2191</v>
      </c>
      <c r="V46" s="84">
        <v>4</v>
      </c>
    </row>
    <row r="47" spans="1:22" ht="15">
      <c r="A47" s="84" t="s">
        <v>2112</v>
      </c>
      <c r="B47" s="84">
        <v>88</v>
      </c>
      <c r="C47" s="84" t="s">
        <v>2143</v>
      </c>
      <c r="D47" s="84">
        <v>34</v>
      </c>
      <c r="E47" s="84" t="s">
        <v>2147</v>
      </c>
      <c r="F47" s="84">
        <v>7</v>
      </c>
      <c r="G47" s="84" t="s">
        <v>2153</v>
      </c>
      <c r="H47" s="84">
        <v>7</v>
      </c>
      <c r="I47" s="84" t="s">
        <v>325</v>
      </c>
      <c r="J47" s="84">
        <v>17</v>
      </c>
      <c r="K47" s="84" t="s">
        <v>2166</v>
      </c>
      <c r="L47" s="84">
        <v>4</v>
      </c>
      <c r="M47" s="84" t="s">
        <v>2173</v>
      </c>
      <c r="N47" s="84">
        <v>10</v>
      </c>
      <c r="O47" s="84" t="s">
        <v>2176</v>
      </c>
      <c r="P47" s="84">
        <v>8</v>
      </c>
      <c r="Q47" s="84" t="s">
        <v>2156</v>
      </c>
      <c r="R47" s="84">
        <v>7</v>
      </c>
      <c r="S47" s="84" t="s">
        <v>487</v>
      </c>
      <c r="T47" s="84">
        <v>6</v>
      </c>
      <c r="U47" s="84" t="s">
        <v>2156</v>
      </c>
      <c r="V47" s="84">
        <v>4</v>
      </c>
    </row>
    <row r="48" spans="1:22" ht="15">
      <c r="A48" s="84" t="s">
        <v>2137</v>
      </c>
      <c r="B48" s="84">
        <v>75</v>
      </c>
      <c r="C48" s="84" t="s">
        <v>2112</v>
      </c>
      <c r="D48" s="84">
        <v>34</v>
      </c>
      <c r="E48" s="84" t="s">
        <v>2148</v>
      </c>
      <c r="F48" s="84">
        <v>7</v>
      </c>
      <c r="G48" s="84" t="s">
        <v>2154</v>
      </c>
      <c r="H48" s="84">
        <v>7</v>
      </c>
      <c r="I48" s="84" t="s">
        <v>2159</v>
      </c>
      <c r="J48" s="84">
        <v>11</v>
      </c>
      <c r="K48" s="84" t="s">
        <v>2167</v>
      </c>
      <c r="L48" s="84">
        <v>4</v>
      </c>
      <c r="M48" s="84" t="s">
        <v>2174</v>
      </c>
      <c r="N48" s="84">
        <v>10</v>
      </c>
      <c r="O48" s="84" t="s">
        <v>2177</v>
      </c>
      <c r="P48" s="84">
        <v>8</v>
      </c>
      <c r="Q48" s="84" t="s">
        <v>2182</v>
      </c>
      <c r="R48" s="84">
        <v>7</v>
      </c>
      <c r="S48" s="84" t="s">
        <v>2145</v>
      </c>
      <c r="T48" s="84">
        <v>6</v>
      </c>
      <c r="U48" s="84" t="s">
        <v>2192</v>
      </c>
      <c r="V48" s="84">
        <v>4</v>
      </c>
    </row>
    <row r="51" spans="1:22" ht="15" customHeight="1">
      <c r="A51" s="13" t="s">
        <v>2206</v>
      </c>
      <c r="B51" s="13" t="s">
        <v>2062</v>
      </c>
      <c r="C51" s="13" t="s">
        <v>2217</v>
      </c>
      <c r="D51" s="13" t="s">
        <v>2065</v>
      </c>
      <c r="E51" s="13" t="s">
        <v>2218</v>
      </c>
      <c r="F51" s="13" t="s">
        <v>2067</v>
      </c>
      <c r="G51" s="13" t="s">
        <v>2228</v>
      </c>
      <c r="H51" s="13" t="s">
        <v>2069</v>
      </c>
      <c r="I51" s="13" t="s">
        <v>2238</v>
      </c>
      <c r="J51" s="13" t="s">
        <v>2071</v>
      </c>
      <c r="K51" s="13" t="s">
        <v>2240</v>
      </c>
      <c r="L51" s="13" t="s">
        <v>2073</v>
      </c>
      <c r="M51" s="13" t="s">
        <v>2250</v>
      </c>
      <c r="N51" s="13" t="s">
        <v>2075</v>
      </c>
      <c r="O51" s="13" t="s">
        <v>2259</v>
      </c>
      <c r="P51" s="13" t="s">
        <v>2077</v>
      </c>
      <c r="Q51" s="13" t="s">
        <v>2265</v>
      </c>
      <c r="R51" s="13" t="s">
        <v>2079</v>
      </c>
      <c r="S51" s="13" t="s">
        <v>2272</v>
      </c>
      <c r="T51" s="13" t="s">
        <v>2081</v>
      </c>
      <c r="U51" s="13" t="s">
        <v>2281</v>
      </c>
      <c r="V51" s="13" t="s">
        <v>2082</v>
      </c>
    </row>
    <row r="52" spans="1:22" ht="15">
      <c r="A52" s="84" t="s">
        <v>2207</v>
      </c>
      <c r="B52" s="84">
        <v>131</v>
      </c>
      <c r="C52" s="84" t="s">
        <v>2207</v>
      </c>
      <c r="D52" s="84">
        <v>37</v>
      </c>
      <c r="E52" s="84" t="s">
        <v>2207</v>
      </c>
      <c r="F52" s="84">
        <v>17</v>
      </c>
      <c r="G52" s="84" t="s">
        <v>2207</v>
      </c>
      <c r="H52" s="84">
        <v>11</v>
      </c>
      <c r="I52" s="84" t="s">
        <v>2207</v>
      </c>
      <c r="J52" s="84">
        <v>21</v>
      </c>
      <c r="K52" s="84" t="s">
        <v>2207</v>
      </c>
      <c r="L52" s="84">
        <v>7</v>
      </c>
      <c r="M52" s="84" t="s">
        <v>2219</v>
      </c>
      <c r="N52" s="84">
        <v>11</v>
      </c>
      <c r="O52" s="84" t="s">
        <v>2207</v>
      </c>
      <c r="P52" s="84">
        <v>13</v>
      </c>
      <c r="Q52" s="84" t="s">
        <v>2221</v>
      </c>
      <c r="R52" s="84">
        <v>9</v>
      </c>
      <c r="S52" s="84" t="s">
        <v>2273</v>
      </c>
      <c r="T52" s="84">
        <v>6</v>
      </c>
      <c r="U52" s="84" t="s">
        <v>2207</v>
      </c>
      <c r="V52" s="84">
        <v>8</v>
      </c>
    </row>
    <row r="53" spans="1:22" ht="15">
      <c r="A53" s="84" t="s">
        <v>2208</v>
      </c>
      <c r="B53" s="84">
        <v>50</v>
      </c>
      <c r="C53" s="84" t="s">
        <v>2209</v>
      </c>
      <c r="D53" s="84">
        <v>34</v>
      </c>
      <c r="E53" s="84" t="s">
        <v>2219</v>
      </c>
      <c r="F53" s="84">
        <v>10</v>
      </c>
      <c r="G53" s="84" t="s">
        <v>2229</v>
      </c>
      <c r="H53" s="84">
        <v>7</v>
      </c>
      <c r="I53" s="84" t="s">
        <v>2239</v>
      </c>
      <c r="J53" s="84">
        <v>11</v>
      </c>
      <c r="K53" s="84" t="s">
        <v>2241</v>
      </c>
      <c r="L53" s="84">
        <v>4</v>
      </c>
      <c r="M53" s="84" t="s">
        <v>2251</v>
      </c>
      <c r="N53" s="84">
        <v>10</v>
      </c>
      <c r="O53" s="84" t="s">
        <v>2221</v>
      </c>
      <c r="P53" s="84">
        <v>9</v>
      </c>
      <c r="Q53" s="84" t="s">
        <v>2219</v>
      </c>
      <c r="R53" s="84">
        <v>9</v>
      </c>
      <c r="S53" s="84" t="s">
        <v>2274</v>
      </c>
      <c r="T53" s="84">
        <v>6</v>
      </c>
      <c r="U53" s="84" t="s">
        <v>2282</v>
      </c>
      <c r="V53" s="84">
        <v>5</v>
      </c>
    </row>
    <row r="54" spans="1:22" ht="15">
      <c r="A54" s="84" t="s">
        <v>2209</v>
      </c>
      <c r="B54" s="84">
        <v>49</v>
      </c>
      <c r="C54" s="84" t="s">
        <v>2210</v>
      </c>
      <c r="D54" s="84">
        <v>34</v>
      </c>
      <c r="E54" s="84" t="s">
        <v>2220</v>
      </c>
      <c r="F54" s="84">
        <v>7</v>
      </c>
      <c r="G54" s="84" t="s">
        <v>2230</v>
      </c>
      <c r="H54" s="84">
        <v>7</v>
      </c>
      <c r="I54" s="84" t="s">
        <v>2209</v>
      </c>
      <c r="J54" s="84">
        <v>11</v>
      </c>
      <c r="K54" s="84" t="s">
        <v>2242</v>
      </c>
      <c r="L54" s="84">
        <v>4</v>
      </c>
      <c r="M54" s="84" t="s">
        <v>2221</v>
      </c>
      <c r="N54" s="84">
        <v>10</v>
      </c>
      <c r="O54" s="84" t="s">
        <v>2219</v>
      </c>
      <c r="P54" s="84">
        <v>8</v>
      </c>
      <c r="Q54" s="84" t="s">
        <v>2251</v>
      </c>
      <c r="R54" s="84">
        <v>7</v>
      </c>
      <c r="S54" s="84" t="s">
        <v>2275</v>
      </c>
      <c r="T54" s="84">
        <v>6</v>
      </c>
      <c r="U54" s="84" t="s">
        <v>2283</v>
      </c>
      <c r="V54" s="84">
        <v>2</v>
      </c>
    </row>
    <row r="55" spans="1:22" ht="15">
      <c r="A55" s="84" t="s">
        <v>2210</v>
      </c>
      <c r="B55" s="84">
        <v>49</v>
      </c>
      <c r="C55" s="84" t="s">
        <v>2211</v>
      </c>
      <c r="D55" s="84">
        <v>34</v>
      </c>
      <c r="E55" s="84" t="s">
        <v>2221</v>
      </c>
      <c r="F55" s="84">
        <v>7</v>
      </c>
      <c r="G55" s="84" t="s">
        <v>2231</v>
      </c>
      <c r="H55" s="84">
        <v>7</v>
      </c>
      <c r="I55" s="84" t="s">
        <v>2210</v>
      </c>
      <c r="J55" s="84">
        <v>11</v>
      </c>
      <c r="K55" s="84" t="s">
        <v>2243</v>
      </c>
      <c r="L55" s="84">
        <v>4</v>
      </c>
      <c r="M55" s="84" t="s">
        <v>2252</v>
      </c>
      <c r="N55" s="84">
        <v>10</v>
      </c>
      <c r="O55" s="84" t="s">
        <v>2251</v>
      </c>
      <c r="P55" s="84">
        <v>8</v>
      </c>
      <c r="Q55" s="84" t="s">
        <v>2266</v>
      </c>
      <c r="R55" s="84">
        <v>7</v>
      </c>
      <c r="S55" s="84" t="s">
        <v>2276</v>
      </c>
      <c r="T55" s="84">
        <v>6</v>
      </c>
      <c r="U55" s="84" t="s">
        <v>2284</v>
      </c>
      <c r="V55" s="84">
        <v>2</v>
      </c>
    </row>
    <row r="56" spans="1:22" ht="15">
      <c r="A56" s="84" t="s">
        <v>2211</v>
      </c>
      <c r="B56" s="84">
        <v>49</v>
      </c>
      <c r="C56" s="84" t="s">
        <v>2212</v>
      </c>
      <c r="D56" s="84">
        <v>34</v>
      </c>
      <c r="E56" s="84" t="s">
        <v>2222</v>
      </c>
      <c r="F56" s="84">
        <v>7</v>
      </c>
      <c r="G56" s="84" t="s">
        <v>2232</v>
      </c>
      <c r="H56" s="84">
        <v>7</v>
      </c>
      <c r="I56" s="84" t="s">
        <v>2211</v>
      </c>
      <c r="J56" s="84">
        <v>11</v>
      </c>
      <c r="K56" s="84" t="s">
        <v>2244</v>
      </c>
      <c r="L56" s="84">
        <v>4</v>
      </c>
      <c r="M56" s="84" t="s">
        <v>2253</v>
      </c>
      <c r="N56" s="84">
        <v>10</v>
      </c>
      <c r="O56" s="84" t="s">
        <v>2260</v>
      </c>
      <c r="P56" s="84">
        <v>8</v>
      </c>
      <c r="Q56" s="84" t="s">
        <v>2267</v>
      </c>
      <c r="R56" s="84">
        <v>7</v>
      </c>
      <c r="S56" s="84" t="s">
        <v>2277</v>
      </c>
      <c r="T56" s="84">
        <v>6</v>
      </c>
      <c r="U56" s="84" t="s">
        <v>2285</v>
      </c>
      <c r="V56" s="84">
        <v>2</v>
      </c>
    </row>
    <row r="57" spans="1:22" ht="15">
      <c r="A57" s="84" t="s">
        <v>2212</v>
      </c>
      <c r="B57" s="84">
        <v>49</v>
      </c>
      <c r="C57" s="84" t="s">
        <v>2208</v>
      </c>
      <c r="D57" s="84">
        <v>34</v>
      </c>
      <c r="E57" s="84" t="s">
        <v>2223</v>
      </c>
      <c r="F57" s="84">
        <v>7</v>
      </c>
      <c r="G57" s="84" t="s">
        <v>2233</v>
      </c>
      <c r="H57" s="84">
        <v>7</v>
      </c>
      <c r="I57" s="84" t="s">
        <v>2212</v>
      </c>
      <c r="J57" s="84">
        <v>11</v>
      </c>
      <c r="K57" s="84" t="s">
        <v>2245</v>
      </c>
      <c r="L57" s="84">
        <v>4</v>
      </c>
      <c r="M57" s="84" t="s">
        <v>2254</v>
      </c>
      <c r="N57" s="84">
        <v>10</v>
      </c>
      <c r="O57" s="84" t="s">
        <v>2261</v>
      </c>
      <c r="P57" s="84">
        <v>8</v>
      </c>
      <c r="Q57" s="84" t="s">
        <v>2268</v>
      </c>
      <c r="R57" s="84">
        <v>7</v>
      </c>
      <c r="S57" s="84" t="s">
        <v>2278</v>
      </c>
      <c r="T57" s="84">
        <v>6</v>
      </c>
      <c r="U57" s="84" t="s">
        <v>2286</v>
      </c>
      <c r="V57" s="84">
        <v>2</v>
      </c>
    </row>
    <row r="58" spans="1:22" ht="15">
      <c r="A58" s="84" t="s">
        <v>2213</v>
      </c>
      <c r="B58" s="84">
        <v>49</v>
      </c>
      <c r="C58" s="84" t="s">
        <v>2213</v>
      </c>
      <c r="D58" s="84">
        <v>34</v>
      </c>
      <c r="E58" s="84" t="s">
        <v>2224</v>
      </c>
      <c r="F58" s="84">
        <v>6</v>
      </c>
      <c r="G58" s="84" t="s">
        <v>2234</v>
      </c>
      <c r="H58" s="84">
        <v>7</v>
      </c>
      <c r="I58" s="84" t="s">
        <v>2208</v>
      </c>
      <c r="J58" s="84">
        <v>11</v>
      </c>
      <c r="K58" s="84" t="s">
        <v>2246</v>
      </c>
      <c r="L58" s="84">
        <v>4</v>
      </c>
      <c r="M58" s="84" t="s">
        <v>2255</v>
      </c>
      <c r="N58" s="84">
        <v>10</v>
      </c>
      <c r="O58" s="84" t="s">
        <v>2262</v>
      </c>
      <c r="P58" s="84">
        <v>8</v>
      </c>
      <c r="Q58" s="84" t="s">
        <v>2269</v>
      </c>
      <c r="R58" s="84">
        <v>7</v>
      </c>
      <c r="S58" s="84" t="s">
        <v>2279</v>
      </c>
      <c r="T58" s="84">
        <v>6</v>
      </c>
      <c r="U58" s="84" t="s">
        <v>2287</v>
      </c>
      <c r="V58" s="84">
        <v>2</v>
      </c>
    </row>
    <row r="59" spans="1:22" ht="15">
      <c r="A59" s="84" t="s">
        <v>2214</v>
      </c>
      <c r="B59" s="84">
        <v>49</v>
      </c>
      <c r="C59" s="84" t="s">
        <v>2214</v>
      </c>
      <c r="D59" s="84">
        <v>34</v>
      </c>
      <c r="E59" s="84" t="s">
        <v>2225</v>
      </c>
      <c r="F59" s="84">
        <v>6</v>
      </c>
      <c r="G59" s="84" t="s">
        <v>2235</v>
      </c>
      <c r="H59" s="84">
        <v>7</v>
      </c>
      <c r="I59" s="84" t="s">
        <v>2213</v>
      </c>
      <c r="J59" s="84">
        <v>11</v>
      </c>
      <c r="K59" s="84" t="s">
        <v>2247</v>
      </c>
      <c r="L59" s="84">
        <v>4</v>
      </c>
      <c r="M59" s="84" t="s">
        <v>2256</v>
      </c>
      <c r="N59" s="84">
        <v>10</v>
      </c>
      <c r="O59" s="84" t="s">
        <v>2263</v>
      </c>
      <c r="P59" s="84">
        <v>8</v>
      </c>
      <c r="Q59" s="84" t="s">
        <v>2270</v>
      </c>
      <c r="R59" s="84">
        <v>7</v>
      </c>
      <c r="S59" s="84" t="s">
        <v>2280</v>
      </c>
      <c r="T59" s="84">
        <v>6</v>
      </c>
      <c r="U59" s="84" t="s">
        <v>2288</v>
      </c>
      <c r="V59" s="84">
        <v>2</v>
      </c>
    </row>
    <row r="60" spans="1:22" ht="15">
      <c r="A60" s="84" t="s">
        <v>2215</v>
      </c>
      <c r="B60" s="84">
        <v>49</v>
      </c>
      <c r="C60" s="84" t="s">
        <v>2215</v>
      </c>
      <c r="D60" s="84">
        <v>34</v>
      </c>
      <c r="E60" s="84" t="s">
        <v>2226</v>
      </c>
      <c r="F60" s="84">
        <v>6</v>
      </c>
      <c r="G60" s="84" t="s">
        <v>2236</v>
      </c>
      <c r="H60" s="84">
        <v>7</v>
      </c>
      <c r="I60" s="84" t="s">
        <v>2214</v>
      </c>
      <c r="J60" s="84">
        <v>11</v>
      </c>
      <c r="K60" s="84" t="s">
        <v>2248</v>
      </c>
      <c r="L60" s="84">
        <v>4</v>
      </c>
      <c r="M60" s="84" t="s">
        <v>2257</v>
      </c>
      <c r="N60" s="84">
        <v>10</v>
      </c>
      <c r="O60" s="84" t="s">
        <v>2264</v>
      </c>
      <c r="P60" s="84">
        <v>8</v>
      </c>
      <c r="Q60" s="84" t="s">
        <v>2271</v>
      </c>
      <c r="R60" s="84">
        <v>6</v>
      </c>
      <c r="S60" s="84" t="s">
        <v>2219</v>
      </c>
      <c r="T60" s="84">
        <v>6</v>
      </c>
      <c r="U60" s="84" t="s">
        <v>2289</v>
      </c>
      <c r="V60" s="84">
        <v>2</v>
      </c>
    </row>
    <row r="61" spans="1:22" ht="15">
      <c r="A61" s="84" t="s">
        <v>2216</v>
      </c>
      <c r="B61" s="84">
        <v>49</v>
      </c>
      <c r="C61" s="84" t="s">
        <v>2216</v>
      </c>
      <c r="D61" s="84">
        <v>34</v>
      </c>
      <c r="E61" s="84" t="s">
        <v>2227</v>
      </c>
      <c r="F61" s="84">
        <v>6</v>
      </c>
      <c r="G61" s="84" t="s">
        <v>2237</v>
      </c>
      <c r="H61" s="84">
        <v>7</v>
      </c>
      <c r="I61" s="84" t="s">
        <v>2215</v>
      </c>
      <c r="J61" s="84">
        <v>11</v>
      </c>
      <c r="K61" s="84" t="s">
        <v>2249</v>
      </c>
      <c r="L61" s="84">
        <v>4</v>
      </c>
      <c r="M61" s="84" t="s">
        <v>2258</v>
      </c>
      <c r="N61" s="84">
        <v>10</v>
      </c>
      <c r="O61" s="84" t="s">
        <v>2220</v>
      </c>
      <c r="P61" s="84">
        <v>8</v>
      </c>
      <c r="Q61" s="84" t="s">
        <v>2207</v>
      </c>
      <c r="R61" s="84">
        <v>4</v>
      </c>
      <c r="S61" s="84" t="s">
        <v>2251</v>
      </c>
      <c r="T61" s="84">
        <v>6</v>
      </c>
      <c r="U61" s="84" t="s">
        <v>2290</v>
      </c>
      <c r="V61" s="84">
        <v>2</v>
      </c>
    </row>
    <row r="64" spans="1:22" ht="15" customHeight="1">
      <c r="A64" s="13" t="s">
        <v>2303</v>
      </c>
      <c r="B64" s="13" t="s">
        <v>2062</v>
      </c>
      <c r="C64" s="78" t="s">
        <v>2305</v>
      </c>
      <c r="D64" s="78" t="s">
        <v>2065</v>
      </c>
      <c r="E64" s="78" t="s">
        <v>2306</v>
      </c>
      <c r="F64" s="78" t="s">
        <v>2067</v>
      </c>
      <c r="G64" s="13" t="s">
        <v>2309</v>
      </c>
      <c r="H64" s="13" t="s">
        <v>2069</v>
      </c>
      <c r="I64" s="78" t="s">
        <v>2311</v>
      </c>
      <c r="J64" s="78" t="s">
        <v>2071</v>
      </c>
      <c r="K64" s="13" t="s">
        <v>2313</v>
      </c>
      <c r="L64" s="13" t="s">
        <v>2073</v>
      </c>
      <c r="M64" s="78" t="s">
        <v>2315</v>
      </c>
      <c r="N64" s="78" t="s">
        <v>2075</v>
      </c>
      <c r="O64" s="78" t="s">
        <v>2317</v>
      </c>
      <c r="P64" s="78" t="s">
        <v>2077</v>
      </c>
      <c r="Q64" s="78" t="s">
        <v>2319</v>
      </c>
      <c r="R64" s="78" t="s">
        <v>2079</v>
      </c>
      <c r="S64" s="13" t="s">
        <v>2321</v>
      </c>
      <c r="T64" s="13" t="s">
        <v>2081</v>
      </c>
      <c r="U64" s="13" t="s">
        <v>2323</v>
      </c>
      <c r="V64" s="13" t="s">
        <v>2082</v>
      </c>
    </row>
    <row r="65" spans="1:22" ht="15">
      <c r="A65" s="78" t="s">
        <v>352</v>
      </c>
      <c r="B65" s="78">
        <v>3</v>
      </c>
      <c r="C65" s="78"/>
      <c r="D65" s="78"/>
      <c r="E65" s="78"/>
      <c r="F65" s="78"/>
      <c r="G65" s="78" t="s">
        <v>362</v>
      </c>
      <c r="H65" s="78">
        <v>1</v>
      </c>
      <c r="I65" s="78"/>
      <c r="J65" s="78"/>
      <c r="K65" s="78" t="s">
        <v>357</v>
      </c>
      <c r="L65" s="78">
        <v>2</v>
      </c>
      <c r="M65" s="78"/>
      <c r="N65" s="78"/>
      <c r="O65" s="78"/>
      <c r="P65" s="78"/>
      <c r="Q65" s="78"/>
      <c r="R65" s="78"/>
      <c r="S65" s="78" t="s">
        <v>359</v>
      </c>
      <c r="T65" s="78">
        <v>1</v>
      </c>
      <c r="U65" s="78" t="s">
        <v>352</v>
      </c>
      <c r="V65" s="78">
        <v>3</v>
      </c>
    </row>
    <row r="66" spans="1:22" ht="15">
      <c r="A66" s="78" t="s">
        <v>357</v>
      </c>
      <c r="B66" s="78">
        <v>2</v>
      </c>
      <c r="C66" s="78"/>
      <c r="D66" s="78"/>
      <c r="E66" s="78"/>
      <c r="F66" s="78"/>
      <c r="G66" s="78" t="s">
        <v>358</v>
      </c>
      <c r="H66" s="78">
        <v>1</v>
      </c>
      <c r="I66" s="78"/>
      <c r="J66" s="78"/>
      <c r="K66" s="78" t="s">
        <v>364</v>
      </c>
      <c r="L66" s="78">
        <v>1</v>
      </c>
      <c r="M66" s="78"/>
      <c r="N66" s="78"/>
      <c r="O66" s="78"/>
      <c r="P66" s="78"/>
      <c r="Q66" s="78"/>
      <c r="R66" s="78"/>
      <c r="S66" s="78"/>
      <c r="T66" s="78"/>
      <c r="U66" s="78" t="s">
        <v>356</v>
      </c>
      <c r="V66" s="78">
        <v>2</v>
      </c>
    </row>
    <row r="67" spans="1:22" ht="15">
      <c r="A67" s="78" t="s">
        <v>356</v>
      </c>
      <c r="B67" s="78">
        <v>2</v>
      </c>
      <c r="C67" s="78"/>
      <c r="D67" s="78"/>
      <c r="E67" s="78"/>
      <c r="F67" s="78"/>
      <c r="G67" s="78" t="s">
        <v>353</v>
      </c>
      <c r="H67" s="78">
        <v>1</v>
      </c>
      <c r="I67" s="78"/>
      <c r="J67" s="78"/>
      <c r="K67" s="78"/>
      <c r="L67" s="78"/>
      <c r="M67" s="78"/>
      <c r="N67" s="78"/>
      <c r="O67" s="78"/>
      <c r="P67" s="78"/>
      <c r="Q67" s="78"/>
      <c r="R67" s="78"/>
      <c r="S67" s="78"/>
      <c r="T67" s="78"/>
      <c r="U67" s="78" t="s">
        <v>313</v>
      </c>
      <c r="V67" s="78">
        <v>1</v>
      </c>
    </row>
    <row r="68" spans="1:22" ht="15">
      <c r="A68" s="78" t="s">
        <v>364</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362</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333</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353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2304</v>
      </c>
      <c r="B77" s="13" t="s">
        <v>2062</v>
      </c>
      <c r="C77" s="13" t="s">
        <v>2307</v>
      </c>
      <c r="D77" s="13" t="s">
        <v>2065</v>
      </c>
      <c r="E77" s="78" t="s">
        <v>2308</v>
      </c>
      <c r="F77" s="78" t="s">
        <v>2067</v>
      </c>
      <c r="G77" s="13" t="s">
        <v>2310</v>
      </c>
      <c r="H77" s="13" t="s">
        <v>2069</v>
      </c>
      <c r="I77" s="13" t="s">
        <v>2312</v>
      </c>
      <c r="J77" s="13" t="s">
        <v>2071</v>
      </c>
      <c r="K77" s="13" t="s">
        <v>2314</v>
      </c>
      <c r="L77" s="13" t="s">
        <v>2073</v>
      </c>
      <c r="M77" s="13" t="s">
        <v>2316</v>
      </c>
      <c r="N77" s="13" t="s">
        <v>2075</v>
      </c>
      <c r="O77" s="13" t="s">
        <v>2318</v>
      </c>
      <c r="P77" s="13" t="s">
        <v>2077</v>
      </c>
      <c r="Q77" s="13" t="s">
        <v>2320</v>
      </c>
      <c r="R77" s="13" t="s">
        <v>2079</v>
      </c>
      <c r="S77" s="13" t="s">
        <v>2322</v>
      </c>
      <c r="T77" s="13" t="s">
        <v>2081</v>
      </c>
      <c r="U77" s="13" t="s">
        <v>2324</v>
      </c>
      <c r="V77" s="13" t="s">
        <v>2082</v>
      </c>
    </row>
    <row r="78" spans="1:22" ht="15">
      <c r="A78" s="78" t="s">
        <v>347</v>
      </c>
      <c r="B78" s="78">
        <v>52</v>
      </c>
      <c r="C78" s="78" t="s">
        <v>347</v>
      </c>
      <c r="D78" s="78">
        <v>34</v>
      </c>
      <c r="E78" s="78"/>
      <c r="F78" s="78"/>
      <c r="G78" s="78" t="s">
        <v>342</v>
      </c>
      <c r="H78" s="78">
        <v>8</v>
      </c>
      <c r="I78" s="78" t="s">
        <v>325</v>
      </c>
      <c r="J78" s="78">
        <v>17</v>
      </c>
      <c r="K78" s="78" t="s">
        <v>354</v>
      </c>
      <c r="L78" s="78">
        <v>4</v>
      </c>
      <c r="M78" s="78" t="s">
        <v>337</v>
      </c>
      <c r="N78" s="78">
        <v>9</v>
      </c>
      <c r="O78" s="78" t="s">
        <v>296</v>
      </c>
      <c r="P78" s="78">
        <v>10</v>
      </c>
      <c r="Q78" s="78" t="s">
        <v>322</v>
      </c>
      <c r="R78" s="78">
        <v>7</v>
      </c>
      <c r="S78" s="78" t="s">
        <v>328</v>
      </c>
      <c r="T78" s="78">
        <v>5</v>
      </c>
      <c r="U78" s="78" t="s">
        <v>355</v>
      </c>
      <c r="V78" s="78">
        <v>4</v>
      </c>
    </row>
    <row r="79" spans="1:22" ht="15">
      <c r="A79" s="78" t="s">
        <v>325</v>
      </c>
      <c r="B79" s="78">
        <v>20</v>
      </c>
      <c r="C79" s="78" t="s">
        <v>349</v>
      </c>
      <c r="D79" s="78">
        <v>1</v>
      </c>
      <c r="E79" s="78"/>
      <c r="F79" s="78"/>
      <c r="G79" s="78" t="s">
        <v>353</v>
      </c>
      <c r="H79" s="78">
        <v>3</v>
      </c>
      <c r="I79" s="78" t="s">
        <v>347</v>
      </c>
      <c r="J79" s="78">
        <v>11</v>
      </c>
      <c r="K79" s="78" t="s">
        <v>244</v>
      </c>
      <c r="L79" s="78">
        <v>3</v>
      </c>
      <c r="M79" s="78"/>
      <c r="N79" s="78"/>
      <c r="O79" s="78" t="s">
        <v>347</v>
      </c>
      <c r="P79" s="78">
        <v>3</v>
      </c>
      <c r="Q79" s="78" t="s">
        <v>342</v>
      </c>
      <c r="R79" s="78">
        <v>1</v>
      </c>
      <c r="S79" s="78"/>
      <c r="T79" s="78"/>
      <c r="U79" s="78" t="s">
        <v>352</v>
      </c>
      <c r="V79" s="78">
        <v>2</v>
      </c>
    </row>
    <row r="80" spans="1:22" ht="15">
      <c r="A80" s="78" t="s">
        <v>342</v>
      </c>
      <c r="B80" s="78">
        <v>10</v>
      </c>
      <c r="C80" s="78"/>
      <c r="D80" s="78"/>
      <c r="E80" s="78"/>
      <c r="F80" s="78"/>
      <c r="G80" s="78" t="s">
        <v>347</v>
      </c>
      <c r="H80" s="78">
        <v>2</v>
      </c>
      <c r="I80" s="78"/>
      <c r="J80" s="78"/>
      <c r="K80" s="78" t="s">
        <v>363</v>
      </c>
      <c r="L80" s="78">
        <v>1</v>
      </c>
      <c r="M80" s="78"/>
      <c r="N80" s="78"/>
      <c r="O80" s="78" t="s">
        <v>325</v>
      </c>
      <c r="P80" s="78">
        <v>1</v>
      </c>
      <c r="Q80" s="78" t="s">
        <v>320</v>
      </c>
      <c r="R80" s="78">
        <v>1</v>
      </c>
      <c r="S80" s="78"/>
      <c r="T80" s="78"/>
      <c r="U80" s="78" t="s">
        <v>313</v>
      </c>
      <c r="V80" s="78">
        <v>2</v>
      </c>
    </row>
    <row r="81" spans="1:22" ht="15">
      <c r="A81" s="78" t="s">
        <v>296</v>
      </c>
      <c r="B81" s="78">
        <v>10</v>
      </c>
      <c r="C81" s="78"/>
      <c r="D81" s="78"/>
      <c r="E81" s="78"/>
      <c r="F81" s="78"/>
      <c r="G81" s="78" t="s">
        <v>274</v>
      </c>
      <c r="H81" s="78">
        <v>1</v>
      </c>
      <c r="I81" s="78"/>
      <c r="J81" s="78"/>
      <c r="K81" s="78" t="s">
        <v>325</v>
      </c>
      <c r="L81" s="78">
        <v>1</v>
      </c>
      <c r="M81" s="78"/>
      <c r="N81" s="78"/>
      <c r="O81" s="78"/>
      <c r="P81" s="78"/>
      <c r="Q81" s="78"/>
      <c r="R81" s="78"/>
      <c r="S81" s="78"/>
      <c r="T81" s="78"/>
      <c r="U81" s="78" t="s">
        <v>350</v>
      </c>
      <c r="V81" s="78">
        <v>1</v>
      </c>
    </row>
    <row r="82" spans="1:22" ht="15">
      <c r="A82" s="78" t="s">
        <v>337</v>
      </c>
      <c r="B82" s="78">
        <v>9</v>
      </c>
      <c r="C82" s="78"/>
      <c r="D82" s="78"/>
      <c r="E82" s="78"/>
      <c r="F82" s="78"/>
      <c r="G82" s="78" t="s">
        <v>344</v>
      </c>
      <c r="H82" s="78">
        <v>1</v>
      </c>
      <c r="I82" s="78"/>
      <c r="J82" s="78"/>
      <c r="K82" s="78" t="s">
        <v>342</v>
      </c>
      <c r="L82" s="78">
        <v>1</v>
      </c>
      <c r="M82" s="78"/>
      <c r="N82" s="78"/>
      <c r="O82" s="78"/>
      <c r="P82" s="78"/>
      <c r="Q82" s="78"/>
      <c r="R82" s="78"/>
      <c r="S82" s="78"/>
      <c r="T82" s="78"/>
      <c r="U82" s="78" t="s">
        <v>347</v>
      </c>
      <c r="V82" s="78">
        <v>1</v>
      </c>
    </row>
    <row r="83" spans="1:22" ht="15">
      <c r="A83" s="78" t="s">
        <v>322</v>
      </c>
      <c r="B83" s="78">
        <v>7</v>
      </c>
      <c r="C83" s="78"/>
      <c r="D83" s="78"/>
      <c r="E83" s="78"/>
      <c r="F83" s="78"/>
      <c r="G83" s="78" t="s">
        <v>343</v>
      </c>
      <c r="H83" s="78">
        <v>1</v>
      </c>
      <c r="I83" s="78"/>
      <c r="J83" s="78"/>
      <c r="K83" s="78" t="s">
        <v>347</v>
      </c>
      <c r="L83" s="78">
        <v>1</v>
      </c>
      <c r="M83" s="78"/>
      <c r="N83" s="78"/>
      <c r="O83" s="78"/>
      <c r="P83" s="78"/>
      <c r="Q83" s="78"/>
      <c r="R83" s="78"/>
      <c r="S83" s="78"/>
      <c r="T83" s="78"/>
      <c r="U83" s="78"/>
      <c r="V83" s="78"/>
    </row>
    <row r="84" spans="1:22" ht="15">
      <c r="A84" s="78" t="s">
        <v>354</v>
      </c>
      <c r="B84" s="78">
        <v>5</v>
      </c>
      <c r="C84" s="78"/>
      <c r="D84" s="78"/>
      <c r="E84" s="78"/>
      <c r="F84" s="78"/>
      <c r="G84" s="78" t="s">
        <v>354</v>
      </c>
      <c r="H84" s="78">
        <v>1</v>
      </c>
      <c r="I84" s="78"/>
      <c r="J84" s="78"/>
      <c r="K84" s="78" t="s">
        <v>245</v>
      </c>
      <c r="L84" s="78">
        <v>1</v>
      </c>
      <c r="M84" s="78"/>
      <c r="N84" s="78"/>
      <c r="O84" s="78"/>
      <c r="P84" s="78"/>
      <c r="Q84" s="78"/>
      <c r="R84" s="78"/>
      <c r="S84" s="78"/>
      <c r="T84" s="78"/>
      <c r="U84" s="78"/>
      <c r="V84" s="78"/>
    </row>
    <row r="85" spans="1:22" ht="15">
      <c r="A85" s="78" t="s">
        <v>328</v>
      </c>
      <c r="B85" s="78">
        <v>5</v>
      </c>
      <c r="C85" s="78"/>
      <c r="D85" s="78"/>
      <c r="E85" s="78"/>
      <c r="F85" s="78"/>
      <c r="G85" s="78" t="s">
        <v>273</v>
      </c>
      <c r="H85" s="78">
        <v>1</v>
      </c>
      <c r="I85" s="78"/>
      <c r="J85" s="78"/>
      <c r="K85" s="78" t="s">
        <v>350</v>
      </c>
      <c r="L85" s="78">
        <v>1</v>
      </c>
      <c r="M85" s="78"/>
      <c r="N85" s="78"/>
      <c r="O85" s="78"/>
      <c r="P85" s="78"/>
      <c r="Q85" s="78"/>
      <c r="R85" s="78"/>
      <c r="S85" s="78"/>
      <c r="T85" s="78"/>
      <c r="U85" s="78"/>
      <c r="V85" s="78"/>
    </row>
    <row r="86" spans="1:22" ht="15">
      <c r="A86" s="78" t="s">
        <v>355</v>
      </c>
      <c r="B86" s="78">
        <v>4</v>
      </c>
      <c r="C86" s="78"/>
      <c r="D86" s="78"/>
      <c r="E86" s="78"/>
      <c r="F86" s="78"/>
      <c r="G86" s="78" t="s">
        <v>325</v>
      </c>
      <c r="H86" s="78">
        <v>1</v>
      </c>
      <c r="I86" s="78"/>
      <c r="J86" s="78"/>
      <c r="K86" s="78"/>
      <c r="L86" s="78"/>
      <c r="M86" s="78"/>
      <c r="N86" s="78"/>
      <c r="O86" s="78"/>
      <c r="P86" s="78"/>
      <c r="Q86" s="78"/>
      <c r="R86" s="78"/>
      <c r="S86" s="78"/>
      <c r="T86" s="78"/>
      <c r="U86" s="78"/>
      <c r="V86" s="78"/>
    </row>
    <row r="87" spans="1:22" ht="15">
      <c r="A87" s="78" t="s">
        <v>353</v>
      </c>
      <c r="B87" s="78">
        <v>3</v>
      </c>
      <c r="C87" s="78"/>
      <c r="D87" s="78"/>
      <c r="E87" s="78"/>
      <c r="F87" s="78"/>
      <c r="G87" s="78"/>
      <c r="H87" s="78"/>
      <c r="I87" s="78"/>
      <c r="J87" s="78"/>
      <c r="K87" s="78"/>
      <c r="L87" s="78"/>
      <c r="M87" s="78"/>
      <c r="N87" s="78"/>
      <c r="O87" s="78"/>
      <c r="P87" s="78"/>
      <c r="Q87" s="78"/>
      <c r="R87" s="78"/>
      <c r="S87" s="78"/>
      <c r="T87" s="78"/>
      <c r="U87" s="78"/>
      <c r="V87" s="78"/>
    </row>
    <row r="90" spans="1:22" ht="15" customHeight="1">
      <c r="A90" s="13" t="s">
        <v>2337</v>
      </c>
      <c r="B90" s="13" t="s">
        <v>2062</v>
      </c>
      <c r="C90" s="13" t="s">
        <v>2338</v>
      </c>
      <c r="D90" s="13" t="s">
        <v>2065</v>
      </c>
      <c r="E90" s="13" t="s">
        <v>2339</v>
      </c>
      <c r="F90" s="13" t="s">
        <v>2067</v>
      </c>
      <c r="G90" s="13" t="s">
        <v>2340</v>
      </c>
      <c r="H90" s="13" t="s">
        <v>2069</v>
      </c>
      <c r="I90" s="13" t="s">
        <v>2341</v>
      </c>
      <c r="J90" s="13" t="s">
        <v>2071</v>
      </c>
      <c r="K90" s="13" t="s">
        <v>2342</v>
      </c>
      <c r="L90" s="13" t="s">
        <v>2073</v>
      </c>
      <c r="M90" s="13" t="s">
        <v>2343</v>
      </c>
      <c r="N90" s="13" t="s">
        <v>2075</v>
      </c>
      <c r="O90" s="13" t="s">
        <v>2344</v>
      </c>
      <c r="P90" s="13" t="s">
        <v>2077</v>
      </c>
      <c r="Q90" s="13" t="s">
        <v>2345</v>
      </c>
      <c r="R90" s="13" t="s">
        <v>2079</v>
      </c>
      <c r="S90" s="13" t="s">
        <v>2346</v>
      </c>
      <c r="T90" s="13" t="s">
        <v>2081</v>
      </c>
      <c r="U90" s="13" t="s">
        <v>2347</v>
      </c>
      <c r="V90" s="13" t="s">
        <v>2082</v>
      </c>
    </row>
    <row r="91" spans="1:22" ht="15">
      <c r="A91" s="115" t="s">
        <v>253</v>
      </c>
      <c r="B91" s="78">
        <v>706627</v>
      </c>
      <c r="C91" s="115" t="s">
        <v>349</v>
      </c>
      <c r="D91" s="78">
        <v>98336</v>
      </c>
      <c r="E91" s="115" t="s">
        <v>281</v>
      </c>
      <c r="F91" s="78">
        <v>701409</v>
      </c>
      <c r="G91" s="115" t="s">
        <v>303</v>
      </c>
      <c r="H91" s="78">
        <v>51442</v>
      </c>
      <c r="I91" s="115" t="s">
        <v>325</v>
      </c>
      <c r="J91" s="78">
        <v>35233</v>
      </c>
      <c r="K91" s="115" t="s">
        <v>312</v>
      </c>
      <c r="L91" s="78">
        <v>169005</v>
      </c>
      <c r="M91" s="115" t="s">
        <v>289</v>
      </c>
      <c r="N91" s="78">
        <v>89790</v>
      </c>
      <c r="O91" s="115" t="s">
        <v>223</v>
      </c>
      <c r="P91" s="78">
        <v>54353</v>
      </c>
      <c r="Q91" s="115" t="s">
        <v>253</v>
      </c>
      <c r="R91" s="78">
        <v>706627</v>
      </c>
      <c r="S91" s="115" t="s">
        <v>328</v>
      </c>
      <c r="T91" s="78">
        <v>63720</v>
      </c>
      <c r="U91" s="115" t="s">
        <v>313</v>
      </c>
      <c r="V91" s="78">
        <v>45696</v>
      </c>
    </row>
    <row r="92" spans="1:22" ht="15">
      <c r="A92" s="115" t="s">
        <v>281</v>
      </c>
      <c r="B92" s="78">
        <v>701409</v>
      </c>
      <c r="C92" s="115" t="s">
        <v>264</v>
      </c>
      <c r="D92" s="78">
        <v>52013</v>
      </c>
      <c r="E92" s="115" t="s">
        <v>277</v>
      </c>
      <c r="F92" s="78">
        <v>489759</v>
      </c>
      <c r="G92" s="115" t="s">
        <v>342</v>
      </c>
      <c r="H92" s="78">
        <v>19095</v>
      </c>
      <c r="I92" s="115" t="s">
        <v>227</v>
      </c>
      <c r="J92" s="78">
        <v>5580</v>
      </c>
      <c r="K92" s="115" t="s">
        <v>244</v>
      </c>
      <c r="L92" s="78">
        <v>85132</v>
      </c>
      <c r="M92" s="115" t="s">
        <v>284</v>
      </c>
      <c r="N92" s="78">
        <v>67333</v>
      </c>
      <c r="O92" s="115" t="s">
        <v>291</v>
      </c>
      <c r="P92" s="78">
        <v>51447</v>
      </c>
      <c r="Q92" s="115" t="s">
        <v>322</v>
      </c>
      <c r="R92" s="78">
        <v>188650</v>
      </c>
      <c r="S92" s="115" t="s">
        <v>359</v>
      </c>
      <c r="T92" s="78">
        <v>39065</v>
      </c>
      <c r="U92" s="115" t="s">
        <v>352</v>
      </c>
      <c r="V92" s="78">
        <v>26953</v>
      </c>
    </row>
    <row r="93" spans="1:22" ht="15">
      <c r="A93" s="115" t="s">
        <v>277</v>
      </c>
      <c r="B93" s="78">
        <v>489759</v>
      </c>
      <c r="C93" s="115" t="s">
        <v>250</v>
      </c>
      <c r="D93" s="78">
        <v>33745</v>
      </c>
      <c r="E93" s="115" t="s">
        <v>278</v>
      </c>
      <c r="F93" s="78">
        <v>255326</v>
      </c>
      <c r="G93" s="115" t="s">
        <v>343</v>
      </c>
      <c r="H93" s="78">
        <v>17333</v>
      </c>
      <c r="I93" s="115" t="s">
        <v>326</v>
      </c>
      <c r="J93" s="78">
        <v>4151</v>
      </c>
      <c r="K93" s="115" t="s">
        <v>363</v>
      </c>
      <c r="L93" s="78">
        <v>38723</v>
      </c>
      <c r="M93" s="115" t="s">
        <v>309</v>
      </c>
      <c r="N93" s="78">
        <v>67212</v>
      </c>
      <c r="O93" s="115" t="s">
        <v>288</v>
      </c>
      <c r="P93" s="78">
        <v>36414</v>
      </c>
      <c r="Q93" s="115" t="s">
        <v>320</v>
      </c>
      <c r="R93" s="78">
        <v>47742</v>
      </c>
      <c r="S93" s="115" t="s">
        <v>329</v>
      </c>
      <c r="T93" s="78">
        <v>13704</v>
      </c>
      <c r="U93" s="115" t="s">
        <v>243</v>
      </c>
      <c r="V93" s="78">
        <v>15897</v>
      </c>
    </row>
    <row r="94" spans="1:22" ht="15">
      <c r="A94" s="115" t="s">
        <v>278</v>
      </c>
      <c r="B94" s="78">
        <v>255326</v>
      </c>
      <c r="C94" s="115" t="s">
        <v>249</v>
      </c>
      <c r="D94" s="78">
        <v>31583</v>
      </c>
      <c r="E94" s="115" t="s">
        <v>276</v>
      </c>
      <c r="F94" s="78">
        <v>199359</v>
      </c>
      <c r="G94" s="115" t="s">
        <v>353</v>
      </c>
      <c r="H94" s="78">
        <v>12892</v>
      </c>
      <c r="I94" s="115" t="s">
        <v>254</v>
      </c>
      <c r="J94" s="78">
        <v>3315</v>
      </c>
      <c r="K94" s="115" t="s">
        <v>245</v>
      </c>
      <c r="L94" s="78">
        <v>36868</v>
      </c>
      <c r="M94" s="115" t="s">
        <v>290</v>
      </c>
      <c r="N94" s="78">
        <v>59920</v>
      </c>
      <c r="O94" s="115" t="s">
        <v>242</v>
      </c>
      <c r="P94" s="78">
        <v>32213</v>
      </c>
      <c r="Q94" s="115" t="s">
        <v>315</v>
      </c>
      <c r="R94" s="78">
        <v>32638</v>
      </c>
      <c r="S94" s="115" t="s">
        <v>295</v>
      </c>
      <c r="T94" s="78">
        <v>2614</v>
      </c>
      <c r="U94" s="115" t="s">
        <v>356</v>
      </c>
      <c r="V94" s="78">
        <v>6892</v>
      </c>
    </row>
    <row r="95" spans="1:22" ht="15">
      <c r="A95" s="115" t="s">
        <v>276</v>
      </c>
      <c r="B95" s="78">
        <v>199359</v>
      </c>
      <c r="C95" s="115" t="s">
        <v>252</v>
      </c>
      <c r="D95" s="78">
        <v>23966</v>
      </c>
      <c r="E95" s="115" t="s">
        <v>340</v>
      </c>
      <c r="F95" s="78">
        <v>105250</v>
      </c>
      <c r="G95" s="115" t="s">
        <v>246</v>
      </c>
      <c r="H95" s="78">
        <v>12029</v>
      </c>
      <c r="I95" s="115" t="s">
        <v>301</v>
      </c>
      <c r="J95" s="78">
        <v>3206</v>
      </c>
      <c r="K95" s="115" t="s">
        <v>339</v>
      </c>
      <c r="L95" s="78">
        <v>8501</v>
      </c>
      <c r="M95" s="115" t="s">
        <v>286</v>
      </c>
      <c r="N95" s="78">
        <v>44642</v>
      </c>
      <c r="O95" s="115" t="s">
        <v>296</v>
      </c>
      <c r="P95" s="78">
        <v>26606</v>
      </c>
      <c r="Q95" s="115" t="s">
        <v>321</v>
      </c>
      <c r="R95" s="78">
        <v>21608</v>
      </c>
      <c r="S95" s="115" t="s">
        <v>270</v>
      </c>
      <c r="T95" s="78">
        <v>2550</v>
      </c>
      <c r="U95" s="115" t="s">
        <v>248</v>
      </c>
      <c r="V95" s="78">
        <v>4599</v>
      </c>
    </row>
    <row r="96" spans="1:22" ht="15">
      <c r="A96" s="115" t="s">
        <v>322</v>
      </c>
      <c r="B96" s="78">
        <v>188650</v>
      </c>
      <c r="C96" s="115" t="s">
        <v>266</v>
      </c>
      <c r="D96" s="78">
        <v>20664</v>
      </c>
      <c r="E96" s="115" t="s">
        <v>316</v>
      </c>
      <c r="F96" s="78">
        <v>87037</v>
      </c>
      <c r="G96" s="115" t="s">
        <v>273</v>
      </c>
      <c r="H96" s="78">
        <v>10647</v>
      </c>
      <c r="I96" s="115" t="s">
        <v>299</v>
      </c>
      <c r="J96" s="78">
        <v>2749</v>
      </c>
      <c r="K96" s="115" t="s">
        <v>354</v>
      </c>
      <c r="L96" s="78">
        <v>8436</v>
      </c>
      <c r="M96" s="115" t="s">
        <v>311</v>
      </c>
      <c r="N96" s="78">
        <v>22837</v>
      </c>
      <c r="O96" s="115" t="s">
        <v>217</v>
      </c>
      <c r="P96" s="78">
        <v>24313</v>
      </c>
      <c r="Q96" s="115" t="s">
        <v>318</v>
      </c>
      <c r="R96" s="78">
        <v>7992</v>
      </c>
      <c r="S96" s="115" t="s">
        <v>271</v>
      </c>
      <c r="T96" s="78">
        <v>1781</v>
      </c>
      <c r="U96" s="115" t="s">
        <v>279</v>
      </c>
      <c r="V96" s="78">
        <v>1596</v>
      </c>
    </row>
    <row r="97" spans="1:22" ht="15">
      <c r="A97" s="115" t="s">
        <v>312</v>
      </c>
      <c r="B97" s="78">
        <v>169005</v>
      </c>
      <c r="C97" s="115" t="s">
        <v>218</v>
      </c>
      <c r="D97" s="78">
        <v>19080</v>
      </c>
      <c r="E97" s="115" t="s">
        <v>327</v>
      </c>
      <c r="F97" s="78">
        <v>73944</v>
      </c>
      <c r="G97" s="115" t="s">
        <v>214</v>
      </c>
      <c r="H97" s="78">
        <v>10528</v>
      </c>
      <c r="I97" s="115" t="s">
        <v>302</v>
      </c>
      <c r="J97" s="78">
        <v>1927</v>
      </c>
      <c r="K97" s="115" t="s">
        <v>314</v>
      </c>
      <c r="L97" s="78">
        <v>4829</v>
      </c>
      <c r="M97" s="115" t="s">
        <v>337</v>
      </c>
      <c r="N97" s="78">
        <v>11246</v>
      </c>
      <c r="O97" s="115" t="s">
        <v>261</v>
      </c>
      <c r="P97" s="78">
        <v>21073</v>
      </c>
      <c r="Q97" s="115" t="s">
        <v>319</v>
      </c>
      <c r="R97" s="78">
        <v>5239</v>
      </c>
      <c r="S97" s="115" t="s">
        <v>294</v>
      </c>
      <c r="T97" s="78">
        <v>1074</v>
      </c>
      <c r="U97" s="115" t="s">
        <v>355</v>
      </c>
      <c r="V97" s="78">
        <v>1242</v>
      </c>
    </row>
    <row r="98" spans="1:22" ht="15">
      <c r="A98" s="115" t="s">
        <v>340</v>
      </c>
      <c r="B98" s="78">
        <v>105250</v>
      </c>
      <c r="C98" s="115" t="s">
        <v>280</v>
      </c>
      <c r="D98" s="78">
        <v>17593</v>
      </c>
      <c r="E98" s="115" t="s">
        <v>268</v>
      </c>
      <c r="F98" s="78">
        <v>71552</v>
      </c>
      <c r="G98" s="115" t="s">
        <v>236</v>
      </c>
      <c r="H98" s="78">
        <v>10112</v>
      </c>
      <c r="I98" s="115" t="s">
        <v>300</v>
      </c>
      <c r="J98" s="78">
        <v>1896</v>
      </c>
      <c r="K98" s="115" t="s">
        <v>357</v>
      </c>
      <c r="L98" s="78">
        <v>4112</v>
      </c>
      <c r="M98" s="115" t="s">
        <v>283</v>
      </c>
      <c r="N98" s="78">
        <v>6605</v>
      </c>
      <c r="O98" s="115" t="s">
        <v>251</v>
      </c>
      <c r="P98" s="78">
        <v>6577</v>
      </c>
      <c r="Q98" s="115" t="s">
        <v>317</v>
      </c>
      <c r="R98" s="78">
        <v>2022</v>
      </c>
      <c r="S98" s="115"/>
      <c r="T98" s="78"/>
      <c r="U98" s="115"/>
      <c r="V98" s="78"/>
    </row>
    <row r="99" spans="1:22" ht="15">
      <c r="A99" s="115" t="s">
        <v>349</v>
      </c>
      <c r="B99" s="78">
        <v>98336</v>
      </c>
      <c r="C99" s="115" t="s">
        <v>241</v>
      </c>
      <c r="D99" s="78">
        <v>17416</v>
      </c>
      <c r="E99" s="115" t="s">
        <v>346</v>
      </c>
      <c r="F99" s="78">
        <v>61102</v>
      </c>
      <c r="G99" s="115" t="s">
        <v>344</v>
      </c>
      <c r="H99" s="78">
        <v>8228</v>
      </c>
      <c r="I99" s="115" t="s">
        <v>231</v>
      </c>
      <c r="J99" s="78">
        <v>1744</v>
      </c>
      <c r="K99" s="115" t="s">
        <v>350</v>
      </c>
      <c r="L99" s="78">
        <v>3668</v>
      </c>
      <c r="M99" s="115" t="s">
        <v>338</v>
      </c>
      <c r="N99" s="78">
        <v>6059</v>
      </c>
      <c r="O99" s="115" t="s">
        <v>297</v>
      </c>
      <c r="P99" s="78">
        <v>2608</v>
      </c>
      <c r="Q99" s="115"/>
      <c r="R99" s="78"/>
      <c r="S99" s="115"/>
      <c r="T99" s="78"/>
      <c r="U99" s="115"/>
      <c r="V99" s="78"/>
    </row>
    <row r="100" spans="1:22" ht="15">
      <c r="A100" s="115" t="s">
        <v>330</v>
      </c>
      <c r="B100" s="78">
        <v>91600</v>
      </c>
      <c r="C100" s="115" t="s">
        <v>347</v>
      </c>
      <c r="D100" s="78">
        <v>14966</v>
      </c>
      <c r="E100" s="115" t="s">
        <v>323</v>
      </c>
      <c r="F100" s="78">
        <v>50266</v>
      </c>
      <c r="G100" s="115" t="s">
        <v>274</v>
      </c>
      <c r="H100" s="78">
        <v>7869</v>
      </c>
      <c r="I100" s="115" t="s">
        <v>229</v>
      </c>
      <c r="J100" s="78">
        <v>1544</v>
      </c>
      <c r="K100" s="115" t="s">
        <v>267</v>
      </c>
      <c r="L100" s="78">
        <v>678</v>
      </c>
      <c r="M100" s="115" t="s">
        <v>285</v>
      </c>
      <c r="N100" s="78">
        <v>2787</v>
      </c>
      <c r="O100" s="115" t="s">
        <v>262</v>
      </c>
      <c r="P100" s="78">
        <v>445</v>
      </c>
      <c r="Q100" s="115"/>
      <c r="R100" s="78"/>
      <c r="S100" s="115"/>
      <c r="T100" s="78"/>
      <c r="U100" s="115"/>
      <c r="V100" s="78"/>
    </row>
  </sheetData>
  <hyperlinks>
    <hyperlink ref="A2" r:id="rId1" display="https://www.theguardian.com/sport/2019/jun/07/rugby-football-league-investigate-toronto-owner-david-argyle-racial-abuse-swinton-jose-kenga?CMP=share_btn_tw"/>
    <hyperlink ref="A3" r:id="rId2" display="https://www.theguardian.com/sport/2019/jun/07/rugby-football-league-investigate-toronto-owner-david-argyle-racial-abuse-swinton-jose-kenga"/>
    <hyperlink ref="A4" r:id="rId3" display="https://twitter.com/JoseKenga/status/1136740838757863424"/>
    <hyperlink ref="A5" r:id="rId4" display="http://www.totalrl.com/rfl-open-investigation-into-allegation-of-racial-abuse-by-david-argyle-as-toronto-owner-apologises/"/>
    <hyperlink ref="A6" r:id="rId5" display="https://www.theguardian.com/sport/2019/jun/07/rugby-football-league-investigate-toronto-owner-david-argyle-racial-abuse-swinton-jose-kenga?utm_term=Autofeed&amp;CMP=twt_b-gdnnews&amp;utm_medium=Social&amp;utm_source=Twitter#Echobox=1559941665"/>
    <hyperlink ref="A7" r:id="rId6" display="https://www.loverugbyleague.com/post/toronto-owner-says-sorry-to-swinton-forward-over-alleged-racial-abuse/"/>
    <hyperlink ref="A8" r:id="rId7" display="https://swintonlionsrlfc.co.uk/news/club-statement-jose-kenga/"/>
    <hyperlink ref="A9" r:id="rId8" display="https://www.bbc.co.uk/sport/rugby-league/48553802"/>
    <hyperlink ref="A10" r:id="rId9" display="http://www.ebru.co.ke/rfl-investigates-toronto-owner-for-racial-abuse-of-swintons-jose-kenga/"/>
    <hyperlink ref="A11" r:id="rId10" display="https://globalnews.ca/news/5368606/david-argyle-toronto-wolfpack-ceo-resigns/"/>
    <hyperlink ref="C2" r:id="rId11" display="https://www.bbc.co.uk/sport/rugby-league/48553802"/>
    <hyperlink ref="C3" r:id="rId12" display="https://www.theguardian.com/sport/2019/jun/07/rugby-football-league-investigate-toronto-owner-david-argyle-racial-abuse-swinton-jose-kenga"/>
    <hyperlink ref="C4" r:id="rId13" display="https://twitter.com/JoseKenga/status/1136740838757863424"/>
    <hyperlink ref="E2" r:id="rId14" display="https://www.theguardian.com/sport/2019/jun/07/rugby-football-league-investigate-toronto-owner-david-argyle-racial-abuse-swinton-jose-kenga"/>
    <hyperlink ref="E3" r:id="rId15" display="https://www.theguardian.com/sport/2019/jun/07/rugby-football-league-investigate-toronto-owner-david-argyle-racial-abuse-swinton-jose-kenga?utm_term=Autofeed&amp;CMP=twt_b-gdnnews&amp;utm_medium=Social&amp;utm_source=Twitter#Echobox=1559941665"/>
    <hyperlink ref="E4" r:id="rId16" display="https://www.theguardian.com/sport/2019/jun/07/rugby-football-league-investigate-toronto-owner-david-argyle-racial-abuse-swinton-jose-kenga?CMP=share_btn_tw"/>
    <hyperlink ref="E5" r:id="rId17" display="https://www.reddit.com/r/nrl/comments/bxoce6/swinton_lions_player_jose_kenga_was_racially/?utm_source=ifttt"/>
    <hyperlink ref="E6" r:id="rId18" display="http://www.totalrl.com/rfl-open-investigation-into-allegation-of-racial-abuse-by-david-argyle-as-toronto-owner-apologises/"/>
    <hyperlink ref="E7" r:id="rId19" display="https://swintonlionsrlfc.co.uk/news/club-statement-jose-kenga/"/>
    <hyperlink ref="E8" r:id="rId20" display="https://www.theguardian.com/sport/2019/jun/07/rugby-football-league-investigate-toronto-owner-david-argyle-racial-abuse-swinton-jose-kenga?utm_source=dlvr.it&amp;utm_medium=twitter"/>
    <hyperlink ref="E9" r:id="rId21" display="http://www.rlnews.co.uk/kenga-facetimes-argyle-provides-further-insight-into-allegations/"/>
    <hyperlink ref="E10" r:id="rId22" display="https://www.theguardian.com/sport/2019/jun/07/rugby-football-league-investigate-toronto-owner-david-argyle-racial-abuse-swinton-jose-kenga?CMP=Share_iOSApp_Other"/>
    <hyperlink ref="E11" r:id="rId23" display="https://twitter.com/TOwolfpack/status/1137165835762618369"/>
    <hyperlink ref="G2" r:id="rId24" display="https://swintonlionsrlfc.co.uk/news/club-statement-jose-kenga/"/>
    <hyperlink ref="G3" r:id="rId25" display="https://twitter.com/garethwalker/status/1137249959466717184"/>
    <hyperlink ref="G4" r:id="rId26" display="https://defendtheden.home.blog/2019/06/07/we-need-to-learn-from-david-argyles-remarks-to-jose-kenga/"/>
    <hyperlink ref="K2" r:id="rId27" display="https://twitter.com/JoseKenga/status/1137060693713313792"/>
    <hyperlink ref="K3" r:id="rId28" display="https://www.yorkshireeveningpost.co.uk/sport/rugby-league/leeds-raised-player-receives-apology-from-toronto-wolfpack-owner-after-racial-abuse-allegation-1-9809453"/>
    <hyperlink ref="M2" r:id="rId29" display="https://www.theguardian.com/sport/2019/jun/07/rugby-football-league-investigate-toronto-owner-david-argyle-racial-abuse-swinton-jose-kenga?CMP=share_btn_tw"/>
    <hyperlink ref="M3" r:id="rId30" display="https://twitter.com/ILaybourn/status/1136940140033708032"/>
    <hyperlink ref="O2" r:id="rId31" display="https://www.mirror.co.uk/sport/rugby-league/toronto-wolfpack-owner-david-argyle-16479583"/>
    <hyperlink ref="O3" r:id="rId32" display="https://www.mirror.co.uk/sport/rugby-league/toronto-wolfpack-owner-david-argyle-16447399"/>
    <hyperlink ref="Q2" r:id="rId33" display="https://www.theguardian.com/sport/2019/jun/07/rugby-football-league-investigate-toronto-owner-david-argyle-racial-abuse-swinton-jose-kenga?CMP=share_btn_tw"/>
    <hyperlink ref="Q3" r:id="rId34" display="http://www.totalrl.com/rfl-open-investigation-into-allegation-of-racial-abuse-by-david-argyle-as-toronto-owner-apologises/"/>
    <hyperlink ref="S2" r:id="rId35" display="https://www.loverugbyleague.com/post/toronto-owner-says-sorry-to-swinton-forward-over-alleged-racial-abuse/"/>
    <hyperlink ref="U2" r:id="rId36" display="https://twitter.com/towolfpack/status/1136785129525927937"/>
  </hyperlinks>
  <printOptions/>
  <pageMargins left="0.7" right="0.7" top="0.75" bottom="0.75" header="0.3" footer="0.3"/>
  <pageSetup orientation="portrait" paperSize="9"/>
  <tableParts>
    <tablePart r:id="rId39"/>
    <tablePart r:id="rId42"/>
    <tablePart r:id="rId43"/>
    <tablePart r:id="rId44"/>
    <tablePart r:id="rId38"/>
    <tablePart r:id="rId41"/>
    <tablePart r:id="rId37"/>
    <tablePart r:id="rId4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2019-06-11T14:51:44Z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