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2" windowHeight="7051"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<sst xmlns="http://schemas.openxmlformats.org/spreadsheetml/2006/main" count="5096" uniqueCount="1048">
  <si>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</si>
  <si>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</si>
  <si>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</si>
  <si>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</si>
  <si>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</si>
  <si>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</si>
  <si>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</si>
  <si>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</si>
  <si>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</si>
  <si>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</si>
  <si>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</si>
  <si>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</si>
  <si>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</si>
  <si>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</si>
  <si>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</si>
  <si>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</si>
  <si>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</si>
  <si>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</si>
  <si>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</si>
  <si>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</si>
  <si>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</si>
  <si>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</si>
  <si>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</si>
  <si>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</si>
  <si>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</si>
  <si>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</si>
  <si>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</si>
  <si>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</si>
  <si>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</si>
  <si>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</si>
  <si>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</si>
  <si>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</si>
  <si>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</si>
  <si>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</si>
  <si>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</si>
  <si>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</si>
  <si>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</si>
  <si>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</si>
  <si>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</si>
  <si>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</si>
  <si>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</si>
  <si>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</si>
  <si>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</si>
  <si>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</si>
  <si>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</si>
  <si>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</si>
  <si>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</si>
  <si>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</si>
  <si>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</si>
  <si>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</si>
  <si>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</si>
  <si>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</si>
  <si>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</si>
  <si>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</si>
  <si>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</si>
  <si>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</si>
  <si>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</si>
  <si>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</si>
  <si>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</si>
  <si>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</si>
  <si>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</si>
  <si>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</si>
  <si>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</si>
  <si>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</si>
  <si>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</si>
  <si>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</si>
  <si>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</si>
  <si>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</si>
  <si>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</si>
  <si>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</si>
  <si>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</si>
  <si>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</si>
  <si>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</si>
  <si>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</si>
  <si>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</si>
  <si>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</si>
  <si>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</si>
  <si>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</si>
  <si>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</si>
  <si>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</si>
  <si>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</si>
  <si>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</si>
  <si>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</si>
  <si>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</si>
  <si>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</si>
  <si>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</si>
  <si>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</si>
  <si>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</si>
  <si>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</si>
  <si>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</si>
  <si>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</si>
  <si>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</si>
  <si>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</si>
  <si>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</si>
  <si>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</si>
  <si>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</si>
  <si>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</si>
  <si>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</si>
  <si>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</si>
  <si>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</si>
  <si>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</si>
  <si>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</si>
  <si>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</si>
  <si>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</si>
  <si>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</si>
  <si>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</si>
  <si>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</si>
  <si>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</si>
  <si>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</si>
  <si>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</si>
  <si>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</si>
  <si>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</si>
  <si>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</si>
  <si>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</si>
  <si>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</si>
  <si>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</si>
  <si>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</si>
  <si>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</si>
  <si>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</si>
  <si>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</si>
  <si>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</si>
  <si>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</si>
  <si>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</si>
  <si>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</si>
  <si>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</si>
  <si>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</si>
  <si>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</si>
  <si>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</si>
  <si>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</si>
  <si>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</si>
  <si>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</si>
  <si>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</si>
  <si>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</si>
  <si>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</si>
  <si>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</si>
  <si>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</si>
  <si>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</si>
  <si>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</si>
  <si>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</si>
  <si>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</si>
  <si>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</si>
  <si>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</si>
  <si>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</si>
  <si>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</si>
  <si>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</si>
  <si>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</si>
  <si>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</si>
  <si>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</si>
  <si>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</si>
  <si>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</si>
  <si>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</si>
  <si>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</si>
  <si>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</si>
  <si>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</si>
  <si>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</si>
  <si>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</si>
  <si>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</si>
  <si>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</si>
  <si>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</si>
  <si>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</si>
  <si>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</si>
  <si>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</si>
  <si>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</si>
  <si>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</si>
  <si>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</si>
  <si>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</si>
  <si>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</si>
  <si>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</si>
  <si>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</si>
  <si>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</si>
  <si>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</si>
  <si>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</si>
  <si>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</si>
  <si>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</si>
  <si>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</si>
  <si>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</si>
  <si>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</si>
  <si>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</si>
  <si>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</si>
  <si>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</si>
  <si>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</si>
  <si>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</si>
  <si>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</si>
  <si>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</si>
  <si>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</si>
  <si>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</si>
  <si>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</si>
  <si>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</si>
  <si>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</si>
  <si>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</si>
  <si>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</si>
  <si>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</si>
  <si>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</si>
  <si>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</si>
  <si>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</si>
  <si>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</si>
  <si>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</si>
  <si>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</si>
  <si>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</si>
  <si>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</si>
  <si>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</si>
  <si>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</si>
  <si>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</si>
  <si>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</si>
  <si>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</si>
  <si>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</si>
  <si>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</si>
  <si>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</si>
  <si>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</si>
  <si>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</si>
  <si>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</si>
  <si>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</si>
  <si>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</si>
  <si>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</si>
  <si>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</si>
  <si>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</si>
  <si>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</si>
  <si>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</si>
  <si>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</si>
  <si>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</si>
  <si>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</si>
  <si>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</si>
  <si>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</si>
  <si>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</si>
  <si>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</si>
  <si>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</si>
  <si>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</si>
  <si>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</si>
  <si>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</si>
  <si>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</si>
  <si>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</si>
  <si>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</si>
  <si>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</si>
  <si>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</si>
  <si>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sandmouth</t>
  </si>
  <si>
    <t>wiomax_cn</t>
  </si>
  <si>
    <t>deepsingularity</t>
  </si>
  <si>
    <t>raymondwsa460</t>
  </si>
  <si>
    <t>msarozz</t>
  </si>
  <si>
    <t>manifattura40</t>
  </si>
  <si>
    <t>aaroncuddeback</t>
  </si>
  <si>
    <t>nvsdata</t>
  </si>
  <si>
    <t>machinelearn_d</t>
  </si>
  <si>
    <t>deep_in_depth</t>
  </si>
  <si>
    <t>calcaware</t>
  </si>
  <si>
    <t>javascriptd</t>
  </si>
  <si>
    <t>wynandbooysen</t>
  </si>
  <si>
    <t>tonyai22197531</t>
  </si>
  <si>
    <t>cool_golang</t>
  </si>
  <si>
    <t>rstatstweet</t>
  </si>
  <si>
    <t>thecuriousluke</t>
  </si>
  <si>
    <t>gp_pulipaka</t>
  </si>
  <si>
    <t>machine_ml</t>
  </si>
  <si>
    <t>serverlessfan</t>
  </si>
  <si>
    <t>wil_bielert</t>
  </si>
  <si>
    <t>datasciencefr</t>
  </si>
  <si>
    <t>nosqldigest</t>
  </si>
  <si>
    <t>datascientistsf</t>
  </si>
  <si>
    <t>chidambara09</t>
  </si>
  <si>
    <t>cloudcoopitaly</t>
  </si>
  <si>
    <t>analyticsfrance</t>
  </si>
  <si>
    <t>dggonzalez2015</t>
  </si>
  <si>
    <t>datascientistfr</t>
  </si>
  <si>
    <t>analyticsfr</t>
  </si>
  <si>
    <t>ishmandoo</t>
  </si>
  <si>
    <t>Replies to</t>
  </si>
  <si>
    <t>Retweet</t>
  </si>
  <si>
    <t>Mentions</t>
  </si>
  <si>
    <t>@ishmandoo Gotta hashtag #python #pytorch #control that stuff, my dude. Or maybe not. I know nothing.</t>
  </si>
  <si>
    <t>Use-case selection will make or break your AI strategy in healthcare | ZDNet https://t.co/R7VUGEYsJz #DeepLearning #MachineLearning #AI #DataScience #NeuralNetworks #CNN #Reinforcement #Learning #DeepRL #GPU #TensorFlow #Keras #Caffe #Pytorch #Python #HPC #Robotics #AutonomousCar</t>
  </si>
  <si>
    <t>Kubernetes Future: VMs, Containers, or Hypervisor? #BigData #Analytics #DataScience #AI #MachineLearning #Kubernetes #Container #Hypervisor #IoT #IIoT #PyTorch #Python #RStats #JavaScript #ReactJS #GoLang #CloudComputing #Serverless #DataScientist #Linux 
https://t.co/MMBX55Ut39 https://t.co/qNYXnH8VG5</t>
  </si>
  <si>
    <t>Kubernetes Future: VMs, Containers, or Hypervisor? #BigData #Analytics #DataScience #AI #MachineLearning #Kubernetes #Container #Hypervisor #IoT #IIoT #PyTorch #Python #RStats #JavaScript #ReactJS #GoLang #CloudComputing #Serverless #DataScientist #Linux 
 …</t>
  </si>
  <si>
    <t>RT @AnalyticsFr: Kubernetes Future: VMs, Containers, or Hypervisor? #BigData #Analytics #DataScience #AI #MachineLearning #Kubernetes #Container #Hypervisor #IoT #IIoT #PyTorch #Python #RStats #JavaScript #ReactJS #GoLang #CloudComputing #Serverless #DataScientist #Linux 
 …</t>
  </si>
  <si>
    <t>RT @DataScienceFr: Kubernetes Future: VMs, Containers, or Hypervisor? #BigData #Analytics #DataScience #AI #MachineLearning #Kubernetes #Container #Hypervisor #IoT #IIoT #PyTorch #Python #RStats #JavaScript #ReactJS #GoLang #CloudComputing #Serverless #DataScientist #Linux 
 …</t>
  </si>
  <si>
    <t>RT @ServerlessFan: RT @AnalyticsFr: Kubernetes Future: VMs, Containers, or Hypervisor? #BigData #Analytics #DataScience #AI #MachineLearning #Kubernetes #Container #Hypervisor #IoT #IIoT #PyTorch #Python #RStats #JavaScript #ReactJS #GoLang #CloudComputing #Serverless #DataS…</t>
  </si>
  <si>
    <t>RT @ServerlessFan: RT @DataScientistFr: Kubernetes Future: VMs, Containers, or Hypervisor? #BigData #Analytics #DataScience #AI #MachineLearning #Kubernetes #Container #Hypervisor #IoT #IIoT #PyTorch #Python #RStats #JavaScript #ReactJS #GoLang #CloudComputing #Serverless #D…</t>
  </si>
  <si>
    <t>RT @DataScientistFr: Kubernetes Future: VMs, Containers, or Hypervisor? #BigData #Analytics #DataScience #AI #MachineLearning #Kubernetes #Container #Hypervisor #IoT #IIoT #PyTorch #Python #RStats #JavaScript #ReactJS #GoLang #CloudComputing #Serverless #DataScientist #Linux 
 …</t>
  </si>
  <si>
    <t>https://www.zdnet.com/article/use-case-selection-will-make-or-break-your-ai-strategy-in-healthcare/</t>
  </si>
  <si>
    <t>https://www.infoq.com/news/2019/05/kubernetes-future/</t>
  </si>
  <si>
    <t>zdnet.com</t>
  </si>
  <si>
    <t>infoq.com</t>
  </si>
  <si>
    <t>python pytorch control</t>
  </si>
  <si>
    <t>deeplearning</t>
  </si>
  <si>
    <t>bigdata analytics datascience ai machinelearning kubernetes</t>
  </si>
  <si>
    <t>deeplearning machinelearning ai datascience neuralnetworks cnn reinforcement learning deeprl gpu tensorflow keras caffe pytorch python hpc robotics autonomouscar</t>
  </si>
  <si>
    <t>bigdata analytics datascience ai machinelearning</t>
  </si>
  <si>
    <t>bigdata analytics datascience ai machinelearning kubernetes container hypervisor iot iiot pytorch python rstats javascript reactjs golang cloudcomputing serverless datascientist linux</t>
  </si>
  <si>
    <t>bigdata analytics datascience ai</t>
  </si>
  <si>
    <t>bigdata analytics datascience ai machinelearning kubernetes container hypervisor iot iiot pytorch python rstats javascript reactjs golang cloudcomputing serverless datas</t>
  </si>
  <si>
    <t>bigdata analytics datascience ai machinelearning kubernetes container hypervisor iot iiot pytorch python rstats javascript reactjs golang cloudcomputing serverless d</t>
  </si>
  <si>
    <t>bigdata analytics datascience</t>
  </si>
  <si>
    <t>https://pbs.twimg.com/media/D7tdrEwVsAAOqHW.jpg</t>
  </si>
  <si>
    <t>http://pbs.twimg.com/profile_images/1033892704806002688/HUagLLhJ_normal.jpg</t>
  </si>
  <si>
    <t>http://pbs.twimg.com/profile_images/756157098627506177/Y74zY208_normal.jpg</t>
  </si>
  <si>
    <t>http://pbs.twimg.com/profile_images/740909379621244928/cPIOKx_E_normal.jpg</t>
  </si>
  <si>
    <t>http://abs.twimg.com/sticky/default_profile_images/default_profile_normal.png</t>
  </si>
  <si>
    <t>http://pbs.twimg.com/profile_images/1111340256459149312/mwPz2SKE_normal.png</t>
  </si>
  <si>
    <t>http://pbs.twimg.com/profile_images/1041780951813169153/IMkHkS5S_normal.jpg</t>
  </si>
  <si>
    <t>http://pbs.twimg.com/profile_images/1046220721087688704/RidtZYBx_normal.jpg</t>
  </si>
  <si>
    <t>http://pbs.twimg.com/profile_images/767676905025712128/3PQZQ0O__normal.jpg</t>
  </si>
  <si>
    <t>http://pbs.twimg.com/profile_images/869962597424025601/3NHd0kZ__normal.jpg</t>
  </si>
  <si>
    <t>http://pbs.twimg.com/profile_images/861866967493431296/PIjaSD4g_normal.jpg</t>
  </si>
  <si>
    <t>http://pbs.twimg.com/profile_images/1082656652350930951/CI9aBPK8_normal.jpg</t>
  </si>
  <si>
    <t>http://pbs.twimg.com/profile_images/544034757730779136/-jOL7GnN_normal.jpeg</t>
  </si>
  <si>
    <t>http://pbs.twimg.com/profile_images/1107657369952141313/GblAN2ev_normal.jpg</t>
  </si>
  <si>
    <t>http://pbs.twimg.com/profile_images/735557144993533952/HumY-Udm_normal.jpg</t>
  </si>
  <si>
    <t>http://pbs.twimg.com/profile_images/1011818295916417025/P1CkbdYi_normal.jpg</t>
  </si>
  <si>
    <t>http://pbs.twimg.com/profile_images/1076462504002375680/grqsiD9i_normal.jpg</t>
  </si>
  <si>
    <t>http://pbs.twimg.com/profile_images/1004235176082321408/sr8WYJoB_normal.jpg</t>
  </si>
  <si>
    <t>http://pbs.twimg.com/profile_images/973611685822058497/yRRo9D52_normal.jpg</t>
  </si>
  <si>
    <t>http://pbs.twimg.com/profile_images/775315482/WB_normal.jpg</t>
  </si>
  <si>
    <t>http://pbs.twimg.com/profile_images/584756112773226496/djAQtEO5_normal.jpg</t>
  </si>
  <si>
    <t>http://pbs.twimg.com/profile_images/499257180009529344/CSWhr7LZ_normal.jpeg</t>
  </si>
  <si>
    <t>http://pbs.twimg.com/profile_images/584756954993688576/bce-bDIR_normal.jpg</t>
  </si>
  <si>
    <t>http://pbs.twimg.com/profile_images/760774125522518016/jhzjWv0i_normal.jpg</t>
  </si>
  <si>
    <t>http://pbs.twimg.com/profile_images/989796752327954432/Le52USlW_normal.jpg</t>
  </si>
  <si>
    <t>http://pbs.twimg.com/profile_images/3383072572/2b0e67be1460e16857e604cc450f5129_normal.jpeg</t>
  </si>
  <si>
    <t>http://pbs.twimg.com/profile_images/1078366371619192834/Q2ijmoJw_normal.jpg</t>
  </si>
  <si>
    <t>http://pbs.twimg.com/profile_images/584757365037277185/syly2DDZ_normal.jpg</t>
  </si>
  <si>
    <t>http://pbs.twimg.com/profile_images/584755122854612992/-qOfOneV_normal.jpg</t>
  </si>
  <si>
    <t>16:51:03</t>
  </si>
  <si>
    <t>02:14:53</t>
  </si>
  <si>
    <t>05:15:33</t>
  </si>
  <si>
    <t>05:15:36</t>
  </si>
  <si>
    <t>05:16:20</t>
  </si>
  <si>
    <t>05:16:26</t>
  </si>
  <si>
    <t>05:17:13</t>
  </si>
  <si>
    <t>05:20:26</t>
  </si>
  <si>
    <t>06:55:53</t>
  </si>
  <si>
    <t>07:00:38</t>
  </si>
  <si>
    <t>01:30:01</t>
  </si>
  <si>
    <t>07:01:00</t>
  </si>
  <si>
    <t>07:20:04</t>
  </si>
  <si>
    <t>08:32:32</t>
  </si>
  <si>
    <t>08:36:40</t>
  </si>
  <si>
    <t>09:09:55</t>
  </si>
  <si>
    <t>08:10:04</t>
  </si>
  <si>
    <t>08:10:05</t>
  </si>
  <si>
    <t>08:30:04</t>
  </si>
  <si>
    <t>09:00:05</t>
  </si>
  <si>
    <t>09:10:02</t>
  </si>
  <si>
    <t>05:27:11</t>
  </si>
  <si>
    <t>08:11:36</t>
  </si>
  <si>
    <t>08:11:37</t>
  </si>
  <si>
    <t>08:41:36</t>
  </si>
  <si>
    <t>08:56:33</t>
  </si>
  <si>
    <t>09:11:47</t>
  </si>
  <si>
    <t>08:54:04</t>
  </si>
  <si>
    <t>08:57:04</t>
  </si>
  <si>
    <t>09:12:04</t>
  </si>
  <si>
    <t>05:15:26</t>
  </si>
  <si>
    <t>05:16:45</t>
  </si>
  <si>
    <t>05:15:31</t>
  </si>
  <si>
    <t>09:14:29</t>
  </si>
  <si>
    <t>09:14:34</t>
  </si>
  <si>
    <t>08:27:18</t>
  </si>
  <si>
    <t>08:27:23</t>
  </si>
  <si>
    <t>09:21:43</t>
  </si>
  <si>
    <t>09:09:32</t>
  </si>
  <si>
    <t>09:09:38</t>
  </si>
  <si>
    <t>09:15:28</t>
  </si>
  <si>
    <t>09:26:27</t>
  </si>
  <si>
    <t>08:02:16</t>
  </si>
  <si>
    <t>08:02:21</t>
  </si>
  <si>
    <t>08:01:10</t>
  </si>
  <si>
    <t>08:01:41</t>
  </si>
  <si>
    <t>08:02:20</t>
  </si>
  <si>
    <t>08:02:22</t>
  </si>
  <si>
    <t>08:02:24</t>
  </si>
  <si>
    <t>08:02:26</t>
  </si>
  <si>
    <t>08:54:16</t>
  </si>
  <si>
    <t>08:32:41</t>
  </si>
  <si>
    <t>08:54:11</t>
  </si>
  <si>
    <t>09:32:40</t>
  </si>
  <si>
    <t>08:02:15</t>
  </si>
  <si>
    <t>08:02:19</t>
  </si>
  <si>
    <t>08:23:33</t>
  </si>
  <si>
    <t>08:53:35</t>
  </si>
  <si>
    <t>08:01:36</t>
  </si>
  <si>
    <t>10:03:47</t>
  </si>
  <si>
    <t>08:01:05</t>
  </si>
  <si>
    <t>10:53:54</t>
  </si>
  <si>
    <t>https://twitter.com/sandmouth/status/1130878682011250689</t>
  </si>
  <si>
    <t>https://twitter.com/wiomax_cn/status/1133557291582726144</t>
  </si>
  <si>
    <t>https://twitter.com/deepsingularity/status/1133602758689296384</t>
  </si>
  <si>
    <t>https://twitter.com/raymondwsa460/status/1133602771729408000</t>
  </si>
  <si>
    <t>https://twitter.com/msarozz/status/1133602954097975297</t>
  </si>
  <si>
    <t>https://twitter.com/manifattura40/status/1133602982300463104</t>
  </si>
  <si>
    <t>https://twitter.com/aaroncuddeback/status/1133603177620807680</t>
  </si>
  <si>
    <t>https://twitter.com/nvsdata/status/1133603988987891718</t>
  </si>
  <si>
    <t>https://twitter.com/machinelearn_d/status/1133628007967412224</t>
  </si>
  <si>
    <t>https://twitter.com/machinelearn_d/status/1133629205046939648</t>
  </si>
  <si>
    <t>https://twitter.com/deep_in_depth/status/1133546002768683008</t>
  </si>
  <si>
    <t>https://twitter.com/calcaware/status/1133629295786700806</t>
  </si>
  <si>
    <t>https://twitter.com/javascriptd/status/1133634095005614081</t>
  </si>
  <si>
    <t>https://twitter.com/wynandbooysen/status/1133652330656751617</t>
  </si>
  <si>
    <t>https://twitter.com/wynandbooysen/status/1133653372098232320</t>
  </si>
  <si>
    <t>https://twitter.com/tonyai22197531/status/1133661737151078400</t>
  </si>
  <si>
    <t>https://twitter.com/cool_golang/status/1133646676663648256</t>
  </si>
  <si>
    <t>https://twitter.com/cool_golang/status/1133646682003001344</t>
  </si>
  <si>
    <t>https://twitter.com/cool_golang/status/1133651707970379776</t>
  </si>
  <si>
    <t>https://twitter.com/cool_golang/status/1133659262184509440</t>
  </si>
  <si>
    <t>https://twitter.com/cool_golang/status/1133661769568804864</t>
  </si>
  <si>
    <t>https://twitter.com/rstatstweet/status/1133605685801947138</t>
  </si>
  <si>
    <t>https://twitter.com/rstatstweet/status/1133647060446715904</t>
  </si>
  <si>
    <t>https://twitter.com/rstatstweet/status/1133647066033471488</t>
  </si>
  <si>
    <t>https://twitter.com/rstatstweet/status/1133654613356425216</t>
  </si>
  <si>
    <t>https://twitter.com/rstatstweet/status/1133658375718428673</t>
  </si>
  <si>
    <t>https://twitter.com/rstatstweet/status/1133662208695705600</t>
  </si>
  <si>
    <t>https://twitter.com/thecuriousluke/status/1133657750632882176</t>
  </si>
  <si>
    <t>https://twitter.com/thecuriousluke/status/1133658504949051392</t>
  </si>
  <si>
    <t>https://twitter.com/thecuriousluke/status/1133662277826154497</t>
  </si>
  <si>
    <t>https://twitter.com/gp_pulipaka/status/1133602727920001024</t>
  </si>
  <si>
    <t>https://twitter.com/machine_ml/status/1133603061874737153</t>
  </si>
  <si>
    <t>https://twitter.com/serverlessfan/status/1133602750674165760</t>
  </si>
  <si>
    <t>https://twitter.com/wil_bielert/status/1133662886151303168</t>
  </si>
  <si>
    <t>https://twitter.com/serverlessfan/status/1133662907995250689</t>
  </si>
  <si>
    <t>https://twitter.com/datasciencefr/status/1133651013871767552</t>
  </si>
  <si>
    <t>https://twitter.com/serverlessfan/status/1133651035686408192</t>
  </si>
  <si>
    <t>https://twitter.com/nosqldigest/status/1133664707783548933</t>
  </si>
  <si>
    <t>https://twitter.com/datascientistsf/status/1133661643118919681</t>
  </si>
  <si>
    <t>https://twitter.com/serverlessfan/status/1133661665076088834</t>
  </si>
  <si>
    <t>https://twitter.com/chidambara09/status/1133663134030319616</t>
  </si>
  <si>
    <t>https://twitter.com/chidambara09/status/1133665898940649473</t>
  </si>
  <si>
    <t>https://twitter.com/machine_ml/status/1133644715725864960</t>
  </si>
  <si>
    <t>https://twitter.com/machine_ml/status/1133644732566069248</t>
  </si>
  <si>
    <t>https://twitter.com/serverlessfan/status/1133644436829818880</t>
  </si>
  <si>
    <t>https://twitter.com/serverlessfan/status/1133644566115037184</t>
  </si>
  <si>
    <t>https://twitter.com/serverlessfan/status/1133644729667788800</t>
  </si>
  <si>
    <t>https://twitter.com/serverlessfan/status/1133644737624322048</t>
  </si>
  <si>
    <t>https://twitter.com/serverlessfan/status/1133644747153842177</t>
  </si>
  <si>
    <t>https://twitter.com/serverlessfan/status/1133644754447753216</t>
  </si>
  <si>
    <t>https://twitter.com/serverlessfan/status/1133657800142413824</t>
  </si>
  <si>
    <t>https://twitter.com/cloudcoopitaly/status/1133652367549845504</t>
  </si>
  <si>
    <t>https://twitter.com/analyticsfrance/status/1133657778109730817</t>
  </si>
  <si>
    <t>https://twitter.com/cloudcoopitaly/status/1133667465064529921</t>
  </si>
  <si>
    <t>https://twitter.com/machine_ml/status/1133644707647688704</t>
  </si>
  <si>
    <t>https://twitter.com/machine_ml/status/1133644725288935426</t>
  </si>
  <si>
    <t>https://twitter.com/dggonzalez2015/status/1133650067913682944</t>
  </si>
  <si>
    <t>https://twitter.com/dggonzalez2015/status/1133657629618782208</t>
  </si>
  <si>
    <t>https://twitter.com/datascientistfr/status/1133644544162115584</t>
  </si>
  <si>
    <t>https://twitter.com/dggonzalez2015/status/1133675295901462528</t>
  </si>
  <si>
    <t>https://twitter.com/analyticsfr/status/1133644414893604864</t>
  </si>
  <si>
    <t>https://twitter.com/dggonzalez2015/status/1133687907355639808</t>
  </si>
  <si>
    <t>1130878682011250689</t>
  </si>
  <si>
    <t>1133557291582726144</t>
  </si>
  <si>
    <t>1133602758689296384</t>
  </si>
  <si>
    <t>1133602771729408000</t>
  </si>
  <si>
    <t>1133602954097975297</t>
  </si>
  <si>
    <t>1133602982300463104</t>
  </si>
  <si>
    <t>1133603177620807680</t>
  </si>
  <si>
    <t>1133603988987891718</t>
  </si>
  <si>
    <t>1133628007967412224</t>
  </si>
  <si>
    <t>1133629205046939648</t>
  </si>
  <si>
    <t>1133546002768683008</t>
  </si>
  <si>
    <t>1133629295786700806</t>
  </si>
  <si>
    <t>1133634095005614081</t>
  </si>
  <si>
    <t>1133652330656751617</t>
  </si>
  <si>
    <t>1133653372098232320</t>
  </si>
  <si>
    <t>1133661737151078400</t>
  </si>
  <si>
    <t>1133646676663648256</t>
  </si>
  <si>
    <t>1133646682003001344</t>
  </si>
  <si>
    <t>1133651707970379776</t>
  </si>
  <si>
    <t>1133659262184509440</t>
  </si>
  <si>
    <t>1133661769568804864</t>
  </si>
  <si>
    <t>1133605685801947138</t>
  </si>
  <si>
    <t>1133647060446715904</t>
  </si>
  <si>
    <t>1133647066033471488</t>
  </si>
  <si>
    <t>1133654613356425216</t>
  </si>
  <si>
    <t>1133658375718428673</t>
  </si>
  <si>
    <t>1133662208695705600</t>
  </si>
  <si>
    <t>1133657750632882176</t>
  </si>
  <si>
    <t>1133658504949051392</t>
  </si>
  <si>
    <t>1133662277826154497</t>
  </si>
  <si>
    <t>1133602727920001024</t>
  </si>
  <si>
    <t>1133603061874737153</t>
  </si>
  <si>
    <t>1133602750674165760</t>
  </si>
  <si>
    <t>1133662886151303168</t>
  </si>
  <si>
    <t>1133662907995250689</t>
  </si>
  <si>
    <t>1133651013871767552</t>
  </si>
  <si>
    <t>1133651035686408192</t>
  </si>
  <si>
    <t>1133664707783548933</t>
  </si>
  <si>
    <t>1133661643118919681</t>
  </si>
  <si>
    <t>1133661665076088834</t>
  </si>
  <si>
    <t>1133663134030319616</t>
  </si>
  <si>
    <t>1133665898940649473</t>
  </si>
  <si>
    <t>1133644715725864960</t>
  </si>
  <si>
    <t>1133644732566069248</t>
  </si>
  <si>
    <t>1133644436829818880</t>
  </si>
  <si>
    <t>1133644566115037184</t>
  </si>
  <si>
    <t>1133644729667788800</t>
  </si>
  <si>
    <t>1133644737624322048</t>
  </si>
  <si>
    <t>1133644747153842177</t>
  </si>
  <si>
    <t>1133644754447753216</t>
  </si>
  <si>
    <t>1133657800142413824</t>
  </si>
  <si>
    <t>1133652367549845504</t>
  </si>
  <si>
    <t>1133657778109730817</t>
  </si>
  <si>
    <t>1133667465064529921</t>
  </si>
  <si>
    <t>1133644707647688704</t>
  </si>
  <si>
    <t>1133644725288935426</t>
  </si>
  <si>
    <t>1133650067913682944</t>
  </si>
  <si>
    <t>1133657629618782208</t>
  </si>
  <si>
    <t>1133644544162115584</t>
  </si>
  <si>
    <t>1133675295901462528</t>
  </si>
  <si>
    <t>1133644414893604864</t>
  </si>
  <si>
    <t>1133687907355639808</t>
  </si>
  <si>
    <t>1130846418837487617</t>
  </si>
  <si>
    <t>16717675</t>
  </si>
  <si>
    <t/>
  </si>
  <si>
    <t>en</t>
  </si>
  <si>
    <t>Twitter for iPhone</t>
  </si>
  <si>
    <t>wiomax_cn2</t>
  </si>
  <si>
    <t>Twitter Web App</t>
  </si>
  <si>
    <t>Twitter bot, saroj humagain</t>
  </si>
  <si>
    <t>Twitter Bot 2018_87</t>
  </si>
  <si>
    <t>aaroncuddeback.com</t>
  </si>
  <si>
    <t>Data NVS</t>
  </si>
  <si>
    <t>Machine Learning Digest</t>
  </si>
  <si>
    <t>Buffer</t>
  </si>
  <si>
    <t>Calcaware</t>
  </si>
  <si>
    <t>javascriptdigest2</t>
  </si>
  <si>
    <t>Wynand 2.0</t>
  </si>
  <si>
    <t>Bot Libre!</t>
  </si>
  <si>
    <t>Cool Go</t>
  </si>
  <si>
    <t>rstatsretweetingtool</t>
  </si>
  <si>
    <t>RTML</t>
  </si>
  <si>
    <t>ML_BD_bot</t>
  </si>
  <si>
    <t>Serverless Tweet/Retweet Bot</t>
  </si>
  <si>
    <t>IFTTT</t>
  </si>
  <si>
    <t>NoSQLDigest</t>
  </si>
  <si>
    <t>CloudCoop</t>
  </si>
  <si>
    <t>planetadiego</t>
  </si>
  <si>
    <t>-73.508143,41.187054 
-69.858861,41.187054 
-69.858861,42.8868241 
-73.508143,42.8868241</t>
  </si>
  <si>
    <t>-122.035311,37.193164 
-121.71215,37.193164 
-121.71215,37.469154 
-122.035311,37.469154</t>
  </si>
  <si>
    <t>United States</t>
  </si>
  <si>
    <t>US</t>
  </si>
  <si>
    <t>Massachusetts, USA</t>
  </si>
  <si>
    <t>San Jose, CA</t>
  </si>
  <si>
    <t>cd450c94084cbf9b</t>
  </si>
  <si>
    <t>7d62cffe6f98f349</t>
  </si>
  <si>
    <t>Massachusetts</t>
  </si>
  <si>
    <t>San Jose</t>
  </si>
  <si>
    <t>admin</t>
  </si>
  <si>
    <t>city</t>
  </si>
  <si>
    <t>https://api.twitter.com/1.1/geo/id/cd450c94084cbf9b.json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</si>
  <si>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</si>
  <si>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</si>
  <si>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</si>
  <si>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</si>
  <si>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</si>
  <si>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</si>
  <si>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</si>
  <si>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</si>
  <si>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</si>
  <si>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</si>
  <si>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</si>
  <si>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</si>
  <si>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</si>
  <si>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</si>
  <si>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</si>
  <si>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</si>
  <si>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</si>
  <si>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</si>
  <si>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</si>
  <si>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</si>
  <si>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</si>
  <si>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</si>
  <si>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 Zucker</t>
  </si>
  <si>
    <t>Ben Wiener</t>
  </si>
  <si>
    <t>WioNavi</t>
  </si>
  <si>
    <t>Deep_In_Depth</t>
  </si>
  <si>
    <t>DeepSingularity</t>
  </si>
  <si>
    <t>Dr. GP Pulipaka</t>
  </si>
  <si>
    <t>Raymond460</t>
  </si>
  <si>
    <t>Saroj Humagain</t>
  </si>
  <si>
    <t>Industry 4.0</t>
  </si>
  <si>
    <t>Aaron Cuddeback</t>
  </si>
  <si>
    <t>Mr Data Scientist</t>
  </si>
  <si>
    <t>Machine Learning</t>
  </si>
  <si>
    <t>Christopher Burnette</t>
  </si>
  <si>
    <t>Javascript Digest</t>
  </si>
  <si>
    <t>Wynand Booysen</t>
  </si>
  <si>
    <t>Data Scientists</t>
  </si>
  <si>
    <t>tony-AI</t>
  </si>
  <si>
    <t>Analytics France</t>
  </si>
  <si>
    <t>Rstats</t>
  </si>
  <si>
    <t>Curious Luke</t>
  </si>
  <si>
    <t>Serverless Fan</t>
  </si>
  <si>
    <t>Wilhelm Bielert, PhD</t>
  </si>
  <si>
    <t>NoSQL</t>
  </si>
  <si>
    <t>Chidambara .ML.</t>
  </si>
  <si>
    <t>CloudCoop ☁️</t>
  </si>
  <si>
    <t>DiegoGermánGonzález</t>
  </si>
  <si>
    <t>Physicist, Haskeller, Not a Bird</t>
  </si>
  <si>
    <t>Focus on future #urbanmobility, #sharedmobility #smartmobility and #transportation.</t>
  </si>
  <si>
    <t>Deep Learning, Machine Learning, Data Science &amp; AI news 
#DeepLearning #MachineLearning #NeuralNetworks #DataScience #DataMining #AI</t>
  </si>
  <si>
    <t>#Technology #Startup @gp_pulipaka providing #SAP #Consulting, #Product #Development on #DataScience and #SAP platforms, #MachineLearning #DeepLearning #Research</t>
  </si>
  <si>
    <t>Chief Data Scientist @AccentureTech | Global Speaker | PostDoc CS, PhD | Top Data Science Influencer | #SAP | Bestselling Author | Views are my own</t>
  </si>
  <si>
    <t>Data Science enthusiast   #Datascience #Machinelearning #Bigdata #Deeplearning #Blockchain</t>
  </si>
  <si>
    <t>Trying to learn how simple is failing as bot using #Artificialintelligence #Blockchain #IoT #MachineLearning.Just another #bot by @maxvurro</t>
  </si>
  <si>
    <t>Midlife Coder
Father, Entrepreneur, CEO, Software Developer, Dreamer, Fearless.
Owner of https://t.co/YVyJ5hl4WT</t>
  </si>
  <si>
    <t>Data is the new currency.  What value is data to you?</t>
  </si>
  <si>
    <t>Machine Learning Digest.  Powered by https://t.co/rHlyfdPfTj</t>
  </si>
  <si>
    <t>https://t.co/xMjqdfEYQu</t>
  </si>
  <si>
    <t>Javascript Digest brought to you by http://t.co/rHlyfe7p7r</t>
  </si>
  <si>
    <t>_xD83C__xDDFF__xD83C__xDDE6_ | Systems Engineer | Tinkerer | Photographer | Data Integration (ETL) with Talend | ❤ Docker &amp; Traefik | DevOps enthusiast | Python | HomeAutomation |</t>
  </si>
  <si>
    <t>#BigData #DataScience #Analytics #Statistics #PredictiveModeling #ComputerScience #MachineLearning</t>
  </si>
  <si>
    <t>Auto-retweeting and forwarding cool Go stuff from around the Web.</t>
  </si>
  <si>
    <t>I retweet #rstats stuff. Operated by a real person.</t>
  </si>
  <si>
    <t>Luke identifies himself as a: #MachineLearning #Enthusiast _xD83E__xDD16_ ¦ #Biotechnology #Student _xD83E__xDD13_ ¦ former #Chemical #Labtechnician _xD83D__xDC68_‍_xD83D__xDD2C_ ¦  #Human</t>
  </si>
  <si>
    <t>Here, we retweet everything related to #MachineLearning!
Best Online Courses-
1. https://t.co/K9GT3iXVsB 2. https://t.co/TixhlU3qkR 3. https://t.co/fx2n0XK4JN</t>
  </si>
  <si>
    <t>#Serverless #Computing</t>
  </si>
  <si>
    <t>Chief Digital Officer I distribute news I find personally interesting - contact me any time. #IIoT #AI #Digital</t>
  </si>
  <si>
    <t>NoSQL Digest of tweets.</t>
  </si>
  <si>
    <t>Be happy  Be healthy Be smile Be cool Be good human</t>
  </si>
  <si>
    <t>https://t.co/v1XJQLZOYQ
https://t.co/XC8ta107hw</t>
  </si>
  <si>
    <t>Solución de problemas de gente real usando Linux &amp; software libre</t>
  </si>
  <si>
    <t>Providence, RI</t>
  </si>
  <si>
    <t>Digne-les-Bains, France</t>
  </si>
  <si>
    <t>Los Angeles, CA</t>
  </si>
  <si>
    <t>Redondo Beach, CA</t>
  </si>
  <si>
    <t>Nepal</t>
  </si>
  <si>
    <t>Sacramento, CA</t>
  </si>
  <si>
    <t>Melbourne, Victoria</t>
  </si>
  <si>
    <t>The Earth</t>
  </si>
  <si>
    <t>Austin, TX</t>
  </si>
  <si>
    <t xml:space="preserve">Everywhere </t>
  </si>
  <si>
    <t>South Africa</t>
  </si>
  <si>
    <t>Paris, France</t>
  </si>
  <si>
    <t>Switzerland</t>
  </si>
  <si>
    <t>Sri Lanka</t>
  </si>
  <si>
    <t>Quebec</t>
  </si>
  <si>
    <t xml:space="preserve">Mysore  and  BERLIN </t>
  </si>
  <si>
    <t>Rome, Lazio</t>
  </si>
  <si>
    <t>buenos aires</t>
  </si>
  <si>
    <t>https://t.co/7TD95kIMW6</t>
  </si>
  <si>
    <t>https://t.co/i9xMmIj9oo</t>
  </si>
  <si>
    <t>https://t.co/SwN0QkN0k3</t>
  </si>
  <si>
    <t>https://t.co/tO4JhxlTKm</t>
  </si>
  <si>
    <t>https://t.co/CHWoaV475R</t>
  </si>
  <si>
    <t>https://t.co/QKg0jEnCNe</t>
  </si>
  <si>
    <t>https://t.co/7ekOVPTWDa</t>
  </si>
  <si>
    <t>https://t.co/zGPdPlvAul</t>
  </si>
  <si>
    <t>https://t.co/BdtpXV8XzG</t>
  </si>
  <si>
    <t>https://t.co/ZKVASRcmaF</t>
  </si>
  <si>
    <t>https://t.co/rc92E0ypdn</t>
  </si>
  <si>
    <t>http://t.co/hSiP1UTTsj</t>
  </si>
  <si>
    <t>https://pbs.twimg.com/profile_banners/2254136898/1518822352</t>
  </si>
  <si>
    <t>https://pbs.twimg.com/profile_banners/16717675/1434074929</t>
  </si>
  <si>
    <t>https://pbs.twimg.com/profile_banners/4557203427/1451874975</t>
  </si>
  <si>
    <t>https://pbs.twimg.com/profile_banners/861861525883158528/1494997363</t>
  </si>
  <si>
    <t>https://pbs.twimg.com/profile_banners/4908885163/1461243779</t>
  </si>
  <si>
    <t>https://pbs.twimg.com/profile_banners/4263007693/1534167328</t>
  </si>
  <si>
    <t>https://pbs.twimg.com/profile_banners/711000475340902400/1525363244</t>
  </si>
  <si>
    <t>https://pbs.twimg.com/profile_banners/772361408956731392/1537214977</t>
  </si>
  <si>
    <t>https://pbs.twimg.com/profile_banners/310897418/1522212500</t>
  </si>
  <si>
    <t>https://pbs.twimg.com/profile_banners/767675409336897536/1509618906</t>
  </si>
  <si>
    <t>https://pbs.twimg.com/profile_banners/709564705304498176/1547044517</t>
  </si>
  <si>
    <t>https://pbs.twimg.com/profile_banners/115311127/1548188132</t>
  </si>
  <si>
    <t>https://pbs.twimg.com/profile_banners/1269383796/1428251696</t>
  </si>
  <si>
    <t>https://pbs.twimg.com/profile_banners/1270063232/1428251956</t>
  </si>
  <si>
    <t>https://pbs.twimg.com/profile_banners/1270025862/1428252599</t>
  </si>
  <si>
    <t>https://pbs.twimg.com/profile_banners/735555667965136897/1464205549</t>
  </si>
  <si>
    <t>https://pbs.twimg.com/profile_banners/1269972008/1428251326</t>
  </si>
  <si>
    <t>https://pbs.twimg.com/profile_banners/1269440827/1363360101</t>
  </si>
  <si>
    <t>https://pbs.twimg.com/profile_banners/1064108650271309826/1542538859</t>
  </si>
  <si>
    <t>https://pbs.twimg.com/profile_banners/971620109197312000/1525426121</t>
  </si>
  <si>
    <t>https://pbs.twimg.com/profile_banners/737142202481016832/1538216794</t>
  </si>
  <si>
    <t>https://pbs.twimg.com/profile_banners/955039188264603648/1533204535</t>
  </si>
  <si>
    <t>https://pbs.twimg.com/profile_banners/92026573/1555922750</t>
  </si>
  <si>
    <t>it</t>
  </si>
  <si>
    <t>fr</t>
  </si>
  <si>
    <t>es</t>
  </si>
  <si>
    <t>http://abs.twimg.com/images/themes/theme1/bg.png</t>
  </si>
  <si>
    <t>http://abs.twimg.com/images/themes/theme14/bg.gif</t>
  </si>
  <si>
    <t>http://abs.twimg.com/images/themes/theme15/bg.png</t>
  </si>
  <si>
    <t>http://abs.twimg.com/images/themes/theme9/bg.gif</t>
  </si>
  <si>
    <t>http://abs.twimg.com/images/themes/theme12/bg.gif</t>
  </si>
  <si>
    <t>http://pbs.twimg.com/profile_images/1105223630475149315/axAMxaLh_normal.png</t>
  </si>
  <si>
    <t>http://pbs.twimg.com/profile_images/998301258413850625/9BZwTjgv_normal.jpg</t>
  </si>
  <si>
    <t>Open Twitter Page for This Person</t>
  </si>
  <si>
    <t>https://twitter.com/sandmouth</t>
  </si>
  <si>
    <t>https://twitter.com/ishmandoo</t>
  </si>
  <si>
    <t>https://twitter.com/wiomax_cn</t>
  </si>
  <si>
    <t>https://twitter.com/deep_in_depth</t>
  </si>
  <si>
    <t>https://twitter.com/deepsingularity</t>
  </si>
  <si>
    <t>https://twitter.com/gp_pulipaka</t>
  </si>
  <si>
    <t>https://twitter.com/raymondwsa460</t>
  </si>
  <si>
    <t>https://twitter.com/msarozz</t>
  </si>
  <si>
    <t>https://twitter.com/manifattura40</t>
  </si>
  <si>
    <t>https://twitter.com/aaroncuddeback</t>
  </si>
  <si>
    <t>https://twitter.com/nvsdata</t>
  </si>
  <si>
    <t>https://twitter.com/machinelearn_d</t>
  </si>
  <si>
    <t>https://twitter.com/calcaware</t>
  </si>
  <si>
    <t>https://twitter.com/javascriptd</t>
  </si>
  <si>
    <t>https://twitter.com/wynandbooysen</t>
  </si>
  <si>
    <t>https://twitter.com/datasciencefr</t>
  </si>
  <si>
    <t>https://twitter.com/datascientistfr</t>
  </si>
  <si>
    <t>https://twitter.com/tonyai22197531</t>
  </si>
  <si>
    <t>https://twitter.com/datascientistsf</t>
  </si>
  <si>
    <t>https://twitter.com/cool_golang</t>
  </si>
  <si>
    <t>https://twitter.com/analyticsfr</t>
  </si>
  <si>
    <t>https://twitter.com/analyticsfrance</t>
  </si>
  <si>
    <t>https://twitter.com/rstatstweet</t>
  </si>
  <si>
    <t>https://twitter.com/thecuriousluke</t>
  </si>
  <si>
    <t>https://twitter.com/machine_ml</t>
  </si>
  <si>
    <t>https://twitter.com/serverlessfan</t>
  </si>
  <si>
    <t>https://twitter.com/wil_bielert</t>
  </si>
  <si>
    <t>https://twitter.com/nosqldigest</t>
  </si>
  <si>
    <t>https://twitter.com/chidambara09</t>
  </si>
  <si>
    <t>https://twitter.com/cloudcoopitaly</t>
  </si>
  <si>
    <t>https://twitter.com/dggonzalez2015</t>
  </si>
  <si>
    <t>sandmouth
@ishmandoo Gotta hashtag #python
#pytorch #control that stuff, my
dude. Or maybe not. I know nothing.</t>
  </si>
  <si>
    <t xml:space="preserve">ishmandoo
</t>
  </si>
  <si>
    <t>wiomax_cn
Use-case selection will make or
break your AI strategy in healthcare
| ZDNet https://t.co/R7VUGEYsJz
#DeepLearning #MachineLearning
#AI #DataScience #NeuralNetworks
#CNN #Reinforcement #Learning #DeepRL
#GPU #TensorFlow #Keras #Caffe
#Pytorch #Python #HPC #Robotics
#AutonomousCar</t>
  </si>
  <si>
    <t>deep_in_depth
Use-case selection will make or
break your AI strategy in healthcare
| ZDNet https://t.co/R7VUGEYsJz
#DeepLearning #MachineLearning
#AI #DataScience #NeuralNetworks
#CNN #Reinforcement #Learning #DeepRL
#GPU #TensorFlow #Keras #Caffe
#Pytorch #Python #HPC #Robotics
#AutonomousCar</t>
  </si>
  <si>
    <t>deepsingularity
Kubernetes Future: VMs, Containers,
or Hypervisor? #BigData #Analytics
#DataScience #AI #MachineLearning
#Kubernetes #Container #Hypervisor
#IoT #IIoT #PyTorch #Python #RStats
#JavaScript #ReactJS #GoLang #CloudComputing
#Serverless #DataScientist #Linux
https://t.co/MMBX55Ut39 https://t.co/qNYXnH8VG5</t>
  </si>
  <si>
    <t>gp_pulipaka
Kubernetes Future: VMs, Containers,
or Hypervisor? #BigData #Analytics
#DataScience #AI #MachineLearning
#Kubernetes #Container #Hypervisor
#IoT #IIoT #PyTorch #Python #RStats
#JavaScript #ReactJS #GoLang #CloudComputing
#Serverless #DataScientist #Linux
https://t.co/MMBX55Ut39 https://t.co/qNYXnH8VG5</t>
  </si>
  <si>
    <t>raymondwsa460
Kubernetes Future: VMs, Containers,
or Hypervisor? #BigData #Analytics
#DataScience #AI #MachineLearning
#Kubernetes #Container #Hypervisor
#IoT #IIoT #PyTorch #Python #RStats
#JavaScript #ReactJS #GoLang #CloudComputing
#Serverless #DataScientist #Linux
https://t.co/MMBX55Ut39 https://t.co/qNYXnH8VG5</t>
  </si>
  <si>
    <t>msarozz
Kubernetes Future: VMs, Containers,
or Hypervisor? #BigData #Analytics
#DataScience #AI #MachineLearning
#Kubernetes #Container #Hypervisor
#IoT #IIoT #PyTorch #Python #RStats
#JavaScript #ReactJS #GoLang #CloudComputing
#Serverless #DataScientist #Linux
https://t.co/MMBX55Ut39 https://t.co/qNYXnH8VG5</t>
  </si>
  <si>
    <t>manifattura40
Kubernetes Future: VMs, Containers,
or Hypervisor? #BigData #Analytics
#DataScience #AI #MachineLearning
#Kubernetes #Container #Hypervisor
#IoT #IIoT #PyTorch #Python #RStats
#JavaScript #ReactJS #GoLang #CloudComputing
#Serverless #DataScientist #Linux
https://t.co/MMBX55Ut39 https://t.co/qNYXnH8VG5</t>
  </si>
  <si>
    <t>aaroncuddeback
Kubernetes Future: VMs, Containers,
or Hypervisor? #BigData #Analytics
#DataScience #AI #MachineLearning
#Kubernetes #Container #Hypervisor
#IoT #IIoT #PyTorch #Python #RStats
#JavaScript #ReactJS #GoLang #CloudComputing
#Serverless #DataScientist #Linux
https://t.co/MMBX55Ut39 https://t.co/qNYXnH8VG5</t>
  </si>
  <si>
    <t>nvsdata
Kubernetes Future: VMs, Containers,
or Hypervisor? #BigData #Analytics
#DataScience #AI #MachineLearning
#Kubernetes #Container #Hypervisor
#IoT #IIoT #PyTorch #Python #RStats
#JavaScript #ReactJS #GoLang #CloudComputing
#Serverless #DataScientist #Linux
https://t.co/MMBX55Ut39 https://t.co/qNYXnH8VG5</t>
  </si>
  <si>
    <t>machinelearn_d
Use-case selection will make or
break your AI strategy in healthcare
| ZDNet https://t.co/R7VUGEYsJz
#DeepLearning #MachineLearning
#AI #DataScience #NeuralNetworks
#CNN #Reinforcement #Learning #DeepRL
#GPU #TensorFlow #Keras #Caffe
#Pytorch #Python #HPC #Robotics
#AutonomousCar</t>
  </si>
  <si>
    <t>calcaware
Use-case selection will make or
break your AI strategy in healthcare
| ZDNet https://t.co/R7VUGEYsJz
#DeepLearning #MachineLearning
#AI #DataScience #NeuralNetworks
#CNN #Reinforcement #Learning #DeepRL
#GPU #TensorFlow #Keras #Caffe
#Pytorch #Python #HPC #Robotics
#AutonomousCar</t>
  </si>
  <si>
    <t>javascriptd
Kubernetes Future: VMs, Containers,
or Hypervisor? #BigData #Analytics
#DataScience #AI #MachineLearning
#Kubernetes #Container #Hypervisor
#IoT #IIoT #PyTorch #Python #RStats
#JavaScript #ReactJS #GoLang #CloudComputing
#Serverless #DataScientist #Linux
https://t.co/MMBX55Ut39 https://t.co/qNYXnH8VG5</t>
  </si>
  <si>
    <t>wynandbooysen
Kubernetes Future: VMs, Containers,
or Hypervisor? #BigData #Analytics
#DataScience #AI #MachineLearning
#Kubernetes #Container #Hypervisor
#IoT #IIoT #PyTorch #Python #RStats
#JavaScript #ReactJS #GoLang #CloudComputing
#Serverless #DataScientist #Linux
…</t>
  </si>
  <si>
    <t>datasciencefr
Kubernetes Future: VMs, Containers,
or Hypervisor? #BigData #Analytics
#DataScience #AI #MachineLearning
#Kubernetes #Container #Hypervisor
#IoT #IIoT #PyTorch #Python #RStats
#JavaScript #ReactJS #GoLang #CloudComputing
#Serverless #DataScientist #Linux
…</t>
  </si>
  <si>
    <t>datascientistfr
Kubernetes Future: VMs, Containers,
or Hypervisor? #BigData #Analytics
#DataScience #AI #MachineLearning
#Kubernetes #Container #Hypervisor
#IoT #IIoT #PyTorch #Python #RStats
#JavaScript #ReactJS #GoLang #CloudComputing
#Serverless #DataScientist #Linux
…</t>
  </si>
  <si>
    <t>tonyai22197531
Kubernetes Future: VMs, Containers,
or Hypervisor? #BigData #Analytics
#DataScience #AI #MachineLearning
#Kubernetes #Container #Hypervisor
#IoT #IIoT #PyTorch #Python #RStats
#JavaScript #ReactJS #GoLang #CloudComputing
#Serverless #DataScientist #Linux
…</t>
  </si>
  <si>
    <t>datascientistsf
Kubernetes Future: VMs, Containers,
or Hypervisor? #BigData #Analytics
#DataScience #AI #MachineLearning
#Kubernetes #Container #Hypervisor
#IoT #IIoT #PyTorch #Python #RStats
#JavaScript #ReactJS #GoLang #CloudComputing
#Serverless #DataScientist #Linux
…</t>
  </si>
  <si>
    <t>cool_golang
Kubernetes Future: VMs, Containers,
or Hypervisor? #BigData #Analytics
#DataScience #AI #MachineLearning
#Kubernetes #Container #Hypervisor
#IoT #IIoT #PyTorch #Python #RStats
#JavaScript #ReactJS #GoLang #CloudComputing
#Serverless #DataScientist #Linux
…</t>
  </si>
  <si>
    <t>analyticsfr
Kubernetes Future: VMs, Containers,
or Hypervisor? #BigData #Analytics
#DataScience #AI #MachineLearning
#Kubernetes #Container #Hypervisor
#IoT #IIoT #PyTorch #Python #RStats
#JavaScript #ReactJS #GoLang #CloudComputing
#Serverless #DataScientist #Linux
…</t>
  </si>
  <si>
    <t>analyticsfrance
Kubernetes Future: VMs, Containers,
or Hypervisor? #BigData #Analytics
#DataScience #AI #MachineLearning
#Kubernetes #Container #Hypervisor
#IoT #IIoT #PyTorch #Python #RStats
#JavaScript #ReactJS #GoLang #CloudComputing
#Serverless #DataScientist #Linux
…</t>
  </si>
  <si>
    <t>rstatstweet
Kubernetes Future: VMs, Containers,
or Hypervisor? #BigData #Analytics
#DataScience #AI #MachineLearning
#Kubernetes #Container #Hypervisor
#IoT #IIoT #PyTorch #Python #RStats
#JavaScript #ReactJS #GoLang #CloudComputing
#Serverless #DataScientist #Linux
…</t>
  </si>
  <si>
    <t>thecuriousluke
Kubernetes Future: VMs, Containers,
or Hypervisor? #BigData #Analytics
#DataScience #AI #MachineLearning
#Kubernetes #Container #Hypervisor
#IoT #IIoT #PyTorch #Python #RStats
#JavaScript #ReactJS #GoLang #CloudComputing
#Serverless #DataScientist #Linux
…</t>
  </si>
  <si>
    <t>machine_ml
RT @ServerlessFan: RT @DataScientistFr:
Kubernetes Future: VMs, Containers,
or Hypervisor? #BigData #Analytics
#DataScience #AI #MachineLearning
#Kubernetes #Container #Hypervisor
#IoT #IIoT #PyTorch #Python #RStats
#JavaScript #ReactJS #GoLang #CloudComputing
#Serverless #D…</t>
  </si>
  <si>
    <t>serverlessfan
RT @DataScienceFr: Kubernetes Future:
VMs, Containers, or Hypervisor?
#BigData #Analytics #DataScience
#AI #MachineLearning #Kubernetes
#Container #Hypervisor #IoT #IIoT
#PyTorch #Python #RStats #JavaScript
#ReactJS #GoLang #CloudComputing
#Serverless #DataScientist #Linux
…</t>
  </si>
  <si>
    <t>wil_bielert
RT @DataScienceFr: Kubernetes Future:
VMs, Containers, or Hypervisor?
#BigData #Analytics #DataScience
#AI #MachineLearning #Kubernetes
#Container #Hypervisor #IoT #IIoT
#PyTorch #Python #RStats #JavaScript
#ReactJS #GoLang #CloudComputing
#Serverless #DataScientist #Linux
…</t>
  </si>
  <si>
    <t>nosqldigest
Kubernetes Future: VMs, Containers,
or Hypervisor? #BigData #Analytics
#DataScience #AI #MachineLearning
#Kubernetes #Container #Hypervisor
#IoT #IIoT #PyTorch #Python #RStats
#JavaScript #ReactJS #GoLang #CloudComputing
#Serverless #DataScientist #Linux
…</t>
  </si>
  <si>
    <t>chidambara09
Kubernetes Future: VMs, Containers,
or Hypervisor? #BigData #Analytics
#DataScience #AI #MachineLearning
#Kubernetes #Container #Hypervisor
#IoT #IIoT #PyTorch #Python #RStats
#JavaScript #ReactJS #GoLang #CloudComputing
#Serverless #DataScientist #Linux
…</t>
  </si>
  <si>
    <t>cloudcoopitaly
Kubernetes Future: VMs, Containers,
or Hypervisor? #BigData #Analytics
#DataScience #AI #MachineLearning
#Kubernetes #Container #Hypervisor
#IoT #IIoT #PyTorch #Python #RStats
#JavaScript #ReactJS #GoLang #CloudComputing
#Serverless #DataScientist #Linux
…</t>
  </si>
  <si>
    <t>dggonzalez2015
Kubernetes Future: VMs, Containers,
or Hypervisor? #BigData #Analytics
#DataScience #AI #MachineLearning
#Kubernetes #Container #Hypervisor
#IoT #IIoT #PyTorch #Python #RStats
#JavaScript #ReactJS #GoLang #CloudComputing
#Serverless #DataScientist #Linux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</si>
  <si>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</si>
  <si>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</si>
  <si>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</si>
  <si>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</si>
  <si>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</si>
  <si>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</si>
  <si>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</si>
  <si>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</si>
  <si>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</si>
  <si>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</si>
  <si>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</si>
  <si>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</si>
  <si>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</si>
  <si>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</si>
  <si>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</si>
  <si>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</si>
  <si>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</si>
  <si>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</si>
  <si>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</si>
  <si>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</si>
  <si>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</si>
  <si>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</si>
  <si>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</si>
  <si>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</si>
  <si>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</si>
  <si>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</si>
  <si>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</si>
  <si>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</si>
  <si>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</si>
  <si>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</si>
  <si>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</si>
  <si>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</si>
  <si>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</si>
  <si>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</si>
  <si>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</si>
  <si>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</si>
  <si>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</si>
  <si>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</si>
  <si>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</si>
  <si>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</si>
  <si>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</si>
  <si>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</si>
  <si>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</si>
  <si>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</si>
  <si>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</si>
  <si>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</si>
  <si>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</si>
  <si>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</si>
  <si>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</si>
  <si>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</si>
  <si>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datascience</t>
  </si>
  <si>
    <t>bigdata</t>
  </si>
  <si>
    <t>analytics</t>
  </si>
  <si>
    <t>ai</t>
  </si>
  <si>
    <t>machinelearning</t>
  </si>
  <si>
    <t>kubernetes</t>
  </si>
  <si>
    <t>pytorch</t>
  </si>
  <si>
    <t>python</t>
  </si>
  <si>
    <t>container</t>
  </si>
  <si>
    <t>hypervisor</t>
  </si>
  <si>
    <t>Top Hashtags in Tweet in G1</t>
  </si>
  <si>
    <t>iot</t>
  </si>
  <si>
    <t>iiot</t>
  </si>
  <si>
    <t>Top Hashtags in Tweet in G2</t>
  </si>
  <si>
    <t>Top Hashtags in Tweet in G3</t>
  </si>
  <si>
    <t>Top Hashtags in Tweet in G4</t>
  </si>
  <si>
    <t>Top Hashtags in Tweet in G5</t>
  </si>
  <si>
    <t>neuralnetworks</t>
  </si>
  <si>
    <t>cnn</t>
  </si>
  <si>
    <t>reinforcement</t>
  </si>
  <si>
    <t>learning</t>
  </si>
  <si>
    <t>deeprl</t>
  </si>
  <si>
    <t>gpu</t>
  </si>
  <si>
    <t>Top Hashtags in Tweet in G6</t>
  </si>
  <si>
    <t>control</t>
  </si>
  <si>
    <t>Top Hashtags in Tweet</t>
  </si>
  <si>
    <t>bigdata analytics datascience ai machinelearning kubernetes container hypervisor iot iiot</t>
  </si>
  <si>
    <t>deeplearning machinelearning ai datascience neuralnetworks cnn reinforcement learning deeprl gpu</t>
  </si>
  <si>
    <t>Top Words in Tweet in Entire Graph</t>
  </si>
  <si>
    <t>Words in Sentiment List#1: Positive</t>
  </si>
  <si>
    <t>Words in Sentiment List#2: Negative</t>
  </si>
  <si>
    <t>Words in Sentiment List#3: Angry/Violent</t>
  </si>
  <si>
    <t>Non-categorized Words</t>
  </si>
  <si>
    <t>Total Words</t>
  </si>
  <si>
    <t>#pytorch</t>
  </si>
  <si>
    <t>#python</t>
  </si>
  <si>
    <t>#datascience</t>
  </si>
  <si>
    <t>#ai</t>
  </si>
  <si>
    <t>#machinelearning</t>
  </si>
  <si>
    <t>Top Words in Tweet in G1</t>
  </si>
  <si>
    <t>future</t>
  </si>
  <si>
    <t>vms</t>
  </si>
  <si>
    <t>containers</t>
  </si>
  <si>
    <t>#bigdata</t>
  </si>
  <si>
    <t>#analytics</t>
  </si>
  <si>
    <t>Top Words in Tweet in G2</t>
  </si>
  <si>
    <t>Top Words in Tweet in G3</t>
  </si>
  <si>
    <t>Top Words in Tweet in G4</t>
  </si>
  <si>
    <t>Top Words in Tweet in G5</t>
  </si>
  <si>
    <t>use</t>
  </si>
  <si>
    <t>case</t>
  </si>
  <si>
    <t>selection</t>
  </si>
  <si>
    <t>make</t>
  </si>
  <si>
    <t>break</t>
  </si>
  <si>
    <t>Top Words in Tweet in G6</t>
  </si>
  <si>
    <t>Top Words in Tweet</t>
  </si>
  <si>
    <t>kubernetes future vms containers hypervisor #bigdata #analytics #datascience #ai #machinelearning</t>
  </si>
  <si>
    <t>#machinelearning #ai #datascience #pytorch #python use case selection make break</t>
  </si>
  <si>
    <t>Top Word Pairs in Tweet in Entire Graph</t>
  </si>
  <si>
    <t>#pytorch,#python</t>
  </si>
  <si>
    <t>kubernetes,future</t>
  </si>
  <si>
    <t>future,vms</t>
  </si>
  <si>
    <t>vms,containers</t>
  </si>
  <si>
    <t>containers,hypervisor</t>
  </si>
  <si>
    <t>hypervisor,#bigdata</t>
  </si>
  <si>
    <t>#bigdata,#analytics</t>
  </si>
  <si>
    <t>#analytics,#datascience</t>
  </si>
  <si>
    <t>#datascience,#ai</t>
  </si>
  <si>
    <t>#ai,#machinelearning</t>
  </si>
  <si>
    <t>Top Word Pairs in Tweet in G1</t>
  </si>
  <si>
    <t>#machinelearning,#kubernetes</t>
  </si>
  <si>
    <t>Top Word Pairs in Tweet in G2</t>
  </si>
  <si>
    <t>Top Word Pairs in Tweet in G3</t>
  </si>
  <si>
    <t>Top Word Pairs in Tweet in G4</t>
  </si>
  <si>
    <t>Top Word Pairs in Tweet in G5</t>
  </si>
  <si>
    <t>use,case</t>
  </si>
  <si>
    <t>case,selection</t>
  </si>
  <si>
    <t>selection,make</t>
  </si>
  <si>
    <t>make,break</t>
  </si>
  <si>
    <t>break,ai</t>
  </si>
  <si>
    <t>ai,strategy</t>
  </si>
  <si>
    <t>strategy,healthcare</t>
  </si>
  <si>
    <t>healthcare,zdnet</t>
  </si>
  <si>
    <t>zdnet,#deeplearning</t>
  </si>
  <si>
    <t>Top Word Pairs in Tweet in G6</t>
  </si>
  <si>
    <t>Top Word Pairs in Tweet</t>
  </si>
  <si>
    <t>kubernetes,future  future,vms  vms,containers  containers,hypervisor  hypervisor,#bigdata  #bigdata,#analytics  #analytics,#datascience  #datascience,#ai  #ai,#machinelearning  #machinelearning,#kubernetes</t>
  </si>
  <si>
    <t>#pytorch,#python  use,case  case,selection  selection,make  make,break  break,ai  ai,strategy  strategy,healthcare  healthcare,zdnet  zdnet,#deeplearning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</si>
  <si>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</si>
  <si>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</si>
  <si>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</si>
  <si>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</si>
  <si>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</si>
  <si>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</si>
  <si>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</si>
  <si>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</si>
  <si>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</si>
  <si>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</si>
  <si>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</si>
  <si>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</si>
  <si>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</si>
  <si>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</si>
  <si>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</si>
  <si>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</si>
  <si>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datasciencefr analyticsfr serverlessfan datascientistfr</t>
  </si>
  <si>
    <t>analyticsfr datascientistfr serverlessfan</t>
  </si>
  <si>
    <t>Top Tweeters in Entire Graph</t>
  </si>
  <si>
    <t>Top Tweeters in G1</t>
  </si>
  <si>
    <t>Top Tweeters in G2</t>
  </si>
  <si>
    <t>Top Tweeters in G3</t>
  </si>
  <si>
    <t>Top Tweeters in G4</t>
  </si>
  <si>
    <t>Top Tweeters in G5</t>
  </si>
  <si>
    <t>Top Tweeters in G6</t>
  </si>
  <si>
    <t>Top Tweeters</t>
  </si>
  <si>
    <t>javascriptd aaroncuddeback manifattura40 nvsdata gp_pulipaka msarozz deepsingularity raymondwsa460</t>
  </si>
  <si>
    <t>cool_golang serverlessfan wil_bielert datascientistfr datasciencefr wynandbooysen</t>
  </si>
  <si>
    <t>nosqldigest chidambara09 rstatstweet analyticsfrance datascientistsf tonyai22197531</t>
  </si>
  <si>
    <t>machine_ml thecuriousluke analyticsfr dggonzalez2015 cloudcoopitaly</t>
  </si>
  <si>
    <t>calcaware machinelearn_d wiomax_cn deep_in_depth</t>
  </si>
  <si>
    <t>sandmouth ishmandoo</t>
  </si>
  <si>
    <t>Top URLs in Tweet by Count</t>
  </si>
  <si>
    <t>Top URLs in Tweet by Salience</t>
  </si>
  <si>
    <t>Top Domains in Tweet by Count</t>
  </si>
  <si>
    <t>Top Domains in Tweet by Salience</t>
  </si>
  <si>
    <t>Top Hashtags in Tweet by Count</t>
  </si>
  <si>
    <t>deeplearning bigdata analytics datascience ai machinelearning kubernetes</t>
  </si>
  <si>
    <t>Top Hashtags in Tweet by Salience</t>
  </si>
  <si>
    <t>kubernetes bigdata analytics datascience ai machinelearning</t>
  </si>
  <si>
    <t>datascientist linux d datas container hypervisor iot iiot pytorch python</t>
  </si>
  <si>
    <t>kubernetes machinelearning ai bigdata analytics datascience</t>
  </si>
  <si>
    <t>machinelearning kubernetes bigdata analytics datascience ai</t>
  </si>
  <si>
    <t>kubernetes machinelearning bigdata analytics datascience ai</t>
  </si>
  <si>
    <t>Top Words in Tweet by Count</t>
  </si>
  <si>
    <t>ishmandoo gotta hashtag #control stuff dude maybe know nothing</t>
  </si>
  <si>
    <t>use case selection make break ai strategy healthcare zdnet #deeplearning</t>
  </si>
  <si>
    <t>#machinelearning #ai #datascience use case selection make break ai strategy</t>
  </si>
  <si>
    <t>datasciencefr kubernetes future vms containers hypervisor #bigdata #analytics #datascience #ai</t>
  </si>
  <si>
    <t>Top Words in Tweet by Salience</t>
  </si>
  <si>
    <t>analyticsfr kubernetes future vms containers hypervisor #bigdata #analytics #datascience #ai</t>
  </si>
  <si>
    <t>serverlessfan datascientistfr analyticsfr #d #datas #datascientist #linux kubernetes future vms</t>
  </si>
  <si>
    <t>serverlessfan datascientistfr analyticsfr datasciencefr #d #datas #datascientist #linux kubernetes future</t>
  </si>
  <si>
    <t>serverlessfan analyticsfr #datas #datascientist #linux kubernetes future vms containers hypervisor</t>
  </si>
  <si>
    <t>analyticsfr datascientistfr kubernetes future vms containers hypervisor #bigdata #analytics #datascience</t>
  </si>
  <si>
    <t>Top Word Pairs in Tweet by Count</t>
  </si>
  <si>
    <t>ishmandoo,gotta  gotta,hashtag  hashtag,#python  #python,#pytorch  #pytorch,#control  #control,stuff  stuff,dude  dude,maybe  maybe,know  know,nothing</t>
  </si>
  <si>
    <t>use,case  case,selection  selection,make  make,break  break,ai  ai,strategy  strategy,healthcare  healthcare,zdnet  zdnet,#deeplearning  #deeplearning,#machinelearning</t>
  </si>
  <si>
    <t>datasciencefr,kubernetes  kubernetes,future  future,vms  vms,containers  containers,hypervisor  hypervisor,#bigdata  #bigdata,#analytics  #analytics,#datascience  #datascience,#ai  #ai,#machinelearning</t>
  </si>
  <si>
    <t>Top Word Pairs in Tweet by Salience</t>
  </si>
  <si>
    <t>analyticsfr,kubernetes  kubernetes,future  future,vms  vms,containers  containers,hypervisor  hypervisor,#bigdata  #bigdata,#analytics  #analytics,#datascience  #datascience,#ai  #ai,#machinelearning</t>
  </si>
  <si>
    <t>datascientistfr,kubernetes  analyticsfr,kubernetes  serverlessfan,datascientistfr  #serverless,#d  serverlessfan,analyticsfr  #serverless,#datas  #serverless,#datascientist  #datascientist,#linux  kubernetes,future  future,vms</t>
  </si>
  <si>
    <t>datascientistfr,kubernetes  analyticsfr,kubernetes  datasciencefr,kubernetes  serverlessfan,datascientistfr  #serverless,#d  serverlessfan,analyticsfr  #serverless,#datas  #serverless,#datascientist  #datascientist,#linux  kubernetes,future</t>
  </si>
  <si>
    <t>serverlessfan,analyticsfr  analyticsfr,kubernetes  #serverless,#datas  #serverless,#datascientist  #datascientist,#linux  kubernetes,future  future,vms  vms,containers  containers,hypervisor  hypervisor,#bigdata</t>
  </si>
  <si>
    <t>analyticsfr,kubernetes  datascientistfr,kubernetes  kubernetes,future  future,vms  vms,containers  containers,hypervisor  hypervisor,#bigdata  #bigdata,#analytics  #analytics,#datascience  #datascience,#ai</t>
  </si>
  <si>
    <t>Word</t>
  </si>
  <si>
    <t>#kubernetes</t>
  </si>
  <si>
    <t>#container</t>
  </si>
  <si>
    <t>#hypervisor</t>
  </si>
  <si>
    <t>#iot</t>
  </si>
  <si>
    <t>#iiot</t>
  </si>
  <si>
    <t>#rstats</t>
  </si>
  <si>
    <t>#javascript</t>
  </si>
  <si>
    <t>#reactjs</t>
  </si>
  <si>
    <t>#golang</t>
  </si>
  <si>
    <t>#cloudcomputing</t>
  </si>
  <si>
    <t>#serverless</t>
  </si>
  <si>
    <t>#datascientist</t>
  </si>
  <si>
    <t>#linux</t>
  </si>
  <si>
    <t>strategy</t>
  </si>
  <si>
    <t>healthcare</t>
  </si>
  <si>
    <t>zdnet</t>
  </si>
  <si>
    <t>#deeplearning</t>
  </si>
  <si>
    <t>#neuralnetworks</t>
  </si>
  <si>
    <t>#cnn</t>
  </si>
  <si>
    <t>#reinforcement</t>
  </si>
  <si>
    <t>#learning</t>
  </si>
  <si>
    <t>#deeprl</t>
  </si>
  <si>
    <t>#gpu</t>
  </si>
  <si>
    <t>#tensorflow</t>
  </si>
  <si>
    <t>#keras</t>
  </si>
  <si>
    <t>#caffe</t>
  </si>
  <si>
    <t>#hpc</t>
  </si>
  <si>
    <t>#robotics</t>
  </si>
  <si>
    <t>#autonomouscar</t>
  </si>
  <si>
    <t>#datas</t>
  </si>
  <si>
    <t>#d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</si>
  <si>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</si>
  <si>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</si>
  <si>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</si>
  <si>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</si>
  <si>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</si>
  <si>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</si>
  <si>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</si>
  <si>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</si>
  <si>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</si>
  <si>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</si>
  <si>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</si>
  <si>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</si>
  <si>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</si>
  <si>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</si>
  <si>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</si>
  <si>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</si>
  <si>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</si>
  <si>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</si>
  <si>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</si>
  <si>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</si>
  <si>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</si>
  <si>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</si>
  <si>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</si>
  <si>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</si>
  <si>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</si>
  <si>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</si>
  <si>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</si>
  <si>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</si>
  <si>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</si>
  <si>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</si>
  <si>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</si>
  <si>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May</t>
  </si>
  <si>
    <t>21-May</t>
  </si>
  <si>
    <t>4 PM</t>
  </si>
  <si>
    <t>29-May</t>
  </si>
  <si>
    <t>1 AM</t>
  </si>
  <si>
    <t>2 AM</t>
  </si>
  <si>
    <t>5 AM</t>
  </si>
  <si>
    <t>6 AM</t>
  </si>
  <si>
    <t>7 AM</t>
  </si>
  <si>
    <t>8 AM</t>
  </si>
  <si>
    <t>9 AM</t>
  </si>
  <si>
    <t>10 AM</t>
  </si>
  <si>
    <t>Green</t>
  </si>
  <si>
    <t>85, 85, 0</t>
  </si>
  <si>
    <t>Red</t>
  </si>
  <si>
    <t>G1: kubernetes future vms containers hypervisor #bigdata #analytics #datascience #ai #machinelearning</t>
  </si>
  <si>
    <t>G2: kubernetes future vms containers hypervisor #bigdata #analytics #datascience #ai #machinelearning</t>
  </si>
  <si>
    <t>G3: kubernetes future vms containers hypervisor #bigdata #analytics #datascience #ai #machinelearning</t>
  </si>
  <si>
    <t>G4: kubernetes future vms containers hypervisor #bigdata #analytics #datascience #ai #machinelearning</t>
  </si>
  <si>
    <t>G5: #machinelearning #ai #datascience #pytorch #python use case selection make break</t>
  </si>
  <si>
    <t>Edge Weight▓1▓4▓0▓True▓Green▓Red▓▓Edge Weight▓1▓2▓0▓3▓10▓False▓Edge Weight▓1▓4▓0▓32▓6▓False▓▓0▓0▓0▓True▓Black▓Black▓▓Followers▓14▓11389▓0▓162▓1000▓False▓▓0▓0▓0▓0▓0▓False▓▓0▓0▓0▓0▓0▓False▓▓0▓0▓0▓0▓0▓False</t>
  </si>
  <si>
    <t>Subgraph</t>
  </si>
  <si>
    <t>GraphSource░TwitterSearch▓GraphTerm░#PyTorch or #Python▓ImportDescription░The graph represents a network of 31 Twitter users whose recent tweets contained "#PyTorch or #Python", or who were replied to or mentioned in those tweets, taken from a data set limited to a maximum of 18,000 tweets.  The network was obtained from Twitter on Wednesday, 29 May 2019 at 20:04 UTC.
The tweets in the network were tweeted over the 7-day, 16-hour, 23-minute period from Tuesday, 21 May 2019 at 16:51 UTC to Wednesday, 29 May 2019 at 09:14 UTC.
There is an edge for each "replies-to" relationship in a tweet, an edge for each "mentions" relationship in a tweet, and a self-loop edge for each tweet that is not a "replies-to" or "mentions".▓ImportSuggestedTitle░#PyTorch or #Python Twitter NodeXL SNA Map and Report for Wednesday, 29 May 2019 at 20:04 UTC▓ImportSuggestedFileNameNoExtension░2019-05-29 20-04-20 NodeXL Twitter Search #PyTorch or #Python▓GroupingDescription░The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</si>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</sst>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286713"/>
        <c:axId val="57362690"/>
      </c:barChart>
      <c:catAx>
        <c:axId val="21286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#PyTorch or #Python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4 PM
21-May
May
2019</c:v>
                </c:pt>
                <c:pt idx="1">
                  <c:v>1 AM
29-May</c:v>
                </c:pt>
                <c:pt idx="2">
                  <c:v>2 AM</c:v>
                </c:pt>
                <c:pt idx="3">
                  <c:v>5 AM</c:v>
                </c:pt>
                <c:pt idx="4">
                  <c:v>6 AM</c:v>
                </c:pt>
                <c:pt idx="5">
                  <c:v>7 AM</c:v>
                </c:pt>
                <c:pt idx="6">
                  <c:v>8 AM</c:v>
                </c:pt>
                <c:pt idx="7">
                  <c:v>9 AM</c:v>
                </c:pt>
                <c:pt idx="8">
                  <c:v>10 AM</c:v>
                </c:pt>
              </c:strCache>
            </c:strRef>
          </c:cat>
          <c:val>
            <c:numRef>
              <c:f>'Time Series'!$B$26:$B$39</c:f>
              <c:numCache>
                <c:formatCode>General</c:formatCode>
                <c:ptCount val="9"/>
                <c:pt idx="0">
                  <c:v>1</c:v>
                </c:pt>
                <c:pt idx="1">
                  <c:v>1</c:v>
                </c:pt>
                <c:pt idx="2">
                  <c:v>1</c:v>
                </c:pt>
                <c:pt idx="3">
                  <c:v>10</c:v>
                </c:pt>
                <c:pt idx="4">
                  <c:v>1</c:v>
                </c:pt>
                <c:pt idx="5">
                  <c:v>3</c:v>
                </c:pt>
                <c:pt idx="6">
                  <c:v>30</c:v>
                </c:pt>
                <c:pt idx="7">
                  <c:v>13</c:v>
                </c:pt>
                <c:pt idx="8">
                  <c:v>2</c:v>
                </c:pt>
              </c:numCache>
            </c:numRef>
          </c:val>
        </c:ser>
        <c:axId val="19823715"/>
        <c:axId val="44195708"/>
      </c:barChart>
      <c:catAx>
        <c:axId val="19823715"/>
        <c:scaling>
          <c:orientation val="minMax"/>
        </c:scaling>
        <c:axPos val="b"/>
        <c:delete val="0"/>
        <c:numFmt formatCode="General" sourceLinked="1"/>
        <c:majorTickMark val="out"/>
        <c:minorTickMark val="none"/>
        <c:tickLblPos val="nextTo"/>
        <c:crossAx val="44195708"/>
        <c:crosses val="autoZero"/>
        <c:auto val="1"/>
        <c:lblOffset val="100"/>
        <c:noMultiLvlLbl val="0"/>
      </c:catAx>
      <c:valAx>
        <c:axId val="44195708"/>
        <c:scaling>
          <c:orientation val="minMax"/>
        </c:scaling>
        <c:axPos val="l"/>
        <c:majorGridlines/>
        <c:delete val="0"/>
        <c:numFmt formatCode="General" sourceLinked="1"/>
        <c:majorTickMark val="out"/>
        <c:minorTickMark val="none"/>
        <c:tickLblPos val="nextTo"/>
        <c:crossAx val="19823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502163"/>
        <c:axId val="15866284"/>
      </c:barChart>
      <c:catAx>
        <c:axId val="465021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66284"/>
        <c:crosses val="autoZero"/>
        <c:auto val="1"/>
        <c:lblOffset val="100"/>
        <c:noMultiLvlLbl val="0"/>
      </c:catAx>
      <c:valAx>
        <c:axId val="1586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578829"/>
        <c:axId val="10100598"/>
      </c:barChart>
      <c:catAx>
        <c:axId val="8578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00598"/>
        <c:crosses val="autoZero"/>
        <c:auto val="1"/>
        <c:lblOffset val="100"/>
        <c:noMultiLvlLbl val="0"/>
      </c:catAx>
      <c:valAx>
        <c:axId val="101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8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796519"/>
        <c:axId val="12842080"/>
      </c:barChart>
      <c:catAx>
        <c:axId val="23796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42080"/>
        <c:crosses val="autoZero"/>
        <c:auto val="1"/>
        <c:lblOffset val="100"/>
        <c:noMultiLvlLbl val="0"/>
      </c:catAx>
      <c:valAx>
        <c:axId val="12842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6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469857"/>
        <c:axId val="33575530"/>
      </c:barChart>
      <c:catAx>
        <c:axId val="48469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75530"/>
        <c:crosses val="autoZero"/>
        <c:auto val="1"/>
        <c:lblOffset val="100"/>
        <c:noMultiLvlLbl val="0"/>
      </c:catAx>
      <c:valAx>
        <c:axId val="3357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6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744315"/>
        <c:axId val="35263380"/>
      </c:barChart>
      <c:catAx>
        <c:axId val="33744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63380"/>
        <c:crosses val="autoZero"/>
        <c:auto val="1"/>
        <c:lblOffset val="100"/>
        <c:noMultiLvlLbl val="0"/>
      </c:catAx>
      <c:valAx>
        <c:axId val="35263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4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34965"/>
        <c:axId val="37761502"/>
      </c:barChart>
      <c:catAx>
        <c:axId val="48934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61502"/>
        <c:crosses val="autoZero"/>
        <c:auto val="1"/>
        <c:lblOffset val="100"/>
        <c:noMultiLvlLbl val="0"/>
      </c:catAx>
      <c:valAx>
        <c:axId val="3776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09199"/>
        <c:axId val="38782792"/>
      </c:barChart>
      <c:catAx>
        <c:axId val="4309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82792"/>
        <c:crosses val="autoZero"/>
        <c:auto val="1"/>
        <c:lblOffset val="100"/>
        <c:noMultiLvlLbl val="0"/>
      </c:catAx>
      <c:valAx>
        <c:axId val="3878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500809"/>
        <c:axId val="54398418"/>
      </c:barChart>
      <c:catAx>
        <c:axId val="13500809"/>
        <c:scaling>
          <c:orientation val="minMax"/>
        </c:scaling>
        <c:axPos val="b"/>
        <c:delete val="1"/>
        <c:majorTickMark val="out"/>
        <c:minorTickMark val="none"/>
        <c:tickLblPos val="none"/>
        <c:crossAx val="54398418"/>
        <c:crosses val="autoZero"/>
        <c:auto val="1"/>
        <c:lblOffset val="100"/>
        <c:noMultiLvlLbl val="0"/>
      </c:catAx>
      <c:valAx>
        <c:axId val="54398418"/>
        <c:scaling>
          <c:orientation val="minMax"/>
        </c:scaling>
        <c:axPos val="l"/>
        <c:delete val="1"/>
        <c:majorTickMark val="out"/>
        <c:minorTickMark val="none"/>
        <c:tickLblPos val="none"/>
        <c:crossAx val="135008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sandmou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ishmando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wiomax_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deep_in_dept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deepsingular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gp_pulipak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raymondwsa46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msaro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manifattura4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aaroncuddeba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nvs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machinelearn_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calcawa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javascript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wynandbooys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datasciencef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datascientistf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tonyai2219753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datascientists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cool_gola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43" name="Subgraph-analyticsf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45" name="Subgraph-analyticsfranc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47" name="Subgraph-rstatstwe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49" name="Subgraph-thecuriousluk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51" name="Subgraph-machine_m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53" name="Subgraph-serverlessf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twoCellAnchor editAs="oneCell">
    <xdr:from>
      <xdr:col>1</xdr:col>
      <xdr:colOff>28575</xdr:colOff>
      <xdr:row>28</xdr:row>
      <xdr:rowOff>28575</xdr:rowOff>
    </xdr:from>
    <xdr:to>
      <xdr:col>1</xdr:col>
      <xdr:colOff>676275</xdr:colOff>
      <xdr:row>28</xdr:row>
      <xdr:rowOff>457200</xdr:rowOff>
    </xdr:to>
    <xdr:pic>
      <xdr:nvPicPr>
        <xdr:cNvPr id="55" name="Subgraph-wil_bieler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982575"/>
          <a:ext cx="647700" cy="428625"/>
        </a:xfrm>
        <a:prstGeom prst="rect">
          <a:avLst/>
        </a:prstGeom>
        <a:ln>
          <a:noFill/>
        </a:ln>
      </xdr:spPr>
    </xdr:pic>
    <xdr:clientData/>
  </xdr:twoCellAnchor>
  <xdr:twoCellAnchor editAs="oneCell">
    <xdr:from>
      <xdr:col>1</xdr:col>
      <xdr:colOff>28575</xdr:colOff>
      <xdr:row>29</xdr:row>
      <xdr:rowOff>28575</xdr:rowOff>
    </xdr:from>
    <xdr:to>
      <xdr:col>1</xdr:col>
      <xdr:colOff>676275</xdr:colOff>
      <xdr:row>29</xdr:row>
      <xdr:rowOff>457200</xdr:rowOff>
    </xdr:to>
    <xdr:pic>
      <xdr:nvPicPr>
        <xdr:cNvPr id="57" name="Subgraph-nosqldiges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458825"/>
          <a:ext cx="647700" cy="428625"/>
        </a:xfrm>
        <a:prstGeom prst="rect">
          <a:avLst/>
        </a:prstGeom>
        <a:ln>
          <a:noFill/>
        </a:ln>
      </xdr:spPr>
    </xdr:pic>
    <xdr:clientData/>
  </xdr:twoCellAnchor>
  <xdr:twoCellAnchor editAs="oneCell">
    <xdr:from>
      <xdr:col>1</xdr:col>
      <xdr:colOff>28575</xdr:colOff>
      <xdr:row>30</xdr:row>
      <xdr:rowOff>28575</xdr:rowOff>
    </xdr:from>
    <xdr:to>
      <xdr:col>1</xdr:col>
      <xdr:colOff>676275</xdr:colOff>
      <xdr:row>30</xdr:row>
      <xdr:rowOff>457200</xdr:rowOff>
    </xdr:to>
    <xdr:pic>
      <xdr:nvPicPr>
        <xdr:cNvPr id="59" name="Subgraph-chidambara0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935075"/>
          <a:ext cx="647700" cy="428625"/>
        </a:xfrm>
        <a:prstGeom prst="rect">
          <a:avLst/>
        </a:prstGeom>
        <a:ln>
          <a:noFill/>
        </a:ln>
      </xdr:spPr>
    </xdr:pic>
    <xdr:clientData/>
  </xdr:twoCellAnchor>
  <xdr:twoCellAnchor editAs="oneCell">
    <xdr:from>
      <xdr:col>1</xdr:col>
      <xdr:colOff>28575</xdr:colOff>
      <xdr:row>31</xdr:row>
      <xdr:rowOff>28575</xdr:rowOff>
    </xdr:from>
    <xdr:to>
      <xdr:col>1</xdr:col>
      <xdr:colOff>676275</xdr:colOff>
      <xdr:row>31</xdr:row>
      <xdr:rowOff>457200</xdr:rowOff>
    </xdr:to>
    <xdr:pic>
      <xdr:nvPicPr>
        <xdr:cNvPr id="61" name="Subgraph-cloudcoopital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411325"/>
          <a:ext cx="647700" cy="428625"/>
        </a:xfrm>
        <a:prstGeom prst="rect">
          <a:avLst/>
        </a:prstGeom>
        <a:ln>
          <a:noFill/>
        </a:ln>
      </xdr:spPr>
    </xdr:pic>
    <xdr:clientData/>
  </xdr:twoCellAnchor>
  <xdr:twoCellAnchor editAs="oneCell">
    <xdr:from>
      <xdr:col>1</xdr:col>
      <xdr:colOff>28575</xdr:colOff>
      <xdr:row>32</xdr:row>
      <xdr:rowOff>28575</xdr:rowOff>
    </xdr:from>
    <xdr:to>
      <xdr:col>1</xdr:col>
      <xdr:colOff>676275</xdr:colOff>
      <xdr:row>32</xdr:row>
      <xdr:rowOff>457200</xdr:rowOff>
    </xdr:to>
    <xdr:pic>
      <xdr:nvPicPr>
        <xdr:cNvPr id="63" name="Subgraph-dggonzalez201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88757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200025</xdr:colOff>
      <xdr:row>21</xdr:row>
      <xdr:rowOff>133350</xdr:rowOff>
    </xdr:to>
    <xdr:graphicFrame macro="">
      <xdr:nvGraphicFramePr>
        <xdr:cNvPr id="2" name="Chart 1"/>
        <xdr:cNvGraphicFramePr/>
      </xdr:nvGraphicFramePr>
      <xdr:xfrm>
        <a:off x="123825" y="123825"/>
        <a:ext cx="9934575" cy="4010025"/>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38100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Doc Assar" refreshedVersion="6">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python pytorch control"/>
        <s v="deeplearning"/>
        <s v="bigdata analytics datascience ai machinelearning kubernetes"/>
        <s v="deeplearning machinelearning ai datascience neuralnetworks cnn reinforcement learning deeprl gpu tensorflow keras caffe pytorch python hpc robotics autonomouscar"/>
        <s v="bigdata analytics datascience ai machinelearning"/>
        <s v="bigdata analytics datascience ai machinelearning kubernetes container hypervisor iot iiot pytorch python rstats javascript reactjs golang cloudcomputing serverless datascientist linux"/>
        <s v="bigdata analytics datascience ai"/>
        <s v="bigdata analytics datascience ai machinelearning kubernetes container hypervisor iot iiot pytorch python rstats javascript reactjs golang cloudcomputing serverless datas"/>
        <s v="bigdata analytics datascience ai machinelearning kubernetes container hypervisor iot iiot pytorch python rstats javascript reactjs golang cloudcomputing serverless d"/>
        <s v="bigdata analytics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19-05-21T16:51:03.000"/>
        <d v="2019-05-29T02:14:53.000"/>
        <d v="2019-05-29T05:15:33.000"/>
        <d v="2019-05-29T05:15:36.000"/>
        <d v="2019-05-29T05:16:20.000"/>
        <d v="2019-05-29T05:16:26.000"/>
        <d v="2019-05-29T05:17:13.000"/>
        <d v="2019-05-29T05:20:26.000"/>
        <d v="2019-05-29T06:55:53.000"/>
        <d v="2019-05-29T07:00:38.000"/>
        <d v="2019-05-29T01:30:01.000"/>
        <d v="2019-05-29T07:01:00.000"/>
        <d v="2019-05-29T07:20:04.000"/>
        <d v="2019-05-29T08:32:32.000"/>
        <d v="2019-05-29T08:36:40.000"/>
        <d v="2019-05-29T09:09:55.000"/>
        <d v="2019-05-29T08:10:04.000"/>
        <d v="2019-05-29T08:10:05.000"/>
        <d v="2019-05-29T08:30:04.000"/>
        <d v="2019-05-29T09:00:05.000"/>
        <d v="2019-05-29T09:10:02.000"/>
        <d v="2019-05-29T05:27:11.000"/>
        <d v="2019-05-29T08:11:36.000"/>
        <d v="2019-05-29T08:11:37.000"/>
        <d v="2019-05-29T08:41:36.000"/>
        <d v="2019-05-29T08:56:33.000"/>
        <d v="2019-05-29T09:11:47.000"/>
        <d v="2019-05-29T08:54:04.000"/>
        <d v="2019-05-29T08:57:04.000"/>
        <d v="2019-05-29T09:12:04.000"/>
        <d v="2019-05-29T05:15:26.000"/>
        <d v="2019-05-29T05:16:45.000"/>
        <d v="2019-05-29T05:15:31.000"/>
        <d v="2019-05-29T09:14:29.000"/>
        <d v="2019-05-29T09:14:34.000"/>
        <d v="2019-05-29T08:27:18.000"/>
        <d v="2019-05-29T08:27:23.000"/>
        <d v="2019-05-29T09:21:43.000"/>
        <d v="2019-05-29T09:09:32.000"/>
        <d v="2019-05-29T09:09:38.000"/>
        <d v="2019-05-29T09:15:28.000"/>
        <d v="2019-05-29T09:26:27.000"/>
        <d v="2019-05-29T08:02:16.000"/>
        <d v="2019-05-29T08:02:21.000"/>
        <d v="2019-05-29T08:01:10.000"/>
        <d v="2019-05-29T08:01:41.000"/>
        <d v="2019-05-29T08:02:20.000"/>
        <d v="2019-05-29T08:02:22.000"/>
        <d v="2019-05-29T08:02:24.000"/>
        <d v="2019-05-29T08:02:26.000"/>
        <d v="2019-05-29T08:54:16.000"/>
        <d v="2019-05-29T08:32:41.000"/>
        <d v="2019-05-29T08:54:11.000"/>
        <d v="2019-05-29T09:32:40.000"/>
        <d v="2019-05-29T08:02:15.000"/>
        <d v="2019-05-29T08:02:19.000"/>
        <d v="2019-05-29T08:23:33.000"/>
        <d v="2019-05-29T08:53:35.000"/>
        <d v="2019-05-29T08:01:36.000"/>
        <d v="2019-05-29T10:03:47.000"/>
        <d v="2019-05-29T08:01:05.000"/>
        <d v="2019-05-29T10:53:54.000"/>
      </sharedItems>
      <fieldGroup par="68" base="22">
        <rangePr groupBy="hours" autoEnd="1" autoStart="1" startDate="2019-05-21T16:51:03.000" endDate="2019-05-29T10:53:54.000"/>
        <groupItems count="26">
          <s v="&lt;5/21/2019"/>
          <s v="12 AM"/>
          <s v="1 AM"/>
          <s v="2 AM"/>
          <s v="3 AM"/>
          <s v="4 AM"/>
          <s v="5 AM"/>
          <s v="6 AM"/>
          <s v="7 AM"/>
          <s v="8 AM"/>
          <s v="9 AM"/>
          <s v="10 AM"/>
          <s v="11 AM"/>
          <s v="12 PM"/>
          <s v="1 PM"/>
          <s v="2 PM"/>
          <s v="3 PM"/>
          <s v="4 PM"/>
          <s v="5 PM"/>
          <s v="6 PM"/>
          <s v="7 PM"/>
          <s v="8 PM"/>
          <s v="9 PM"/>
          <s v="10 PM"/>
          <s v="11 PM"/>
          <s v="&gt;5/29/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1T16:51:03.000" endDate="2019-05-29T10:53:54.000"/>
        <groupItems count="368">
          <s v="&lt;5/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19"/>
        </groupItems>
      </fieldGroup>
    </cacheField>
    <cacheField name="Months" databaseField="0">
      <sharedItems containsMixedTypes="0" count="0"/>
      <fieldGroup base="22">
        <rangePr groupBy="months" autoEnd="1" autoStart="1" startDate="2019-05-21T16:51:03.000" endDate="2019-05-29T10:53:54.000"/>
        <groupItems count="14">
          <s v="&lt;5/21/2019"/>
          <s v="Jan"/>
          <s v="Feb"/>
          <s v="Mar"/>
          <s v="Apr"/>
          <s v="May"/>
          <s v="Jun"/>
          <s v="Jul"/>
          <s v="Aug"/>
          <s v="Sep"/>
          <s v="Oct"/>
          <s v="Nov"/>
          <s v="Dec"/>
          <s v="&gt;5/29/2019"/>
        </groupItems>
      </fieldGroup>
    </cacheField>
    <cacheField name="Years" databaseField="0">
      <sharedItems containsMixedTypes="0" count="0"/>
      <fieldGroup base="22">
        <rangePr groupBy="years" autoEnd="1" autoStart="1" startDate="2019-05-21T16:51:03.000" endDate="2019-05-29T10:53:54.000"/>
        <groupItems count="3">
          <s v="&lt;5/21/2019"/>
          <s v="2019"/>
          <s v="&gt;5/29/2019"/>
        </groupItems>
      </fieldGroup>
    </cacheField>
  </cacheFields>
  <extLst>
    <ext xmlns:x14="http://schemas.microsoft.com/office/spreadsheetml/2009/9/main" uri="{725AE2AE-9491-48be-B2B4-4EB974FC3084}">
      <x14:pivotCacheDefinition pivotCacheId="689677550"/>
    </ext>
  </extLst>
</pivotCacheDefinition>
</file>

<file path=xl/pivotCache/pivotCacheRecords1.xml><?xml version="1.0" encoding="utf-8"?>
<pivotCacheRecords xmlns="http://schemas.openxmlformats.org/spreadsheetml/2006/main" xmlns:r="http://schemas.openxmlformats.org/officeDocument/2006/relationships" count="62">
  <r>
    <s v="sandmouth"/>
    <s v="ishmandoo"/>
    <m/>
    <m/>
    <m/>
    <m/>
    <m/>
    <m/>
    <m/>
    <m/>
    <s v="No"/>
    <n v="3"/>
    <m/>
    <m/>
    <x v="0"/>
    <d v="2019-05-21T16:51:03.000"/>
    <s v="@ishmandoo Gotta hashtag #python #pytorch #control that stuff, my dude. Or maybe not. I know nothing."/>
    <m/>
    <m/>
    <x v="0"/>
    <m/>
    <s v="http://pbs.twimg.com/profile_images/1033892704806002688/HUagLLhJ_normal.jpg"/>
    <x v="0"/>
    <d v="2019-05-21T00:00:00.000"/>
    <s v="16:51:03"/>
    <s v="https://twitter.com/sandmouth/status/1130878682011250689"/>
    <m/>
    <m/>
    <s v="1130878682011250689"/>
    <s v="1130846418837487617"/>
    <b v="0"/>
    <n v="1"/>
    <s v="16717675"/>
    <b v="0"/>
    <s v="en"/>
    <m/>
    <s v=""/>
    <b v="0"/>
    <n v="0"/>
    <s v=""/>
    <s v="Twitter for iPhone"/>
    <b v="0"/>
    <s v="1130846418837487617"/>
    <s v="Tweet"/>
    <n v="0"/>
    <n v="0"/>
    <s v="-73.508143,41.187054 _x000a_-69.858861,41.187054 _x000a_-69.858861,42.8868241 _x000a_-73.508143,42.8868241"/>
    <s v="United States"/>
    <s v="US"/>
    <s v="Massachusetts, USA"/>
    <s v="cd450c94084cbf9b"/>
    <s v="Massachusetts"/>
    <s v="admin"/>
    <s v="https://api.twitter.com/1.1/geo/id/cd450c94084cbf9b.json"/>
    <n v="1"/>
    <s v="6"/>
    <s v="6"/>
    <n v="0"/>
    <n v="0"/>
    <n v="0"/>
    <n v="0"/>
    <n v="0"/>
    <n v="0"/>
    <n v="16"/>
    <n v="100"/>
    <n v="16"/>
  </r>
  <r>
    <s v="wiomax_cn"/>
    <s v="deep_in_depth"/>
    <m/>
    <m/>
    <m/>
    <m/>
    <m/>
    <m/>
    <m/>
    <m/>
    <s v="No"/>
    <n v="4"/>
    <m/>
    <m/>
    <x v="1"/>
    <d v="2019-05-29T02:14:53.000"/>
    <s v="Use-case selection will make or break your AI strategy in healthcare | ZDNet https://t.co/R7VUGEYsJz #DeepLearning #MachineLearning #AI #DataScience #NeuralNetworks #CNN #Reinforcement #Learning #DeepRL #GPU #TensorFlow #Keras #Caffe #Pytorch #Python #HPC #Robotics #AutonomousCar"/>
    <s v="https://www.zdnet.com/article/use-case-selection-will-make-or-break-your-ai-strategy-in-healthcare/"/>
    <s v="zdnet.com"/>
    <x v="1"/>
    <m/>
    <s v="http://pbs.twimg.com/profile_images/756157098627506177/Y74zY208_normal.jpg"/>
    <x v="1"/>
    <d v="2019-05-29T00:00:00.000"/>
    <s v="02:14:53"/>
    <s v="https://twitter.com/wiomax_cn/status/1133557291582726144"/>
    <m/>
    <m/>
    <s v="1133557291582726144"/>
    <m/>
    <b v="0"/>
    <n v="0"/>
    <s v=""/>
    <b v="0"/>
    <s v="en"/>
    <m/>
    <s v=""/>
    <b v="0"/>
    <n v="3"/>
    <s v="1133546002768683008"/>
    <s v="wiomax_cn2"/>
    <b v="0"/>
    <s v="1133546002768683008"/>
    <s v="Tweet"/>
    <n v="0"/>
    <n v="0"/>
    <m/>
    <m/>
    <m/>
    <m/>
    <m/>
    <m/>
    <m/>
    <m/>
    <n v="1"/>
    <s v="5"/>
    <s v="5"/>
    <n v="0"/>
    <n v="0"/>
    <n v="1"/>
    <n v="3.225806451612903"/>
    <n v="0"/>
    <n v="0"/>
    <n v="30"/>
    <n v="96.7741935483871"/>
    <n v="31"/>
  </r>
  <r>
    <s v="deepsingularity"/>
    <s v="gp_pulipaka"/>
    <m/>
    <m/>
    <m/>
    <m/>
    <m/>
    <m/>
    <m/>
    <m/>
    <s v="No"/>
    <n v="5"/>
    <m/>
    <m/>
    <x v="1"/>
    <d v="2019-05-29T05:15:33.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740909379621244928/cPIOKx_E_normal.jpg"/>
    <x v="2"/>
    <d v="2019-05-29T00:00:00.000"/>
    <s v="05:15:33"/>
    <s v="https://twitter.com/deepsingularity/status/1133602758689296384"/>
    <m/>
    <m/>
    <s v="1133602758689296384"/>
    <m/>
    <b v="0"/>
    <n v="0"/>
    <s v=""/>
    <b v="0"/>
    <s v="en"/>
    <m/>
    <s v=""/>
    <b v="0"/>
    <n v="13"/>
    <s v="1133602727920001024"/>
    <s v="Twitter Web App"/>
    <b v="0"/>
    <s v="1133602727920001024"/>
    <s v="Tweet"/>
    <n v="0"/>
    <n v="0"/>
    <m/>
    <m/>
    <m/>
    <m/>
    <m/>
    <m/>
    <m/>
    <m/>
    <n v="1"/>
    <s v="1"/>
    <s v="1"/>
    <n v="0"/>
    <n v="0"/>
    <n v="0"/>
    <n v="0"/>
    <n v="0"/>
    <n v="0"/>
    <n v="26"/>
    <n v="100"/>
    <n v="26"/>
  </r>
  <r>
    <s v="raymondwsa460"/>
    <s v="gp_pulipaka"/>
    <m/>
    <m/>
    <m/>
    <m/>
    <m/>
    <m/>
    <m/>
    <m/>
    <s v="No"/>
    <n v="6"/>
    <m/>
    <m/>
    <x v="1"/>
    <d v="2019-05-29T05:15:36.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abs.twimg.com/sticky/default_profile_images/default_profile_normal.png"/>
    <x v="3"/>
    <d v="2019-05-29T00:00:00.000"/>
    <s v="05:15:36"/>
    <s v="https://twitter.com/raymondwsa460/status/1133602771729408000"/>
    <m/>
    <m/>
    <s v="1133602771729408000"/>
    <m/>
    <b v="0"/>
    <n v="0"/>
    <s v=""/>
    <b v="0"/>
    <s v="en"/>
    <m/>
    <s v=""/>
    <b v="0"/>
    <n v="13"/>
    <s v="1133602727920001024"/>
    <s v="Twitter Web App"/>
    <b v="0"/>
    <s v="1133602727920001024"/>
    <s v="Tweet"/>
    <n v="0"/>
    <n v="0"/>
    <m/>
    <m/>
    <m/>
    <m/>
    <m/>
    <m/>
    <m/>
    <m/>
    <n v="1"/>
    <s v="1"/>
    <s v="1"/>
    <n v="0"/>
    <n v="0"/>
    <n v="0"/>
    <n v="0"/>
    <n v="0"/>
    <n v="0"/>
    <n v="26"/>
    <n v="100"/>
    <n v="26"/>
  </r>
  <r>
    <s v="msarozz"/>
    <s v="gp_pulipaka"/>
    <m/>
    <m/>
    <m/>
    <m/>
    <m/>
    <m/>
    <m/>
    <m/>
    <s v="No"/>
    <n v="7"/>
    <m/>
    <m/>
    <x v="1"/>
    <d v="2019-05-29T05:16:20.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1111340256459149312/mwPz2SKE_normal.png"/>
    <x v="4"/>
    <d v="2019-05-29T00:00:00.000"/>
    <s v="05:16:20"/>
    <s v="https://twitter.com/msarozz/status/1133602954097975297"/>
    <m/>
    <m/>
    <s v="1133602954097975297"/>
    <m/>
    <b v="0"/>
    <n v="0"/>
    <s v=""/>
    <b v="0"/>
    <s v="en"/>
    <m/>
    <s v=""/>
    <b v="0"/>
    <n v="13"/>
    <s v="1133602727920001024"/>
    <s v="Twitter bot, saroj humagain"/>
    <b v="0"/>
    <s v="1133602727920001024"/>
    <s v="Tweet"/>
    <n v="0"/>
    <n v="0"/>
    <m/>
    <m/>
    <m/>
    <m/>
    <m/>
    <m/>
    <m/>
    <m/>
    <n v="1"/>
    <s v="1"/>
    <s v="1"/>
    <n v="0"/>
    <n v="0"/>
    <n v="0"/>
    <n v="0"/>
    <n v="0"/>
    <n v="0"/>
    <n v="26"/>
    <n v="100"/>
    <n v="26"/>
  </r>
  <r>
    <s v="manifattura40"/>
    <s v="gp_pulipaka"/>
    <m/>
    <m/>
    <m/>
    <m/>
    <m/>
    <m/>
    <m/>
    <m/>
    <s v="No"/>
    <n v="8"/>
    <m/>
    <m/>
    <x v="1"/>
    <d v="2019-05-29T05:16:26.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1041780951813169153/IMkHkS5S_normal.jpg"/>
    <x v="5"/>
    <d v="2019-05-29T00:00:00.000"/>
    <s v="05:16:26"/>
    <s v="https://twitter.com/manifattura40/status/1133602982300463104"/>
    <m/>
    <m/>
    <s v="1133602982300463104"/>
    <m/>
    <b v="0"/>
    <n v="0"/>
    <s v=""/>
    <b v="0"/>
    <s v="en"/>
    <m/>
    <s v=""/>
    <b v="0"/>
    <n v="13"/>
    <s v="1133602727920001024"/>
    <s v="Twitter Bot 2018_87"/>
    <b v="0"/>
    <s v="1133602727920001024"/>
    <s v="Tweet"/>
    <n v="0"/>
    <n v="0"/>
    <m/>
    <m/>
    <m/>
    <m/>
    <m/>
    <m/>
    <m/>
    <m/>
    <n v="1"/>
    <s v="1"/>
    <s v="1"/>
    <n v="0"/>
    <n v="0"/>
    <n v="0"/>
    <n v="0"/>
    <n v="0"/>
    <n v="0"/>
    <n v="26"/>
    <n v="100"/>
    <n v="26"/>
  </r>
  <r>
    <s v="aaroncuddeback"/>
    <s v="gp_pulipaka"/>
    <m/>
    <m/>
    <m/>
    <m/>
    <m/>
    <m/>
    <m/>
    <m/>
    <s v="No"/>
    <n v="9"/>
    <m/>
    <m/>
    <x v="1"/>
    <d v="2019-05-29T05:17:13.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1046220721087688704/RidtZYBx_normal.jpg"/>
    <x v="6"/>
    <d v="2019-05-29T00:00:00.000"/>
    <s v="05:17:13"/>
    <s v="https://twitter.com/aaroncuddeback/status/1133603177620807680"/>
    <m/>
    <m/>
    <s v="1133603177620807680"/>
    <m/>
    <b v="0"/>
    <n v="0"/>
    <s v=""/>
    <b v="0"/>
    <s v="en"/>
    <m/>
    <s v=""/>
    <b v="0"/>
    <n v="13"/>
    <s v="1133602727920001024"/>
    <s v="aaroncuddeback.com"/>
    <b v="0"/>
    <s v="1133602727920001024"/>
    <s v="Tweet"/>
    <n v="0"/>
    <n v="0"/>
    <m/>
    <m/>
    <m/>
    <m/>
    <m/>
    <m/>
    <m/>
    <m/>
    <n v="1"/>
    <s v="1"/>
    <s v="1"/>
    <n v="0"/>
    <n v="0"/>
    <n v="0"/>
    <n v="0"/>
    <n v="0"/>
    <n v="0"/>
    <n v="26"/>
    <n v="100"/>
    <n v="26"/>
  </r>
  <r>
    <s v="nvsdata"/>
    <s v="gp_pulipaka"/>
    <m/>
    <m/>
    <m/>
    <m/>
    <m/>
    <m/>
    <m/>
    <m/>
    <s v="No"/>
    <n v="10"/>
    <m/>
    <m/>
    <x v="1"/>
    <d v="2019-05-29T05:20:26.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767676905025712128/3PQZQ0O__normal.jpg"/>
    <x v="7"/>
    <d v="2019-05-29T00:00:00.000"/>
    <s v="05:20:26"/>
    <s v="https://twitter.com/nvsdata/status/1133603988987891718"/>
    <m/>
    <m/>
    <s v="1133603988987891718"/>
    <m/>
    <b v="0"/>
    <n v="0"/>
    <s v=""/>
    <b v="0"/>
    <s v="en"/>
    <m/>
    <s v=""/>
    <b v="0"/>
    <n v="13"/>
    <s v="1133602727920001024"/>
    <s v="Data NVS"/>
    <b v="0"/>
    <s v="1133602727920001024"/>
    <s v="Tweet"/>
    <n v="0"/>
    <n v="0"/>
    <m/>
    <m/>
    <m/>
    <m/>
    <m/>
    <m/>
    <m/>
    <m/>
    <n v="1"/>
    <s v="1"/>
    <s v="1"/>
    <n v="0"/>
    <n v="0"/>
    <n v="0"/>
    <n v="0"/>
    <n v="0"/>
    <n v="0"/>
    <n v="26"/>
    <n v="100"/>
    <n v="26"/>
  </r>
  <r>
    <s v="machinelearn_d"/>
    <s v="gp_pulipaka"/>
    <m/>
    <m/>
    <m/>
    <m/>
    <m/>
    <m/>
    <m/>
    <m/>
    <s v="No"/>
    <n v="11"/>
    <m/>
    <m/>
    <x v="1"/>
    <d v="2019-05-29T06:55:53.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869962597424025601/3NHd0kZ__normal.jpg"/>
    <x v="8"/>
    <d v="2019-05-29T00:00:00.000"/>
    <s v="06:55:53"/>
    <s v="https://twitter.com/machinelearn_d/status/1133628007967412224"/>
    <m/>
    <m/>
    <s v="1133628007967412224"/>
    <m/>
    <b v="0"/>
    <n v="0"/>
    <s v=""/>
    <b v="0"/>
    <s v="en"/>
    <m/>
    <s v=""/>
    <b v="0"/>
    <n v="13"/>
    <s v="1133602727920001024"/>
    <s v="Machine Learning Digest"/>
    <b v="0"/>
    <s v="1133602727920001024"/>
    <s v="Tweet"/>
    <n v="0"/>
    <n v="0"/>
    <m/>
    <m/>
    <m/>
    <m/>
    <m/>
    <m/>
    <m/>
    <m/>
    <n v="1"/>
    <s v="5"/>
    <s v="1"/>
    <n v="0"/>
    <n v="0"/>
    <n v="0"/>
    <n v="0"/>
    <n v="0"/>
    <n v="0"/>
    <n v="26"/>
    <n v="100"/>
    <n v="26"/>
  </r>
  <r>
    <s v="machinelearn_d"/>
    <s v="deep_in_depth"/>
    <m/>
    <m/>
    <m/>
    <m/>
    <m/>
    <m/>
    <m/>
    <m/>
    <s v="No"/>
    <n v="12"/>
    <m/>
    <m/>
    <x v="1"/>
    <d v="2019-05-29T07:00:38.000"/>
    <s v="Use-case selection will make or break your AI strategy in healthcare | ZDNet https://t.co/R7VUGEYsJz #DeepLearning #MachineLearning #AI #DataScience #NeuralNetworks #CNN #Reinforcement #Learning #DeepRL #GPU #TensorFlow #Keras #Caffe #Pytorch #Python #HPC #Robotics #AutonomousCar"/>
    <s v="https://www.zdnet.com/article/use-case-selection-will-make-or-break-your-ai-strategy-in-healthcare/"/>
    <s v="zdnet.com"/>
    <x v="1"/>
    <m/>
    <s v="http://pbs.twimg.com/profile_images/869962597424025601/3NHd0kZ__normal.jpg"/>
    <x v="9"/>
    <d v="2019-05-29T00:00:00.000"/>
    <s v="07:00:38"/>
    <s v="https://twitter.com/machinelearn_d/status/1133629205046939648"/>
    <m/>
    <m/>
    <s v="1133629205046939648"/>
    <m/>
    <b v="0"/>
    <n v="0"/>
    <s v=""/>
    <b v="0"/>
    <s v="en"/>
    <m/>
    <s v=""/>
    <b v="0"/>
    <n v="3"/>
    <s v="1133546002768683008"/>
    <s v="Machine Learning Digest"/>
    <b v="0"/>
    <s v="1133546002768683008"/>
    <s v="Tweet"/>
    <n v="0"/>
    <n v="0"/>
    <m/>
    <m/>
    <m/>
    <m/>
    <m/>
    <m/>
    <m/>
    <m/>
    <n v="1"/>
    <s v="5"/>
    <s v="5"/>
    <n v="0"/>
    <n v="0"/>
    <n v="1"/>
    <n v="3.225806451612903"/>
    <n v="0"/>
    <n v="0"/>
    <n v="30"/>
    <n v="96.7741935483871"/>
    <n v="31"/>
  </r>
  <r>
    <s v="deep_in_depth"/>
    <s v="deep_in_depth"/>
    <m/>
    <m/>
    <m/>
    <m/>
    <m/>
    <m/>
    <m/>
    <m/>
    <s v="No"/>
    <n v="13"/>
    <m/>
    <m/>
    <x v="2"/>
    <d v="2019-05-29T01:30:01.000"/>
    <s v="Use-case selection will make or break your AI strategy in healthcare | ZDNet https://t.co/R7VUGEYsJz #DeepLearning #MachineLearning #AI #DataScience #NeuralNetworks #CNN #Reinforcement #Learning #DeepRL #GPU #TensorFlow #Keras #Caffe #Pytorch #Python #HPC #Robotics #AutonomousCar"/>
    <s v="https://www.zdnet.com/article/use-case-selection-will-make-or-break-your-ai-strategy-in-healthcare/"/>
    <s v="zdnet.com"/>
    <x v="3"/>
    <m/>
    <s v="http://pbs.twimg.com/profile_images/861866967493431296/PIjaSD4g_normal.jpg"/>
    <x v="10"/>
    <d v="2019-05-29T00:00:00.000"/>
    <s v="01:30:01"/>
    <s v="https://twitter.com/deep_in_depth/status/1133546002768683008"/>
    <m/>
    <m/>
    <s v="1133546002768683008"/>
    <m/>
    <b v="0"/>
    <n v="1"/>
    <s v=""/>
    <b v="0"/>
    <s v="en"/>
    <m/>
    <s v=""/>
    <b v="0"/>
    <n v="3"/>
    <s v=""/>
    <s v="Buffer"/>
    <b v="0"/>
    <s v="1133546002768683008"/>
    <s v="Tweet"/>
    <n v="0"/>
    <n v="0"/>
    <m/>
    <m/>
    <m/>
    <m/>
    <m/>
    <m/>
    <m/>
    <m/>
    <n v="1"/>
    <s v="5"/>
    <s v="5"/>
    <n v="0"/>
    <n v="0"/>
    <n v="1"/>
    <n v="3.225806451612903"/>
    <n v="0"/>
    <n v="0"/>
    <n v="30"/>
    <n v="96.7741935483871"/>
    <n v="31"/>
  </r>
  <r>
    <s v="calcaware"/>
    <s v="deep_in_depth"/>
    <m/>
    <m/>
    <m/>
    <m/>
    <m/>
    <m/>
    <m/>
    <m/>
    <s v="No"/>
    <n v="14"/>
    <m/>
    <m/>
    <x v="1"/>
    <d v="2019-05-29T07:01:00.000"/>
    <s v="Use-case selection will make or break your AI strategy in healthcare | ZDNet https://t.co/R7VUGEYsJz #DeepLearning #MachineLearning #AI #DataScience #NeuralNetworks #CNN #Reinforcement #Learning #DeepRL #GPU #TensorFlow #Keras #Caffe #Pytorch #Python #HPC #Robotics #AutonomousCar"/>
    <s v="https://www.zdnet.com/article/use-case-selection-will-make-or-break-your-ai-strategy-in-healthcare/"/>
    <s v="zdnet.com"/>
    <x v="1"/>
    <m/>
    <s v="http://pbs.twimg.com/profile_images/1082656652350930951/CI9aBPK8_normal.jpg"/>
    <x v="11"/>
    <d v="2019-05-29T00:00:00.000"/>
    <s v="07:01:00"/>
    <s v="https://twitter.com/calcaware/status/1133629295786700806"/>
    <m/>
    <m/>
    <s v="1133629295786700806"/>
    <m/>
    <b v="0"/>
    <n v="0"/>
    <s v=""/>
    <b v="0"/>
    <s v="en"/>
    <m/>
    <s v=""/>
    <b v="0"/>
    <n v="3"/>
    <s v="1133546002768683008"/>
    <s v="Calcaware"/>
    <b v="0"/>
    <s v="1133546002768683008"/>
    <s v="Tweet"/>
    <n v="0"/>
    <n v="0"/>
    <m/>
    <m/>
    <m/>
    <m/>
    <m/>
    <m/>
    <m/>
    <m/>
    <n v="1"/>
    <s v="5"/>
    <s v="5"/>
    <n v="0"/>
    <n v="0"/>
    <n v="1"/>
    <n v="3.225806451612903"/>
    <n v="0"/>
    <n v="0"/>
    <n v="30"/>
    <n v="96.7741935483871"/>
    <n v="31"/>
  </r>
  <r>
    <s v="javascriptd"/>
    <s v="gp_pulipaka"/>
    <m/>
    <m/>
    <m/>
    <m/>
    <m/>
    <m/>
    <m/>
    <m/>
    <s v="No"/>
    <n v="15"/>
    <m/>
    <m/>
    <x v="1"/>
    <d v="2019-05-29T07:20:04.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544034757730779136/-jOL7GnN_normal.jpeg"/>
    <x v="12"/>
    <d v="2019-05-29T00:00:00.000"/>
    <s v="07:20:04"/>
    <s v="https://twitter.com/javascriptd/status/1133634095005614081"/>
    <m/>
    <m/>
    <s v="1133634095005614081"/>
    <m/>
    <b v="0"/>
    <n v="0"/>
    <s v=""/>
    <b v="0"/>
    <s v="en"/>
    <m/>
    <s v=""/>
    <b v="0"/>
    <n v="13"/>
    <s v="1133602727920001024"/>
    <s v="javascriptdigest2"/>
    <b v="0"/>
    <s v="1133602727920001024"/>
    <s v="Tweet"/>
    <n v="0"/>
    <n v="0"/>
    <m/>
    <m/>
    <m/>
    <m/>
    <m/>
    <m/>
    <m/>
    <m/>
    <n v="1"/>
    <s v="1"/>
    <s v="1"/>
    <n v="0"/>
    <n v="0"/>
    <n v="0"/>
    <n v="0"/>
    <n v="0"/>
    <n v="0"/>
    <n v="26"/>
    <n v="100"/>
    <n v="26"/>
  </r>
  <r>
    <s v="wynandbooysen"/>
    <s v="datasciencefr"/>
    <m/>
    <m/>
    <m/>
    <m/>
    <m/>
    <m/>
    <m/>
    <m/>
    <s v="No"/>
    <n v="16"/>
    <m/>
    <m/>
    <x v="1"/>
    <d v="2019-05-29T08:32:32.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107657369952141313/GblAN2ev_normal.jpg"/>
    <x v="13"/>
    <d v="2019-05-29T00:00:00.000"/>
    <s v="08:32:32"/>
    <s v="https://twitter.com/wynandbooysen/status/1133652330656751617"/>
    <m/>
    <m/>
    <s v="1133652330656751617"/>
    <m/>
    <b v="0"/>
    <n v="0"/>
    <s v=""/>
    <b v="0"/>
    <s v="en"/>
    <m/>
    <s v=""/>
    <b v="0"/>
    <n v="4"/>
    <s v="1133651013871767552"/>
    <s v="Wynand 2.0"/>
    <b v="0"/>
    <s v="1133651013871767552"/>
    <s v="Tweet"/>
    <n v="0"/>
    <n v="0"/>
    <m/>
    <m/>
    <m/>
    <m/>
    <m/>
    <m/>
    <m/>
    <m/>
    <n v="1"/>
    <s v="2"/>
    <s v="2"/>
    <n v="0"/>
    <n v="0"/>
    <n v="0"/>
    <n v="0"/>
    <n v="0"/>
    <n v="0"/>
    <n v="26"/>
    <n v="100"/>
    <n v="26"/>
  </r>
  <r>
    <s v="wynandbooysen"/>
    <s v="datascientistfr"/>
    <m/>
    <m/>
    <m/>
    <m/>
    <m/>
    <m/>
    <m/>
    <m/>
    <s v="No"/>
    <n v="17"/>
    <m/>
    <m/>
    <x v="1"/>
    <d v="2019-05-29T08:36:40.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107657369952141313/GblAN2ev_normal.jpg"/>
    <x v="14"/>
    <d v="2019-05-29T00:00:00.000"/>
    <s v="08:36:40"/>
    <s v="https://twitter.com/wynandbooysen/status/1133653372098232320"/>
    <m/>
    <m/>
    <s v="1133653372098232320"/>
    <m/>
    <b v="0"/>
    <n v="0"/>
    <s v=""/>
    <b v="0"/>
    <s v="en"/>
    <m/>
    <s v=""/>
    <b v="0"/>
    <n v="5"/>
    <s v="1133644544162115584"/>
    <s v="Wynand 2.0"/>
    <b v="0"/>
    <s v="1133644544162115584"/>
    <s v="Tweet"/>
    <n v="0"/>
    <n v="0"/>
    <m/>
    <m/>
    <m/>
    <m/>
    <m/>
    <m/>
    <m/>
    <m/>
    <n v="1"/>
    <s v="2"/>
    <s v="2"/>
    <n v="0"/>
    <n v="0"/>
    <n v="0"/>
    <n v="0"/>
    <n v="0"/>
    <n v="0"/>
    <n v="26"/>
    <n v="100"/>
    <n v="26"/>
  </r>
  <r>
    <s v="tonyai22197531"/>
    <s v="datascientistsf"/>
    <m/>
    <m/>
    <m/>
    <m/>
    <m/>
    <m/>
    <m/>
    <m/>
    <s v="No"/>
    <n v="18"/>
    <m/>
    <m/>
    <x v="1"/>
    <d v="2019-05-29T09:09:55.000"/>
    <s v="Kubernetes Future: VMs, Containers, or Hypervisor? #BigData #Analytics #DataScience #AI #MachineLearning #Kubernetes #Container #Hypervisor #IoT #IIoT #PyTorch #Python #RStats #JavaScript #ReactJS #GoLang #CloudComputing #Serverless #DataScientist #Linux _x000a_ …"/>
    <m/>
    <m/>
    <x v="2"/>
    <m/>
    <s v="http://abs.twimg.com/sticky/default_profile_images/default_profile_normal.png"/>
    <x v="15"/>
    <d v="2019-05-29T00:00:00.000"/>
    <s v="09:09:55"/>
    <s v="https://twitter.com/tonyai22197531/status/1133661737151078400"/>
    <m/>
    <m/>
    <s v="1133661737151078400"/>
    <m/>
    <b v="0"/>
    <n v="0"/>
    <s v=""/>
    <b v="0"/>
    <s v="en"/>
    <m/>
    <s v=""/>
    <b v="0"/>
    <n v="6"/>
    <s v="1133661643118919681"/>
    <s v="Bot Libre!"/>
    <b v="0"/>
    <s v="1133661643118919681"/>
    <s v="Tweet"/>
    <n v="0"/>
    <n v="0"/>
    <m/>
    <m/>
    <m/>
    <m/>
    <m/>
    <m/>
    <m/>
    <m/>
    <n v="1"/>
    <s v="3"/>
    <s v="3"/>
    <n v="0"/>
    <n v="0"/>
    <n v="0"/>
    <n v="0"/>
    <n v="0"/>
    <n v="0"/>
    <n v="26"/>
    <n v="100"/>
    <n v="26"/>
  </r>
  <r>
    <s v="cool_golang"/>
    <s v="datascientistfr"/>
    <m/>
    <m/>
    <m/>
    <m/>
    <m/>
    <m/>
    <m/>
    <m/>
    <s v="No"/>
    <n v="19"/>
    <m/>
    <m/>
    <x v="1"/>
    <d v="2019-05-29T08:10:04.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35557144993533952/HumY-Udm_normal.jpg"/>
    <x v="16"/>
    <d v="2019-05-29T00:00:00.000"/>
    <s v="08:10:04"/>
    <s v="https://twitter.com/cool_golang/status/1133646676663648256"/>
    <m/>
    <m/>
    <s v="1133646676663648256"/>
    <m/>
    <b v="0"/>
    <n v="0"/>
    <s v=""/>
    <b v="0"/>
    <s v="en"/>
    <m/>
    <s v=""/>
    <b v="0"/>
    <n v="5"/>
    <s v="1133644544162115584"/>
    <s v="Cool Go"/>
    <b v="0"/>
    <s v="1133644544162115584"/>
    <s v="Tweet"/>
    <n v="0"/>
    <n v="0"/>
    <m/>
    <m/>
    <m/>
    <m/>
    <m/>
    <m/>
    <m/>
    <m/>
    <n v="1"/>
    <s v="2"/>
    <s v="2"/>
    <n v="0"/>
    <n v="0"/>
    <n v="0"/>
    <n v="0"/>
    <n v="0"/>
    <n v="0"/>
    <n v="26"/>
    <n v="100"/>
    <n v="26"/>
  </r>
  <r>
    <s v="cool_golang"/>
    <s v="analyticsfr"/>
    <m/>
    <m/>
    <m/>
    <m/>
    <m/>
    <m/>
    <m/>
    <m/>
    <s v="No"/>
    <n v="20"/>
    <m/>
    <m/>
    <x v="1"/>
    <d v="2019-05-29T08:10:05.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35557144993533952/HumY-Udm_normal.jpg"/>
    <x v="17"/>
    <d v="2019-05-29T00:00:00.000"/>
    <s v="08:10:05"/>
    <s v="https://twitter.com/cool_golang/status/1133646682003001344"/>
    <m/>
    <m/>
    <s v="1133646682003001344"/>
    <m/>
    <b v="0"/>
    <n v="0"/>
    <s v=""/>
    <b v="0"/>
    <s v="en"/>
    <m/>
    <s v=""/>
    <b v="0"/>
    <n v="5"/>
    <s v="1133644414893604864"/>
    <s v="Cool Go"/>
    <b v="0"/>
    <s v="1133644414893604864"/>
    <s v="Tweet"/>
    <n v="0"/>
    <n v="0"/>
    <m/>
    <m/>
    <m/>
    <m/>
    <m/>
    <m/>
    <m/>
    <m/>
    <n v="1"/>
    <s v="2"/>
    <s v="4"/>
    <n v="0"/>
    <n v="0"/>
    <n v="0"/>
    <n v="0"/>
    <n v="0"/>
    <n v="0"/>
    <n v="26"/>
    <n v="100"/>
    <n v="26"/>
  </r>
  <r>
    <s v="cool_golang"/>
    <s v="datasciencefr"/>
    <m/>
    <m/>
    <m/>
    <m/>
    <m/>
    <m/>
    <m/>
    <m/>
    <s v="No"/>
    <n v="21"/>
    <m/>
    <m/>
    <x v="1"/>
    <d v="2019-05-29T08:30:04.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35557144993533952/HumY-Udm_normal.jpg"/>
    <x v="18"/>
    <d v="2019-05-29T00:00:00.000"/>
    <s v="08:30:04"/>
    <s v="https://twitter.com/cool_golang/status/1133651707970379776"/>
    <m/>
    <m/>
    <s v="1133651707970379776"/>
    <m/>
    <b v="0"/>
    <n v="0"/>
    <s v=""/>
    <b v="0"/>
    <s v="en"/>
    <m/>
    <s v=""/>
    <b v="0"/>
    <n v="4"/>
    <s v="1133651013871767552"/>
    <s v="Cool Go"/>
    <b v="0"/>
    <s v="1133651013871767552"/>
    <s v="Tweet"/>
    <n v="0"/>
    <n v="0"/>
    <m/>
    <m/>
    <m/>
    <m/>
    <m/>
    <m/>
    <m/>
    <m/>
    <n v="1"/>
    <s v="2"/>
    <s v="2"/>
    <n v="0"/>
    <n v="0"/>
    <n v="0"/>
    <n v="0"/>
    <n v="0"/>
    <n v="0"/>
    <n v="26"/>
    <n v="100"/>
    <n v="26"/>
  </r>
  <r>
    <s v="cool_golang"/>
    <s v="analyticsfrance"/>
    <m/>
    <m/>
    <m/>
    <m/>
    <m/>
    <m/>
    <m/>
    <m/>
    <s v="No"/>
    <n v="22"/>
    <m/>
    <m/>
    <x v="1"/>
    <d v="2019-05-29T09:00:05.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35557144993533952/HumY-Udm_normal.jpg"/>
    <x v="19"/>
    <d v="2019-05-29T00:00:00.000"/>
    <s v="09:00:05"/>
    <s v="https://twitter.com/cool_golang/status/1133659262184509440"/>
    <m/>
    <m/>
    <s v="1133659262184509440"/>
    <m/>
    <b v="0"/>
    <n v="0"/>
    <s v=""/>
    <b v="0"/>
    <s v="en"/>
    <m/>
    <s v=""/>
    <b v="0"/>
    <n v="7"/>
    <s v="1133657778109730817"/>
    <s v="Cool Go"/>
    <b v="0"/>
    <s v="1133657778109730817"/>
    <s v="Tweet"/>
    <n v="0"/>
    <n v="0"/>
    <m/>
    <m/>
    <m/>
    <m/>
    <m/>
    <m/>
    <m/>
    <m/>
    <n v="1"/>
    <s v="2"/>
    <s v="3"/>
    <n v="0"/>
    <n v="0"/>
    <n v="0"/>
    <n v="0"/>
    <n v="0"/>
    <n v="0"/>
    <n v="26"/>
    <n v="100"/>
    <n v="26"/>
  </r>
  <r>
    <s v="cool_golang"/>
    <s v="datascientistsf"/>
    <m/>
    <m/>
    <m/>
    <m/>
    <m/>
    <m/>
    <m/>
    <m/>
    <s v="No"/>
    <n v="23"/>
    <m/>
    <m/>
    <x v="1"/>
    <d v="2019-05-29T09:10:02.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35557144993533952/HumY-Udm_normal.jpg"/>
    <x v="20"/>
    <d v="2019-05-29T00:00:00.000"/>
    <s v="09:10:02"/>
    <s v="https://twitter.com/cool_golang/status/1133661769568804864"/>
    <m/>
    <m/>
    <s v="1133661769568804864"/>
    <m/>
    <b v="0"/>
    <n v="0"/>
    <s v=""/>
    <b v="0"/>
    <s v="en"/>
    <m/>
    <s v=""/>
    <b v="0"/>
    <n v="6"/>
    <s v="1133661643118919681"/>
    <s v="Cool Go"/>
    <b v="0"/>
    <s v="1133661643118919681"/>
    <s v="Tweet"/>
    <n v="0"/>
    <n v="0"/>
    <m/>
    <m/>
    <m/>
    <m/>
    <m/>
    <m/>
    <m/>
    <m/>
    <n v="1"/>
    <s v="2"/>
    <s v="3"/>
    <n v="0"/>
    <n v="0"/>
    <n v="0"/>
    <n v="0"/>
    <n v="0"/>
    <n v="0"/>
    <n v="26"/>
    <n v="100"/>
    <n v="26"/>
  </r>
  <r>
    <s v="rstatstweet"/>
    <s v="gp_pulipaka"/>
    <m/>
    <m/>
    <m/>
    <m/>
    <m/>
    <m/>
    <m/>
    <m/>
    <s v="No"/>
    <n v="24"/>
    <m/>
    <m/>
    <x v="1"/>
    <d v="2019-05-29T05:27:11.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1011818295916417025/P1CkbdYi_normal.jpg"/>
    <x v="21"/>
    <d v="2019-05-29T00:00:00.000"/>
    <s v="05:27:11"/>
    <s v="https://twitter.com/rstatstweet/status/1133605685801947138"/>
    <m/>
    <m/>
    <s v="1133605685801947138"/>
    <m/>
    <b v="0"/>
    <n v="0"/>
    <s v=""/>
    <b v="0"/>
    <s v="en"/>
    <m/>
    <s v=""/>
    <b v="0"/>
    <n v="13"/>
    <s v="1133602727920001024"/>
    <s v="rstatsretweetingtool"/>
    <b v="0"/>
    <s v="1133602727920001024"/>
    <s v="Tweet"/>
    <n v="0"/>
    <n v="0"/>
    <m/>
    <m/>
    <m/>
    <m/>
    <m/>
    <m/>
    <m/>
    <m/>
    <n v="1"/>
    <s v="3"/>
    <s v="1"/>
    <n v="0"/>
    <n v="0"/>
    <n v="0"/>
    <n v="0"/>
    <n v="0"/>
    <n v="0"/>
    <n v="26"/>
    <n v="100"/>
    <n v="26"/>
  </r>
  <r>
    <s v="rstatstweet"/>
    <s v="analyticsfr"/>
    <m/>
    <m/>
    <m/>
    <m/>
    <m/>
    <m/>
    <m/>
    <m/>
    <s v="No"/>
    <n v="25"/>
    <m/>
    <m/>
    <x v="1"/>
    <d v="2019-05-29T08:11:36.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11818295916417025/P1CkbdYi_normal.jpg"/>
    <x v="22"/>
    <d v="2019-05-29T00:00:00.000"/>
    <s v="08:11:36"/>
    <s v="https://twitter.com/rstatstweet/status/1133647060446715904"/>
    <m/>
    <m/>
    <s v="1133647060446715904"/>
    <m/>
    <b v="0"/>
    <n v="0"/>
    <s v=""/>
    <b v="0"/>
    <s v="en"/>
    <m/>
    <s v=""/>
    <b v="0"/>
    <n v="5"/>
    <s v="1133644414893604864"/>
    <s v="rstatsretweetingtool"/>
    <b v="0"/>
    <s v="1133644414893604864"/>
    <s v="Tweet"/>
    <n v="0"/>
    <n v="0"/>
    <m/>
    <m/>
    <m/>
    <m/>
    <m/>
    <m/>
    <m/>
    <m/>
    <n v="1"/>
    <s v="3"/>
    <s v="4"/>
    <n v="0"/>
    <n v="0"/>
    <n v="0"/>
    <n v="0"/>
    <n v="0"/>
    <n v="0"/>
    <n v="26"/>
    <n v="100"/>
    <n v="26"/>
  </r>
  <r>
    <s v="rstatstweet"/>
    <s v="datascientistfr"/>
    <m/>
    <m/>
    <m/>
    <m/>
    <m/>
    <m/>
    <m/>
    <m/>
    <s v="No"/>
    <n v="26"/>
    <m/>
    <m/>
    <x v="1"/>
    <d v="2019-05-29T08:11:37.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11818295916417025/P1CkbdYi_normal.jpg"/>
    <x v="23"/>
    <d v="2019-05-29T00:00:00.000"/>
    <s v="08:11:37"/>
    <s v="https://twitter.com/rstatstweet/status/1133647066033471488"/>
    <m/>
    <m/>
    <s v="1133647066033471488"/>
    <m/>
    <b v="0"/>
    <n v="0"/>
    <s v=""/>
    <b v="0"/>
    <s v="en"/>
    <m/>
    <s v=""/>
    <b v="0"/>
    <n v="5"/>
    <s v="1133644544162115584"/>
    <s v="rstatsretweetingtool"/>
    <b v="0"/>
    <s v="1133644544162115584"/>
    <s v="Tweet"/>
    <n v="0"/>
    <n v="0"/>
    <m/>
    <m/>
    <m/>
    <m/>
    <m/>
    <m/>
    <m/>
    <m/>
    <n v="1"/>
    <s v="3"/>
    <s v="2"/>
    <n v="0"/>
    <n v="0"/>
    <n v="0"/>
    <n v="0"/>
    <n v="0"/>
    <n v="0"/>
    <n v="26"/>
    <n v="100"/>
    <n v="26"/>
  </r>
  <r>
    <s v="rstatstweet"/>
    <s v="datasciencefr"/>
    <m/>
    <m/>
    <m/>
    <m/>
    <m/>
    <m/>
    <m/>
    <m/>
    <s v="No"/>
    <n v="27"/>
    <m/>
    <m/>
    <x v="1"/>
    <d v="2019-05-29T08:41:36.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11818295916417025/P1CkbdYi_normal.jpg"/>
    <x v="24"/>
    <d v="2019-05-29T00:00:00.000"/>
    <s v="08:41:36"/>
    <s v="https://twitter.com/rstatstweet/status/1133654613356425216"/>
    <m/>
    <m/>
    <s v="1133654613356425216"/>
    <m/>
    <b v="0"/>
    <n v="0"/>
    <s v=""/>
    <b v="0"/>
    <s v="en"/>
    <m/>
    <s v=""/>
    <b v="0"/>
    <n v="4"/>
    <s v="1133651013871767552"/>
    <s v="rstatsretweetingtool"/>
    <b v="0"/>
    <s v="1133651013871767552"/>
    <s v="Tweet"/>
    <n v="0"/>
    <n v="0"/>
    <m/>
    <m/>
    <m/>
    <m/>
    <m/>
    <m/>
    <m/>
    <m/>
    <n v="1"/>
    <s v="3"/>
    <s v="2"/>
    <n v="0"/>
    <n v="0"/>
    <n v="0"/>
    <n v="0"/>
    <n v="0"/>
    <n v="0"/>
    <n v="26"/>
    <n v="100"/>
    <n v="26"/>
  </r>
  <r>
    <s v="rstatstweet"/>
    <s v="analyticsfrance"/>
    <m/>
    <m/>
    <m/>
    <m/>
    <m/>
    <m/>
    <m/>
    <m/>
    <s v="No"/>
    <n v="28"/>
    <m/>
    <m/>
    <x v="1"/>
    <d v="2019-05-29T08:56:33.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11818295916417025/P1CkbdYi_normal.jpg"/>
    <x v="25"/>
    <d v="2019-05-29T00:00:00.000"/>
    <s v="08:56:33"/>
    <s v="https://twitter.com/rstatstweet/status/1133658375718428673"/>
    <m/>
    <m/>
    <s v="1133658375718428673"/>
    <m/>
    <b v="0"/>
    <n v="0"/>
    <s v=""/>
    <b v="0"/>
    <s v="en"/>
    <m/>
    <s v=""/>
    <b v="0"/>
    <n v="7"/>
    <s v="1133657778109730817"/>
    <s v="rstatsretweetingtool"/>
    <b v="0"/>
    <s v="1133657778109730817"/>
    <s v="Tweet"/>
    <n v="0"/>
    <n v="0"/>
    <m/>
    <m/>
    <m/>
    <m/>
    <m/>
    <m/>
    <m/>
    <m/>
    <n v="1"/>
    <s v="3"/>
    <s v="3"/>
    <n v="0"/>
    <n v="0"/>
    <n v="0"/>
    <n v="0"/>
    <n v="0"/>
    <n v="0"/>
    <n v="26"/>
    <n v="100"/>
    <n v="26"/>
  </r>
  <r>
    <s v="rstatstweet"/>
    <s v="datascientistsf"/>
    <m/>
    <m/>
    <m/>
    <m/>
    <m/>
    <m/>
    <m/>
    <m/>
    <s v="No"/>
    <n v="29"/>
    <m/>
    <m/>
    <x v="1"/>
    <d v="2019-05-29T09:11:47.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11818295916417025/P1CkbdYi_normal.jpg"/>
    <x v="26"/>
    <d v="2019-05-29T00:00:00.000"/>
    <s v="09:11:47"/>
    <s v="https://twitter.com/rstatstweet/status/1133662208695705600"/>
    <m/>
    <m/>
    <s v="1133662208695705600"/>
    <m/>
    <b v="0"/>
    <n v="0"/>
    <s v=""/>
    <b v="0"/>
    <s v="en"/>
    <m/>
    <s v=""/>
    <b v="0"/>
    <n v="6"/>
    <s v="1133661643118919681"/>
    <s v="rstatsretweetingtool"/>
    <b v="0"/>
    <s v="1133661643118919681"/>
    <s v="Tweet"/>
    <n v="0"/>
    <n v="0"/>
    <m/>
    <m/>
    <m/>
    <m/>
    <m/>
    <m/>
    <m/>
    <m/>
    <n v="1"/>
    <s v="3"/>
    <s v="3"/>
    <n v="0"/>
    <n v="0"/>
    <n v="0"/>
    <n v="0"/>
    <n v="0"/>
    <n v="0"/>
    <n v="26"/>
    <n v="100"/>
    <n v="26"/>
  </r>
  <r>
    <s v="thecuriousluke"/>
    <s v="machine_ml"/>
    <m/>
    <m/>
    <m/>
    <m/>
    <m/>
    <m/>
    <m/>
    <m/>
    <s v="No"/>
    <n v="30"/>
    <m/>
    <m/>
    <x v="1"/>
    <d v="2019-05-29T08:54:04.000"/>
    <s v="RT @AnalyticsFr: Kubernetes Future: VMs, Containers, or Hypervisor? #BigData #Analytics #DataScience #AI #MachineLearning #Kubernetes #Container #Hypervisor #IoT #IIoT #PyTorch #Python #RStats #JavaScript #ReactJS #GoLang #CloudComputing #Serverless #DataScientist #Linux _x000a_ …"/>
    <m/>
    <m/>
    <x v="4"/>
    <m/>
    <s v="http://pbs.twimg.com/profile_images/1076462504002375680/grqsiD9i_normal.jpg"/>
    <x v="27"/>
    <d v="2019-05-29T00:00:00.000"/>
    <s v="08:54:04"/>
    <s v="https://twitter.com/thecuriousluke/status/1133657750632882176"/>
    <m/>
    <m/>
    <s v="1133657750632882176"/>
    <m/>
    <b v="0"/>
    <n v="0"/>
    <s v=""/>
    <b v="0"/>
    <s v="en"/>
    <m/>
    <s v=""/>
    <b v="0"/>
    <n v="3"/>
    <s v="1133644707647688704"/>
    <s v="RTML"/>
    <b v="0"/>
    <s v="1133644707647688704"/>
    <s v="Tweet"/>
    <n v="0"/>
    <n v="0"/>
    <m/>
    <m/>
    <m/>
    <m/>
    <m/>
    <m/>
    <m/>
    <m/>
    <n v="1"/>
    <s v="4"/>
    <s v="4"/>
    <n v="0"/>
    <n v="0"/>
    <n v="0"/>
    <n v="0"/>
    <n v="0"/>
    <n v="0"/>
    <n v="28"/>
    <n v="100"/>
    <n v="28"/>
  </r>
  <r>
    <s v="thecuriousluke"/>
    <s v="analyticsfrance"/>
    <m/>
    <m/>
    <m/>
    <m/>
    <m/>
    <m/>
    <m/>
    <m/>
    <s v="No"/>
    <n v="32"/>
    <m/>
    <m/>
    <x v="1"/>
    <d v="2019-05-29T08:57:04.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76462504002375680/grqsiD9i_normal.jpg"/>
    <x v="28"/>
    <d v="2019-05-29T00:00:00.000"/>
    <s v="08:57:04"/>
    <s v="https://twitter.com/thecuriousluke/status/1133658504949051392"/>
    <m/>
    <m/>
    <s v="1133658504949051392"/>
    <m/>
    <b v="0"/>
    <n v="0"/>
    <s v=""/>
    <b v="0"/>
    <s v="en"/>
    <m/>
    <s v=""/>
    <b v="0"/>
    <n v="7"/>
    <s v="1133657778109730817"/>
    <s v="RTML"/>
    <b v="0"/>
    <s v="1133657778109730817"/>
    <s v="Tweet"/>
    <n v="0"/>
    <n v="0"/>
    <m/>
    <m/>
    <m/>
    <m/>
    <m/>
    <m/>
    <m/>
    <m/>
    <n v="1"/>
    <s v="4"/>
    <s v="3"/>
    <n v="0"/>
    <n v="0"/>
    <n v="0"/>
    <n v="0"/>
    <n v="0"/>
    <n v="0"/>
    <n v="26"/>
    <n v="100"/>
    <n v="26"/>
  </r>
  <r>
    <s v="thecuriousluke"/>
    <s v="datascientistsf"/>
    <m/>
    <m/>
    <m/>
    <m/>
    <m/>
    <m/>
    <m/>
    <m/>
    <s v="No"/>
    <n v="33"/>
    <m/>
    <m/>
    <x v="1"/>
    <d v="2019-05-29T09:12:04.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76462504002375680/grqsiD9i_normal.jpg"/>
    <x v="29"/>
    <d v="2019-05-29T00:00:00.000"/>
    <s v="09:12:04"/>
    <s v="https://twitter.com/thecuriousluke/status/1133662277826154497"/>
    <m/>
    <m/>
    <s v="1133662277826154497"/>
    <m/>
    <b v="0"/>
    <n v="0"/>
    <s v=""/>
    <b v="0"/>
    <s v="en"/>
    <m/>
    <s v=""/>
    <b v="0"/>
    <n v="6"/>
    <s v="1133661643118919681"/>
    <s v="RTML"/>
    <b v="0"/>
    <s v="1133661643118919681"/>
    <s v="Tweet"/>
    <n v="0"/>
    <n v="0"/>
    <m/>
    <m/>
    <m/>
    <m/>
    <m/>
    <m/>
    <m/>
    <m/>
    <n v="1"/>
    <s v="4"/>
    <s v="3"/>
    <n v="0"/>
    <n v="0"/>
    <n v="0"/>
    <n v="0"/>
    <n v="0"/>
    <n v="0"/>
    <n v="26"/>
    <n v="100"/>
    <n v="26"/>
  </r>
  <r>
    <s v="gp_pulipaka"/>
    <s v="gp_pulipaka"/>
    <m/>
    <m/>
    <m/>
    <m/>
    <m/>
    <m/>
    <m/>
    <m/>
    <s v="No"/>
    <n v="34"/>
    <m/>
    <m/>
    <x v="2"/>
    <d v="2019-05-29T05:15:26.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s v="https://www.infoq.com/news/2019/05/kubernetes-future/"/>
    <s v="infoq.com"/>
    <x v="5"/>
    <s v="https://pbs.twimg.com/media/D7tdrEwVsAAOqHW.jpg"/>
    <s v="https://pbs.twimg.com/media/D7tdrEwVsAAOqHW.jpg"/>
    <x v="30"/>
    <d v="2019-05-29T00:00:00.000"/>
    <s v="05:15:26"/>
    <s v="https://twitter.com/gp_pulipaka/status/1133602727920001024"/>
    <m/>
    <m/>
    <s v="1133602727920001024"/>
    <m/>
    <b v="0"/>
    <n v="3"/>
    <s v=""/>
    <b v="0"/>
    <s v="en"/>
    <m/>
    <s v=""/>
    <b v="0"/>
    <n v="13"/>
    <s v=""/>
    <s v="Twitter for iPhone"/>
    <b v="0"/>
    <s v="1133602727920001024"/>
    <s v="Tweet"/>
    <n v="0"/>
    <n v="0"/>
    <s v="-122.035311,37.193164 _x000a_-121.71215,37.193164 _x000a_-121.71215,37.469154 _x000a_-122.035311,37.469154"/>
    <s v="United States"/>
    <s v="US"/>
    <s v="San Jose, CA"/>
    <s v="7d62cffe6f98f349"/>
    <s v="San Jose"/>
    <s v="city"/>
    <s v="https://api.twitter.com/1.1/geo/id/7d62cffe6f98f349.json"/>
    <n v="1"/>
    <s v="1"/>
    <s v="1"/>
    <n v="0"/>
    <n v="0"/>
    <n v="0"/>
    <n v="0"/>
    <n v="0"/>
    <n v="0"/>
    <n v="26"/>
    <n v="100"/>
    <n v="26"/>
  </r>
  <r>
    <s v="machine_ml"/>
    <s v="gp_pulipaka"/>
    <m/>
    <m/>
    <m/>
    <m/>
    <m/>
    <m/>
    <m/>
    <m/>
    <s v="No"/>
    <n v="35"/>
    <m/>
    <m/>
    <x v="1"/>
    <d v="2019-05-29T05:16:45.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1004235176082321408/sr8WYJoB_normal.jpg"/>
    <x v="31"/>
    <d v="2019-05-29T00:00:00.000"/>
    <s v="05:16:45"/>
    <s v="https://twitter.com/machine_ml/status/1133603061874737153"/>
    <m/>
    <m/>
    <s v="1133603061874737153"/>
    <m/>
    <b v="0"/>
    <n v="0"/>
    <s v=""/>
    <b v="0"/>
    <s v="en"/>
    <m/>
    <s v=""/>
    <b v="0"/>
    <n v="13"/>
    <s v="1133602727920001024"/>
    <s v="ML_BD_bot"/>
    <b v="0"/>
    <s v="1133602727920001024"/>
    <s v="Tweet"/>
    <n v="0"/>
    <n v="0"/>
    <m/>
    <m/>
    <m/>
    <m/>
    <m/>
    <m/>
    <m/>
    <m/>
    <n v="1"/>
    <s v="4"/>
    <s v="1"/>
    <n v="0"/>
    <n v="0"/>
    <n v="0"/>
    <n v="0"/>
    <n v="0"/>
    <n v="0"/>
    <n v="26"/>
    <n v="100"/>
    <n v="26"/>
  </r>
  <r>
    <s v="serverlessfan"/>
    <s v="gp_pulipaka"/>
    <m/>
    <m/>
    <m/>
    <m/>
    <m/>
    <m/>
    <m/>
    <m/>
    <s v="No"/>
    <n v="36"/>
    <m/>
    <m/>
    <x v="1"/>
    <d v="2019-05-29T05:15:31.000"/>
    <s v="Kubernetes Future: VMs, Containers, or Hypervisor? #BigData #Analytics #DataScience #AI #MachineLearning #Kubernetes #Container #Hypervisor #IoT #IIoT #PyTorch #Python #RStats #JavaScript #ReactJS #GoLang #CloudComputing #Serverless #DataScientist #Linux _x000a_https://t.co/MMBX55Ut39 https://t.co/qNYXnH8VG5"/>
    <m/>
    <m/>
    <x v="2"/>
    <m/>
    <s v="http://pbs.twimg.com/profile_images/973611685822058497/yRRo9D52_normal.jpg"/>
    <x v="32"/>
    <d v="2019-05-29T00:00:00.000"/>
    <s v="05:15:31"/>
    <s v="https://twitter.com/serverlessfan/status/1133602750674165760"/>
    <m/>
    <m/>
    <s v="1133602750674165760"/>
    <m/>
    <b v="0"/>
    <n v="0"/>
    <s v=""/>
    <b v="0"/>
    <s v="en"/>
    <m/>
    <s v=""/>
    <b v="0"/>
    <n v="13"/>
    <s v="1133602727920001024"/>
    <s v="Serverless Tweet/Retweet Bot"/>
    <b v="0"/>
    <s v="1133602727920001024"/>
    <s v="Tweet"/>
    <n v="0"/>
    <n v="0"/>
    <m/>
    <m/>
    <m/>
    <m/>
    <m/>
    <m/>
    <m/>
    <m/>
    <n v="1"/>
    <s v="2"/>
    <s v="1"/>
    <n v="0"/>
    <n v="0"/>
    <n v="0"/>
    <n v="0"/>
    <n v="0"/>
    <n v="0"/>
    <n v="26"/>
    <n v="100"/>
    <n v="26"/>
  </r>
  <r>
    <s v="wil_bielert"/>
    <s v="datasciencefr"/>
    <m/>
    <m/>
    <m/>
    <m/>
    <m/>
    <m/>
    <m/>
    <m/>
    <s v="No"/>
    <n v="37"/>
    <m/>
    <m/>
    <x v="3"/>
    <d v="2019-05-29T09:14:29.000"/>
    <s v="RT @DataScienceFr: 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775315482/WB_normal.jpg"/>
    <x v="33"/>
    <d v="2019-05-29T00:00:00.000"/>
    <s v="09:14:29"/>
    <s v="https://twitter.com/wil_bielert/status/1133662886151303168"/>
    <m/>
    <m/>
    <s v="1133662886151303168"/>
    <m/>
    <b v="0"/>
    <n v="0"/>
    <s v=""/>
    <b v="0"/>
    <s v="en"/>
    <m/>
    <s v=""/>
    <b v="0"/>
    <n v="1"/>
    <s v=""/>
    <s v="IFTTT"/>
    <b v="0"/>
    <s v="1133662886151303168"/>
    <s v="Tweet"/>
    <n v="0"/>
    <n v="0"/>
    <m/>
    <m/>
    <m/>
    <m/>
    <m/>
    <m/>
    <m/>
    <m/>
    <n v="1"/>
    <s v="2"/>
    <s v="2"/>
    <n v="0"/>
    <n v="0"/>
    <n v="0"/>
    <n v="0"/>
    <n v="0"/>
    <n v="0"/>
    <n v="28"/>
    <n v="100"/>
    <n v="28"/>
  </r>
  <r>
    <s v="serverlessfan"/>
    <s v="wil_bielert"/>
    <m/>
    <m/>
    <m/>
    <m/>
    <m/>
    <m/>
    <m/>
    <m/>
    <s v="No"/>
    <n v="38"/>
    <m/>
    <m/>
    <x v="1"/>
    <d v="2019-05-29T09:14:34.000"/>
    <s v="RT @DataScienceFr: Kubernetes Future: VMs, Containers, or Hypervisor? #BigData #Analytics #DataScience #AI #MachineLearning #Kubernetes #Container #Hypervisor #IoT #IIoT #PyTorch #Python #RStats #JavaScript #ReactJS #GoLang #CloudComputing #Serverless #DataScientist #Linux _x000a_ …"/>
    <m/>
    <m/>
    <x v="6"/>
    <m/>
    <s v="http://pbs.twimg.com/profile_images/973611685822058497/yRRo9D52_normal.jpg"/>
    <x v="34"/>
    <d v="2019-05-29T00:00:00.000"/>
    <s v="09:14:34"/>
    <s v="https://twitter.com/serverlessfan/status/1133662907995250689"/>
    <m/>
    <m/>
    <s v="1133662907995250689"/>
    <m/>
    <b v="0"/>
    <n v="0"/>
    <s v=""/>
    <b v="0"/>
    <s v="en"/>
    <m/>
    <s v=""/>
    <b v="0"/>
    <n v="1"/>
    <s v="1133662886151303168"/>
    <s v="Serverless Tweet/Retweet Bot"/>
    <b v="0"/>
    <s v="1133662886151303168"/>
    <s v="Tweet"/>
    <n v="0"/>
    <n v="0"/>
    <m/>
    <m/>
    <m/>
    <m/>
    <m/>
    <m/>
    <m/>
    <m/>
    <n v="1"/>
    <s v="2"/>
    <s v="2"/>
    <n v="0"/>
    <n v="0"/>
    <n v="0"/>
    <n v="0"/>
    <n v="0"/>
    <n v="0"/>
    <n v="28"/>
    <n v="100"/>
    <n v="28"/>
  </r>
  <r>
    <s v="datasciencefr"/>
    <s v="datasciencefr"/>
    <m/>
    <m/>
    <m/>
    <m/>
    <m/>
    <m/>
    <m/>
    <m/>
    <s v="No"/>
    <n v="39"/>
    <m/>
    <m/>
    <x v="2"/>
    <d v="2019-05-29T08:27:18.000"/>
    <s v="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584756112773226496/djAQtEO5_normal.jpg"/>
    <x v="35"/>
    <d v="2019-05-29T00:00:00.000"/>
    <s v="08:27:18"/>
    <s v="https://twitter.com/datasciencefr/status/1133651013871767552"/>
    <m/>
    <m/>
    <s v="1133651013871767552"/>
    <m/>
    <b v="0"/>
    <n v="0"/>
    <s v=""/>
    <b v="0"/>
    <s v="en"/>
    <m/>
    <s v=""/>
    <b v="0"/>
    <n v="4"/>
    <s v=""/>
    <s v="IFTTT"/>
    <b v="0"/>
    <s v="1133651013871767552"/>
    <s v="Tweet"/>
    <n v="0"/>
    <n v="0"/>
    <m/>
    <m/>
    <m/>
    <m/>
    <m/>
    <m/>
    <m/>
    <m/>
    <n v="1"/>
    <s v="2"/>
    <s v="2"/>
    <n v="0"/>
    <n v="0"/>
    <n v="0"/>
    <n v="0"/>
    <n v="0"/>
    <n v="0"/>
    <n v="26"/>
    <n v="100"/>
    <n v="26"/>
  </r>
  <r>
    <s v="serverlessfan"/>
    <s v="datasciencefr"/>
    <m/>
    <m/>
    <m/>
    <m/>
    <m/>
    <m/>
    <m/>
    <m/>
    <s v="No"/>
    <n v="40"/>
    <m/>
    <m/>
    <x v="1"/>
    <d v="2019-05-29T08:27:23.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73611685822058497/yRRo9D52_normal.jpg"/>
    <x v="36"/>
    <d v="2019-05-29T00:00:00.000"/>
    <s v="08:27:23"/>
    <s v="https://twitter.com/serverlessfan/status/1133651035686408192"/>
    <m/>
    <m/>
    <s v="1133651035686408192"/>
    <m/>
    <b v="0"/>
    <n v="0"/>
    <s v=""/>
    <b v="0"/>
    <s v="en"/>
    <m/>
    <s v=""/>
    <b v="0"/>
    <n v="4"/>
    <s v="1133651013871767552"/>
    <s v="Serverless Tweet/Retweet Bot"/>
    <b v="0"/>
    <s v="1133651013871767552"/>
    <s v="Tweet"/>
    <n v="0"/>
    <n v="0"/>
    <m/>
    <m/>
    <m/>
    <m/>
    <m/>
    <m/>
    <m/>
    <m/>
    <n v="1"/>
    <s v="2"/>
    <s v="2"/>
    <n v="0"/>
    <n v="0"/>
    <n v="0"/>
    <n v="0"/>
    <n v="0"/>
    <n v="0"/>
    <n v="26"/>
    <n v="100"/>
    <n v="26"/>
  </r>
  <r>
    <s v="nosqldigest"/>
    <s v="analyticsfrance"/>
    <m/>
    <m/>
    <m/>
    <m/>
    <m/>
    <m/>
    <m/>
    <m/>
    <s v="No"/>
    <n v="42"/>
    <m/>
    <m/>
    <x v="1"/>
    <d v="2019-05-29T09:21:43.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499257180009529344/CSWhr7LZ_normal.jpeg"/>
    <x v="37"/>
    <d v="2019-05-29T00:00:00.000"/>
    <s v="09:21:43"/>
    <s v="https://twitter.com/nosqldigest/status/1133664707783548933"/>
    <m/>
    <m/>
    <s v="1133664707783548933"/>
    <m/>
    <b v="0"/>
    <n v="0"/>
    <s v=""/>
    <b v="0"/>
    <s v="en"/>
    <m/>
    <s v=""/>
    <b v="0"/>
    <n v="7"/>
    <s v="1133657778109730817"/>
    <s v="NoSQLDigest"/>
    <b v="0"/>
    <s v="1133657778109730817"/>
    <s v="Tweet"/>
    <n v="0"/>
    <n v="0"/>
    <m/>
    <m/>
    <m/>
    <m/>
    <m/>
    <m/>
    <m/>
    <m/>
    <n v="1"/>
    <s v="3"/>
    <s v="3"/>
    <n v="0"/>
    <n v="0"/>
    <n v="0"/>
    <n v="0"/>
    <n v="0"/>
    <n v="0"/>
    <n v="26"/>
    <n v="100"/>
    <n v="26"/>
  </r>
  <r>
    <s v="datascientistsf"/>
    <s v="datascientistsf"/>
    <m/>
    <m/>
    <m/>
    <m/>
    <m/>
    <m/>
    <m/>
    <m/>
    <s v="No"/>
    <n v="43"/>
    <m/>
    <m/>
    <x v="2"/>
    <d v="2019-05-29T09:09:32.000"/>
    <s v="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584756954993688576/bce-bDIR_normal.jpg"/>
    <x v="38"/>
    <d v="2019-05-29T00:00:00.000"/>
    <s v="09:09:32"/>
    <s v="https://twitter.com/datascientistsf/status/1133661643118919681"/>
    <m/>
    <m/>
    <s v="1133661643118919681"/>
    <m/>
    <b v="0"/>
    <n v="0"/>
    <s v=""/>
    <b v="0"/>
    <s v="en"/>
    <m/>
    <s v=""/>
    <b v="0"/>
    <n v="6"/>
    <s v=""/>
    <s v="IFTTT"/>
    <b v="0"/>
    <s v="1133661643118919681"/>
    <s v="Tweet"/>
    <n v="0"/>
    <n v="0"/>
    <m/>
    <m/>
    <m/>
    <m/>
    <m/>
    <m/>
    <m/>
    <m/>
    <n v="1"/>
    <s v="3"/>
    <s v="3"/>
    <n v="0"/>
    <n v="0"/>
    <n v="0"/>
    <n v="0"/>
    <n v="0"/>
    <n v="0"/>
    <n v="26"/>
    <n v="100"/>
    <n v="26"/>
  </r>
  <r>
    <s v="serverlessfan"/>
    <s v="datascientistsf"/>
    <m/>
    <m/>
    <m/>
    <m/>
    <m/>
    <m/>
    <m/>
    <m/>
    <s v="No"/>
    <n v="44"/>
    <m/>
    <m/>
    <x v="1"/>
    <d v="2019-05-29T09:09:38.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73611685822058497/yRRo9D52_normal.jpg"/>
    <x v="39"/>
    <d v="2019-05-29T00:00:00.000"/>
    <s v="09:09:38"/>
    <s v="https://twitter.com/serverlessfan/status/1133661665076088834"/>
    <m/>
    <m/>
    <s v="1133661665076088834"/>
    <m/>
    <b v="0"/>
    <n v="0"/>
    <s v=""/>
    <b v="0"/>
    <s v="en"/>
    <m/>
    <s v=""/>
    <b v="0"/>
    <n v="6"/>
    <s v="1133661643118919681"/>
    <s v="Serverless Tweet/Retweet Bot"/>
    <b v="0"/>
    <s v="1133661643118919681"/>
    <s v="Tweet"/>
    <n v="0"/>
    <n v="0"/>
    <m/>
    <m/>
    <m/>
    <m/>
    <m/>
    <m/>
    <m/>
    <m/>
    <n v="1"/>
    <s v="2"/>
    <s v="3"/>
    <n v="0"/>
    <n v="0"/>
    <n v="0"/>
    <n v="0"/>
    <n v="0"/>
    <n v="0"/>
    <n v="26"/>
    <n v="100"/>
    <n v="26"/>
  </r>
  <r>
    <s v="chidambara09"/>
    <s v="datascientistsf"/>
    <m/>
    <m/>
    <m/>
    <m/>
    <m/>
    <m/>
    <m/>
    <m/>
    <s v="No"/>
    <n v="45"/>
    <m/>
    <m/>
    <x v="1"/>
    <d v="2019-05-29T09:15:28.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60774125522518016/jhzjWv0i_normal.jpg"/>
    <x v="40"/>
    <d v="2019-05-29T00:00:00.000"/>
    <s v="09:15:28"/>
    <s v="https://twitter.com/chidambara09/status/1133663134030319616"/>
    <m/>
    <m/>
    <s v="1133663134030319616"/>
    <m/>
    <b v="0"/>
    <n v="0"/>
    <s v=""/>
    <b v="0"/>
    <s v="en"/>
    <m/>
    <s v=""/>
    <b v="0"/>
    <n v="6"/>
    <s v="1133661643118919681"/>
    <s v="Twitter Web App"/>
    <b v="0"/>
    <s v="1133661643118919681"/>
    <s v="Tweet"/>
    <n v="0"/>
    <n v="0"/>
    <m/>
    <m/>
    <m/>
    <m/>
    <m/>
    <m/>
    <m/>
    <m/>
    <n v="1"/>
    <s v="3"/>
    <s v="3"/>
    <n v="0"/>
    <n v="0"/>
    <n v="0"/>
    <n v="0"/>
    <n v="0"/>
    <n v="0"/>
    <n v="26"/>
    <n v="100"/>
    <n v="26"/>
  </r>
  <r>
    <s v="chidambara09"/>
    <s v="analyticsfrance"/>
    <m/>
    <m/>
    <m/>
    <m/>
    <m/>
    <m/>
    <m/>
    <m/>
    <s v="No"/>
    <n v="46"/>
    <m/>
    <m/>
    <x v="1"/>
    <d v="2019-05-29T09:26:27.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760774125522518016/jhzjWv0i_normal.jpg"/>
    <x v="41"/>
    <d v="2019-05-29T00:00:00.000"/>
    <s v="09:26:27"/>
    <s v="https://twitter.com/chidambara09/status/1133665898940649473"/>
    <m/>
    <m/>
    <s v="1133665898940649473"/>
    <m/>
    <b v="0"/>
    <n v="0"/>
    <s v=""/>
    <b v="0"/>
    <s v="en"/>
    <m/>
    <s v=""/>
    <b v="0"/>
    <n v="7"/>
    <s v="1133657778109730817"/>
    <s v="Twitter Web App"/>
    <b v="0"/>
    <s v="1133657778109730817"/>
    <s v="Tweet"/>
    <n v="0"/>
    <n v="0"/>
    <m/>
    <m/>
    <m/>
    <m/>
    <m/>
    <m/>
    <m/>
    <m/>
    <n v="1"/>
    <s v="3"/>
    <s v="3"/>
    <n v="0"/>
    <n v="0"/>
    <n v="0"/>
    <n v="0"/>
    <n v="0"/>
    <n v="0"/>
    <n v="26"/>
    <n v="100"/>
    <n v="26"/>
  </r>
  <r>
    <s v="machine_ml"/>
    <s v="serverlessfan"/>
    <m/>
    <m/>
    <m/>
    <m/>
    <m/>
    <m/>
    <m/>
    <m/>
    <s v="Yes"/>
    <n v="47"/>
    <m/>
    <m/>
    <x v="3"/>
    <d v="2019-05-29T08:02:16.000"/>
    <s v="RT @ServerlessFan: RT @AnalyticsFr: Kubernetes Future: VMs, Containers, or Hypervisor? #BigData #Analytics #DataScience #AI #MachineLearning #Kubernetes #Container #Hypervisor #IoT #IIoT #PyTorch #Python #RStats #JavaScript #ReactJS #GoLang #CloudComputing #Serverless #DataS…"/>
    <m/>
    <m/>
    <x v="7"/>
    <m/>
    <s v="http://pbs.twimg.com/profile_images/1004235176082321408/sr8WYJoB_normal.jpg"/>
    <x v="42"/>
    <d v="2019-05-29T00:00:00.000"/>
    <s v="08:02:16"/>
    <s v="https://twitter.com/machine_ml/status/1133644715725864960"/>
    <m/>
    <m/>
    <s v="1133644715725864960"/>
    <m/>
    <b v="0"/>
    <n v="1"/>
    <s v=""/>
    <b v="0"/>
    <s v="en"/>
    <m/>
    <s v=""/>
    <b v="0"/>
    <n v="2"/>
    <s v=""/>
    <s v="IFTTT"/>
    <b v="0"/>
    <s v="1133644715725864960"/>
    <s v="Tweet"/>
    <n v="0"/>
    <n v="0"/>
    <m/>
    <m/>
    <m/>
    <m/>
    <m/>
    <m/>
    <m/>
    <m/>
    <n v="2"/>
    <s v="4"/>
    <s v="2"/>
    <n v="0"/>
    <n v="0"/>
    <n v="0"/>
    <n v="0"/>
    <n v="0"/>
    <n v="0"/>
    <n v="29"/>
    <n v="100"/>
    <n v="29"/>
  </r>
  <r>
    <s v="machine_ml"/>
    <s v="serverlessfan"/>
    <m/>
    <m/>
    <m/>
    <m/>
    <m/>
    <m/>
    <m/>
    <m/>
    <s v="Yes"/>
    <n v="48"/>
    <m/>
    <m/>
    <x v="3"/>
    <d v="2019-05-29T08:02:21.000"/>
    <s v="RT @ServerlessFan: RT @DataScientistFr: Kubernetes Future: VMs, Containers, or Hypervisor? #BigData #Analytics #DataScience #AI #MachineLearning #Kubernetes #Container #Hypervisor #IoT #IIoT #PyTorch #Python #RStats #JavaScript #ReactJS #GoLang #CloudComputing #Serverless #D…"/>
    <m/>
    <m/>
    <x v="8"/>
    <m/>
    <s v="http://pbs.twimg.com/profile_images/1004235176082321408/sr8WYJoB_normal.jpg"/>
    <x v="43"/>
    <d v="2019-05-29T00:00:00.000"/>
    <s v="08:02:21"/>
    <s v="https://twitter.com/machine_ml/status/1133644732566069248"/>
    <m/>
    <m/>
    <s v="1133644732566069248"/>
    <m/>
    <b v="0"/>
    <n v="0"/>
    <s v=""/>
    <b v="0"/>
    <s v="en"/>
    <m/>
    <s v=""/>
    <b v="0"/>
    <n v="1"/>
    <s v=""/>
    <s v="IFTTT"/>
    <b v="0"/>
    <s v="1133644732566069248"/>
    <s v="Tweet"/>
    <n v="0"/>
    <n v="0"/>
    <m/>
    <m/>
    <m/>
    <m/>
    <m/>
    <m/>
    <m/>
    <m/>
    <n v="2"/>
    <s v="4"/>
    <s v="2"/>
    <n v="0"/>
    <n v="0"/>
    <n v="0"/>
    <n v="0"/>
    <n v="0"/>
    <n v="0"/>
    <n v="29"/>
    <n v="100"/>
    <n v="29"/>
  </r>
  <r>
    <s v="serverlessfan"/>
    <s v="analyticsfr"/>
    <m/>
    <m/>
    <m/>
    <m/>
    <m/>
    <m/>
    <m/>
    <m/>
    <s v="No"/>
    <n v="49"/>
    <m/>
    <m/>
    <x v="1"/>
    <d v="2019-05-29T08:01:10.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73611685822058497/yRRo9D52_normal.jpg"/>
    <x v="44"/>
    <d v="2019-05-29T00:00:00.000"/>
    <s v="08:01:10"/>
    <s v="https://twitter.com/serverlessfan/status/1133644436829818880"/>
    <m/>
    <m/>
    <s v="1133644436829818880"/>
    <m/>
    <b v="0"/>
    <n v="0"/>
    <s v=""/>
    <b v="0"/>
    <s v="en"/>
    <m/>
    <s v=""/>
    <b v="0"/>
    <n v="5"/>
    <s v="1133644414893604864"/>
    <s v="Serverless Tweet/Retweet Bot"/>
    <b v="0"/>
    <s v="1133644414893604864"/>
    <s v="Tweet"/>
    <n v="0"/>
    <n v="0"/>
    <m/>
    <m/>
    <m/>
    <m/>
    <m/>
    <m/>
    <m/>
    <m/>
    <n v="1"/>
    <s v="2"/>
    <s v="4"/>
    <n v="0"/>
    <n v="0"/>
    <n v="0"/>
    <n v="0"/>
    <n v="0"/>
    <n v="0"/>
    <n v="26"/>
    <n v="100"/>
    <n v="26"/>
  </r>
  <r>
    <s v="serverlessfan"/>
    <s v="datascientistfr"/>
    <m/>
    <m/>
    <m/>
    <m/>
    <m/>
    <m/>
    <m/>
    <m/>
    <s v="No"/>
    <n v="50"/>
    <m/>
    <m/>
    <x v="1"/>
    <d v="2019-05-29T08:01:41.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73611685822058497/yRRo9D52_normal.jpg"/>
    <x v="45"/>
    <d v="2019-05-29T00:00:00.000"/>
    <s v="08:01:41"/>
    <s v="https://twitter.com/serverlessfan/status/1133644566115037184"/>
    <m/>
    <m/>
    <s v="1133644566115037184"/>
    <m/>
    <b v="0"/>
    <n v="0"/>
    <s v=""/>
    <b v="0"/>
    <s v="en"/>
    <m/>
    <s v=""/>
    <b v="0"/>
    <n v="5"/>
    <s v="1133644544162115584"/>
    <s v="Serverless Tweet/Retweet Bot"/>
    <b v="0"/>
    <s v="1133644544162115584"/>
    <s v="Tweet"/>
    <n v="0"/>
    <n v="0"/>
    <m/>
    <m/>
    <m/>
    <m/>
    <m/>
    <m/>
    <m/>
    <m/>
    <n v="1"/>
    <s v="2"/>
    <s v="2"/>
    <n v="0"/>
    <n v="0"/>
    <n v="0"/>
    <n v="0"/>
    <n v="0"/>
    <n v="0"/>
    <n v="26"/>
    <n v="100"/>
    <n v="26"/>
  </r>
  <r>
    <s v="serverlessfan"/>
    <s v="machine_ml"/>
    <m/>
    <m/>
    <m/>
    <m/>
    <m/>
    <m/>
    <m/>
    <m/>
    <s v="Yes"/>
    <n v="51"/>
    <m/>
    <m/>
    <x v="1"/>
    <d v="2019-05-29T08:02:20.000"/>
    <s v="RT @AnalyticsFr: Kubernetes Future: VMs, Containers, or Hypervisor? #BigData #Analytics #DataScience #AI #MachineLearning #Kubernetes #Container #Hypervisor #IoT #IIoT #PyTorch #Python #RStats #JavaScript #ReactJS #GoLang #CloudComputing #Serverless #DataScientist #Linux _x000a_ …"/>
    <m/>
    <m/>
    <x v="4"/>
    <m/>
    <s v="http://pbs.twimg.com/profile_images/973611685822058497/yRRo9D52_normal.jpg"/>
    <x v="46"/>
    <d v="2019-05-29T00:00:00.000"/>
    <s v="08:02:20"/>
    <s v="https://twitter.com/serverlessfan/status/1133644729667788800"/>
    <m/>
    <m/>
    <s v="1133644729667788800"/>
    <m/>
    <b v="0"/>
    <n v="0"/>
    <s v=""/>
    <b v="0"/>
    <s v="en"/>
    <m/>
    <s v=""/>
    <b v="0"/>
    <n v="3"/>
    <s v="1133644707647688704"/>
    <s v="Serverless Tweet/Retweet Bot"/>
    <b v="0"/>
    <s v="1133644707647688704"/>
    <s v="Tweet"/>
    <n v="0"/>
    <n v="0"/>
    <m/>
    <m/>
    <m/>
    <m/>
    <m/>
    <m/>
    <m/>
    <m/>
    <n v="4"/>
    <s v="2"/>
    <s v="4"/>
    <m/>
    <m/>
    <m/>
    <m/>
    <m/>
    <m/>
    <m/>
    <m/>
    <m/>
  </r>
  <r>
    <s v="serverlessfan"/>
    <s v="machine_ml"/>
    <m/>
    <m/>
    <m/>
    <m/>
    <m/>
    <m/>
    <m/>
    <m/>
    <s v="Yes"/>
    <n v="53"/>
    <m/>
    <m/>
    <x v="1"/>
    <d v="2019-05-29T08:02:22.000"/>
    <s v="RT @ServerlessFan: RT @AnalyticsFr: Kubernetes Future: VMs, Containers, or Hypervisor? #BigData #Analytics #DataScience #AI #MachineLearning #Kubernetes #Container #Hypervisor #IoT #IIoT #PyTorch #Python #RStats #JavaScript #ReactJS #GoLang #CloudComputing #Serverless #DataS…"/>
    <m/>
    <m/>
    <x v="6"/>
    <m/>
    <s v="http://pbs.twimg.com/profile_images/973611685822058497/yRRo9D52_normal.jpg"/>
    <x v="47"/>
    <d v="2019-05-29T00:00:00.000"/>
    <s v="08:02:22"/>
    <s v="https://twitter.com/serverlessfan/status/1133644737624322048"/>
    <m/>
    <m/>
    <s v="1133644737624322048"/>
    <m/>
    <b v="0"/>
    <n v="0"/>
    <s v=""/>
    <b v="0"/>
    <s v="en"/>
    <m/>
    <s v=""/>
    <b v="0"/>
    <n v="2"/>
    <s v="1133644715725864960"/>
    <s v="Serverless Tweet/Retweet Bot"/>
    <b v="0"/>
    <s v="1133644715725864960"/>
    <s v="Tweet"/>
    <n v="0"/>
    <n v="0"/>
    <m/>
    <m/>
    <m/>
    <m/>
    <m/>
    <m/>
    <m/>
    <m/>
    <n v="4"/>
    <s v="2"/>
    <s v="4"/>
    <m/>
    <m/>
    <m/>
    <m/>
    <m/>
    <m/>
    <m/>
    <m/>
    <m/>
  </r>
  <r>
    <s v="serverlessfan"/>
    <s v="machine_ml"/>
    <m/>
    <m/>
    <m/>
    <m/>
    <m/>
    <m/>
    <m/>
    <m/>
    <s v="Yes"/>
    <n v="55"/>
    <m/>
    <m/>
    <x v="1"/>
    <d v="2019-05-29T08:02:24.000"/>
    <s v="RT @DataScientistFr: Kubernetes Future: VMs, Containers, or Hypervisor? #BigData #Analytics #DataScience #AI #MachineLearning #Kubernetes #Container #Hypervisor #IoT #IIoT #PyTorch #Python #RStats #JavaScript #ReactJS #GoLang #CloudComputing #Serverless #DataScientist #Linux _x000a_ …"/>
    <m/>
    <m/>
    <x v="6"/>
    <m/>
    <s v="http://pbs.twimg.com/profile_images/973611685822058497/yRRo9D52_normal.jpg"/>
    <x v="48"/>
    <d v="2019-05-29T00:00:00.000"/>
    <s v="08:02:24"/>
    <s v="https://twitter.com/serverlessfan/status/1133644747153842177"/>
    <m/>
    <m/>
    <s v="1133644747153842177"/>
    <m/>
    <b v="0"/>
    <n v="0"/>
    <s v=""/>
    <b v="0"/>
    <s v="en"/>
    <m/>
    <s v=""/>
    <b v="0"/>
    <n v="2"/>
    <s v="1133644725288935426"/>
    <s v="Serverless Tweet/Retweet Bot"/>
    <b v="0"/>
    <s v="1133644725288935426"/>
    <s v="Tweet"/>
    <n v="0"/>
    <n v="0"/>
    <m/>
    <m/>
    <m/>
    <m/>
    <m/>
    <m/>
    <m/>
    <m/>
    <n v="4"/>
    <s v="2"/>
    <s v="4"/>
    <m/>
    <m/>
    <m/>
    <m/>
    <m/>
    <m/>
    <m/>
    <m/>
    <m/>
  </r>
  <r>
    <s v="serverlessfan"/>
    <s v="machine_ml"/>
    <m/>
    <m/>
    <m/>
    <m/>
    <m/>
    <m/>
    <m/>
    <m/>
    <s v="Yes"/>
    <n v="57"/>
    <m/>
    <m/>
    <x v="1"/>
    <d v="2019-05-29T08:02:26.000"/>
    <s v="RT @ServerlessFan: RT @DataScientistFr: Kubernetes Future: VMs, Containers, or Hypervisor? #BigData #Analytics #DataScience #AI #MachineLearning #Kubernetes #Container #Hypervisor #IoT #IIoT #PyTorch #Python #RStats #JavaScript #ReactJS #GoLang #CloudComputing #Serverless #D…"/>
    <m/>
    <m/>
    <x v="9"/>
    <m/>
    <s v="http://pbs.twimg.com/profile_images/973611685822058497/yRRo9D52_normal.jpg"/>
    <x v="49"/>
    <d v="2019-05-29T00:00:00.000"/>
    <s v="08:02:26"/>
    <s v="https://twitter.com/serverlessfan/status/1133644754447753216"/>
    <m/>
    <m/>
    <s v="1133644754447753216"/>
    <m/>
    <b v="0"/>
    <n v="0"/>
    <s v=""/>
    <b v="0"/>
    <s v="en"/>
    <m/>
    <s v=""/>
    <b v="0"/>
    <n v="1"/>
    <s v="1133644732566069248"/>
    <s v="Serverless Tweet/Retweet Bot"/>
    <b v="0"/>
    <s v="1133644732566069248"/>
    <s v="Tweet"/>
    <n v="0"/>
    <n v="0"/>
    <m/>
    <m/>
    <m/>
    <m/>
    <m/>
    <m/>
    <m/>
    <m/>
    <n v="4"/>
    <s v="2"/>
    <s v="4"/>
    <m/>
    <m/>
    <m/>
    <m/>
    <m/>
    <m/>
    <m/>
    <m/>
    <m/>
  </r>
  <r>
    <s v="serverlessfan"/>
    <s v="analyticsfrance"/>
    <m/>
    <m/>
    <m/>
    <m/>
    <m/>
    <m/>
    <m/>
    <m/>
    <s v="No"/>
    <n v="59"/>
    <m/>
    <m/>
    <x v="1"/>
    <d v="2019-05-29T08:54:16.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73611685822058497/yRRo9D52_normal.jpg"/>
    <x v="50"/>
    <d v="2019-05-29T00:00:00.000"/>
    <s v="08:54:16"/>
    <s v="https://twitter.com/serverlessfan/status/1133657800142413824"/>
    <m/>
    <m/>
    <s v="1133657800142413824"/>
    <m/>
    <b v="0"/>
    <n v="0"/>
    <s v=""/>
    <b v="0"/>
    <s v="en"/>
    <m/>
    <s v=""/>
    <b v="0"/>
    <n v="7"/>
    <s v="1133657778109730817"/>
    <s v="Serverless Tweet/Retweet Bot"/>
    <b v="0"/>
    <s v="1133657778109730817"/>
    <s v="Tweet"/>
    <n v="0"/>
    <n v="0"/>
    <m/>
    <m/>
    <m/>
    <m/>
    <m/>
    <m/>
    <m/>
    <m/>
    <n v="1"/>
    <s v="2"/>
    <s v="3"/>
    <n v="0"/>
    <n v="0"/>
    <n v="0"/>
    <n v="0"/>
    <n v="0"/>
    <n v="0"/>
    <n v="26"/>
    <n v="100"/>
    <n v="26"/>
  </r>
  <r>
    <s v="cloudcoopitaly"/>
    <s v="serverlessfan"/>
    <m/>
    <m/>
    <m/>
    <m/>
    <m/>
    <m/>
    <m/>
    <m/>
    <s v="No"/>
    <n v="60"/>
    <m/>
    <m/>
    <x v="3"/>
    <d v="2019-05-29T08:32:41.000"/>
    <s v="RT @ServerlessFan: RT @AnalyticsFr: Kubernetes Future: VMs, Containers, or Hypervisor? #BigData #Analytics #DataScience #AI #MachineLearning #Kubernetes #Container #Hypervisor #IoT #IIoT #PyTorch #Python #RStats #JavaScript #ReactJS #GoLang #CloudComputing #Serverless #DataS…"/>
    <m/>
    <m/>
    <x v="6"/>
    <m/>
    <s v="http://pbs.twimg.com/profile_images/989796752327954432/Le52USlW_normal.jpg"/>
    <x v="51"/>
    <d v="2019-05-29T00:00:00.000"/>
    <s v="08:32:41"/>
    <s v="https://twitter.com/cloudcoopitaly/status/1133652367549845504"/>
    <m/>
    <m/>
    <s v="1133652367549845504"/>
    <m/>
    <b v="0"/>
    <n v="0"/>
    <s v=""/>
    <b v="0"/>
    <s v="en"/>
    <m/>
    <s v=""/>
    <b v="0"/>
    <n v="2"/>
    <s v="1133644715725864960"/>
    <s v="CloudCoop"/>
    <b v="0"/>
    <s v="1133644715725864960"/>
    <s v="Tweet"/>
    <n v="0"/>
    <n v="0"/>
    <m/>
    <m/>
    <m/>
    <m/>
    <m/>
    <m/>
    <m/>
    <m/>
    <n v="1"/>
    <s v="4"/>
    <s v="2"/>
    <m/>
    <m/>
    <m/>
    <m/>
    <m/>
    <m/>
    <m/>
    <m/>
    <m/>
  </r>
  <r>
    <s v="analyticsfrance"/>
    <s v="analyticsfrance"/>
    <m/>
    <m/>
    <m/>
    <m/>
    <m/>
    <m/>
    <m/>
    <m/>
    <s v="No"/>
    <n v="61"/>
    <m/>
    <m/>
    <x v="2"/>
    <d v="2019-05-29T08:54:11.000"/>
    <s v="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3383072572/2b0e67be1460e16857e604cc450f5129_normal.jpeg"/>
    <x v="52"/>
    <d v="2019-05-29T00:00:00.000"/>
    <s v="08:54:11"/>
    <s v="https://twitter.com/analyticsfrance/status/1133657778109730817"/>
    <m/>
    <m/>
    <s v="1133657778109730817"/>
    <m/>
    <b v="0"/>
    <n v="3"/>
    <s v=""/>
    <b v="0"/>
    <s v="en"/>
    <m/>
    <s v=""/>
    <b v="0"/>
    <n v="7"/>
    <s v=""/>
    <s v="IFTTT"/>
    <b v="0"/>
    <s v="1133657778109730817"/>
    <s v="Tweet"/>
    <n v="0"/>
    <n v="0"/>
    <m/>
    <m/>
    <m/>
    <m/>
    <m/>
    <m/>
    <m/>
    <m/>
    <n v="1"/>
    <s v="3"/>
    <s v="3"/>
    <n v="0"/>
    <n v="0"/>
    <n v="0"/>
    <n v="0"/>
    <n v="0"/>
    <n v="0"/>
    <n v="26"/>
    <n v="100"/>
    <n v="26"/>
  </r>
  <r>
    <s v="cloudcoopitaly"/>
    <s v="analyticsfrance"/>
    <m/>
    <m/>
    <m/>
    <m/>
    <m/>
    <m/>
    <m/>
    <m/>
    <s v="No"/>
    <n v="62"/>
    <m/>
    <m/>
    <x v="1"/>
    <d v="2019-05-29T09:32:40.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989796752327954432/Le52USlW_normal.jpg"/>
    <x v="53"/>
    <d v="2019-05-29T00:00:00.000"/>
    <s v="09:32:40"/>
    <s v="https://twitter.com/cloudcoopitaly/status/1133667465064529921"/>
    <m/>
    <m/>
    <s v="1133667465064529921"/>
    <m/>
    <b v="0"/>
    <n v="0"/>
    <s v=""/>
    <b v="0"/>
    <s v="en"/>
    <m/>
    <s v=""/>
    <b v="0"/>
    <n v="7"/>
    <s v="1133657778109730817"/>
    <s v="CloudCoop"/>
    <b v="0"/>
    <s v="1133657778109730817"/>
    <s v="Tweet"/>
    <n v="0"/>
    <n v="0"/>
    <m/>
    <m/>
    <m/>
    <m/>
    <m/>
    <m/>
    <m/>
    <m/>
    <n v="1"/>
    <s v="4"/>
    <s v="3"/>
    <n v="0"/>
    <n v="0"/>
    <n v="0"/>
    <n v="0"/>
    <n v="0"/>
    <n v="0"/>
    <n v="26"/>
    <n v="100"/>
    <n v="26"/>
  </r>
  <r>
    <s v="machine_ml"/>
    <s v="analyticsfr"/>
    <m/>
    <m/>
    <m/>
    <m/>
    <m/>
    <m/>
    <m/>
    <m/>
    <s v="No"/>
    <n v="65"/>
    <m/>
    <m/>
    <x v="3"/>
    <d v="2019-05-29T08:02:15.000"/>
    <s v="RT @AnalyticsFr: 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1004235176082321408/sr8WYJoB_normal.jpg"/>
    <x v="54"/>
    <d v="2019-05-29T00:00:00.000"/>
    <s v="08:02:15"/>
    <s v="https://twitter.com/machine_ml/status/1133644707647688704"/>
    <m/>
    <m/>
    <s v="1133644707647688704"/>
    <m/>
    <b v="0"/>
    <n v="2"/>
    <s v=""/>
    <b v="0"/>
    <s v="en"/>
    <m/>
    <s v=""/>
    <b v="0"/>
    <n v="3"/>
    <s v=""/>
    <s v="IFTTT"/>
    <b v="0"/>
    <s v="1133644707647688704"/>
    <s v="Tweet"/>
    <n v="0"/>
    <n v="0"/>
    <m/>
    <m/>
    <m/>
    <m/>
    <m/>
    <m/>
    <m/>
    <m/>
    <n v="2"/>
    <s v="4"/>
    <s v="4"/>
    <n v="0"/>
    <n v="0"/>
    <n v="0"/>
    <n v="0"/>
    <n v="0"/>
    <n v="0"/>
    <n v="28"/>
    <n v="100"/>
    <n v="28"/>
  </r>
  <r>
    <s v="machine_ml"/>
    <s v="datascientistfr"/>
    <m/>
    <m/>
    <m/>
    <m/>
    <m/>
    <m/>
    <m/>
    <m/>
    <s v="No"/>
    <n v="67"/>
    <m/>
    <m/>
    <x v="3"/>
    <d v="2019-05-29T08:02:19.000"/>
    <s v="RT @DataScientistFr: 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1004235176082321408/sr8WYJoB_normal.jpg"/>
    <x v="55"/>
    <d v="2019-05-29T00:00:00.000"/>
    <s v="08:02:19"/>
    <s v="https://twitter.com/machine_ml/status/1133644725288935426"/>
    <m/>
    <m/>
    <s v="1133644725288935426"/>
    <m/>
    <b v="0"/>
    <n v="0"/>
    <s v=""/>
    <b v="0"/>
    <s v="en"/>
    <m/>
    <s v=""/>
    <b v="0"/>
    <n v="2"/>
    <s v=""/>
    <s v="IFTTT"/>
    <b v="0"/>
    <s v="1133644725288935426"/>
    <s v="Tweet"/>
    <n v="0"/>
    <n v="0"/>
    <m/>
    <m/>
    <m/>
    <m/>
    <m/>
    <m/>
    <m/>
    <m/>
    <n v="2"/>
    <s v="4"/>
    <s v="2"/>
    <n v="0"/>
    <n v="0"/>
    <n v="0"/>
    <n v="0"/>
    <n v="0"/>
    <n v="0"/>
    <n v="28"/>
    <n v="100"/>
    <n v="28"/>
  </r>
  <r>
    <s v="dggonzalez2015"/>
    <s v="machine_ml"/>
    <m/>
    <m/>
    <m/>
    <m/>
    <m/>
    <m/>
    <m/>
    <m/>
    <s v="No"/>
    <n v="69"/>
    <m/>
    <m/>
    <x v="1"/>
    <d v="2019-05-29T08:23:33.000"/>
    <s v="RT @DataScientistFr: Kubernetes Future: VMs, Containers, or Hypervisor? #BigData #Analytics #DataScience #AI #MachineLearning #Kubernetes #Container #Hypervisor #IoT #IIoT #PyTorch #Python #RStats #JavaScript #ReactJS #GoLang #CloudComputing #Serverless #DataScientist #Linux _x000a_ …"/>
    <m/>
    <m/>
    <x v="6"/>
    <m/>
    <s v="http://pbs.twimg.com/profile_images/1078366371619192834/Q2ijmoJw_normal.jpg"/>
    <x v="56"/>
    <d v="2019-05-29T00:00:00.000"/>
    <s v="08:23:33"/>
    <s v="https://twitter.com/dggonzalez2015/status/1133650067913682944"/>
    <m/>
    <m/>
    <s v="1133650067913682944"/>
    <m/>
    <b v="0"/>
    <n v="0"/>
    <s v=""/>
    <b v="0"/>
    <s v="en"/>
    <m/>
    <s v=""/>
    <b v="0"/>
    <n v="2"/>
    <s v="1133644725288935426"/>
    <s v="planetadiego"/>
    <b v="0"/>
    <s v="1133644725288935426"/>
    <s v="Tweet"/>
    <n v="0"/>
    <n v="0"/>
    <m/>
    <m/>
    <m/>
    <m/>
    <m/>
    <m/>
    <m/>
    <m/>
    <n v="2"/>
    <s v="4"/>
    <s v="4"/>
    <m/>
    <m/>
    <m/>
    <m/>
    <m/>
    <m/>
    <m/>
    <m/>
    <m/>
  </r>
  <r>
    <s v="dggonzalez2015"/>
    <s v="machine_ml"/>
    <m/>
    <m/>
    <m/>
    <m/>
    <m/>
    <m/>
    <m/>
    <m/>
    <s v="No"/>
    <n v="70"/>
    <m/>
    <m/>
    <x v="1"/>
    <d v="2019-05-29T08:53:35.000"/>
    <s v="RT @AnalyticsFr: Kubernetes Future: VMs, Containers, or Hypervisor? #BigData #Analytics #DataScience #AI #MachineLearning #Kubernetes #Container #Hypervisor #IoT #IIoT #PyTorch #Python #RStats #JavaScript #ReactJS #GoLang #CloudComputing #Serverless #DataScientist #Linux _x000a_ …"/>
    <m/>
    <m/>
    <x v="4"/>
    <m/>
    <s v="http://pbs.twimg.com/profile_images/1078366371619192834/Q2ijmoJw_normal.jpg"/>
    <x v="57"/>
    <d v="2019-05-29T00:00:00.000"/>
    <s v="08:53:35"/>
    <s v="https://twitter.com/dggonzalez2015/status/1133657629618782208"/>
    <m/>
    <m/>
    <s v="1133657629618782208"/>
    <m/>
    <b v="0"/>
    <n v="0"/>
    <s v=""/>
    <b v="0"/>
    <s v="en"/>
    <m/>
    <s v=""/>
    <b v="0"/>
    <n v="3"/>
    <s v="1133644707647688704"/>
    <s v="planetadiego"/>
    <b v="0"/>
    <s v="1133644707647688704"/>
    <s v="Tweet"/>
    <n v="0"/>
    <n v="0"/>
    <m/>
    <m/>
    <m/>
    <m/>
    <m/>
    <m/>
    <m/>
    <m/>
    <n v="2"/>
    <s v="4"/>
    <s v="4"/>
    <m/>
    <m/>
    <m/>
    <m/>
    <m/>
    <m/>
    <m/>
    <m/>
    <m/>
  </r>
  <r>
    <s v="datascientistfr"/>
    <s v="datascientistfr"/>
    <m/>
    <m/>
    <m/>
    <m/>
    <m/>
    <m/>
    <m/>
    <m/>
    <s v="No"/>
    <n v="71"/>
    <m/>
    <m/>
    <x v="2"/>
    <d v="2019-05-29T08:01:36.000"/>
    <s v="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584757365037277185/syly2DDZ_normal.jpg"/>
    <x v="58"/>
    <d v="2019-05-29T00:00:00.000"/>
    <s v="08:01:36"/>
    <s v="https://twitter.com/datascientistfr/status/1133644544162115584"/>
    <m/>
    <m/>
    <s v="1133644544162115584"/>
    <m/>
    <b v="0"/>
    <n v="1"/>
    <s v=""/>
    <b v="0"/>
    <s v="en"/>
    <m/>
    <s v=""/>
    <b v="0"/>
    <n v="5"/>
    <s v=""/>
    <s v="IFTTT"/>
    <b v="0"/>
    <s v="1133644544162115584"/>
    <s v="Tweet"/>
    <n v="0"/>
    <n v="0"/>
    <m/>
    <m/>
    <m/>
    <m/>
    <m/>
    <m/>
    <m/>
    <m/>
    <n v="1"/>
    <s v="2"/>
    <s v="2"/>
    <n v="0"/>
    <n v="0"/>
    <n v="0"/>
    <n v="0"/>
    <n v="0"/>
    <n v="0"/>
    <n v="26"/>
    <n v="100"/>
    <n v="26"/>
  </r>
  <r>
    <s v="dggonzalez2015"/>
    <s v="datascientistfr"/>
    <m/>
    <m/>
    <m/>
    <m/>
    <m/>
    <m/>
    <m/>
    <m/>
    <s v="No"/>
    <n v="73"/>
    <m/>
    <m/>
    <x v="1"/>
    <d v="2019-05-29T10:03:47.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78366371619192834/Q2ijmoJw_normal.jpg"/>
    <x v="59"/>
    <d v="2019-05-29T00:00:00.000"/>
    <s v="10:03:47"/>
    <s v="https://twitter.com/dggonzalez2015/status/1133675295901462528"/>
    <m/>
    <m/>
    <s v="1133675295901462528"/>
    <m/>
    <b v="0"/>
    <n v="0"/>
    <s v=""/>
    <b v="0"/>
    <s v="en"/>
    <m/>
    <s v=""/>
    <b v="0"/>
    <n v="5"/>
    <s v="1133644544162115584"/>
    <s v="planetadiego"/>
    <b v="0"/>
    <s v="1133644544162115584"/>
    <s v="Tweet"/>
    <n v="0"/>
    <n v="0"/>
    <m/>
    <m/>
    <m/>
    <m/>
    <m/>
    <m/>
    <m/>
    <m/>
    <n v="1"/>
    <s v="4"/>
    <s v="2"/>
    <n v="0"/>
    <n v="0"/>
    <n v="0"/>
    <n v="0"/>
    <n v="0"/>
    <n v="0"/>
    <n v="26"/>
    <n v="100"/>
    <n v="26"/>
  </r>
  <r>
    <s v="analyticsfr"/>
    <s v="analyticsfr"/>
    <m/>
    <m/>
    <m/>
    <m/>
    <m/>
    <m/>
    <m/>
    <m/>
    <s v="No"/>
    <n v="74"/>
    <m/>
    <m/>
    <x v="2"/>
    <d v="2019-05-29T08:01:05.000"/>
    <s v="Kubernetes Future: VMs, Containers, or Hypervisor? #BigData #Analytics #DataScience #AI #MachineLearning #Kubernetes #Container #Hypervisor #IoT #IIoT #PyTorch #Python #RStats #JavaScript #ReactJS #GoLang #CloudComputing #Serverless #DataScientist #Linux _x000a_ …"/>
    <m/>
    <m/>
    <x v="5"/>
    <m/>
    <s v="http://pbs.twimg.com/profile_images/584755122854612992/-qOfOneV_normal.jpg"/>
    <x v="60"/>
    <d v="2019-05-29T00:00:00.000"/>
    <s v="08:01:05"/>
    <s v="https://twitter.com/analyticsfr/status/1133644414893604864"/>
    <m/>
    <m/>
    <s v="1133644414893604864"/>
    <m/>
    <b v="0"/>
    <n v="1"/>
    <s v=""/>
    <b v="0"/>
    <s v="en"/>
    <m/>
    <s v=""/>
    <b v="0"/>
    <n v="5"/>
    <s v=""/>
    <s v="IFTTT"/>
    <b v="0"/>
    <s v="1133644414893604864"/>
    <s v="Tweet"/>
    <n v="0"/>
    <n v="0"/>
    <m/>
    <m/>
    <m/>
    <m/>
    <m/>
    <m/>
    <m/>
    <m/>
    <n v="1"/>
    <s v="4"/>
    <s v="4"/>
    <n v="0"/>
    <n v="0"/>
    <n v="0"/>
    <n v="0"/>
    <n v="0"/>
    <n v="0"/>
    <n v="26"/>
    <n v="100"/>
    <n v="26"/>
  </r>
  <r>
    <s v="dggonzalez2015"/>
    <s v="analyticsfr"/>
    <m/>
    <m/>
    <m/>
    <m/>
    <m/>
    <m/>
    <m/>
    <m/>
    <s v="No"/>
    <n v="76"/>
    <m/>
    <m/>
    <x v="1"/>
    <d v="2019-05-29T10:53:54.000"/>
    <s v="Kubernetes Future: VMs, Containers, or Hypervisor? #BigData #Analytics #DataScience #AI #MachineLearning #Kubernetes #Container #Hypervisor #IoT #IIoT #PyTorch #Python #RStats #JavaScript #ReactJS #GoLang #CloudComputing #Serverless #DataScientist #Linux _x000a_ …"/>
    <m/>
    <m/>
    <x v="2"/>
    <m/>
    <s v="http://pbs.twimg.com/profile_images/1078366371619192834/Q2ijmoJw_normal.jpg"/>
    <x v="61"/>
    <d v="2019-05-29T00:00:00.000"/>
    <s v="10:53:54"/>
    <s v="https://twitter.com/dggonzalez2015/status/1133687907355639808"/>
    <m/>
    <m/>
    <s v="1133687907355639808"/>
    <m/>
    <b v="0"/>
    <n v="0"/>
    <s v=""/>
    <b v="0"/>
    <s v="en"/>
    <m/>
    <s v=""/>
    <b v="0"/>
    <n v="5"/>
    <s v="1133644414893604864"/>
    <s v="planetadiego"/>
    <b v="0"/>
    <s v="1133644414893604864"/>
    <s v="Tweet"/>
    <n v="0"/>
    <n v="0"/>
    <m/>
    <m/>
    <m/>
    <m/>
    <m/>
    <m/>
    <m/>
    <m/>
    <n v="1"/>
    <s v="4"/>
    <s v="4"/>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4">
    <i>
      <x v="1"/>
    </i>
    <i r="1">
      <x v="5"/>
    </i>
    <i r="2">
      <x v="142"/>
    </i>
    <i r="3">
      <x v="17"/>
    </i>
    <i r="2">
      <x v="150"/>
    </i>
    <i r="3">
      <x v="2"/>
    </i>
    <i r="3">
      <x v="3"/>
    </i>
    <i r="3">
      <x v="6"/>
    </i>
    <i r="3">
      <x v="7"/>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689677550">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689677550">
      <items count="10">
        <i x="9" s="1"/>
        <i x="6" s="1"/>
        <i x="4" s="1"/>
        <i x="2" s="1"/>
        <i x="8" s="1"/>
        <i x="7" s="1"/>
        <i x="5"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N76" totalsRowShown="0" headerRowDxfId="432" dataDxfId="431">
  <autoFilter ref="A2:BN76"/>
  <tableColumns count="66">
    <tableColumn id="1" name="Vertex 1" dataDxfId="381"/>
    <tableColumn id="2" name="Vertex 2" dataDxfId="379"/>
    <tableColumn id="3" name="Color" dataDxfId="380"/>
    <tableColumn id="4" name="Width" dataDxfId="430"/>
    <tableColumn id="11" name="Style" dataDxfId="429"/>
    <tableColumn id="5" name="Opacity" dataDxfId="428"/>
    <tableColumn id="6" name="Visibility" dataDxfId="427"/>
    <tableColumn id="10" name="Label" dataDxfId="426"/>
    <tableColumn id="12" name="Label Text Color" dataDxfId="425"/>
    <tableColumn id="13" name="Label Font Size" dataDxfId="424"/>
    <tableColumn id="14" name="Reciprocated?" dataDxfId="96"/>
    <tableColumn id="7" name="ID" dataDxfId="423"/>
    <tableColumn id="9" name="Dynamic Filter" dataDxfId="422"/>
    <tableColumn id="8" name="Add Your Own Columns Here" dataDxfId="378"/>
    <tableColumn id="15" name="Relationship" dataDxfId="377"/>
    <tableColumn id="16" name="Relationship Date (UTC)" dataDxfId="376"/>
    <tableColumn id="17" name="Tweet" dataDxfId="375"/>
    <tableColumn id="18" name="URLs in Tweet" dataDxfId="374"/>
    <tableColumn id="19" name="Domains in Tweet" dataDxfId="373"/>
    <tableColumn id="20" name="Hashtags in Tweet" dataDxfId="372"/>
    <tableColumn id="21" name="Media in Tweet" dataDxfId="371"/>
    <tableColumn id="22" name="Tweet Image File" dataDxfId="370"/>
    <tableColumn id="23" name="Tweet Date (UTC)" dataDxfId="369"/>
    <tableColumn id="24" name="Date" dataDxfId="368"/>
    <tableColumn id="25" name="Time" dataDxfId="367"/>
    <tableColumn id="26" name="Twitter Page for Tweet" dataDxfId="366"/>
    <tableColumn id="27" name="Latitude" dataDxfId="365"/>
    <tableColumn id="28" name="Longitude" dataDxfId="364"/>
    <tableColumn id="29" name="Imported ID" dataDxfId="363"/>
    <tableColumn id="30" name="In-Reply-To Tweet ID" dataDxfId="362"/>
    <tableColumn id="31" name="Favorited" dataDxfId="361"/>
    <tableColumn id="32" name="Favorite Count" dataDxfId="360"/>
    <tableColumn id="33" name="In-Reply-To User ID" dataDxfId="359"/>
    <tableColumn id="34" name="Is Quote Status" dataDxfId="358"/>
    <tableColumn id="35" name="Language" dataDxfId="357"/>
    <tableColumn id="36" name="Possibly Sensitive" dataDxfId="356"/>
    <tableColumn id="37" name="Quoted Status ID" dataDxfId="355"/>
    <tableColumn id="38" name="Retweeted" dataDxfId="354"/>
    <tableColumn id="39" name="Retweet Count" dataDxfId="353"/>
    <tableColumn id="40" name="Retweet ID" dataDxfId="352"/>
    <tableColumn id="41" name="Source" dataDxfId="351"/>
    <tableColumn id="42" name="Truncated" dataDxfId="350"/>
    <tableColumn id="43" name="Unified Twitter ID" dataDxfId="349"/>
    <tableColumn id="44" name="Imported Tweet Type" dataDxfId="348"/>
    <tableColumn id="45" name="Added By Extended Analysis" dataDxfId="347"/>
    <tableColumn id="46" name="Corrected By Extended Analysis" dataDxfId="346"/>
    <tableColumn id="47" name="Place Bounding Box" dataDxfId="345"/>
    <tableColumn id="48" name="Place Country" dataDxfId="344"/>
    <tableColumn id="49" name="Place Country Code" dataDxfId="343"/>
    <tableColumn id="50" name="Place Full Name" dataDxfId="342"/>
    <tableColumn id="51" name="Place ID" dataDxfId="341"/>
    <tableColumn id="52" name="Place Name" dataDxfId="340"/>
    <tableColumn id="53" name="Place Type" dataDxfId="339"/>
    <tableColumn id="54" name="Place URL" dataDxfId="338"/>
    <tableColumn id="55" name="Edge Weight"/>
    <tableColumn id="56" name="Vertex 1 Group" dataDxfId="301">
      <calculatedColumnFormula>REPLACE(INDEX(GroupVertices[Group], MATCH(Edges[[#This Row],[Vertex 1]],GroupVertices[Vertex],0)),1,1,"")</calculatedColumnFormula>
    </tableColumn>
    <tableColumn id="57" name="Vertex 2 Group" dataDxfId="126">
      <calculatedColumnFormula>REPLACE(INDEX(GroupVertices[Group], MATCH(Edges[[#This Row],[Vertex 2]],GroupVertices[Vertex],0)),1,1,"")</calculatedColumnFormula>
    </tableColumn>
    <tableColumn id="58" name="Sentiment List #1: Positive Word Count" dataDxfId="125"/>
    <tableColumn id="59" name="Sentiment List #1: Positive Word Percentage (%)" dataDxfId="124"/>
    <tableColumn id="60" name="Sentiment List #2: Negative Word Count" dataDxfId="123"/>
    <tableColumn id="61" name="Sentiment List #2: Negative Word Percentage (%)" dataDxfId="122"/>
    <tableColumn id="62" name="Sentiment List #3: Angry/Violent Word Count" dataDxfId="121"/>
    <tableColumn id="63" name="Sentiment List #3: Angry/Violent Word Percentage (%)" dataDxfId="120"/>
    <tableColumn id="64" name="Non-categorized Word Count" dataDxfId="119"/>
    <tableColumn id="65" name="Non-categorized Word Percentage (%)" dataDxfId="118"/>
    <tableColumn id="66" name="Edge Content Word Count" dataDxfId="1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00" dataDxfId="299">
  <autoFilter ref="A2:C18"/>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3" totalsRowShown="0" headerRowDxfId="293" dataDxfId="292">
  <autoFilter ref="A1:N3"/>
  <tableColumns count="14">
    <tableColumn id="1" name="Top URLs in Tweet in Entire Graph" dataDxfId="291"/>
    <tableColumn id="2" name="Entire Graph Count" dataDxfId="290"/>
    <tableColumn id="3" name="Top URLs in Tweet in G1" dataDxfId="289"/>
    <tableColumn id="4" name="G1 Count" dataDxfId="288"/>
    <tableColumn id="5" name="Top URLs in Tweet in G2" dataDxfId="287"/>
    <tableColumn id="6" name="G2 Count" dataDxfId="286"/>
    <tableColumn id="7" name="Top URLs in Tweet in G3" dataDxfId="285"/>
    <tableColumn id="8" name="G3 Count" dataDxfId="284"/>
    <tableColumn id="9" name="Top URLs in Tweet in G4" dataDxfId="283"/>
    <tableColumn id="10" name="G4 Count" dataDxfId="282"/>
    <tableColumn id="11" name="Top URLs in Tweet in G5" dataDxfId="281"/>
    <tableColumn id="12" name="G5 Count" dataDxfId="280"/>
    <tableColumn id="13" name="Top URLs in Tweet in G6" dataDxfId="279"/>
    <tableColumn id="14" name="G6 Count" dataDxfId="2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N8" totalsRowShown="0" headerRowDxfId="277" dataDxfId="276">
  <autoFilter ref="A6:N8"/>
  <tableColumns count="14">
    <tableColumn id="1" name="Top Domains in Tweet in Entire Graph" dataDxfId="275"/>
    <tableColumn id="2" name="Entire Graph Count" dataDxfId="274"/>
    <tableColumn id="3" name="Top Domains in Tweet in G1" dataDxfId="273"/>
    <tableColumn id="4" name="G1 Count" dataDxfId="272"/>
    <tableColumn id="5" name="Top Domains in Tweet in G2" dataDxfId="271"/>
    <tableColumn id="6" name="G2 Count" dataDxfId="270"/>
    <tableColumn id="7" name="Top Domains in Tweet in G3" dataDxfId="269"/>
    <tableColumn id="8" name="G3 Count" dataDxfId="268"/>
    <tableColumn id="9" name="Top Domains in Tweet in G4" dataDxfId="267"/>
    <tableColumn id="10" name="G4 Count" dataDxfId="266"/>
    <tableColumn id="11" name="Top Domains in Tweet in G5" dataDxfId="265"/>
    <tableColumn id="12" name="G5 Count" dataDxfId="264"/>
    <tableColumn id="13" name="Top Domains in Tweet in G6" dataDxfId="263"/>
    <tableColumn id="14" name="G6 Count" dataDxfId="26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N21" totalsRowShown="0" headerRowDxfId="261" dataDxfId="260">
  <autoFilter ref="A11:N21"/>
  <tableColumns count="14">
    <tableColumn id="1" name="Top Hashtags in Tweet in Entire Graph" dataDxfId="259"/>
    <tableColumn id="2" name="Entire Graph Count" dataDxfId="258"/>
    <tableColumn id="3" name="Top Hashtags in Tweet in G1" dataDxfId="257"/>
    <tableColumn id="4" name="G1 Count" dataDxfId="256"/>
    <tableColumn id="5" name="Top Hashtags in Tweet in G2" dataDxfId="255"/>
    <tableColumn id="6" name="G2 Count" dataDxfId="254"/>
    <tableColumn id="7" name="Top Hashtags in Tweet in G3" dataDxfId="253"/>
    <tableColumn id="8" name="G3 Count" dataDxfId="252"/>
    <tableColumn id="9" name="Top Hashtags in Tweet in G4" dataDxfId="251"/>
    <tableColumn id="10" name="G4 Count" dataDxfId="250"/>
    <tableColumn id="11" name="Top Hashtags in Tweet in G5" dataDxfId="249"/>
    <tableColumn id="12" name="G5 Count" dataDxfId="248"/>
    <tableColumn id="13" name="Top Hashtags in Tweet in G6" dataDxfId="247"/>
    <tableColumn id="14" name="G6 Count" dataDxfId="24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4:N34" totalsRowShown="0" headerRowDxfId="244" dataDxfId="243">
  <autoFilter ref="A24:N34"/>
  <tableColumns count="14">
    <tableColumn id="1" name="Top Words in Tweet in Entire Graph" dataDxfId="242"/>
    <tableColumn id="2" name="Entire Graph Count" dataDxfId="241"/>
    <tableColumn id="3" name="Top Words in Tweet in G1" dataDxfId="240"/>
    <tableColumn id="4" name="G1 Count" dataDxfId="239"/>
    <tableColumn id="5" name="Top Words in Tweet in G2" dataDxfId="238"/>
    <tableColumn id="6" name="G2 Count" dataDxfId="237"/>
    <tableColumn id="7" name="Top Words in Tweet in G3" dataDxfId="236"/>
    <tableColumn id="8" name="G3 Count" dataDxfId="235"/>
    <tableColumn id="9" name="Top Words in Tweet in G4" dataDxfId="234"/>
    <tableColumn id="10" name="G4 Count" dataDxfId="233"/>
    <tableColumn id="11" name="Top Words in Tweet in G5" dataDxfId="232"/>
    <tableColumn id="12" name="G5 Count" dataDxfId="231"/>
    <tableColumn id="13" name="Top Words in Tweet in G6" dataDxfId="230"/>
    <tableColumn id="14" name="G6 Count" dataDxfId="22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7:N47" totalsRowShown="0" headerRowDxfId="227" dataDxfId="226">
  <autoFilter ref="A37:N47"/>
  <tableColumns count="14">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0:N51" totalsRowShown="0" headerRowDxfId="210" dataDxfId="209">
  <autoFilter ref="A50:N51"/>
  <tableColumns count="14">
    <tableColumn id="1" name="Top Replied-To in Entire Graph" dataDxfId="208"/>
    <tableColumn id="2" name="Entire Graph Count" dataDxfId="204"/>
    <tableColumn id="3" name="Top Replied-To in G1" dataDxfId="203"/>
    <tableColumn id="4" name="G1 Count" dataDxfId="200"/>
    <tableColumn id="5" name="Top Replied-To in G2" dataDxfId="199"/>
    <tableColumn id="6" name="G2 Count" dataDxfId="196"/>
    <tableColumn id="7" name="Top Replied-To in G3" dataDxfId="195"/>
    <tableColumn id="8" name="G3 Count" dataDxfId="192"/>
    <tableColumn id="9" name="Top Replied-To in G4" dataDxfId="191"/>
    <tableColumn id="10" name="G4 Count" dataDxfId="188"/>
    <tableColumn id="11" name="Top Replied-To in G5" dataDxfId="187"/>
    <tableColumn id="12" name="G5 Count" dataDxfId="184"/>
    <tableColumn id="13" name="Top Replied-To in G6" dataDxfId="183"/>
    <tableColumn id="14" name="G6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4:N58" totalsRowShown="0" headerRowDxfId="207" dataDxfId="206">
  <autoFilter ref="A54:N58"/>
  <tableColumns count="14">
    <tableColumn id="1" name="Top Mentioned in Entire Graph" dataDxfId="205"/>
    <tableColumn id="2" name="Entire Graph Count" dataDxfId="202"/>
    <tableColumn id="3" name="Top Mentioned in G1" dataDxfId="201"/>
    <tableColumn id="4" name="G1 Count" dataDxfId="198"/>
    <tableColumn id="5" name="Top Mentioned in G2" dataDxfId="197"/>
    <tableColumn id="6" name="G2 Count" dataDxfId="194"/>
    <tableColumn id="7" name="Top Mentioned in G3" dataDxfId="193"/>
    <tableColumn id="8" name="G3 Count" dataDxfId="190"/>
    <tableColumn id="9" name="Top Mentioned in G4" dataDxfId="189"/>
    <tableColumn id="10" name="G4 Count" dataDxfId="186"/>
    <tableColumn id="11" name="Top Mentioned in G5" dataDxfId="185"/>
    <tableColumn id="12" name="G5 Count" dataDxfId="181"/>
    <tableColumn id="13" name="Top Mentioned in G6" dataDxfId="180"/>
    <tableColumn id="14" name="G6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1:N71" totalsRowShown="0" headerRowDxfId="176" dataDxfId="175">
  <autoFilter ref="A61:N71"/>
  <tableColumns count="14">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21" dataDxfId="420">
  <autoFilter ref="A2:BT33"/>
  <tableColumns count="72">
    <tableColumn id="1" name="Vertex" dataDxfId="419"/>
    <tableColumn id="72" name="Subgraph"/>
    <tableColumn id="2" name="Color" dataDxfId="418"/>
    <tableColumn id="5" name="Shape" dataDxfId="417"/>
    <tableColumn id="6" name="Size" dataDxfId="416"/>
    <tableColumn id="4" name="Opacity" dataDxfId="318"/>
    <tableColumn id="7" name="Image File" dataDxfId="316"/>
    <tableColumn id="3" name="Visibility" dataDxfId="317"/>
    <tableColumn id="10" name="Label" dataDxfId="415"/>
    <tableColumn id="16" name="Label Fill Color" dataDxfId="414"/>
    <tableColumn id="9" name="Label Position" dataDxfId="312"/>
    <tableColumn id="8" name="Tooltip" dataDxfId="310"/>
    <tableColumn id="18" name="Layout Order" dataDxfId="311"/>
    <tableColumn id="13" name="X" dataDxfId="413"/>
    <tableColumn id="14" name="Y" dataDxfId="412"/>
    <tableColumn id="12" name="Locked?" dataDxfId="411"/>
    <tableColumn id="19" name="Polar R" dataDxfId="410"/>
    <tableColumn id="20" name="Polar Angle" dataDxfId="409"/>
    <tableColumn id="21" name="Degree" dataDxfId="79"/>
    <tableColumn id="22" name="In-Degree" dataDxfId="78"/>
    <tableColumn id="23" name="Out-Degree" dataDxfId="75"/>
    <tableColumn id="24" name="Betweenness Centrality" dataDxfId="74"/>
    <tableColumn id="25" name="Closeness Centrality" dataDxfId="73"/>
    <tableColumn id="26" name="Eigenvector Centrality" dataDxfId="71"/>
    <tableColumn id="15" name="PageRank" dataDxfId="72"/>
    <tableColumn id="27" name="Clustering Coefficient" dataDxfId="76"/>
    <tableColumn id="29" name="Reciprocated Vertex Pair Ratio" dataDxfId="77"/>
    <tableColumn id="11" name="ID" dataDxfId="408"/>
    <tableColumn id="28" name="Dynamic Filter" dataDxfId="407"/>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5"/>
    <tableColumn id="49" name="Custom Menu Item Text" dataDxfId="314"/>
    <tableColumn id="50" name="Custom Menu Item Action" dataDxfId="313"/>
    <tableColumn id="51" name="Tweeted Search Term?" dataDxfId="302"/>
    <tableColumn id="52" name="Vertex Group" dataDxfId="159">
      <calculatedColumnFormula>REPLACE(INDEX(GroupVertices[Group], MATCH(Vertices[[#This Row],[Vertex]],GroupVertices[Vertex],0)),1,1,"")</calculatedColumnFormula>
    </tableColumn>
    <tableColumn id="53" name="Top URLs in Tweet by Count" dataDxfId="158"/>
    <tableColumn id="54" name="Top URLs in Tweet by Salience" dataDxfId="157"/>
    <tableColumn id="55" name="Top Domains in Tweet by Count" dataDxfId="156"/>
    <tableColumn id="56" name="Top Domains in Tweet by Salience" dataDxfId="155"/>
    <tableColumn id="57" name="Top Hashtags in Tweet by Count" dataDxfId="154"/>
    <tableColumn id="58" name="Top Hashtags in Tweet by Salience" dataDxfId="153"/>
    <tableColumn id="59" name="Top Words in Tweet by Count" dataDxfId="152"/>
    <tableColumn id="60" name="Top Words in Tweet by Salience" dataDxfId="151"/>
    <tableColumn id="61" name="Top Word Pairs in Tweet by Count" dataDxfId="150"/>
    <tableColumn id="62" name="Top Word Pairs in Tweet by Salience" dataDxfId="116"/>
    <tableColumn id="63" name="Sentiment List #1: Positive Word Count" dataDxfId="115"/>
    <tableColumn id="64" name="Sentiment List #1: Positive Word Percentage (%)" dataDxfId="114"/>
    <tableColumn id="65" name="Sentiment List #2: Negative Word Count" dataDxfId="113"/>
    <tableColumn id="66" name="Sentiment List #2: Negative Word Percentage (%)" dataDxfId="112"/>
    <tableColumn id="67" name="Sentiment List #3: Angry/Violent Word Count" dataDxfId="111"/>
    <tableColumn id="68" name="Sentiment List #3: Angry/Violent Word Percentage (%)" dataDxfId="110"/>
    <tableColumn id="69" name="Non-categorized Word Count" dataDxfId="109"/>
    <tableColumn id="70" name="Non-categorized Word Percentage (%)" dataDxfId="108"/>
    <tableColumn id="71" name="Vertex Content Word Count" dataDxfId="107"/>
  </tableColumns>
  <tableStyleInfo name="NodeXL Table" showFirstColumn="0" showLastColumn="0" showRowStripes="0" showColumnStripes="0"/>
</table>
</file>

<file path=xl/tables/table20.xml><?xml version="1.0" encoding="utf-8"?>
<table xmlns="http://schemas.openxmlformats.org/spreadsheetml/2006/main" id="20" name="Words" displayName="Words" ref="A1:G194" totalsRowShown="0" headerRowDxfId="149" dataDxfId="148">
  <autoFilter ref="A1:G194"/>
  <tableColumns count="7">
    <tableColumn id="1" name="Word" dataDxfId="147"/>
    <tableColumn id="2" name="Count" dataDxfId="146"/>
    <tableColumn id="3" name="Salience" dataDxfId="145"/>
    <tableColumn id="4" name="Group" dataDxfId="144"/>
    <tableColumn id="5" name="Word on Sentiment List #1: Positive" dataDxfId="143"/>
    <tableColumn id="6" name="Word on Sentiment List #2: Negative" dataDxfId="142"/>
    <tableColumn id="7" name="Word on Sentiment List #3: Angry/Violent" dataDxfId="14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6" totalsRowShown="0" headerRowDxfId="140" dataDxfId="139">
  <autoFilter ref="A1:L186"/>
  <tableColumns count="12">
    <tableColumn id="1" name="Word 1" dataDxfId="138"/>
    <tableColumn id="2" name="Word 2" dataDxfId="137"/>
    <tableColumn id="3" name="Count" dataDxfId="136"/>
    <tableColumn id="4" name="Salience" dataDxfId="135"/>
    <tableColumn id="5" name="Mutual Information" dataDxfId="134"/>
    <tableColumn id="6" name="Group" dataDxfId="133"/>
    <tableColumn id="7" name="Word1 on Sentiment List #1: Positive" dataDxfId="132"/>
    <tableColumn id="8" name="Word1 on Sentiment List #2: Negative" dataDxfId="131"/>
    <tableColumn id="9" name="Word1 on Sentiment List #3: Angry/Violent" dataDxfId="130"/>
    <tableColumn id="10" name="Word2 on Sentiment List #1: Positive" dataDxfId="129"/>
    <tableColumn id="11" name="Word2 on Sentiment List #2: Negative" dataDxfId="128"/>
    <tableColumn id="12" name="Word2 on Sentiment List #3: Angry/Violent" dataDxfId="127"/>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06">
  <autoFilter ref="A2:AO8"/>
  <tableColumns count="41">
    <tableColumn id="1" name="Group" dataDxfId="309"/>
    <tableColumn id="2" name="Vertex Color" dataDxfId="308"/>
    <tableColumn id="3" name="Vertex Shape" dataDxfId="306"/>
    <tableColumn id="22" name="Visibility" dataDxfId="307"/>
    <tableColumn id="4" name="Collapsed?"/>
    <tableColumn id="18" name="Label" dataDxfId="405"/>
    <tableColumn id="20" name="Collapsed X"/>
    <tableColumn id="21" name="Collapsed Y"/>
    <tableColumn id="6" name="ID" dataDxfId="404"/>
    <tableColumn id="19" name="Collapsed Properties" dataDxfId="95"/>
    <tableColumn id="5" name="Vertices" dataDxfId="94"/>
    <tableColumn id="7" name="Unique Edges" dataDxfId="93"/>
    <tableColumn id="8" name="Edges With Duplicates" dataDxfId="92"/>
    <tableColumn id="9" name="Total Edges" dataDxfId="91"/>
    <tableColumn id="10" name="Self-Loops" dataDxfId="90"/>
    <tableColumn id="24" name="Reciprocated Vertex Pair Ratio" dataDxfId="89"/>
    <tableColumn id="25" name="Reciprocated Edge Ratio" dataDxfId="88"/>
    <tableColumn id="11" name="Connected Components" dataDxfId="87"/>
    <tableColumn id="12" name="Single-Vertex Connected Components" dataDxfId="86"/>
    <tableColumn id="13" name="Maximum Vertices in a Connected Component" dataDxfId="85"/>
    <tableColumn id="14" name="Maximum Edges in a Connected Component" dataDxfId="84"/>
    <tableColumn id="15" name="Maximum Geodesic Distance (Diameter)" dataDxfId="83"/>
    <tableColumn id="16" name="Average Geodesic Distance" dataDxfId="82"/>
    <tableColumn id="17" name="Graph Density" dataDxfId="80"/>
    <tableColumn id="23" name="Top URLs in Tweet" dataDxfId="81"/>
    <tableColumn id="26" name="Top Domains in Tweet" dataDxfId="245"/>
    <tableColumn id="27" name="Top Hashtags in Tweet" dataDxfId="228"/>
    <tableColumn id="28" name="Top Words in Tweet" dataDxfId="211"/>
    <tableColumn id="29" name="Top Word Pairs in Tweet" dataDxfId="178"/>
    <tableColumn id="30" name="Top Replied-To in Tweet" dataDxfId="177"/>
    <tableColumn id="31" name="Top Mentioned in Tweet" dataDxfId="160"/>
    <tableColumn id="32" name="Top Tweeters" dataDxfId="106"/>
    <tableColumn id="33" name="Sentiment List #1: Positive Word Count" dataDxfId="105"/>
    <tableColumn id="34" name="Sentiment List #1: Positive Word Percentage (%)" dataDxfId="104"/>
    <tableColumn id="35" name="Sentiment List #2: Negative Word Count" dataDxfId="103"/>
    <tableColumn id="36" name="Sentiment List #2: Negative Word Percentage (%)" dataDxfId="102"/>
    <tableColumn id="37" name="Sentiment List #3: Angry/Violent Word Count" dataDxfId="101"/>
    <tableColumn id="38" name="Sentiment List #3: Angry/Violent Word Percentage (%)" dataDxfId="100"/>
    <tableColumn id="39" name="Non-categorized Word Count" dataDxfId="99"/>
    <tableColumn id="40" name="Non-categorized Word Percentage (%)" dataDxfId="98"/>
    <tableColumn id="41" name="Group Content Word Count"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403" dataDxfId="402">
  <autoFilter ref="A1:C32"/>
  <tableColumns count="3">
    <tableColumn id="1" name="Group" dataDxfId="305"/>
    <tableColumn id="2" name="Vertex" dataDxfId="304"/>
    <tableColumn id="3" name="Vertex ID" dataDxfId="3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1"/>
    <tableColumn id="2" name="Degree Frequency" dataDxfId="400">
      <calculatedColumnFormula>COUNTIF(Vertices[Degree], "&gt;= " &amp; D2) - COUNTIF(Vertices[Degree], "&gt;=" &amp; D3)</calculatedColumnFormula>
    </tableColumn>
    <tableColumn id="3" name="In-Degree Bin" dataDxfId="399"/>
    <tableColumn id="4" name="In-Degree Frequency" dataDxfId="398">
      <calculatedColumnFormula>COUNTIF(Vertices[In-Degree], "&gt;= " &amp; F2) - COUNTIF(Vertices[In-Degree], "&gt;=" &amp; F3)</calculatedColumnFormula>
    </tableColumn>
    <tableColumn id="5" name="Out-Degree Bin" dataDxfId="397"/>
    <tableColumn id="6" name="Out-Degree Frequency" dataDxfId="396">
      <calculatedColumnFormula>COUNTIF(Vertices[Out-Degree], "&gt;= " &amp; H2) - COUNTIF(Vertices[Out-Degree], "&gt;=" &amp; H3)</calculatedColumnFormula>
    </tableColumn>
    <tableColumn id="7" name="Betweenness Centrality Bin" dataDxfId="395"/>
    <tableColumn id="8" name="Betweenness Centrality Frequency" dataDxfId="394">
      <calculatedColumnFormula>COUNTIF(Vertices[Betweenness Centrality], "&gt;= " &amp; J2) - COUNTIF(Vertices[Betweenness Centrality], "&gt;=" &amp; J3)</calculatedColumnFormula>
    </tableColumn>
    <tableColumn id="9" name="Closeness Centrality Bin" dataDxfId="393"/>
    <tableColumn id="10" name="Closeness Centrality Frequency" dataDxfId="392">
      <calculatedColumnFormula>COUNTIF(Vertices[Closeness Centrality], "&gt;= " &amp; L2) - COUNTIF(Vertices[Closeness Centrality], "&gt;=" &amp; L3)</calculatedColumnFormula>
    </tableColumn>
    <tableColumn id="11" name="Eigenvector Centrality Bin" dataDxfId="391"/>
    <tableColumn id="12" name="Eigenvector Centrality Frequency" dataDxfId="390">
      <calculatedColumnFormula>COUNTIF(Vertices[Eigenvector Centrality], "&gt;= " &amp; N2) - COUNTIF(Vertices[Eigenvector Centrality], "&gt;=" &amp; N3)</calculatedColumnFormula>
    </tableColumn>
    <tableColumn id="18" name="PageRank Bin" dataDxfId="389"/>
    <tableColumn id="17" name="PageRank Frequency" dataDxfId="388">
      <calculatedColumnFormula>COUNTIF(Vertices[Eigenvector Centrality], "&gt;= " &amp; P2) - COUNTIF(Vertices[Eigenvector Centrality], "&gt;=" &amp; P3)</calculatedColumnFormula>
    </tableColumn>
    <tableColumn id="13" name="Clustering Coefficient Bin" dataDxfId="387"/>
    <tableColumn id="14" name="Clustering Coefficient Frequency" dataDxfId="386">
      <calculatedColumnFormula>COUNTIF(Vertices[Clustering Coefficient], "&gt;= " &amp; R2) - COUNTIF(Vertices[Clustering Coefficient], "&gt;=" &amp; R3)</calculatedColumnFormula>
    </tableColumn>
    <tableColumn id="15" name="Dynamic Filter Bin" dataDxfId="385"/>
    <tableColumn id="16" name="Dynamic Filter Frequency" dataDxfId="3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zdnet.com/article/use-case-selection-will-make-or-break-your-ai-strategy-in-healthcare/" TargetMode="External" /><Relationship Id="rId2" Type="http://schemas.openxmlformats.org/officeDocument/2006/relationships/hyperlink" Target="https://www.zdnet.com/article/use-case-selection-will-make-or-break-your-ai-strategy-in-healthcare/" TargetMode="External" /><Relationship Id="rId3" Type="http://schemas.openxmlformats.org/officeDocument/2006/relationships/hyperlink" Target="https://www.zdnet.com/article/use-case-selection-will-make-or-break-your-ai-strategy-in-healthcare/" TargetMode="External" /><Relationship Id="rId4" Type="http://schemas.openxmlformats.org/officeDocument/2006/relationships/hyperlink" Target="https://www.zdnet.com/article/use-case-selection-will-make-or-break-your-ai-strategy-in-healthcare/" TargetMode="External" /><Relationship Id="rId5" Type="http://schemas.openxmlformats.org/officeDocument/2006/relationships/hyperlink" Target="https://www.infoq.com/news/2019/05/kubernetes-future/" TargetMode="External" /><Relationship Id="rId6" Type="http://schemas.openxmlformats.org/officeDocument/2006/relationships/hyperlink" Target="https://pbs.twimg.com/media/D7tdrEwVsAAOqHW.jpg" TargetMode="External" /><Relationship Id="rId7" Type="http://schemas.openxmlformats.org/officeDocument/2006/relationships/hyperlink" Target="http://pbs.twimg.com/profile_images/1033892704806002688/HUagLLhJ_normal.jpg" TargetMode="External" /><Relationship Id="rId8" Type="http://schemas.openxmlformats.org/officeDocument/2006/relationships/hyperlink" Target="http://pbs.twimg.com/profile_images/756157098627506177/Y74zY208_normal.jpg" TargetMode="External" /><Relationship Id="rId9" Type="http://schemas.openxmlformats.org/officeDocument/2006/relationships/hyperlink" Target="http://pbs.twimg.com/profile_images/740909379621244928/cPIOKx_E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pbs.twimg.com/profile_images/1111340256459149312/mwPz2SKE_normal.png" TargetMode="External" /><Relationship Id="rId12" Type="http://schemas.openxmlformats.org/officeDocument/2006/relationships/hyperlink" Target="http://pbs.twimg.com/profile_images/1041780951813169153/IMkHkS5S_normal.jpg" TargetMode="External" /><Relationship Id="rId13" Type="http://schemas.openxmlformats.org/officeDocument/2006/relationships/hyperlink" Target="http://pbs.twimg.com/profile_images/1046220721087688704/RidtZYBx_normal.jpg" TargetMode="External" /><Relationship Id="rId14" Type="http://schemas.openxmlformats.org/officeDocument/2006/relationships/hyperlink" Target="http://pbs.twimg.com/profile_images/767676905025712128/3PQZQ0O__normal.jpg" TargetMode="External" /><Relationship Id="rId15" Type="http://schemas.openxmlformats.org/officeDocument/2006/relationships/hyperlink" Target="http://pbs.twimg.com/profile_images/869962597424025601/3NHd0kZ__normal.jpg" TargetMode="External" /><Relationship Id="rId16" Type="http://schemas.openxmlformats.org/officeDocument/2006/relationships/hyperlink" Target="http://pbs.twimg.com/profile_images/869962597424025601/3NHd0kZ__normal.jpg" TargetMode="External" /><Relationship Id="rId17" Type="http://schemas.openxmlformats.org/officeDocument/2006/relationships/hyperlink" Target="http://pbs.twimg.com/profile_images/861866967493431296/PIjaSD4g_normal.jpg" TargetMode="External" /><Relationship Id="rId18" Type="http://schemas.openxmlformats.org/officeDocument/2006/relationships/hyperlink" Target="http://pbs.twimg.com/profile_images/1082656652350930951/CI9aBPK8_normal.jpg" TargetMode="External" /><Relationship Id="rId19" Type="http://schemas.openxmlformats.org/officeDocument/2006/relationships/hyperlink" Target="http://pbs.twimg.com/profile_images/544034757730779136/-jOL7GnN_normal.jpeg" TargetMode="External" /><Relationship Id="rId20" Type="http://schemas.openxmlformats.org/officeDocument/2006/relationships/hyperlink" Target="http://pbs.twimg.com/profile_images/1107657369952141313/GblAN2ev_normal.jpg" TargetMode="External" /><Relationship Id="rId21" Type="http://schemas.openxmlformats.org/officeDocument/2006/relationships/hyperlink" Target="http://pbs.twimg.com/profile_images/1107657369952141313/GblAN2ev_normal.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735557144993533952/HumY-Udm_normal.jpg" TargetMode="External" /><Relationship Id="rId24" Type="http://schemas.openxmlformats.org/officeDocument/2006/relationships/hyperlink" Target="http://pbs.twimg.com/profile_images/735557144993533952/HumY-Udm_normal.jpg" TargetMode="External" /><Relationship Id="rId25" Type="http://schemas.openxmlformats.org/officeDocument/2006/relationships/hyperlink" Target="http://pbs.twimg.com/profile_images/735557144993533952/HumY-Udm_normal.jpg" TargetMode="External" /><Relationship Id="rId26" Type="http://schemas.openxmlformats.org/officeDocument/2006/relationships/hyperlink" Target="http://pbs.twimg.com/profile_images/735557144993533952/HumY-Udm_normal.jpg" TargetMode="External" /><Relationship Id="rId27" Type="http://schemas.openxmlformats.org/officeDocument/2006/relationships/hyperlink" Target="http://pbs.twimg.com/profile_images/735557144993533952/HumY-Udm_normal.jpg" TargetMode="External" /><Relationship Id="rId28" Type="http://schemas.openxmlformats.org/officeDocument/2006/relationships/hyperlink" Target="http://pbs.twimg.com/profile_images/1011818295916417025/P1CkbdYi_normal.jpg" TargetMode="External" /><Relationship Id="rId29" Type="http://schemas.openxmlformats.org/officeDocument/2006/relationships/hyperlink" Target="http://pbs.twimg.com/profile_images/1011818295916417025/P1CkbdYi_normal.jpg" TargetMode="External" /><Relationship Id="rId30" Type="http://schemas.openxmlformats.org/officeDocument/2006/relationships/hyperlink" Target="http://pbs.twimg.com/profile_images/1011818295916417025/P1CkbdYi_normal.jpg" TargetMode="External" /><Relationship Id="rId31" Type="http://schemas.openxmlformats.org/officeDocument/2006/relationships/hyperlink" Target="http://pbs.twimg.com/profile_images/1011818295916417025/P1CkbdYi_normal.jpg" TargetMode="External" /><Relationship Id="rId32" Type="http://schemas.openxmlformats.org/officeDocument/2006/relationships/hyperlink" Target="http://pbs.twimg.com/profile_images/1011818295916417025/P1CkbdYi_normal.jpg" TargetMode="External" /><Relationship Id="rId33" Type="http://schemas.openxmlformats.org/officeDocument/2006/relationships/hyperlink" Target="http://pbs.twimg.com/profile_images/1011818295916417025/P1CkbdYi_normal.jpg" TargetMode="External" /><Relationship Id="rId34" Type="http://schemas.openxmlformats.org/officeDocument/2006/relationships/hyperlink" Target="http://pbs.twimg.com/profile_images/1076462504002375680/grqsiD9i_normal.jpg" TargetMode="External" /><Relationship Id="rId35" Type="http://schemas.openxmlformats.org/officeDocument/2006/relationships/hyperlink" Target="http://pbs.twimg.com/profile_images/1076462504002375680/grqsiD9i_normal.jpg" TargetMode="External" /><Relationship Id="rId36" Type="http://schemas.openxmlformats.org/officeDocument/2006/relationships/hyperlink" Target="http://pbs.twimg.com/profile_images/1076462504002375680/grqsiD9i_normal.jpg" TargetMode="External" /><Relationship Id="rId37" Type="http://schemas.openxmlformats.org/officeDocument/2006/relationships/hyperlink" Target="http://pbs.twimg.com/profile_images/1076462504002375680/grqsiD9i_normal.jpg" TargetMode="External" /><Relationship Id="rId38" Type="http://schemas.openxmlformats.org/officeDocument/2006/relationships/hyperlink" Target="https://pbs.twimg.com/media/D7tdrEwVsAAOqHW.jpg" TargetMode="External" /><Relationship Id="rId39" Type="http://schemas.openxmlformats.org/officeDocument/2006/relationships/hyperlink" Target="http://pbs.twimg.com/profile_images/1004235176082321408/sr8WYJoB_normal.jpg" TargetMode="External" /><Relationship Id="rId40" Type="http://schemas.openxmlformats.org/officeDocument/2006/relationships/hyperlink" Target="http://pbs.twimg.com/profile_images/973611685822058497/yRRo9D52_normal.jpg" TargetMode="External" /><Relationship Id="rId41" Type="http://schemas.openxmlformats.org/officeDocument/2006/relationships/hyperlink" Target="http://pbs.twimg.com/profile_images/775315482/WB_normal.jpg" TargetMode="External" /><Relationship Id="rId42" Type="http://schemas.openxmlformats.org/officeDocument/2006/relationships/hyperlink" Target="http://pbs.twimg.com/profile_images/973611685822058497/yRRo9D52_normal.jpg" TargetMode="External" /><Relationship Id="rId43" Type="http://schemas.openxmlformats.org/officeDocument/2006/relationships/hyperlink" Target="http://pbs.twimg.com/profile_images/584756112773226496/djAQtEO5_normal.jpg" TargetMode="External" /><Relationship Id="rId44" Type="http://schemas.openxmlformats.org/officeDocument/2006/relationships/hyperlink" Target="http://pbs.twimg.com/profile_images/973611685822058497/yRRo9D52_normal.jpg" TargetMode="External" /><Relationship Id="rId45" Type="http://schemas.openxmlformats.org/officeDocument/2006/relationships/hyperlink" Target="http://pbs.twimg.com/profile_images/973611685822058497/yRRo9D52_normal.jpg" TargetMode="External" /><Relationship Id="rId46" Type="http://schemas.openxmlformats.org/officeDocument/2006/relationships/hyperlink" Target="http://pbs.twimg.com/profile_images/499257180009529344/CSWhr7LZ_normal.jpeg" TargetMode="External" /><Relationship Id="rId47" Type="http://schemas.openxmlformats.org/officeDocument/2006/relationships/hyperlink" Target="http://pbs.twimg.com/profile_images/584756954993688576/bce-bDIR_normal.jpg" TargetMode="External" /><Relationship Id="rId48" Type="http://schemas.openxmlformats.org/officeDocument/2006/relationships/hyperlink" Target="http://pbs.twimg.com/profile_images/973611685822058497/yRRo9D52_normal.jpg" TargetMode="External" /><Relationship Id="rId49" Type="http://schemas.openxmlformats.org/officeDocument/2006/relationships/hyperlink" Target="http://pbs.twimg.com/profile_images/760774125522518016/jhzjWv0i_normal.jpg" TargetMode="External" /><Relationship Id="rId50" Type="http://schemas.openxmlformats.org/officeDocument/2006/relationships/hyperlink" Target="http://pbs.twimg.com/profile_images/760774125522518016/jhzjWv0i_normal.jpg" TargetMode="External" /><Relationship Id="rId51" Type="http://schemas.openxmlformats.org/officeDocument/2006/relationships/hyperlink" Target="http://pbs.twimg.com/profile_images/1004235176082321408/sr8WYJoB_normal.jpg" TargetMode="External" /><Relationship Id="rId52" Type="http://schemas.openxmlformats.org/officeDocument/2006/relationships/hyperlink" Target="http://pbs.twimg.com/profile_images/1004235176082321408/sr8WYJoB_normal.jpg" TargetMode="External" /><Relationship Id="rId53" Type="http://schemas.openxmlformats.org/officeDocument/2006/relationships/hyperlink" Target="http://pbs.twimg.com/profile_images/973611685822058497/yRRo9D52_normal.jpg" TargetMode="External" /><Relationship Id="rId54" Type="http://schemas.openxmlformats.org/officeDocument/2006/relationships/hyperlink" Target="http://pbs.twimg.com/profile_images/973611685822058497/yRRo9D52_normal.jpg" TargetMode="External" /><Relationship Id="rId55" Type="http://schemas.openxmlformats.org/officeDocument/2006/relationships/hyperlink" Target="http://pbs.twimg.com/profile_images/973611685822058497/yRRo9D52_normal.jpg" TargetMode="External" /><Relationship Id="rId56" Type="http://schemas.openxmlformats.org/officeDocument/2006/relationships/hyperlink" Target="http://pbs.twimg.com/profile_images/973611685822058497/yRRo9D52_normal.jpg" TargetMode="External" /><Relationship Id="rId57" Type="http://schemas.openxmlformats.org/officeDocument/2006/relationships/hyperlink" Target="http://pbs.twimg.com/profile_images/973611685822058497/yRRo9D52_normal.jpg" TargetMode="External" /><Relationship Id="rId58" Type="http://schemas.openxmlformats.org/officeDocument/2006/relationships/hyperlink" Target="http://pbs.twimg.com/profile_images/973611685822058497/yRRo9D52_normal.jpg" TargetMode="External" /><Relationship Id="rId59" Type="http://schemas.openxmlformats.org/officeDocument/2006/relationships/hyperlink" Target="http://pbs.twimg.com/profile_images/973611685822058497/yRRo9D52_normal.jpg" TargetMode="External" /><Relationship Id="rId60" Type="http://schemas.openxmlformats.org/officeDocument/2006/relationships/hyperlink" Target="http://pbs.twimg.com/profile_images/973611685822058497/yRRo9D52_normal.jpg" TargetMode="External" /><Relationship Id="rId61" Type="http://schemas.openxmlformats.org/officeDocument/2006/relationships/hyperlink" Target="http://pbs.twimg.com/profile_images/973611685822058497/yRRo9D52_normal.jpg" TargetMode="External" /><Relationship Id="rId62" Type="http://schemas.openxmlformats.org/officeDocument/2006/relationships/hyperlink" Target="http://pbs.twimg.com/profile_images/973611685822058497/yRRo9D52_normal.jpg" TargetMode="External" /><Relationship Id="rId63" Type="http://schemas.openxmlformats.org/officeDocument/2006/relationships/hyperlink" Target="http://pbs.twimg.com/profile_images/973611685822058497/yRRo9D52_normal.jpg" TargetMode="External" /><Relationship Id="rId64" Type="http://schemas.openxmlformats.org/officeDocument/2006/relationships/hyperlink" Target="http://pbs.twimg.com/profile_images/989796752327954432/Le52USlW_normal.jpg" TargetMode="External" /><Relationship Id="rId65" Type="http://schemas.openxmlformats.org/officeDocument/2006/relationships/hyperlink" Target="http://pbs.twimg.com/profile_images/3383072572/2b0e67be1460e16857e604cc450f5129_normal.jpeg" TargetMode="External" /><Relationship Id="rId66" Type="http://schemas.openxmlformats.org/officeDocument/2006/relationships/hyperlink" Target="http://pbs.twimg.com/profile_images/989796752327954432/Le52USlW_normal.jpg" TargetMode="External" /><Relationship Id="rId67" Type="http://schemas.openxmlformats.org/officeDocument/2006/relationships/hyperlink" Target="http://pbs.twimg.com/profile_images/989796752327954432/Le52USlW_normal.jpg" TargetMode="External" /><Relationship Id="rId68" Type="http://schemas.openxmlformats.org/officeDocument/2006/relationships/hyperlink" Target="http://pbs.twimg.com/profile_images/989796752327954432/Le52USlW_normal.jpg" TargetMode="External" /><Relationship Id="rId69" Type="http://schemas.openxmlformats.org/officeDocument/2006/relationships/hyperlink" Target="http://pbs.twimg.com/profile_images/1004235176082321408/sr8WYJoB_normal.jpg" TargetMode="External" /><Relationship Id="rId70" Type="http://schemas.openxmlformats.org/officeDocument/2006/relationships/hyperlink" Target="http://pbs.twimg.com/profile_images/1004235176082321408/sr8WYJoB_normal.jpg" TargetMode="External" /><Relationship Id="rId71" Type="http://schemas.openxmlformats.org/officeDocument/2006/relationships/hyperlink" Target="http://pbs.twimg.com/profile_images/1004235176082321408/sr8WYJoB_normal.jpg" TargetMode="External" /><Relationship Id="rId72" Type="http://schemas.openxmlformats.org/officeDocument/2006/relationships/hyperlink" Target="http://pbs.twimg.com/profile_images/1004235176082321408/sr8WYJoB_normal.jpg" TargetMode="External" /><Relationship Id="rId73" Type="http://schemas.openxmlformats.org/officeDocument/2006/relationships/hyperlink" Target="http://pbs.twimg.com/profile_images/1078366371619192834/Q2ijmoJw_normal.jpg" TargetMode="External" /><Relationship Id="rId74" Type="http://schemas.openxmlformats.org/officeDocument/2006/relationships/hyperlink" Target="http://pbs.twimg.com/profile_images/1078366371619192834/Q2ijmoJw_normal.jpg" TargetMode="External" /><Relationship Id="rId75" Type="http://schemas.openxmlformats.org/officeDocument/2006/relationships/hyperlink" Target="http://pbs.twimg.com/profile_images/584757365037277185/syly2DDZ_normal.jpg" TargetMode="External" /><Relationship Id="rId76" Type="http://schemas.openxmlformats.org/officeDocument/2006/relationships/hyperlink" Target="http://pbs.twimg.com/profile_images/1078366371619192834/Q2ijmoJw_normal.jpg" TargetMode="External" /><Relationship Id="rId77" Type="http://schemas.openxmlformats.org/officeDocument/2006/relationships/hyperlink" Target="http://pbs.twimg.com/profile_images/1078366371619192834/Q2ijmoJw_normal.jpg" TargetMode="External" /><Relationship Id="rId78" Type="http://schemas.openxmlformats.org/officeDocument/2006/relationships/hyperlink" Target="http://pbs.twimg.com/profile_images/584755122854612992/-qOfOneV_normal.jpg" TargetMode="External" /><Relationship Id="rId79" Type="http://schemas.openxmlformats.org/officeDocument/2006/relationships/hyperlink" Target="http://pbs.twimg.com/profile_images/1078366371619192834/Q2ijmoJw_normal.jpg" TargetMode="External" /><Relationship Id="rId80" Type="http://schemas.openxmlformats.org/officeDocument/2006/relationships/hyperlink" Target="http://pbs.twimg.com/profile_images/1078366371619192834/Q2ijmoJw_normal.jpg" TargetMode="External" /><Relationship Id="rId81" Type="http://schemas.openxmlformats.org/officeDocument/2006/relationships/hyperlink" Target="https://twitter.com/sandmouth/status/1130878682011250689" TargetMode="External" /><Relationship Id="rId82" Type="http://schemas.openxmlformats.org/officeDocument/2006/relationships/hyperlink" Target="https://twitter.com/wiomax_cn/status/1133557291582726144" TargetMode="External" /><Relationship Id="rId83" Type="http://schemas.openxmlformats.org/officeDocument/2006/relationships/hyperlink" Target="https://twitter.com/deepsingularity/status/1133602758689296384" TargetMode="External" /><Relationship Id="rId84" Type="http://schemas.openxmlformats.org/officeDocument/2006/relationships/hyperlink" Target="https://twitter.com/raymondwsa460/status/1133602771729408000" TargetMode="External" /><Relationship Id="rId85" Type="http://schemas.openxmlformats.org/officeDocument/2006/relationships/hyperlink" Target="https://twitter.com/msarozz/status/1133602954097975297" TargetMode="External" /><Relationship Id="rId86" Type="http://schemas.openxmlformats.org/officeDocument/2006/relationships/hyperlink" Target="https://twitter.com/manifattura40/status/1133602982300463104" TargetMode="External" /><Relationship Id="rId87" Type="http://schemas.openxmlformats.org/officeDocument/2006/relationships/hyperlink" Target="https://twitter.com/aaroncuddeback/status/1133603177620807680" TargetMode="External" /><Relationship Id="rId88" Type="http://schemas.openxmlformats.org/officeDocument/2006/relationships/hyperlink" Target="https://twitter.com/nvsdata/status/1133603988987891718" TargetMode="External" /><Relationship Id="rId89" Type="http://schemas.openxmlformats.org/officeDocument/2006/relationships/hyperlink" Target="https://twitter.com/machinelearn_d/status/1133628007967412224" TargetMode="External" /><Relationship Id="rId90" Type="http://schemas.openxmlformats.org/officeDocument/2006/relationships/hyperlink" Target="https://twitter.com/machinelearn_d/status/1133629205046939648" TargetMode="External" /><Relationship Id="rId91" Type="http://schemas.openxmlformats.org/officeDocument/2006/relationships/hyperlink" Target="https://twitter.com/deep_in_depth/status/1133546002768683008" TargetMode="External" /><Relationship Id="rId92" Type="http://schemas.openxmlformats.org/officeDocument/2006/relationships/hyperlink" Target="https://twitter.com/calcaware/status/1133629295786700806" TargetMode="External" /><Relationship Id="rId93" Type="http://schemas.openxmlformats.org/officeDocument/2006/relationships/hyperlink" Target="https://twitter.com/javascriptd/status/1133634095005614081" TargetMode="External" /><Relationship Id="rId94" Type="http://schemas.openxmlformats.org/officeDocument/2006/relationships/hyperlink" Target="https://twitter.com/wynandbooysen/status/1133652330656751617" TargetMode="External" /><Relationship Id="rId95" Type="http://schemas.openxmlformats.org/officeDocument/2006/relationships/hyperlink" Target="https://twitter.com/wynandbooysen/status/1133653372098232320" TargetMode="External" /><Relationship Id="rId96" Type="http://schemas.openxmlformats.org/officeDocument/2006/relationships/hyperlink" Target="https://twitter.com/tonyai22197531/status/1133661737151078400" TargetMode="External" /><Relationship Id="rId97" Type="http://schemas.openxmlformats.org/officeDocument/2006/relationships/hyperlink" Target="https://twitter.com/cool_golang/status/1133646676663648256" TargetMode="External" /><Relationship Id="rId98" Type="http://schemas.openxmlformats.org/officeDocument/2006/relationships/hyperlink" Target="https://twitter.com/cool_golang/status/1133646682003001344" TargetMode="External" /><Relationship Id="rId99" Type="http://schemas.openxmlformats.org/officeDocument/2006/relationships/hyperlink" Target="https://twitter.com/cool_golang/status/1133651707970379776" TargetMode="External" /><Relationship Id="rId100" Type="http://schemas.openxmlformats.org/officeDocument/2006/relationships/hyperlink" Target="https://twitter.com/cool_golang/status/1133659262184509440" TargetMode="External" /><Relationship Id="rId101" Type="http://schemas.openxmlformats.org/officeDocument/2006/relationships/hyperlink" Target="https://twitter.com/cool_golang/status/1133661769568804864" TargetMode="External" /><Relationship Id="rId102" Type="http://schemas.openxmlformats.org/officeDocument/2006/relationships/hyperlink" Target="https://twitter.com/rstatstweet/status/1133605685801947138" TargetMode="External" /><Relationship Id="rId103" Type="http://schemas.openxmlformats.org/officeDocument/2006/relationships/hyperlink" Target="https://twitter.com/rstatstweet/status/1133647060446715904" TargetMode="External" /><Relationship Id="rId104" Type="http://schemas.openxmlformats.org/officeDocument/2006/relationships/hyperlink" Target="https://twitter.com/rstatstweet/status/1133647066033471488" TargetMode="External" /><Relationship Id="rId105" Type="http://schemas.openxmlformats.org/officeDocument/2006/relationships/hyperlink" Target="https://twitter.com/rstatstweet/status/1133654613356425216" TargetMode="External" /><Relationship Id="rId106" Type="http://schemas.openxmlformats.org/officeDocument/2006/relationships/hyperlink" Target="https://twitter.com/rstatstweet/status/1133658375718428673" TargetMode="External" /><Relationship Id="rId107" Type="http://schemas.openxmlformats.org/officeDocument/2006/relationships/hyperlink" Target="https://twitter.com/rstatstweet/status/1133662208695705600" TargetMode="External" /><Relationship Id="rId108" Type="http://schemas.openxmlformats.org/officeDocument/2006/relationships/hyperlink" Target="https://twitter.com/thecuriousluke/status/1133657750632882176" TargetMode="External" /><Relationship Id="rId109" Type="http://schemas.openxmlformats.org/officeDocument/2006/relationships/hyperlink" Target="https://twitter.com/thecuriousluke/status/1133657750632882176" TargetMode="External" /><Relationship Id="rId110" Type="http://schemas.openxmlformats.org/officeDocument/2006/relationships/hyperlink" Target="https://twitter.com/thecuriousluke/status/1133658504949051392" TargetMode="External" /><Relationship Id="rId111" Type="http://schemas.openxmlformats.org/officeDocument/2006/relationships/hyperlink" Target="https://twitter.com/thecuriousluke/status/1133662277826154497" TargetMode="External" /><Relationship Id="rId112" Type="http://schemas.openxmlformats.org/officeDocument/2006/relationships/hyperlink" Target="https://twitter.com/gp_pulipaka/status/1133602727920001024" TargetMode="External" /><Relationship Id="rId113" Type="http://schemas.openxmlformats.org/officeDocument/2006/relationships/hyperlink" Target="https://twitter.com/machine_ml/status/1133603061874737153" TargetMode="External" /><Relationship Id="rId114" Type="http://schemas.openxmlformats.org/officeDocument/2006/relationships/hyperlink" Target="https://twitter.com/serverlessfan/status/1133602750674165760" TargetMode="External" /><Relationship Id="rId115" Type="http://schemas.openxmlformats.org/officeDocument/2006/relationships/hyperlink" Target="https://twitter.com/wil_bielert/status/1133662886151303168" TargetMode="External" /><Relationship Id="rId116" Type="http://schemas.openxmlformats.org/officeDocument/2006/relationships/hyperlink" Target="https://twitter.com/serverlessfan/status/1133662907995250689" TargetMode="External" /><Relationship Id="rId117" Type="http://schemas.openxmlformats.org/officeDocument/2006/relationships/hyperlink" Target="https://twitter.com/datasciencefr/status/1133651013871767552" TargetMode="External" /><Relationship Id="rId118" Type="http://schemas.openxmlformats.org/officeDocument/2006/relationships/hyperlink" Target="https://twitter.com/serverlessfan/status/1133651035686408192" TargetMode="External" /><Relationship Id="rId119" Type="http://schemas.openxmlformats.org/officeDocument/2006/relationships/hyperlink" Target="https://twitter.com/serverlessfan/status/1133662907995250689" TargetMode="External" /><Relationship Id="rId120" Type="http://schemas.openxmlformats.org/officeDocument/2006/relationships/hyperlink" Target="https://twitter.com/nosqldigest/status/1133664707783548933" TargetMode="External" /><Relationship Id="rId121" Type="http://schemas.openxmlformats.org/officeDocument/2006/relationships/hyperlink" Target="https://twitter.com/datascientistsf/status/1133661643118919681" TargetMode="External" /><Relationship Id="rId122" Type="http://schemas.openxmlformats.org/officeDocument/2006/relationships/hyperlink" Target="https://twitter.com/serverlessfan/status/1133661665076088834" TargetMode="External" /><Relationship Id="rId123" Type="http://schemas.openxmlformats.org/officeDocument/2006/relationships/hyperlink" Target="https://twitter.com/chidambara09/status/1133663134030319616" TargetMode="External" /><Relationship Id="rId124" Type="http://schemas.openxmlformats.org/officeDocument/2006/relationships/hyperlink" Target="https://twitter.com/chidambara09/status/1133665898940649473" TargetMode="External" /><Relationship Id="rId125" Type="http://schemas.openxmlformats.org/officeDocument/2006/relationships/hyperlink" Target="https://twitter.com/machine_ml/status/1133644715725864960" TargetMode="External" /><Relationship Id="rId126" Type="http://schemas.openxmlformats.org/officeDocument/2006/relationships/hyperlink" Target="https://twitter.com/machine_ml/status/1133644732566069248" TargetMode="External" /><Relationship Id="rId127" Type="http://schemas.openxmlformats.org/officeDocument/2006/relationships/hyperlink" Target="https://twitter.com/serverlessfan/status/1133644436829818880" TargetMode="External" /><Relationship Id="rId128" Type="http://schemas.openxmlformats.org/officeDocument/2006/relationships/hyperlink" Target="https://twitter.com/serverlessfan/status/1133644566115037184" TargetMode="External" /><Relationship Id="rId129" Type="http://schemas.openxmlformats.org/officeDocument/2006/relationships/hyperlink" Target="https://twitter.com/serverlessfan/status/1133644729667788800" TargetMode="External" /><Relationship Id="rId130" Type="http://schemas.openxmlformats.org/officeDocument/2006/relationships/hyperlink" Target="https://twitter.com/serverlessfan/status/1133644729667788800" TargetMode="External" /><Relationship Id="rId131" Type="http://schemas.openxmlformats.org/officeDocument/2006/relationships/hyperlink" Target="https://twitter.com/serverlessfan/status/1133644737624322048" TargetMode="External" /><Relationship Id="rId132" Type="http://schemas.openxmlformats.org/officeDocument/2006/relationships/hyperlink" Target="https://twitter.com/serverlessfan/status/1133644737624322048" TargetMode="External" /><Relationship Id="rId133" Type="http://schemas.openxmlformats.org/officeDocument/2006/relationships/hyperlink" Target="https://twitter.com/serverlessfan/status/1133644747153842177" TargetMode="External" /><Relationship Id="rId134" Type="http://schemas.openxmlformats.org/officeDocument/2006/relationships/hyperlink" Target="https://twitter.com/serverlessfan/status/1133644747153842177" TargetMode="External" /><Relationship Id="rId135" Type="http://schemas.openxmlformats.org/officeDocument/2006/relationships/hyperlink" Target="https://twitter.com/serverlessfan/status/1133644754447753216" TargetMode="External" /><Relationship Id="rId136" Type="http://schemas.openxmlformats.org/officeDocument/2006/relationships/hyperlink" Target="https://twitter.com/serverlessfan/status/1133644754447753216" TargetMode="External" /><Relationship Id="rId137" Type="http://schemas.openxmlformats.org/officeDocument/2006/relationships/hyperlink" Target="https://twitter.com/serverlessfan/status/1133657800142413824" TargetMode="External" /><Relationship Id="rId138" Type="http://schemas.openxmlformats.org/officeDocument/2006/relationships/hyperlink" Target="https://twitter.com/cloudcoopitaly/status/1133652367549845504" TargetMode="External" /><Relationship Id="rId139" Type="http://schemas.openxmlformats.org/officeDocument/2006/relationships/hyperlink" Target="https://twitter.com/analyticsfrance/status/1133657778109730817" TargetMode="External" /><Relationship Id="rId140" Type="http://schemas.openxmlformats.org/officeDocument/2006/relationships/hyperlink" Target="https://twitter.com/cloudcoopitaly/status/1133667465064529921" TargetMode="External" /><Relationship Id="rId141" Type="http://schemas.openxmlformats.org/officeDocument/2006/relationships/hyperlink" Target="https://twitter.com/cloudcoopitaly/status/1133652367549845504" TargetMode="External" /><Relationship Id="rId142" Type="http://schemas.openxmlformats.org/officeDocument/2006/relationships/hyperlink" Target="https://twitter.com/cloudcoopitaly/status/1133652367549845504" TargetMode="External" /><Relationship Id="rId143" Type="http://schemas.openxmlformats.org/officeDocument/2006/relationships/hyperlink" Target="https://twitter.com/machine_ml/status/1133644707647688704" TargetMode="External" /><Relationship Id="rId144" Type="http://schemas.openxmlformats.org/officeDocument/2006/relationships/hyperlink" Target="https://twitter.com/machine_ml/status/1133644715725864960" TargetMode="External" /><Relationship Id="rId145" Type="http://schemas.openxmlformats.org/officeDocument/2006/relationships/hyperlink" Target="https://twitter.com/machine_ml/status/1133644725288935426" TargetMode="External" /><Relationship Id="rId146" Type="http://schemas.openxmlformats.org/officeDocument/2006/relationships/hyperlink" Target="https://twitter.com/machine_ml/status/1133644732566069248" TargetMode="External" /><Relationship Id="rId147" Type="http://schemas.openxmlformats.org/officeDocument/2006/relationships/hyperlink" Target="https://twitter.com/dggonzalez2015/status/1133650067913682944" TargetMode="External" /><Relationship Id="rId148" Type="http://schemas.openxmlformats.org/officeDocument/2006/relationships/hyperlink" Target="https://twitter.com/dggonzalez2015/status/1133657629618782208" TargetMode="External" /><Relationship Id="rId149" Type="http://schemas.openxmlformats.org/officeDocument/2006/relationships/hyperlink" Target="https://twitter.com/datascientistfr/status/1133644544162115584" TargetMode="External" /><Relationship Id="rId150" Type="http://schemas.openxmlformats.org/officeDocument/2006/relationships/hyperlink" Target="https://twitter.com/dggonzalez2015/status/1133650067913682944" TargetMode="External" /><Relationship Id="rId151" Type="http://schemas.openxmlformats.org/officeDocument/2006/relationships/hyperlink" Target="https://twitter.com/dggonzalez2015/status/1133675295901462528" TargetMode="External" /><Relationship Id="rId152" Type="http://schemas.openxmlformats.org/officeDocument/2006/relationships/hyperlink" Target="https://twitter.com/analyticsfr/status/1133644414893604864" TargetMode="External" /><Relationship Id="rId153" Type="http://schemas.openxmlformats.org/officeDocument/2006/relationships/hyperlink" Target="https://twitter.com/dggonzalez2015/status/1133657629618782208" TargetMode="External" /><Relationship Id="rId154" Type="http://schemas.openxmlformats.org/officeDocument/2006/relationships/hyperlink" Target="https://twitter.com/dggonzalez2015/status/1133687907355639808" TargetMode="External" /><Relationship Id="rId155" Type="http://schemas.openxmlformats.org/officeDocument/2006/relationships/hyperlink" Target="https://api.twitter.com/1.1/geo/id/cd450c94084cbf9b.json" TargetMode="External" /><Relationship Id="rId156" Type="http://schemas.openxmlformats.org/officeDocument/2006/relationships/hyperlink" Target="https://api.twitter.com/1.1/geo/id/7d62cffe6f98f349.json" TargetMode="External" /><Relationship Id="rId157" Type="http://schemas.openxmlformats.org/officeDocument/2006/relationships/comments" Target="../comments1.xml" /><Relationship Id="rId158" Type="http://schemas.openxmlformats.org/officeDocument/2006/relationships/vmlDrawing" Target="../drawings/vmlDrawing1.vml" /><Relationship Id="rId159" Type="http://schemas.openxmlformats.org/officeDocument/2006/relationships/table" Target="../tables/table1.xml" /><Relationship Id="rId1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zdnet.com/article/use-case-selection-will-make-or-break-your-ai-strategy-in-healthcare/" TargetMode="External" /><Relationship Id="rId2" Type="http://schemas.openxmlformats.org/officeDocument/2006/relationships/hyperlink" Target="https://www.zdnet.com/article/use-case-selection-will-make-or-break-your-ai-strategy-in-healthcare/" TargetMode="External" /><Relationship Id="rId3" Type="http://schemas.openxmlformats.org/officeDocument/2006/relationships/hyperlink" Target="https://www.zdnet.com/article/use-case-selection-will-make-or-break-your-ai-strategy-in-healthcare/" TargetMode="External" /><Relationship Id="rId4" Type="http://schemas.openxmlformats.org/officeDocument/2006/relationships/hyperlink" Target="https://www.zdnet.com/article/use-case-selection-will-make-or-break-your-ai-strategy-in-healthcare/" TargetMode="External" /><Relationship Id="rId5" Type="http://schemas.openxmlformats.org/officeDocument/2006/relationships/hyperlink" Target="https://www.infoq.com/news/2019/05/kubernetes-future/" TargetMode="External" /><Relationship Id="rId6" Type="http://schemas.openxmlformats.org/officeDocument/2006/relationships/hyperlink" Target="https://pbs.twimg.com/media/D7tdrEwVsAAOqHW.jpg" TargetMode="External" /><Relationship Id="rId7" Type="http://schemas.openxmlformats.org/officeDocument/2006/relationships/hyperlink" Target="http://pbs.twimg.com/profile_images/1033892704806002688/HUagLLhJ_normal.jpg" TargetMode="External" /><Relationship Id="rId8" Type="http://schemas.openxmlformats.org/officeDocument/2006/relationships/hyperlink" Target="http://pbs.twimg.com/profile_images/756157098627506177/Y74zY208_normal.jpg" TargetMode="External" /><Relationship Id="rId9" Type="http://schemas.openxmlformats.org/officeDocument/2006/relationships/hyperlink" Target="http://pbs.twimg.com/profile_images/740909379621244928/cPIOKx_E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pbs.twimg.com/profile_images/1111340256459149312/mwPz2SKE_normal.png" TargetMode="External" /><Relationship Id="rId12" Type="http://schemas.openxmlformats.org/officeDocument/2006/relationships/hyperlink" Target="http://pbs.twimg.com/profile_images/1041780951813169153/IMkHkS5S_normal.jpg" TargetMode="External" /><Relationship Id="rId13" Type="http://schemas.openxmlformats.org/officeDocument/2006/relationships/hyperlink" Target="http://pbs.twimg.com/profile_images/1046220721087688704/RidtZYBx_normal.jpg" TargetMode="External" /><Relationship Id="rId14" Type="http://schemas.openxmlformats.org/officeDocument/2006/relationships/hyperlink" Target="http://pbs.twimg.com/profile_images/767676905025712128/3PQZQ0O__normal.jpg" TargetMode="External" /><Relationship Id="rId15" Type="http://schemas.openxmlformats.org/officeDocument/2006/relationships/hyperlink" Target="http://pbs.twimg.com/profile_images/869962597424025601/3NHd0kZ__normal.jpg" TargetMode="External" /><Relationship Id="rId16" Type="http://schemas.openxmlformats.org/officeDocument/2006/relationships/hyperlink" Target="http://pbs.twimg.com/profile_images/869962597424025601/3NHd0kZ__normal.jpg" TargetMode="External" /><Relationship Id="rId17" Type="http://schemas.openxmlformats.org/officeDocument/2006/relationships/hyperlink" Target="http://pbs.twimg.com/profile_images/861866967493431296/PIjaSD4g_normal.jpg" TargetMode="External" /><Relationship Id="rId18" Type="http://schemas.openxmlformats.org/officeDocument/2006/relationships/hyperlink" Target="http://pbs.twimg.com/profile_images/1082656652350930951/CI9aBPK8_normal.jpg" TargetMode="External" /><Relationship Id="rId19" Type="http://schemas.openxmlformats.org/officeDocument/2006/relationships/hyperlink" Target="http://pbs.twimg.com/profile_images/544034757730779136/-jOL7GnN_normal.jpeg" TargetMode="External" /><Relationship Id="rId20" Type="http://schemas.openxmlformats.org/officeDocument/2006/relationships/hyperlink" Target="http://pbs.twimg.com/profile_images/1107657369952141313/GblAN2ev_normal.jpg" TargetMode="External" /><Relationship Id="rId21" Type="http://schemas.openxmlformats.org/officeDocument/2006/relationships/hyperlink" Target="http://pbs.twimg.com/profile_images/1107657369952141313/GblAN2ev_normal.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735557144993533952/HumY-Udm_normal.jpg" TargetMode="External" /><Relationship Id="rId24" Type="http://schemas.openxmlformats.org/officeDocument/2006/relationships/hyperlink" Target="http://pbs.twimg.com/profile_images/735557144993533952/HumY-Udm_normal.jpg" TargetMode="External" /><Relationship Id="rId25" Type="http://schemas.openxmlformats.org/officeDocument/2006/relationships/hyperlink" Target="http://pbs.twimg.com/profile_images/735557144993533952/HumY-Udm_normal.jpg" TargetMode="External" /><Relationship Id="rId26" Type="http://schemas.openxmlformats.org/officeDocument/2006/relationships/hyperlink" Target="http://pbs.twimg.com/profile_images/735557144993533952/HumY-Udm_normal.jpg" TargetMode="External" /><Relationship Id="rId27" Type="http://schemas.openxmlformats.org/officeDocument/2006/relationships/hyperlink" Target="http://pbs.twimg.com/profile_images/735557144993533952/HumY-Udm_normal.jpg" TargetMode="External" /><Relationship Id="rId28" Type="http://schemas.openxmlformats.org/officeDocument/2006/relationships/hyperlink" Target="http://pbs.twimg.com/profile_images/1011818295916417025/P1CkbdYi_normal.jpg" TargetMode="External" /><Relationship Id="rId29" Type="http://schemas.openxmlformats.org/officeDocument/2006/relationships/hyperlink" Target="http://pbs.twimg.com/profile_images/1011818295916417025/P1CkbdYi_normal.jpg" TargetMode="External" /><Relationship Id="rId30" Type="http://schemas.openxmlformats.org/officeDocument/2006/relationships/hyperlink" Target="http://pbs.twimg.com/profile_images/1011818295916417025/P1CkbdYi_normal.jpg" TargetMode="External" /><Relationship Id="rId31" Type="http://schemas.openxmlformats.org/officeDocument/2006/relationships/hyperlink" Target="http://pbs.twimg.com/profile_images/1011818295916417025/P1CkbdYi_normal.jpg" TargetMode="External" /><Relationship Id="rId32" Type="http://schemas.openxmlformats.org/officeDocument/2006/relationships/hyperlink" Target="http://pbs.twimg.com/profile_images/1011818295916417025/P1CkbdYi_normal.jpg" TargetMode="External" /><Relationship Id="rId33" Type="http://schemas.openxmlformats.org/officeDocument/2006/relationships/hyperlink" Target="http://pbs.twimg.com/profile_images/1011818295916417025/P1CkbdYi_normal.jpg" TargetMode="External" /><Relationship Id="rId34" Type="http://schemas.openxmlformats.org/officeDocument/2006/relationships/hyperlink" Target="http://pbs.twimg.com/profile_images/1076462504002375680/grqsiD9i_normal.jpg" TargetMode="External" /><Relationship Id="rId35" Type="http://schemas.openxmlformats.org/officeDocument/2006/relationships/hyperlink" Target="http://pbs.twimg.com/profile_images/1076462504002375680/grqsiD9i_normal.jpg" TargetMode="External" /><Relationship Id="rId36" Type="http://schemas.openxmlformats.org/officeDocument/2006/relationships/hyperlink" Target="http://pbs.twimg.com/profile_images/1076462504002375680/grqsiD9i_normal.jpg" TargetMode="External" /><Relationship Id="rId37" Type="http://schemas.openxmlformats.org/officeDocument/2006/relationships/hyperlink" Target="https://pbs.twimg.com/media/D7tdrEwVsAAOqHW.jpg" TargetMode="External" /><Relationship Id="rId38" Type="http://schemas.openxmlformats.org/officeDocument/2006/relationships/hyperlink" Target="http://pbs.twimg.com/profile_images/1004235176082321408/sr8WYJoB_normal.jpg" TargetMode="External" /><Relationship Id="rId39" Type="http://schemas.openxmlformats.org/officeDocument/2006/relationships/hyperlink" Target="http://pbs.twimg.com/profile_images/973611685822058497/yRRo9D52_normal.jpg" TargetMode="External" /><Relationship Id="rId40" Type="http://schemas.openxmlformats.org/officeDocument/2006/relationships/hyperlink" Target="http://pbs.twimg.com/profile_images/775315482/WB_normal.jpg" TargetMode="External" /><Relationship Id="rId41" Type="http://schemas.openxmlformats.org/officeDocument/2006/relationships/hyperlink" Target="http://pbs.twimg.com/profile_images/973611685822058497/yRRo9D52_normal.jpg" TargetMode="External" /><Relationship Id="rId42" Type="http://schemas.openxmlformats.org/officeDocument/2006/relationships/hyperlink" Target="http://pbs.twimg.com/profile_images/584756112773226496/djAQtEO5_normal.jpg" TargetMode="External" /><Relationship Id="rId43" Type="http://schemas.openxmlformats.org/officeDocument/2006/relationships/hyperlink" Target="http://pbs.twimg.com/profile_images/973611685822058497/yRRo9D52_normal.jpg" TargetMode="External" /><Relationship Id="rId44" Type="http://schemas.openxmlformats.org/officeDocument/2006/relationships/hyperlink" Target="http://pbs.twimg.com/profile_images/499257180009529344/CSWhr7LZ_normal.jpeg" TargetMode="External" /><Relationship Id="rId45" Type="http://schemas.openxmlformats.org/officeDocument/2006/relationships/hyperlink" Target="http://pbs.twimg.com/profile_images/584756954993688576/bce-bDIR_normal.jpg" TargetMode="External" /><Relationship Id="rId46" Type="http://schemas.openxmlformats.org/officeDocument/2006/relationships/hyperlink" Target="http://pbs.twimg.com/profile_images/973611685822058497/yRRo9D52_normal.jpg" TargetMode="External" /><Relationship Id="rId47" Type="http://schemas.openxmlformats.org/officeDocument/2006/relationships/hyperlink" Target="http://pbs.twimg.com/profile_images/760774125522518016/jhzjWv0i_normal.jpg" TargetMode="External" /><Relationship Id="rId48" Type="http://schemas.openxmlformats.org/officeDocument/2006/relationships/hyperlink" Target="http://pbs.twimg.com/profile_images/760774125522518016/jhzjWv0i_normal.jpg" TargetMode="External" /><Relationship Id="rId49" Type="http://schemas.openxmlformats.org/officeDocument/2006/relationships/hyperlink" Target="http://pbs.twimg.com/profile_images/1004235176082321408/sr8WYJoB_normal.jpg" TargetMode="External" /><Relationship Id="rId50" Type="http://schemas.openxmlformats.org/officeDocument/2006/relationships/hyperlink" Target="http://pbs.twimg.com/profile_images/1004235176082321408/sr8WYJoB_normal.jpg" TargetMode="External" /><Relationship Id="rId51" Type="http://schemas.openxmlformats.org/officeDocument/2006/relationships/hyperlink" Target="http://pbs.twimg.com/profile_images/973611685822058497/yRRo9D52_normal.jpg" TargetMode="External" /><Relationship Id="rId52" Type="http://schemas.openxmlformats.org/officeDocument/2006/relationships/hyperlink" Target="http://pbs.twimg.com/profile_images/973611685822058497/yRRo9D52_normal.jpg" TargetMode="External" /><Relationship Id="rId53" Type="http://schemas.openxmlformats.org/officeDocument/2006/relationships/hyperlink" Target="http://pbs.twimg.com/profile_images/973611685822058497/yRRo9D52_normal.jpg" TargetMode="External" /><Relationship Id="rId54" Type="http://schemas.openxmlformats.org/officeDocument/2006/relationships/hyperlink" Target="http://pbs.twimg.com/profile_images/973611685822058497/yRRo9D52_normal.jpg" TargetMode="External" /><Relationship Id="rId55" Type="http://schemas.openxmlformats.org/officeDocument/2006/relationships/hyperlink" Target="http://pbs.twimg.com/profile_images/973611685822058497/yRRo9D52_normal.jpg" TargetMode="External" /><Relationship Id="rId56" Type="http://schemas.openxmlformats.org/officeDocument/2006/relationships/hyperlink" Target="http://pbs.twimg.com/profile_images/973611685822058497/yRRo9D52_normal.jpg" TargetMode="External" /><Relationship Id="rId57" Type="http://schemas.openxmlformats.org/officeDocument/2006/relationships/hyperlink" Target="http://pbs.twimg.com/profile_images/973611685822058497/yRRo9D52_normal.jpg" TargetMode="External" /><Relationship Id="rId58" Type="http://schemas.openxmlformats.org/officeDocument/2006/relationships/hyperlink" Target="http://pbs.twimg.com/profile_images/989796752327954432/Le52USlW_normal.jpg" TargetMode="External" /><Relationship Id="rId59" Type="http://schemas.openxmlformats.org/officeDocument/2006/relationships/hyperlink" Target="http://pbs.twimg.com/profile_images/3383072572/2b0e67be1460e16857e604cc450f5129_normal.jpeg" TargetMode="External" /><Relationship Id="rId60" Type="http://schemas.openxmlformats.org/officeDocument/2006/relationships/hyperlink" Target="http://pbs.twimg.com/profile_images/989796752327954432/Le52USlW_normal.jpg" TargetMode="External" /><Relationship Id="rId61" Type="http://schemas.openxmlformats.org/officeDocument/2006/relationships/hyperlink" Target="http://pbs.twimg.com/profile_images/1004235176082321408/sr8WYJoB_normal.jpg" TargetMode="External" /><Relationship Id="rId62" Type="http://schemas.openxmlformats.org/officeDocument/2006/relationships/hyperlink" Target="http://pbs.twimg.com/profile_images/1004235176082321408/sr8WYJoB_normal.jpg" TargetMode="External" /><Relationship Id="rId63" Type="http://schemas.openxmlformats.org/officeDocument/2006/relationships/hyperlink" Target="http://pbs.twimg.com/profile_images/1078366371619192834/Q2ijmoJw_normal.jpg" TargetMode="External" /><Relationship Id="rId64" Type="http://schemas.openxmlformats.org/officeDocument/2006/relationships/hyperlink" Target="http://pbs.twimg.com/profile_images/1078366371619192834/Q2ijmoJw_normal.jpg" TargetMode="External" /><Relationship Id="rId65" Type="http://schemas.openxmlformats.org/officeDocument/2006/relationships/hyperlink" Target="http://pbs.twimg.com/profile_images/584757365037277185/syly2DDZ_normal.jpg" TargetMode="External" /><Relationship Id="rId66" Type="http://schemas.openxmlformats.org/officeDocument/2006/relationships/hyperlink" Target="http://pbs.twimg.com/profile_images/1078366371619192834/Q2ijmoJw_normal.jpg" TargetMode="External" /><Relationship Id="rId67" Type="http://schemas.openxmlformats.org/officeDocument/2006/relationships/hyperlink" Target="http://pbs.twimg.com/profile_images/584755122854612992/-qOfOneV_normal.jpg" TargetMode="External" /><Relationship Id="rId68" Type="http://schemas.openxmlformats.org/officeDocument/2006/relationships/hyperlink" Target="http://pbs.twimg.com/profile_images/1078366371619192834/Q2ijmoJw_normal.jpg" TargetMode="External" /><Relationship Id="rId69" Type="http://schemas.openxmlformats.org/officeDocument/2006/relationships/hyperlink" Target="https://twitter.com/sandmouth/status/1130878682011250689" TargetMode="External" /><Relationship Id="rId70" Type="http://schemas.openxmlformats.org/officeDocument/2006/relationships/hyperlink" Target="https://twitter.com/wiomax_cn/status/1133557291582726144" TargetMode="External" /><Relationship Id="rId71" Type="http://schemas.openxmlformats.org/officeDocument/2006/relationships/hyperlink" Target="https://twitter.com/deepsingularity/status/1133602758689296384" TargetMode="External" /><Relationship Id="rId72" Type="http://schemas.openxmlformats.org/officeDocument/2006/relationships/hyperlink" Target="https://twitter.com/raymondwsa460/status/1133602771729408000" TargetMode="External" /><Relationship Id="rId73" Type="http://schemas.openxmlformats.org/officeDocument/2006/relationships/hyperlink" Target="https://twitter.com/msarozz/status/1133602954097975297" TargetMode="External" /><Relationship Id="rId74" Type="http://schemas.openxmlformats.org/officeDocument/2006/relationships/hyperlink" Target="https://twitter.com/manifattura40/status/1133602982300463104" TargetMode="External" /><Relationship Id="rId75" Type="http://schemas.openxmlformats.org/officeDocument/2006/relationships/hyperlink" Target="https://twitter.com/aaroncuddeback/status/1133603177620807680" TargetMode="External" /><Relationship Id="rId76" Type="http://schemas.openxmlformats.org/officeDocument/2006/relationships/hyperlink" Target="https://twitter.com/nvsdata/status/1133603988987891718" TargetMode="External" /><Relationship Id="rId77" Type="http://schemas.openxmlformats.org/officeDocument/2006/relationships/hyperlink" Target="https://twitter.com/machinelearn_d/status/1133628007967412224" TargetMode="External" /><Relationship Id="rId78" Type="http://schemas.openxmlformats.org/officeDocument/2006/relationships/hyperlink" Target="https://twitter.com/machinelearn_d/status/1133629205046939648" TargetMode="External" /><Relationship Id="rId79" Type="http://schemas.openxmlformats.org/officeDocument/2006/relationships/hyperlink" Target="https://twitter.com/deep_in_depth/status/1133546002768683008" TargetMode="External" /><Relationship Id="rId80" Type="http://schemas.openxmlformats.org/officeDocument/2006/relationships/hyperlink" Target="https://twitter.com/calcaware/status/1133629295786700806" TargetMode="External" /><Relationship Id="rId81" Type="http://schemas.openxmlformats.org/officeDocument/2006/relationships/hyperlink" Target="https://twitter.com/javascriptd/status/1133634095005614081" TargetMode="External" /><Relationship Id="rId82" Type="http://schemas.openxmlformats.org/officeDocument/2006/relationships/hyperlink" Target="https://twitter.com/wynandbooysen/status/1133652330656751617" TargetMode="External" /><Relationship Id="rId83" Type="http://schemas.openxmlformats.org/officeDocument/2006/relationships/hyperlink" Target="https://twitter.com/wynandbooysen/status/1133653372098232320" TargetMode="External" /><Relationship Id="rId84" Type="http://schemas.openxmlformats.org/officeDocument/2006/relationships/hyperlink" Target="https://twitter.com/tonyai22197531/status/1133661737151078400" TargetMode="External" /><Relationship Id="rId85" Type="http://schemas.openxmlformats.org/officeDocument/2006/relationships/hyperlink" Target="https://twitter.com/cool_golang/status/1133646676663648256" TargetMode="External" /><Relationship Id="rId86" Type="http://schemas.openxmlformats.org/officeDocument/2006/relationships/hyperlink" Target="https://twitter.com/cool_golang/status/1133646682003001344" TargetMode="External" /><Relationship Id="rId87" Type="http://schemas.openxmlformats.org/officeDocument/2006/relationships/hyperlink" Target="https://twitter.com/cool_golang/status/1133651707970379776" TargetMode="External" /><Relationship Id="rId88" Type="http://schemas.openxmlformats.org/officeDocument/2006/relationships/hyperlink" Target="https://twitter.com/cool_golang/status/1133659262184509440" TargetMode="External" /><Relationship Id="rId89" Type="http://schemas.openxmlformats.org/officeDocument/2006/relationships/hyperlink" Target="https://twitter.com/cool_golang/status/1133661769568804864" TargetMode="External" /><Relationship Id="rId90" Type="http://schemas.openxmlformats.org/officeDocument/2006/relationships/hyperlink" Target="https://twitter.com/rstatstweet/status/1133605685801947138" TargetMode="External" /><Relationship Id="rId91" Type="http://schemas.openxmlformats.org/officeDocument/2006/relationships/hyperlink" Target="https://twitter.com/rstatstweet/status/1133647060446715904" TargetMode="External" /><Relationship Id="rId92" Type="http://schemas.openxmlformats.org/officeDocument/2006/relationships/hyperlink" Target="https://twitter.com/rstatstweet/status/1133647066033471488" TargetMode="External" /><Relationship Id="rId93" Type="http://schemas.openxmlformats.org/officeDocument/2006/relationships/hyperlink" Target="https://twitter.com/rstatstweet/status/1133654613356425216" TargetMode="External" /><Relationship Id="rId94" Type="http://schemas.openxmlformats.org/officeDocument/2006/relationships/hyperlink" Target="https://twitter.com/rstatstweet/status/1133658375718428673" TargetMode="External" /><Relationship Id="rId95" Type="http://schemas.openxmlformats.org/officeDocument/2006/relationships/hyperlink" Target="https://twitter.com/rstatstweet/status/1133662208695705600" TargetMode="External" /><Relationship Id="rId96" Type="http://schemas.openxmlformats.org/officeDocument/2006/relationships/hyperlink" Target="https://twitter.com/thecuriousluke/status/1133657750632882176" TargetMode="External" /><Relationship Id="rId97" Type="http://schemas.openxmlformats.org/officeDocument/2006/relationships/hyperlink" Target="https://twitter.com/thecuriousluke/status/1133658504949051392" TargetMode="External" /><Relationship Id="rId98" Type="http://schemas.openxmlformats.org/officeDocument/2006/relationships/hyperlink" Target="https://twitter.com/thecuriousluke/status/1133662277826154497" TargetMode="External" /><Relationship Id="rId99" Type="http://schemas.openxmlformats.org/officeDocument/2006/relationships/hyperlink" Target="https://twitter.com/gp_pulipaka/status/1133602727920001024" TargetMode="External" /><Relationship Id="rId100" Type="http://schemas.openxmlformats.org/officeDocument/2006/relationships/hyperlink" Target="https://twitter.com/machine_ml/status/1133603061874737153" TargetMode="External" /><Relationship Id="rId101" Type="http://schemas.openxmlformats.org/officeDocument/2006/relationships/hyperlink" Target="https://twitter.com/serverlessfan/status/1133602750674165760" TargetMode="External" /><Relationship Id="rId102" Type="http://schemas.openxmlformats.org/officeDocument/2006/relationships/hyperlink" Target="https://twitter.com/wil_bielert/status/1133662886151303168" TargetMode="External" /><Relationship Id="rId103" Type="http://schemas.openxmlformats.org/officeDocument/2006/relationships/hyperlink" Target="https://twitter.com/serverlessfan/status/1133662907995250689" TargetMode="External" /><Relationship Id="rId104" Type="http://schemas.openxmlformats.org/officeDocument/2006/relationships/hyperlink" Target="https://twitter.com/datasciencefr/status/1133651013871767552" TargetMode="External" /><Relationship Id="rId105" Type="http://schemas.openxmlformats.org/officeDocument/2006/relationships/hyperlink" Target="https://twitter.com/serverlessfan/status/1133651035686408192" TargetMode="External" /><Relationship Id="rId106" Type="http://schemas.openxmlformats.org/officeDocument/2006/relationships/hyperlink" Target="https://twitter.com/nosqldigest/status/1133664707783548933" TargetMode="External" /><Relationship Id="rId107" Type="http://schemas.openxmlformats.org/officeDocument/2006/relationships/hyperlink" Target="https://twitter.com/datascientistsf/status/1133661643118919681" TargetMode="External" /><Relationship Id="rId108" Type="http://schemas.openxmlformats.org/officeDocument/2006/relationships/hyperlink" Target="https://twitter.com/serverlessfan/status/1133661665076088834" TargetMode="External" /><Relationship Id="rId109" Type="http://schemas.openxmlformats.org/officeDocument/2006/relationships/hyperlink" Target="https://twitter.com/chidambara09/status/1133663134030319616" TargetMode="External" /><Relationship Id="rId110" Type="http://schemas.openxmlformats.org/officeDocument/2006/relationships/hyperlink" Target="https://twitter.com/chidambara09/status/1133665898940649473" TargetMode="External" /><Relationship Id="rId111" Type="http://schemas.openxmlformats.org/officeDocument/2006/relationships/hyperlink" Target="https://twitter.com/machine_ml/status/1133644715725864960" TargetMode="External" /><Relationship Id="rId112" Type="http://schemas.openxmlformats.org/officeDocument/2006/relationships/hyperlink" Target="https://twitter.com/machine_ml/status/1133644732566069248" TargetMode="External" /><Relationship Id="rId113" Type="http://schemas.openxmlformats.org/officeDocument/2006/relationships/hyperlink" Target="https://twitter.com/serverlessfan/status/1133644436829818880" TargetMode="External" /><Relationship Id="rId114" Type="http://schemas.openxmlformats.org/officeDocument/2006/relationships/hyperlink" Target="https://twitter.com/serverlessfan/status/1133644566115037184" TargetMode="External" /><Relationship Id="rId115" Type="http://schemas.openxmlformats.org/officeDocument/2006/relationships/hyperlink" Target="https://twitter.com/serverlessfan/status/1133644729667788800" TargetMode="External" /><Relationship Id="rId116" Type="http://schemas.openxmlformats.org/officeDocument/2006/relationships/hyperlink" Target="https://twitter.com/serverlessfan/status/1133644737624322048" TargetMode="External" /><Relationship Id="rId117" Type="http://schemas.openxmlformats.org/officeDocument/2006/relationships/hyperlink" Target="https://twitter.com/serverlessfan/status/1133644747153842177" TargetMode="External" /><Relationship Id="rId118" Type="http://schemas.openxmlformats.org/officeDocument/2006/relationships/hyperlink" Target="https://twitter.com/serverlessfan/status/1133644754447753216" TargetMode="External" /><Relationship Id="rId119" Type="http://schemas.openxmlformats.org/officeDocument/2006/relationships/hyperlink" Target="https://twitter.com/serverlessfan/status/1133657800142413824" TargetMode="External" /><Relationship Id="rId120" Type="http://schemas.openxmlformats.org/officeDocument/2006/relationships/hyperlink" Target="https://twitter.com/cloudcoopitaly/status/1133652367549845504" TargetMode="External" /><Relationship Id="rId121" Type="http://schemas.openxmlformats.org/officeDocument/2006/relationships/hyperlink" Target="https://twitter.com/analyticsfrance/status/1133657778109730817" TargetMode="External" /><Relationship Id="rId122" Type="http://schemas.openxmlformats.org/officeDocument/2006/relationships/hyperlink" Target="https://twitter.com/cloudcoopitaly/status/1133667465064529921" TargetMode="External" /><Relationship Id="rId123" Type="http://schemas.openxmlformats.org/officeDocument/2006/relationships/hyperlink" Target="https://twitter.com/machine_ml/status/1133644707647688704" TargetMode="External" /><Relationship Id="rId124" Type="http://schemas.openxmlformats.org/officeDocument/2006/relationships/hyperlink" Target="https://twitter.com/machine_ml/status/1133644725288935426" TargetMode="External" /><Relationship Id="rId125" Type="http://schemas.openxmlformats.org/officeDocument/2006/relationships/hyperlink" Target="https://twitter.com/dggonzalez2015/status/1133650067913682944" TargetMode="External" /><Relationship Id="rId126" Type="http://schemas.openxmlformats.org/officeDocument/2006/relationships/hyperlink" Target="https://twitter.com/dggonzalez2015/status/1133657629618782208" TargetMode="External" /><Relationship Id="rId127" Type="http://schemas.openxmlformats.org/officeDocument/2006/relationships/hyperlink" Target="https://twitter.com/datascientistfr/status/1133644544162115584" TargetMode="External" /><Relationship Id="rId128" Type="http://schemas.openxmlformats.org/officeDocument/2006/relationships/hyperlink" Target="https://twitter.com/dggonzalez2015/status/1133675295901462528" TargetMode="External" /><Relationship Id="rId129" Type="http://schemas.openxmlformats.org/officeDocument/2006/relationships/hyperlink" Target="https://twitter.com/analyticsfr/status/1133644414893604864" TargetMode="External" /><Relationship Id="rId130" Type="http://schemas.openxmlformats.org/officeDocument/2006/relationships/hyperlink" Target="https://twitter.com/dggonzalez2015/status/1133687907355639808" TargetMode="External" /><Relationship Id="rId131" Type="http://schemas.openxmlformats.org/officeDocument/2006/relationships/hyperlink" Target="https://api.twitter.com/1.1/geo/id/cd450c94084cbf9b.json" TargetMode="External" /><Relationship Id="rId132" Type="http://schemas.openxmlformats.org/officeDocument/2006/relationships/hyperlink" Target="https://api.twitter.com/1.1/geo/id/7d62cffe6f98f349.json" TargetMode="External" /><Relationship Id="rId133" Type="http://schemas.openxmlformats.org/officeDocument/2006/relationships/comments" Target="../comments12.xml" /><Relationship Id="rId134" Type="http://schemas.openxmlformats.org/officeDocument/2006/relationships/vmlDrawing" Target="../drawings/vmlDrawing6.vml" /><Relationship Id="rId135" Type="http://schemas.openxmlformats.org/officeDocument/2006/relationships/table" Target="../tables/table22.xml" /><Relationship Id="rId13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v1XJQLZOYQhttps:/t.co/XC8ta107hw" TargetMode="External" /><Relationship Id="rId3" Type="http://schemas.openxmlformats.org/officeDocument/2006/relationships/hyperlink" Target="https://t.co/7TD95kIMW6" TargetMode="External" /><Relationship Id="rId4" Type="http://schemas.openxmlformats.org/officeDocument/2006/relationships/hyperlink" Target="https://t.co/i9xMmIj9oo" TargetMode="External" /><Relationship Id="rId5" Type="http://schemas.openxmlformats.org/officeDocument/2006/relationships/hyperlink" Target="https://t.co/SwN0QkN0k3" TargetMode="External" /><Relationship Id="rId6" Type="http://schemas.openxmlformats.org/officeDocument/2006/relationships/hyperlink" Target="https://t.co/tO4JhxlTKm" TargetMode="External" /><Relationship Id="rId7" Type="http://schemas.openxmlformats.org/officeDocument/2006/relationships/hyperlink" Target="https://t.co/CHWoaV475R" TargetMode="External" /><Relationship Id="rId8" Type="http://schemas.openxmlformats.org/officeDocument/2006/relationships/hyperlink" Target="https://t.co/QKg0jEnCNe" TargetMode="External" /><Relationship Id="rId9" Type="http://schemas.openxmlformats.org/officeDocument/2006/relationships/hyperlink" Target="https://t.co/7ekOVPTWDa" TargetMode="External" /><Relationship Id="rId10" Type="http://schemas.openxmlformats.org/officeDocument/2006/relationships/hyperlink" Target="https://t.co/zGPdPlvAul" TargetMode="External" /><Relationship Id="rId11" Type="http://schemas.openxmlformats.org/officeDocument/2006/relationships/hyperlink" Target="https://t.co/BdtpXV8XzG" TargetMode="External" /><Relationship Id="rId12" Type="http://schemas.openxmlformats.org/officeDocument/2006/relationships/hyperlink" Target="https://t.co/ZKVASRcmaF" TargetMode="External" /><Relationship Id="rId13" Type="http://schemas.openxmlformats.org/officeDocument/2006/relationships/hyperlink" Target="https://t.co/rc92E0ypdn" TargetMode="External" /><Relationship Id="rId14" Type="http://schemas.openxmlformats.org/officeDocument/2006/relationships/hyperlink" Target="http://t.co/hSiP1UTTsj" TargetMode="External" /><Relationship Id="rId15" Type="http://schemas.openxmlformats.org/officeDocument/2006/relationships/hyperlink" Target="https://pbs.twimg.com/profile_banners/2254136898/1518822352" TargetMode="External" /><Relationship Id="rId16" Type="http://schemas.openxmlformats.org/officeDocument/2006/relationships/hyperlink" Target="https://pbs.twimg.com/profile_banners/16717675/1434074929" TargetMode="External" /><Relationship Id="rId17" Type="http://schemas.openxmlformats.org/officeDocument/2006/relationships/hyperlink" Target="https://pbs.twimg.com/profile_banners/4557203427/1451874975" TargetMode="External" /><Relationship Id="rId18" Type="http://schemas.openxmlformats.org/officeDocument/2006/relationships/hyperlink" Target="https://pbs.twimg.com/profile_banners/861861525883158528/1494997363" TargetMode="External" /><Relationship Id="rId19" Type="http://schemas.openxmlformats.org/officeDocument/2006/relationships/hyperlink" Target="https://pbs.twimg.com/profile_banners/4908885163/1461243779" TargetMode="External" /><Relationship Id="rId20" Type="http://schemas.openxmlformats.org/officeDocument/2006/relationships/hyperlink" Target="https://pbs.twimg.com/profile_banners/4263007693/1534167328" TargetMode="External" /><Relationship Id="rId21" Type="http://schemas.openxmlformats.org/officeDocument/2006/relationships/hyperlink" Target="https://pbs.twimg.com/profile_banners/711000475340902400/1525363244" TargetMode="External" /><Relationship Id="rId22" Type="http://schemas.openxmlformats.org/officeDocument/2006/relationships/hyperlink" Target="https://pbs.twimg.com/profile_banners/772361408956731392/1537214977" TargetMode="External" /><Relationship Id="rId23" Type="http://schemas.openxmlformats.org/officeDocument/2006/relationships/hyperlink" Target="https://pbs.twimg.com/profile_banners/310897418/1522212500" TargetMode="External" /><Relationship Id="rId24" Type="http://schemas.openxmlformats.org/officeDocument/2006/relationships/hyperlink" Target="https://pbs.twimg.com/profile_banners/767675409336897536/1509618906" TargetMode="External" /><Relationship Id="rId25" Type="http://schemas.openxmlformats.org/officeDocument/2006/relationships/hyperlink" Target="https://pbs.twimg.com/profile_banners/709564705304498176/1547044517" TargetMode="External" /><Relationship Id="rId26" Type="http://schemas.openxmlformats.org/officeDocument/2006/relationships/hyperlink" Target="https://pbs.twimg.com/profile_banners/115311127/1548188132" TargetMode="External" /><Relationship Id="rId27" Type="http://schemas.openxmlformats.org/officeDocument/2006/relationships/hyperlink" Target="https://pbs.twimg.com/profile_banners/1269383796/1428251696" TargetMode="External" /><Relationship Id="rId28" Type="http://schemas.openxmlformats.org/officeDocument/2006/relationships/hyperlink" Target="https://pbs.twimg.com/profile_banners/1270063232/1428251956" TargetMode="External" /><Relationship Id="rId29" Type="http://schemas.openxmlformats.org/officeDocument/2006/relationships/hyperlink" Target="https://pbs.twimg.com/profile_banners/1270025862/1428252599" TargetMode="External" /><Relationship Id="rId30" Type="http://schemas.openxmlformats.org/officeDocument/2006/relationships/hyperlink" Target="https://pbs.twimg.com/profile_banners/735555667965136897/1464205549" TargetMode="External" /><Relationship Id="rId31" Type="http://schemas.openxmlformats.org/officeDocument/2006/relationships/hyperlink" Target="https://pbs.twimg.com/profile_banners/1269972008/1428251326" TargetMode="External" /><Relationship Id="rId32" Type="http://schemas.openxmlformats.org/officeDocument/2006/relationships/hyperlink" Target="https://pbs.twimg.com/profile_banners/1269440827/1363360101" TargetMode="External" /><Relationship Id="rId33" Type="http://schemas.openxmlformats.org/officeDocument/2006/relationships/hyperlink" Target="https://pbs.twimg.com/profile_banners/1064108650271309826/1542538859" TargetMode="External" /><Relationship Id="rId34" Type="http://schemas.openxmlformats.org/officeDocument/2006/relationships/hyperlink" Target="https://pbs.twimg.com/profile_banners/971620109197312000/1525426121" TargetMode="External" /><Relationship Id="rId35" Type="http://schemas.openxmlformats.org/officeDocument/2006/relationships/hyperlink" Target="https://pbs.twimg.com/profile_banners/737142202481016832/1538216794" TargetMode="External" /><Relationship Id="rId36" Type="http://schemas.openxmlformats.org/officeDocument/2006/relationships/hyperlink" Target="https://pbs.twimg.com/profile_banners/955039188264603648/1533204535" TargetMode="External" /><Relationship Id="rId37" Type="http://schemas.openxmlformats.org/officeDocument/2006/relationships/hyperlink" Target="https://pbs.twimg.com/profile_banners/92026573/1555922750"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5/bg.png" TargetMode="External" /><Relationship Id="rId48" Type="http://schemas.openxmlformats.org/officeDocument/2006/relationships/hyperlink" Target="http://abs.twimg.com/images/themes/theme9/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2/bg.gif" TargetMode="External" /><Relationship Id="rId60" Type="http://schemas.openxmlformats.org/officeDocument/2006/relationships/hyperlink" Target="http://pbs.twimg.com/profile_images/1033892704806002688/HUagLLhJ_normal.jpg" TargetMode="External" /><Relationship Id="rId61" Type="http://schemas.openxmlformats.org/officeDocument/2006/relationships/hyperlink" Target="http://pbs.twimg.com/profile_images/1105223630475149315/axAMxaLh_normal.png" TargetMode="External" /><Relationship Id="rId62" Type="http://schemas.openxmlformats.org/officeDocument/2006/relationships/hyperlink" Target="http://pbs.twimg.com/profile_images/756157098627506177/Y74zY208_normal.jpg" TargetMode="External" /><Relationship Id="rId63" Type="http://schemas.openxmlformats.org/officeDocument/2006/relationships/hyperlink" Target="http://pbs.twimg.com/profile_images/861866967493431296/PIjaSD4g_normal.jpg" TargetMode="External" /><Relationship Id="rId64" Type="http://schemas.openxmlformats.org/officeDocument/2006/relationships/hyperlink" Target="http://pbs.twimg.com/profile_images/740909379621244928/cPIOKx_E_normal.jpg" TargetMode="External" /><Relationship Id="rId65" Type="http://schemas.openxmlformats.org/officeDocument/2006/relationships/hyperlink" Target="http://pbs.twimg.com/profile_images/998301258413850625/9BZwTjgv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1111340256459149312/mwPz2SKE_normal.png" TargetMode="External" /><Relationship Id="rId68" Type="http://schemas.openxmlformats.org/officeDocument/2006/relationships/hyperlink" Target="http://pbs.twimg.com/profile_images/1041780951813169153/IMkHkS5S_normal.jpg" TargetMode="External" /><Relationship Id="rId69" Type="http://schemas.openxmlformats.org/officeDocument/2006/relationships/hyperlink" Target="http://pbs.twimg.com/profile_images/1046220721087688704/RidtZYBx_normal.jpg" TargetMode="External" /><Relationship Id="rId70" Type="http://schemas.openxmlformats.org/officeDocument/2006/relationships/hyperlink" Target="http://pbs.twimg.com/profile_images/767676905025712128/3PQZQ0O__normal.jpg" TargetMode="External" /><Relationship Id="rId71" Type="http://schemas.openxmlformats.org/officeDocument/2006/relationships/hyperlink" Target="http://pbs.twimg.com/profile_images/869962597424025601/3NHd0kZ__normal.jpg" TargetMode="External" /><Relationship Id="rId72" Type="http://schemas.openxmlformats.org/officeDocument/2006/relationships/hyperlink" Target="http://pbs.twimg.com/profile_images/1082656652350930951/CI9aBPK8_normal.jpg" TargetMode="External" /><Relationship Id="rId73" Type="http://schemas.openxmlformats.org/officeDocument/2006/relationships/hyperlink" Target="http://pbs.twimg.com/profile_images/544034757730779136/-jOL7GnN_normal.jpeg" TargetMode="External" /><Relationship Id="rId74" Type="http://schemas.openxmlformats.org/officeDocument/2006/relationships/hyperlink" Target="http://pbs.twimg.com/profile_images/1107657369952141313/GblAN2ev_normal.jpg" TargetMode="External" /><Relationship Id="rId75" Type="http://schemas.openxmlformats.org/officeDocument/2006/relationships/hyperlink" Target="http://pbs.twimg.com/profile_images/584756112773226496/djAQtEO5_normal.jpg" TargetMode="External" /><Relationship Id="rId76" Type="http://schemas.openxmlformats.org/officeDocument/2006/relationships/hyperlink" Target="http://pbs.twimg.com/profile_images/584757365037277185/syly2DDZ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584756954993688576/bce-bDIR_normal.jpg" TargetMode="External" /><Relationship Id="rId79" Type="http://schemas.openxmlformats.org/officeDocument/2006/relationships/hyperlink" Target="http://pbs.twimg.com/profile_images/735557144993533952/HumY-Udm_normal.jpg" TargetMode="External" /><Relationship Id="rId80" Type="http://schemas.openxmlformats.org/officeDocument/2006/relationships/hyperlink" Target="http://pbs.twimg.com/profile_images/584755122854612992/-qOfOneV_normal.jpg" TargetMode="External" /><Relationship Id="rId81" Type="http://schemas.openxmlformats.org/officeDocument/2006/relationships/hyperlink" Target="http://pbs.twimg.com/profile_images/3383072572/2b0e67be1460e16857e604cc450f5129_normal.jpeg" TargetMode="External" /><Relationship Id="rId82" Type="http://schemas.openxmlformats.org/officeDocument/2006/relationships/hyperlink" Target="http://pbs.twimg.com/profile_images/1011818295916417025/P1CkbdYi_normal.jpg" TargetMode="External" /><Relationship Id="rId83" Type="http://schemas.openxmlformats.org/officeDocument/2006/relationships/hyperlink" Target="http://pbs.twimg.com/profile_images/1076462504002375680/grqsiD9i_normal.jpg" TargetMode="External" /><Relationship Id="rId84" Type="http://schemas.openxmlformats.org/officeDocument/2006/relationships/hyperlink" Target="http://pbs.twimg.com/profile_images/1004235176082321408/sr8WYJoB_normal.jpg" TargetMode="External" /><Relationship Id="rId85" Type="http://schemas.openxmlformats.org/officeDocument/2006/relationships/hyperlink" Target="http://pbs.twimg.com/profile_images/973611685822058497/yRRo9D52_normal.jpg" TargetMode="External" /><Relationship Id="rId86" Type="http://schemas.openxmlformats.org/officeDocument/2006/relationships/hyperlink" Target="http://pbs.twimg.com/profile_images/775315482/WB_normal.jpg" TargetMode="External" /><Relationship Id="rId87" Type="http://schemas.openxmlformats.org/officeDocument/2006/relationships/hyperlink" Target="http://pbs.twimg.com/profile_images/499257180009529344/CSWhr7LZ_normal.jpeg" TargetMode="External" /><Relationship Id="rId88" Type="http://schemas.openxmlformats.org/officeDocument/2006/relationships/hyperlink" Target="http://pbs.twimg.com/profile_images/760774125522518016/jhzjWv0i_normal.jpg" TargetMode="External" /><Relationship Id="rId89" Type="http://schemas.openxmlformats.org/officeDocument/2006/relationships/hyperlink" Target="http://pbs.twimg.com/profile_images/989796752327954432/Le52USlW_normal.jpg" TargetMode="External" /><Relationship Id="rId90" Type="http://schemas.openxmlformats.org/officeDocument/2006/relationships/hyperlink" Target="http://pbs.twimg.com/profile_images/1078366371619192834/Q2ijmoJw_normal.jpg" TargetMode="External" /><Relationship Id="rId91" Type="http://schemas.openxmlformats.org/officeDocument/2006/relationships/hyperlink" Target="https://twitter.com/sandmouth" TargetMode="External" /><Relationship Id="rId92" Type="http://schemas.openxmlformats.org/officeDocument/2006/relationships/hyperlink" Target="https://twitter.com/ishmandoo" TargetMode="External" /><Relationship Id="rId93" Type="http://schemas.openxmlformats.org/officeDocument/2006/relationships/hyperlink" Target="https://twitter.com/wiomax_cn" TargetMode="External" /><Relationship Id="rId94" Type="http://schemas.openxmlformats.org/officeDocument/2006/relationships/hyperlink" Target="https://twitter.com/deep_in_depth" TargetMode="External" /><Relationship Id="rId95" Type="http://schemas.openxmlformats.org/officeDocument/2006/relationships/hyperlink" Target="https://twitter.com/deepsingularity" TargetMode="External" /><Relationship Id="rId96" Type="http://schemas.openxmlformats.org/officeDocument/2006/relationships/hyperlink" Target="https://twitter.com/gp_pulipaka" TargetMode="External" /><Relationship Id="rId97" Type="http://schemas.openxmlformats.org/officeDocument/2006/relationships/hyperlink" Target="https://twitter.com/raymondwsa460" TargetMode="External" /><Relationship Id="rId98" Type="http://schemas.openxmlformats.org/officeDocument/2006/relationships/hyperlink" Target="https://twitter.com/msarozz" TargetMode="External" /><Relationship Id="rId99" Type="http://schemas.openxmlformats.org/officeDocument/2006/relationships/hyperlink" Target="https://twitter.com/manifattura40" TargetMode="External" /><Relationship Id="rId100" Type="http://schemas.openxmlformats.org/officeDocument/2006/relationships/hyperlink" Target="https://twitter.com/aaroncuddeback" TargetMode="External" /><Relationship Id="rId101" Type="http://schemas.openxmlformats.org/officeDocument/2006/relationships/hyperlink" Target="https://twitter.com/nvsdata" TargetMode="External" /><Relationship Id="rId102" Type="http://schemas.openxmlformats.org/officeDocument/2006/relationships/hyperlink" Target="https://twitter.com/machinelearn_d" TargetMode="External" /><Relationship Id="rId103" Type="http://schemas.openxmlformats.org/officeDocument/2006/relationships/hyperlink" Target="https://twitter.com/calcaware" TargetMode="External" /><Relationship Id="rId104" Type="http://schemas.openxmlformats.org/officeDocument/2006/relationships/hyperlink" Target="https://twitter.com/javascriptd" TargetMode="External" /><Relationship Id="rId105" Type="http://schemas.openxmlformats.org/officeDocument/2006/relationships/hyperlink" Target="https://twitter.com/wynandbooysen" TargetMode="External" /><Relationship Id="rId106" Type="http://schemas.openxmlformats.org/officeDocument/2006/relationships/hyperlink" Target="https://twitter.com/datasciencefr" TargetMode="External" /><Relationship Id="rId107" Type="http://schemas.openxmlformats.org/officeDocument/2006/relationships/hyperlink" Target="https://twitter.com/datascientistfr" TargetMode="External" /><Relationship Id="rId108" Type="http://schemas.openxmlformats.org/officeDocument/2006/relationships/hyperlink" Target="https://twitter.com/tonyai22197531" TargetMode="External" /><Relationship Id="rId109" Type="http://schemas.openxmlformats.org/officeDocument/2006/relationships/hyperlink" Target="https://twitter.com/datascientistsf" TargetMode="External" /><Relationship Id="rId110" Type="http://schemas.openxmlformats.org/officeDocument/2006/relationships/hyperlink" Target="https://twitter.com/cool_golang" TargetMode="External" /><Relationship Id="rId111" Type="http://schemas.openxmlformats.org/officeDocument/2006/relationships/hyperlink" Target="https://twitter.com/analyticsfr" TargetMode="External" /><Relationship Id="rId112" Type="http://schemas.openxmlformats.org/officeDocument/2006/relationships/hyperlink" Target="https://twitter.com/analyticsfrance" TargetMode="External" /><Relationship Id="rId113" Type="http://schemas.openxmlformats.org/officeDocument/2006/relationships/hyperlink" Target="https://twitter.com/rstatstweet" TargetMode="External" /><Relationship Id="rId114" Type="http://schemas.openxmlformats.org/officeDocument/2006/relationships/hyperlink" Target="https://twitter.com/thecuriousluke" TargetMode="External" /><Relationship Id="rId115" Type="http://schemas.openxmlformats.org/officeDocument/2006/relationships/hyperlink" Target="https://twitter.com/machine_ml" TargetMode="External" /><Relationship Id="rId116" Type="http://schemas.openxmlformats.org/officeDocument/2006/relationships/hyperlink" Target="https://twitter.com/serverlessfan" TargetMode="External" /><Relationship Id="rId117" Type="http://schemas.openxmlformats.org/officeDocument/2006/relationships/hyperlink" Target="https://twitter.com/wil_bielert" TargetMode="External" /><Relationship Id="rId118" Type="http://schemas.openxmlformats.org/officeDocument/2006/relationships/hyperlink" Target="https://twitter.com/nosqldigest" TargetMode="External" /><Relationship Id="rId119" Type="http://schemas.openxmlformats.org/officeDocument/2006/relationships/hyperlink" Target="https://twitter.com/chidambara09" TargetMode="External" /><Relationship Id="rId120" Type="http://schemas.openxmlformats.org/officeDocument/2006/relationships/hyperlink" Target="https://twitter.com/cloudcoopitaly" TargetMode="External" /><Relationship Id="rId121" Type="http://schemas.openxmlformats.org/officeDocument/2006/relationships/hyperlink" Target="https://twitter.com/dggonzalez2015" TargetMode="External" /><Relationship Id="rId122" Type="http://schemas.openxmlformats.org/officeDocument/2006/relationships/comments" Target="../comments2.xml" /><Relationship Id="rId123" Type="http://schemas.openxmlformats.org/officeDocument/2006/relationships/vmlDrawing" Target="../drawings/vmlDrawing2.vml" /><Relationship Id="rId124" Type="http://schemas.openxmlformats.org/officeDocument/2006/relationships/table" Target="../tables/table2.xml" /><Relationship Id="rId125" Type="http://schemas.openxmlformats.org/officeDocument/2006/relationships/drawing" Target="../drawings/drawing1.xml" /><Relationship Id="rId1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zdnet.com/article/use-case-selection-will-make-or-break-your-ai-strategy-in-healthcare/" TargetMode="External" /><Relationship Id="rId2" Type="http://schemas.openxmlformats.org/officeDocument/2006/relationships/hyperlink" Target="https://www.infoq.com/news/2019/05/kubernetes-future/" TargetMode="External" /><Relationship Id="rId3" Type="http://schemas.openxmlformats.org/officeDocument/2006/relationships/hyperlink" Target="https://www.infoq.com/news/2019/05/kubernetes-future/" TargetMode="External" /><Relationship Id="rId4" Type="http://schemas.openxmlformats.org/officeDocument/2006/relationships/hyperlink" Target="https://www.zdnet.com/article/use-case-selection-will-make-or-break-your-ai-strategy-in-healthcare/"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9.8515625" style="0" bestFit="1" customWidth="1"/>
    <col min="58" max="58" width="19.8515625" style="0" bestFit="1" customWidth="1"/>
    <col min="59" max="59" width="24.8515625" style="0" bestFit="1" customWidth="1"/>
    <col min="60" max="60" width="20.7109375" style="0" bestFit="1" customWidth="1"/>
    <col min="61" max="61" width="25.7109375" style="0" bestFit="1" customWidth="1"/>
    <col min="62" max="62" width="24.7109375" style="0" bestFit="1" customWidth="1"/>
    <col min="63" max="63" width="29.7109375" style="0" bestFit="1" customWidth="1"/>
    <col min="64" max="64" width="16.421875" style="0" bestFit="1" customWidth="1"/>
    <col min="65" max="65" width="20.421875" style="0" bestFit="1" customWidth="1"/>
    <col min="66" max="66" width="14.0039062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745</v>
      </c>
      <c r="BD2" s="13" t="s">
        <v>759</v>
      </c>
      <c r="BE2" s="13" t="s">
        <v>760</v>
      </c>
      <c r="BF2" s="67" t="s">
        <v>993</v>
      </c>
      <c r="BG2" s="67" t="s">
        <v>994</v>
      </c>
      <c r="BH2" s="67" t="s">
        <v>995</v>
      </c>
      <c r="BI2" s="67" t="s">
        <v>996</v>
      </c>
      <c r="BJ2" s="67" t="s">
        <v>997</v>
      </c>
      <c r="BK2" s="67" t="s">
        <v>998</v>
      </c>
      <c r="BL2" s="67" t="s">
        <v>999</v>
      </c>
      <c r="BM2" s="67" t="s">
        <v>1000</v>
      </c>
      <c r="BN2" s="67" t="s">
        <v>1001</v>
      </c>
    </row>
    <row r="3" spans="1:66" ht="15" customHeight="1">
      <c r="A3" s="83" t="s">
        <v>234</v>
      </c>
      <c r="B3" s="83" t="s">
        <v>264</v>
      </c>
      <c r="C3" s="53" t="s">
        <v>1021</v>
      </c>
      <c r="D3" s="54">
        <v>3</v>
      </c>
      <c r="E3" s="65" t="s">
        <v>132</v>
      </c>
      <c r="F3" s="55">
        <v>32</v>
      </c>
      <c r="G3" s="53"/>
      <c r="H3" s="57"/>
      <c r="I3" s="56"/>
      <c r="J3" s="56"/>
      <c r="K3" s="36" t="s">
        <v>65</v>
      </c>
      <c r="L3" s="62">
        <v>3</v>
      </c>
      <c r="M3" s="62"/>
      <c r="N3" s="63"/>
      <c r="O3" s="84" t="s">
        <v>265</v>
      </c>
      <c r="P3" s="86">
        <v>43606.70211805555</v>
      </c>
      <c r="Q3" s="84" t="s">
        <v>268</v>
      </c>
      <c r="R3" s="84"/>
      <c r="S3" s="84"/>
      <c r="T3" s="84" t="s">
        <v>281</v>
      </c>
      <c r="U3" s="84"/>
      <c r="V3" s="89" t="s">
        <v>292</v>
      </c>
      <c r="W3" s="86">
        <v>43606.70211805555</v>
      </c>
      <c r="X3" s="90">
        <v>43606</v>
      </c>
      <c r="Y3" s="92" t="s">
        <v>320</v>
      </c>
      <c r="Z3" s="89" t="s">
        <v>382</v>
      </c>
      <c r="AA3" s="84"/>
      <c r="AB3" s="84"/>
      <c r="AC3" s="92" t="s">
        <v>444</v>
      </c>
      <c r="AD3" s="92" t="s">
        <v>506</v>
      </c>
      <c r="AE3" s="84" t="b">
        <v>0</v>
      </c>
      <c r="AF3" s="84">
        <v>1</v>
      </c>
      <c r="AG3" s="92" t="s">
        <v>507</v>
      </c>
      <c r="AH3" s="84" t="b">
        <v>0</v>
      </c>
      <c r="AI3" s="84" t="s">
        <v>509</v>
      </c>
      <c r="AJ3" s="84"/>
      <c r="AK3" s="92" t="s">
        <v>508</v>
      </c>
      <c r="AL3" s="84" t="b">
        <v>0</v>
      </c>
      <c r="AM3" s="84">
        <v>0</v>
      </c>
      <c r="AN3" s="92" t="s">
        <v>508</v>
      </c>
      <c r="AO3" s="84" t="s">
        <v>510</v>
      </c>
      <c r="AP3" s="84" t="b">
        <v>0</v>
      </c>
      <c r="AQ3" s="92" t="s">
        <v>506</v>
      </c>
      <c r="AR3" s="84" t="s">
        <v>196</v>
      </c>
      <c r="AS3" s="84">
        <v>0</v>
      </c>
      <c r="AT3" s="84">
        <v>0</v>
      </c>
      <c r="AU3" s="84" t="s">
        <v>532</v>
      </c>
      <c r="AV3" s="84" t="s">
        <v>534</v>
      </c>
      <c r="AW3" s="84" t="s">
        <v>535</v>
      </c>
      <c r="AX3" s="84" t="s">
        <v>536</v>
      </c>
      <c r="AY3" s="84" t="s">
        <v>538</v>
      </c>
      <c r="AZ3" s="84" t="s">
        <v>540</v>
      </c>
      <c r="BA3" s="84" t="s">
        <v>542</v>
      </c>
      <c r="BB3" s="89" t="s">
        <v>544</v>
      </c>
      <c r="BC3">
        <v>1</v>
      </c>
      <c r="BD3" s="84" t="str">
        <f>REPLACE(INDEX(GroupVertices[Group],MATCH(Edges[[#This Row],[Vertex 1]],GroupVertices[Vertex],0)),1,1,"")</f>
        <v>6</v>
      </c>
      <c r="BE3" s="84" t="str">
        <f>REPLACE(INDEX(GroupVertices[Group],MATCH(Edges[[#This Row],[Vertex 2]],GroupVertices[Vertex],0)),1,1,"")</f>
        <v>6</v>
      </c>
      <c r="BF3" s="51">
        <v>0</v>
      </c>
      <c r="BG3" s="52">
        <v>0</v>
      </c>
      <c r="BH3" s="51">
        <v>0</v>
      </c>
      <c r="BI3" s="52">
        <v>0</v>
      </c>
      <c r="BJ3" s="51">
        <v>0</v>
      </c>
      <c r="BK3" s="52">
        <v>0</v>
      </c>
      <c r="BL3" s="51">
        <v>16</v>
      </c>
      <c r="BM3" s="52">
        <v>100</v>
      </c>
      <c r="BN3" s="51">
        <v>16</v>
      </c>
    </row>
    <row r="4" spans="1:66" ht="15" customHeight="1">
      <c r="A4" s="83" t="s">
        <v>235</v>
      </c>
      <c r="B4" s="83" t="s">
        <v>243</v>
      </c>
      <c r="C4" s="53" t="s">
        <v>1021</v>
      </c>
      <c r="D4" s="54">
        <v>3</v>
      </c>
      <c r="E4" s="53" t="s">
        <v>132</v>
      </c>
      <c r="F4" s="55">
        <v>32</v>
      </c>
      <c r="G4" s="53"/>
      <c r="H4" s="57"/>
      <c r="I4" s="56"/>
      <c r="J4" s="56"/>
      <c r="K4" s="36" t="s">
        <v>65</v>
      </c>
      <c r="L4" s="62">
        <v>4</v>
      </c>
      <c r="M4" s="62"/>
      <c r="N4" s="63"/>
      <c r="O4" s="85" t="s">
        <v>266</v>
      </c>
      <c r="P4" s="87">
        <v>43614.093668981484</v>
      </c>
      <c r="Q4" s="85" t="s">
        <v>269</v>
      </c>
      <c r="R4" s="88" t="s">
        <v>277</v>
      </c>
      <c r="S4" s="85" t="s">
        <v>279</v>
      </c>
      <c r="T4" s="85" t="s">
        <v>282</v>
      </c>
      <c r="U4" s="85"/>
      <c r="V4" s="88" t="s">
        <v>293</v>
      </c>
      <c r="W4" s="87">
        <v>43614.093668981484</v>
      </c>
      <c r="X4" s="91">
        <v>43614</v>
      </c>
      <c r="Y4" s="93" t="s">
        <v>321</v>
      </c>
      <c r="Z4" s="88" t="s">
        <v>383</v>
      </c>
      <c r="AA4" s="85"/>
      <c r="AB4" s="85"/>
      <c r="AC4" s="93" t="s">
        <v>445</v>
      </c>
      <c r="AD4" s="85"/>
      <c r="AE4" s="85" t="b">
        <v>0</v>
      </c>
      <c r="AF4" s="85">
        <v>0</v>
      </c>
      <c r="AG4" s="93" t="s">
        <v>508</v>
      </c>
      <c r="AH4" s="85" t="b">
        <v>0</v>
      </c>
      <c r="AI4" s="85" t="s">
        <v>509</v>
      </c>
      <c r="AJ4" s="85"/>
      <c r="AK4" s="93" t="s">
        <v>508</v>
      </c>
      <c r="AL4" s="85" t="b">
        <v>0</v>
      </c>
      <c r="AM4" s="85">
        <v>3</v>
      </c>
      <c r="AN4" s="93" t="s">
        <v>454</v>
      </c>
      <c r="AO4" s="85" t="s">
        <v>511</v>
      </c>
      <c r="AP4" s="85" t="b">
        <v>0</v>
      </c>
      <c r="AQ4" s="93" t="s">
        <v>454</v>
      </c>
      <c r="AR4" s="85" t="s">
        <v>196</v>
      </c>
      <c r="AS4" s="85">
        <v>0</v>
      </c>
      <c r="AT4" s="85">
        <v>0</v>
      </c>
      <c r="AU4" s="85"/>
      <c r="AV4" s="85"/>
      <c r="AW4" s="85"/>
      <c r="AX4" s="85"/>
      <c r="AY4" s="85"/>
      <c r="AZ4" s="85"/>
      <c r="BA4" s="85"/>
      <c r="BB4" s="85"/>
      <c r="BC4">
        <v>1</v>
      </c>
      <c r="BD4" s="84" t="str">
        <f>REPLACE(INDEX(GroupVertices[Group],MATCH(Edges[[#This Row],[Vertex 1]],GroupVertices[Vertex],0)),1,1,"")</f>
        <v>5</v>
      </c>
      <c r="BE4" s="84" t="str">
        <f>REPLACE(INDEX(GroupVertices[Group],MATCH(Edges[[#This Row],[Vertex 2]],GroupVertices[Vertex],0)),1,1,"")</f>
        <v>5</v>
      </c>
      <c r="BF4" s="51">
        <v>0</v>
      </c>
      <c r="BG4" s="52">
        <v>0</v>
      </c>
      <c r="BH4" s="51">
        <v>1</v>
      </c>
      <c r="BI4" s="52">
        <v>3.225806451612903</v>
      </c>
      <c r="BJ4" s="51">
        <v>0</v>
      </c>
      <c r="BK4" s="52">
        <v>0</v>
      </c>
      <c r="BL4" s="51">
        <v>30</v>
      </c>
      <c r="BM4" s="52">
        <v>96.7741935483871</v>
      </c>
      <c r="BN4" s="51">
        <v>31</v>
      </c>
    </row>
    <row r="5" spans="1:66" ht="15">
      <c r="A5" s="83" t="s">
        <v>236</v>
      </c>
      <c r="B5" s="83" t="s">
        <v>251</v>
      </c>
      <c r="C5" s="53" t="s">
        <v>1021</v>
      </c>
      <c r="D5" s="54">
        <v>3</v>
      </c>
      <c r="E5" s="53" t="s">
        <v>132</v>
      </c>
      <c r="F5" s="55">
        <v>32</v>
      </c>
      <c r="G5" s="53"/>
      <c r="H5" s="57"/>
      <c r="I5" s="56"/>
      <c r="J5" s="56"/>
      <c r="K5" s="36" t="s">
        <v>65</v>
      </c>
      <c r="L5" s="62">
        <v>5</v>
      </c>
      <c r="M5" s="62"/>
      <c r="N5" s="63"/>
      <c r="O5" s="85" t="s">
        <v>266</v>
      </c>
      <c r="P5" s="87">
        <v>43614.21913194445</v>
      </c>
      <c r="Q5" s="85" t="s">
        <v>270</v>
      </c>
      <c r="R5" s="85"/>
      <c r="S5" s="85"/>
      <c r="T5" s="85" t="s">
        <v>283</v>
      </c>
      <c r="U5" s="85"/>
      <c r="V5" s="88" t="s">
        <v>294</v>
      </c>
      <c r="W5" s="87">
        <v>43614.21913194445</v>
      </c>
      <c r="X5" s="91">
        <v>43614</v>
      </c>
      <c r="Y5" s="93" t="s">
        <v>322</v>
      </c>
      <c r="Z5" s="88" t="s">
        <v>384</v>
      </c>
      <c r="AA5" s="85"/>
      <c r="AB5" s="85"/>
      <c r="AC5" s="93" t="s">
        <v>446</v>
      </c>
      <c r="AD5" s="85"/>
      <c r="AE5" s="85" t="b">
        <v>0</v>
      </c>
      <c r="AF5" s="85">
        <v>0</v>
      </c>
      <c r="AG5" s="93" t="s">
        <v>508</v>
      </c>
      <c r="AH5" s="85" t="b">
        <v>0</v>
      </c>
      <c r="AI5" s="85" t="s">
        <v>509</v>
      </c>
      <c r="AJ5" s="85"/>
      <c r="AK5" s="93" t="s">
        <v>508</v>
      </c>
      <c r="AL5" s="85" t="b">
        <v>0</v>
      </c>
      <c r="AM5" s="85">
        <v>13</v>
      </c>
      <c r="AN5" s="93" t="s">
        <v>474</v>
      </c>
      <c r="AO5" s="85" t="s">
        <v>512</v>
      </c>
      <c r="AP5" s="85" t="b">
        <v>0</v>
      </c>
      <c r="AQ5" s="93" t="s">
        <v>474</v>
      </c>
      <c r="AR5" s="85" t="s">
        <v>196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v>0</v>
      </c>
      <c r="BG5" s="52">
        <v>0</v>
      </c>
      <c r="BH5" s="51">
        <v>0</v>
      </c>
      <c r="BI5" s="52">
        <v>0</v>
      </c>
      <c r="BJ5" s="51">
        <v>0</v>
      </c>
      <c r="BK5" s="52">
        <v>0</v>
      </c>
      <c r="BL5" s="51">
        <v>26</v>
      </c>
      <c r="BM5" s="52">
        <v>100</v>
      </c>
      <c r="BN5" s="51">
        <v>26</v>
      </c>
    </row>
    <row r="6" spans="1:66" ht="15">
      <c r="A6" s="83" t="s">
        <v>237</v>
      </c>
      <c r="B6" s="83" t="s">
        <v>251</v>
      </c>
      <c r="C6" s="53" t="s">
        <v>1021</v>
      </c>
      <c r="D6" s="54">
        <v>3</v>
      </c>
      <c r="E6" s="53" t="s">
        <v>132</v>
      </c>
      <c r="F6" s="55">
        <v>32</v>
      </c>
      <c r="G6" s="53"/>
      <c r="H6" s="57"/>
      <c r="I6" s="56"/>
      <c r="J6" s="56"/>
      <c r="K6" s="36" t="s">
        <v>65</v>
      </c>
      <c r="L6" s="62">
        <v>6</v>
      </c>
      <c r="M6" s="62"/>
      <c r="N6" s="63"/>
      <c r="O6" s="85" t="s">
        <v>266</v>
      </c>
      <c r="P6" s="87">
        <v>43614.21916666667</v>
      </c>
      <c r="Q6" s="85" t="s">
        <v>270</v>
      </c>
      <c r="R6" s="85"/>
      <c r="S6" s="85"/>
      <c r="T6" s="85" t="s">
        <v>283</v>
      </c>
      <c r="U6" s="85"/>
      <c r="V6" s="88" t="s">
        <v>295</v>
      </c>
      <c r="W6" s="87">
        <v>43614.21916666667</v>
      </c>
      <c r="X6" s="91">
        <v>43614</v>
      </c>
      <c r="Y6" s="93" t="s">
        <v>323</v>
      </c>
      <c r="Z6" s="88" t="s">
        <v>385</v>
      </c>
      <c r="AA6" s="85"/>
      <c r="AB6" s="85"/>
      <c r="AC6" s="93" t="s">
        <v>447</v>
      </c>
      <c r="AD6" s="85"/>
      <c r="AE6" s="85" t="b">
        <v>0</v>
      </c>
      <c r="AF6" s="85">
        <v>0</v>
      </c>
      <c r="AG6" s="93" t="s">
        <v>508</v>
      </c>
      <c r="AH6" s="85" t="b">
        <v>0</v>
      </c>
      <c r="AI6" s="85" t="s">
        <v>509</v>
      </c>
      <c r="AJ6" s="85"/>
      <c r="AK6" s="93" t="s">
        <v>508</v>
      </c>
      <c r="AL6" s="85" t="b">
        <v>0</v>
      </c>
      <c r="AM6" s="85">
        <v>13</v>
      </c>
      <c r="AN6" s="93" t="s">
        <v>474</v>
      </c>
      <c r="AO6" s="85" t="s">
        <v>512</v>
      </c>
      <c r="AP6" s="85" t="b">
        <v>0</v>
      </c>
      <c r="AQ6" s="93" t="s">
        <v>474</v>
      </c>
      <c r="AR6" s="85" t="s">
        <v>196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v>0</v>
      </c>
      <c r="BG6" s="52">
        <v>0</v>
      </c>
      <c r="BH6" s="51">
        <v>0</v>
      </c>
      <c r="BI6" s="52">
        <v>0</v>
      </c>
      <c r="BJ6" s="51">
        <v>0</v>
      </c>
      <c r="BK6" s="52">
        <v>0</v>
      </c>
      <c r="BL6" s="51">
        <v>26</v>
      </c>
      <c r="BM6" s="52">
        <v>100</v>
      </c>
      <c r="BN6" s="51">
        <v>26</v>
      </c>
    </row>
    <row r="7" spans="1:66" ht="15">
      <c r="A7" s="83" t="s">
        <v>238</v>
      </c>
      <c r="B7" s="83" t="s">
        <v>251</v>
      </c>
      <c r="C7" s="53" t="s">
        <v>1021</v>
      </c>
      <c r="D7" s="54">
        <v>3</v>
      </c>
      <c r="E7" s="53" t="s">
        <v>132</v>
      </c>
      <c r="F7" s="55">
        <v>32</v>
      </c>
      <c r="G7" s="53"/>
      <c r="H7" s="57"/>
      <c r="I7" s="56"/>
      <c r="J7" s="56"/>
      <c r="K7" s="36" t="s">
        <v>65</v>
      </c>
      <c r="L7" s="62">
        <v>7</v>
      </c>
      <c r="M7" s="62"/>
      <c r="N7" s="63"/>
      <c r="O7" s="85" t="s">
        <v>266</v>
      </c>
      <c r="P7" s="87">
        <v>43614.219675925924</v>
      </c>
      <c r="Q7" s="85" t="s">
        <v>270</v>
      </c>
      <c r="R7" s="85"/>
      <c r="S7" s="85"/>
      <c r="T7" s="85" t="s">
        <v>283</v>
      </c>
      <c r="U7" s="85"/>
      <c r="V7" s="88" t="s">
        <v>296</v>
      </c>
      <c r="W7" s="87">
        <v>43614.219675925924</v>
      </c>
      <c r="X7" s="91">
        <v>43614</v>
      </c>
      <c r="Y7" s="93" t="s">
        <v>324</v>
      </c>
      <c r="Z7" s="88" t="s">
        <v>386</v>
      </c>
      <c r="AA7" s="85"/>
      <c r="AB7" s="85"/>
      <c r="AC7" s="93" t="s">
        <v>448</v>
      </c>
      <c r="AD7" s="85"/>
      <c r="AE7" s="85" t="b">
        <v>0</v>
      </c>
      <c r="AF7" s="85">
        <v>0</v>
      </c>
      <c r="AG7" s="93" t="s">
        <v>508</v>
      </c>
      <c r="AH7" s="85" t="b">
        <v>0</v>
      </c>
      <c r="AI7" s="85" t="s">
        <v>509</v>
      </c>
      <c r="AJ7" s="85"/>
      <c r="AK7" s="93" t="s">
        <v>508</v>
      </c>
      <c r="AL7" s="85" t="b">
        <v>0</v>
      </c>
      <c r="AM7" s="85">
        <v>13</v>
      </c>
      <c r="AN7" s="93" t="s">
        <v>474</v>
      </c>
      <c r="AO7" s="85" t="s">
        <v>513</v>
      </c>
      <c r="AP7" s="85" t="b">
        <v>0</v>
      </c>
      <c r="AQ7" s="93" t="s">
        <v>474</v>
      </c>
      <c r="AR7" s="85" t="s">
        <v>196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v>0</v>
      </c>
      <c r="BG7" s="52">
        <v>0</v>
      </c>
      <c r="BH7" s="51">
        <v>0</v>
      </c>
      <c r="BI7" s="52">
        <v>0</v>
      </c>
      <c r="BJ7" s="51">
        <v>0</v>
      </c>
      <c r="BK7" s="52">
        <v>0</v>
      </c>
      <c r="BL7" s="51">
        <v>26</v>
      </c>
      <c r="BM7" s="52">
        <v>100</v>
      </c>
      <c r="BN7" s="51">
        <v>26</v>
      </c>
    </row>
    <row r="8" spans="1:66" ht="15">
      <c r="A8" s="83" t="s">
        <v>239</v>
      </c>
      <c r="B8" s="83" t="s">
        <v>251</v>
      </c>
      <c r="C8" s="53" t="s">
        <v>1021</v>
      </c>
      <c r="D8" s="54">
        <v>3</v>
      </c>
      <c r="E8" s="53" t="s">
        <v>132</v>
      </c>
      <c r="F8" s="55">
        <v>32</v>
      </c>
      <c r="G8" s="53"/>
      <c r="H8" s="57"/>
      <c r="I8" s="56"/>
      <c r="J8" s="56"/>
      <c r="K8" s="36" t="s">
        <v>65</v>
      </c>
      <c r="L8" s="62">
        <v>8</v>
      </c>
      <c r="M8" s="62"/>
      <c r="N8" s="63"/>
      <c r="O8" s="85" t="s">
        <v>266</v>
      </c>
      <c r="P8" s="87">
        <v>43614.21974537037</v>
      </c>
      <c r="Q8" s="85" t="s">
        <v>270</v>
      </c>
      <c r="R8" s="85"/>
      <c r="S8" s="85"/>
      <c r="T8" s="85" t="s">
        <v>283</v>
      </c>
      <c r="U8" s="85"/>
      <c r="V8" s="88" t="s">
        <v>297</v>
      </c>
      <c r="W8" s="87">
        <v>43614.21974537037</v>
      </c>
      <c r="X8" s="91">
        <v>43614</v>
      </c>
      <c r="Y8" s="93" t="s">
        <v>325</v>
      </c>
      <c r="Z8" s="88" t="s">
        <v>387</v>
      </c>
      <c r="AA8" s="85"/>
      <c r="AB8" s="85"/>
      <c r="AC8" s="93" t="s">
        <v>449</v>
      </c>
      <c r="AD8" s="85"/>
      <c r="AE8" s="85" t="b">
        <v>0</v>
      </c>
      <c r="AF8" s="85">
        <v>0</v>
      </c>
      <c r="AG8" s="93" t="s">
        <v>508</v>
      </c>
      <c r="AH8" s="85" t="b">
        <v>0</v>
      </c>
      <c r="AI8" s="85" t="s">
        <v>509</v>
      </c>
      <c r="AJ8" s="85"/>
      <c r="AK8" s="93" t="s">
        <v>508</v>
      </c>
      <c r="AL8" s="85" t="b">
        <v>0</v>
      </c>
      <c r="AM8" s="85">
        <v>13</v>
      </c>
      <c r="AN8" s="93" t="s">
        <v>474</v>
      </c>
      <c r="AO8" s="85" t="s">
        <v>514</v>
      </c>
      <c r="AP8" s="85" t="b">
        <v>0</v>
      </c>
      <c r="AQ8" s="93" t="s">
        <v>474</v>
      </c>
      <c r="AR8" s="85" t="s">
        <v>196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c r="BF8" s="51">
        <v>0</v>
      </c>
      <c r="BG8" s="52">
        <v>0</v>
      </c>
      <c r="BH8" s="51">
        <v>0</v>
      </c>
      <c r="BI8" s="52">
        <v>0</v>
      </c>
      <c r="BJ8" s="51">
        <v>0</v>
      </c>
      <c r="BK8" s="52">
        <v>0</v>
      </c>
      <c r="BL8" s="51">
        <v>26</v>
      </c>
      <c r="BM8" s="52">
        <v>100</v>
      </c>
      <c r="BN8" s="51">
        <v>26</v>
      </c>
    </row>
    <row r="9" spans="1:66" ht="15">
      <c r="A9" s="83" t="s">
        <v>240</v>
      </c>
      <c r="B9" s="83" t="s">
        <v>251</v>
      </c>
      <c r="C9" s="53" t="s">
        <v>1021</v>
      </c>
      <c r="D9" s="54">
        <v>3</v>
      </c>
      <c r="E9" s="53" t="s">
        <v>132</v>
      </c>
      <c r="F9" s="55">
        <v>32</v>
      </c>
      <c r="G9" s="53"/>
      <c r="H9" s="57"/>
      <c r="I9" s="56"/>
      <c r="J9" s="56"/>
      <c r="K9" s="36" t="s">
        <v>65</v>
      </c>
      <c r="L9" s="62">
        <v>9</v>
      </c>
      <c r="M9" s="62"/>
      <c r="N9" s="63"/>
      <c r="O9" s="85" t="s">
        <v>266</v>
      </c>
      <c r="P9" s="87">
        <v>43614.220289351855</v>
      </c>
      <c r="Q9" s="85" t="s">
        <v>270</v>
      </c>
      <c r="R9" s="85"/>
      <c r="S9" s="85"/>
      <c r="T9" s="85" t="s">
        <v>283</v>
      </c>
      <c r="U9" s="85"/>
      <c r="V9" s="88" t="s">
        <v>298</v>
      </c>
      <c r="W9" s="87">
        <v>43614.220289351855</v>
      </c>
      <c r="X9" s="91">
        <v>43614</v>
      </c>
      <c r="Y9" s="93" t="s">
        <v>326</v>
      </c>
      <c r="Z9" s="88" t="s">
        <v>388</v>
      </c>
      <c r="AA9" s="85"/>
      <c r="AB9" s="85"/>
      <c r="AC9" s="93" t="s">
        <v>450</v>
      </c>
      <c r="AD9" s="85"/>
      <c r="AE9" s="85" t="b">
        <v>0</v>
      </c>
      <c r="AF9" s="85">
        <v>0</v>
      </c>
      <c r="AG9" s="93" t="s">
        <v>508</v>
      </c>
      <c r="AH9" s="85" t="b">
        <v>0</v>
      </c>
      <c r="AI9" s="85" t="s">
        <v>509</v>
      </c>
      <c r="AJ9" s="85"/>
      <c r="AK9" s="93" t="s">
        <v>508</v>
      </c>
      <c r="AL9" s="85" t="b">
        <v>0</v>
      </c>
      <c r="AM9" s="85">
        <v>13</v>
      </c>
      <c r="AN9" s="93" t="s">
        <v>474</v>
      </c>
      <c r="AO9" s="85" t="s">
        <v>515</v>
      </c>
      <c r="AP9" s="85" t="b">
        <v>0</v>
      </c>
      <c r="AQ9" s="93" t="s">
        <v>474</v>
      </c>
      <c r="AR9" s="85" t="s">
        <v>196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c r="BF9" s="51">
        <v>0</v>
      </c>
      <c r="BG9" s="52">
        <v>0</v>
      </c>
      <c r="BH9" s="51">
        <v>0</v>
      </c>
      <c r="BI9" s="52">
        <v>0</v>
      </c>
      <c r="BJ9" s="51">
        <v>0</v>
      </c>
      <c r="BK9" s="52">
        <v>0</v>
      </c>
      <c r="BL9" s="51">
        <v>26</v>
      </c>
      <c r="BM9" s="52">
        <v>100</v>
      </c>
      <c r="BN9" s="51">
        <v>26</v>
      </c>
    </row>
    <row r="10" spans="1:66" ht="15">
      <c r="A10" s="83" t="s">
        <v>241</v>
      </c>
      <c r="B10" s="83" t="s">
        <v>251</v>
      </c>
      <c r="C10" s="53" t="s">
        <v>1021</v>
      </c>
      <c r="D10" s="54">
        <v>3</v>
      </c>
      <c r="E10" s="53" t="s">
        <v>132</v>
      </c>
      <c r="F10" s="55">
        <v>32</v>
      </c>
      <c r="G10" s="53"/>
      <c r="H10" s="57"/>
      <c r="I10" s="56"/>
      <c r="J10" s="56"/>
      <c r="K10" s="36" t="s">
        <v>65</v>
      </c>
      <c r="L10" s="62">
        <v>10</v>
      </c>
      <c r="M10" s="62"/>
      <c r="N10" s="63"/>
      <c r="O10" s="85" t="s">
        <v>266</v>
      </c>
      <c r="P10" s="87">
        <v>43614.22252314815</v>
      </c>
      <c r="Q10" s="85" t="s">
        <v>270</v>
      </c>
      <c r="R10" s="85"/>
      <c r="S10" s="85"/>
      <c r="T10" s="85" t="s">
        <v>283</v>
      </c>
      <c r="U10" s="85"/>
      <c r="V10" s="88" t="s">
        <v>299</v>
      </c>
      <c r="W10" s="87">
        <v>43614.22252314815</v>
      </c>
      <c r="X10" s="91">
        <v>43614</v>
      </c>
      <c r="Y10" s="93" t="s">
        <v>327</v>
      </c>
      <c r="Z10" s="88" t="s">
        <v>389</v>
      </c>
      <c r="AA10" s="85"/>
      <c r="AB10" s="85"/>
      <c r="AC10" s="93" t="s">
        <v>451</v>
      </c>
      <c r="AD10" s="85"/>
      <c r="AE10" s="85" t="b">
        <v>0</v>
      </c>
      <c r="AF10" s="85">
        <v>0</v>
      </c>
      <c r="AG10" s="93" t="s">
        <v>508</v>
      </c>
      <c r="AH10" s="85" t="b">
        <v>0</v>
      </c>
      <c r="AI10" s="85" t="s">
        <v>509</v>
      </c>
      <c r="AJ10" s="85"/>
      <c r="AK10" s="93" t="s">
        <v>508</v>
      </c>
      <c r="AL10" s="85" t="b">
        <v>0</v>
      </c>
      <c r="AM10" s="85">
        <v>13</v>
      </c>
      <c r="AN10" s="93" t="s">
        <v>474</v>
      </c>
      <c r="AO10" s="85" t="s">
        <v>516</v>
      </c>
      <c r="AP10" s="85" t="b">
        <v>0</v>
      </c>
      <c r="AQ10" s="93" t="s">
        <v>474</v>
      </c>
      <c r="AR10" s="85" t="s">
        <v>196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c r="BF10" s="51">
        <v>0</v>
      </c>
      <c r="BG10" s="52">
        <v>0</v>
      </c>
      <c r="BH10" s="51">
        <v>0</v>
      </c>
      <c r="BI10" s="52">
        <v>0</v>
      </c>
      <c r="BJ10" s="51">
        <v>0</v>
      </c>
      <c r="BK10" s="52">
        <v>0</v>
      </c>
      <c r="BL10" s="51">
        <v>26</v>
      </c>
      <c r="BM10" s="52">
        <v>100</v>
      </c>
      <c r="BN10" s="51">
        <v>26</v>
      </c>
    </row>
    <row r="11" spans="1:66" ht="15">
      <c r="A11" s="83" t="s">
        <v>242</v>
      </c>
      <c r="B11" s="83" t="s">
        <v>251</v>
      </c>
      <c r="C11" s="53" t="s">
        <v>1021</v>
      </c>
      <c r="D11" s="54">
        <v>3</v>
      </c>
      <c r="E11" s="53" t="s">
        <v>132</v>
      </c>
      <c r="F11" s="55">
        <v>32</v>
      </c>
      <c r="G11" s="53"/>
      <c r="H11" s="57"/>
      <c r="I11" s="56"/>
      <c r="J11" s="56"/>
      <c r="K11" s="36" t="s">
        <v>65</v>
      </c>
      <c r="L11" s="62">
        <v>11</v>
      </c>
      <c r="M11" s="62"/>
      <c r="N11" s="63"/>
      <c r="O11" s="85" t="s">
        <v>266</v>
      </c>
      <c r="P11" s="87">
        <v>43614.28880787037</v>
      </c>
      <c r="Q11" s="85" t="s">
        <v>270</v>
      </c>
      <c r="R11" s="85"/>
      <c r="S11" s="85"/>
      <c r="T11" s="85" t="s">
        <v>283</v>
      </c>
      <c r="U11" s="85"/>
      <c r="V11" s="88" t="s">
        <v>300</v>
      </c>
      <c r="W11" s="87">
        <v>43614.28880787037</v>
      </c>
      <c r="X11" s="91">
        <v>43614</v>
      </c>
      <c r="Y11" s="93" t="s">
        <v>328</v>
      </c>
      <c r="Z11" s="88" t="s">
        <v>390</v>
      </c>
      <c r="AA11" s="85"/>
      <c r="AB11" s="85"/>
      <c r="AC11" s="93" t="s">
        <v>452</v>
      </c>
      <c r="AD11" s="85"/>
      <c r="AE11" s="85" t="b">
        <v>0</v>
      </c>
      <c r="AF11" s="85">
        <v>0</v>
      </c>
      <c r="AG11" s="93" t="s">
        <v>508</v>
      </c>
      <c r="AH11" s="85" t="b">
        <v>0</v>
      </c>
      <c r="AI11" s="85" t="s">
        <v>509</v>
      </c>
      <c r="AJ11" s="85"/>
      <c r="AK11" s="93" t="s">
        <v>508</v>
      </c>
      <c r="AL11" s="85" t="b">
        <v>0</v>
      </c>
      <c r="AM11" s="85">
        <v>13</v>
      </c>
      <c r="AN11" s="93" t="s">
        <v>474</v>
      </c>
      <c r="AO11" s="85" t="s">
        <v>517</v>
      </c>
      <c r="AP11" s="85" t="b">
        <v>0</v>
      </c>
      <c r="AQ11" s="93" t="s">
        <v>474</v>
      </c>
      <c r="AR11" s="85" t="s">
        <v>196</v>
      </c>
      <c r="AS11" s="85">
        <v>0</v>
      </c>
      <c r="AT11" s="85">
        <v>0</v>
      </c>
      <c r="AU11" s="85"/>
      <c r="AV11" s="85"/>
      <c r="AW11" s="85"/>
      <c r="AX11" s="85"/>
      <c r="AY11" s="85"/>
      <c r="AZ11" s="85"/>
      <c r="BA11" s="85"/>
      <c r="BB11" s="85"/>
      <c r="BC11">
        <v>1</v>
      </c>
      <c r="BD11" s="84" t="str">
        <f>REPLACE(INDEX(GroupVertices[Group],MATCH(Edges[[#This Row],[Vertex 1]],GroupVertices[Vertex],0)),1,1,"")</f>
        <v>5</v>
      </c>
      <c r="BE11" s="84"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15">
      <c r="A12" s="83" t="s">
        <v>242</v>
      </c>
      <c r="B12" s="83" t="s">
        <v>243</v>
      </c>
      <c r="C12" s="53" t="s">
        <v>1021</v>
      </c>
      <c r="D12" s="54">
        <v>3</v>
      </c>
      <c r="E12" s="53" t="s">
        <v>132</v>
      </c>
      <c r="F12" s="55">
        <v>32</v>
      </c>
      <c r="G12" s="53"/>
      <c r="H12" s="57"/>
      <c r="I12" s="56"/>
      <c r="J12" s="56"/>
      <c r="K12" s="36" t="s">
        <v>65</v>
      </c>
      <c r="L12" s="62">
        <v>12</v>
      </c>
      <c r="M12" s="62"/>
      <c r="N12" s="63"/>
      <c r="O12" s="85" t="s">
        <v>266</v>
      </c>
      <c r="P12" s="87">
        <v>43614.29210648148</v>
      </c>
      <c r="Q12" s="85" t="s">
        <v>269</v>
      </c>
      <c r="R12" s="88" t="s">
        <v>277</v>
      </c>
      <c r="S12" s="85" t="s">
        <v>279</v>
      </c>
      <c r="T12" s="85" t="s">
        <v>282</v>
      </c>
      <c r="U12" s="85"/>
      <c r="V12" s="88" t="s">
        <v>300</v>
      </c>
      <c r="W12" s="87">
        <v>43614.29210648148</v>
      </c>
      <c r="X12" s="91">
        <v>43614</v>
      </c>
      <c r="Y12" s="93" t="s">
        <v>329</v>
      </c>
      <c r="Z12" s="88" t="s">
        <v>391</v>
      </c>
      <c r="AA12" s="85"/>
      <c r="AB12" s="85"/>
      <c r="AC12" s="93" t="s">
        <v>453</v>
      </c>
      <c r="AD12" s="85"/>
      <c r="AE12" s="85" t="b">
        <v>0</v>
      </c>
      <c r="AF12" s="85">
        <v>0</v>
      </c>
      <c r="AG12" s="93" t="s">
        <v>508</v>
      </c>
      <c r="AH12" s="85" t="b">
        <v>0</v>
      </c>
      <c r="AI12" s="85" t="s">
        <v>509</v>
      </c>
      <c r="AJ12" s="85"/>
      <c r="AK12" s="93" t="s">
        <v>508</v>
      </c>
      <c r="AL12" s="85" t="b">
        <v>0</v>
      </c>
      <c r="AM12" s="85">
        <v>3</v>
      </c>
      <c r="AN12" s="93" t="s">
        <v>454</v>
      </c>
      <c r="AO12" s="85" t="s">
        <v>517</v>
      </c>
      <c r="AP12" s="85" t="b">
        <v>0</v>
      </c>
      <c r="AQ12" s="93" t="s">
        <v>454</v>
      </c>
      <c r="AR12" s="85" t="s">
        <v>196</v>
      </c>
      <c r="AS12" s="85">
        <v>0</v>
      </c>
      <c r="AT12" s="85">
        <v>0</v>
      </c>
      <c r="AU12" s="85"/>
      <c r="AV12" s="85"/>
      <c r="AW12" s="85"/>
      <c r="AX12" s="85"/>
      <c r="AY12" s="85"/>
      <c r="AZ12" s="85"/>
      <c r="BA12" s="85"/>
      <c r="BB12" s="85"/>
      <c r="BC12">
        <v>1</v>
      </c>
      <c r="BD12" s="84" t="str">
        <f>REPLACE(INDEX(GroupVertices[Group],MATCH(Edges[[#This Row],[Vertex 1]],GroupVertices[Vertex],0)),1,1,"")</f>
        <v>5</v>
      </c>
      <c r="BE12" s="84" t="str">
        <f>REPLACE(INDEX(GroupVertices[Group],MATCH(Edges[[#This Row],[Vertex 2]],GroupVertices[Vertex],0)),1,1,"")</f>
        <v>5</v>
      </c>
      <c r="BF12" s="51">
        <v>0</v>
      </c>
      <c r="BG12" s="52">
        <v>0</v>
      </c>
      <c r="BH12" s="51">
        <v>1</v>
      </c>
      <c r="BI12" s="52">
        <v>3.225806451612903</v>
      </c>
      <c r="BJ12" s="51">
        <v>0</v>
      </c>
      <c r="BK12" s="52">
        <v>0</v>
      </c>
      <c r="BL12" s="51">
        <v>30</v>
      </c>
      <c r="BM12" s="52">
        <v>96.7741935483871</v>
      </c>
      <c r="BN12" s="51">
        <v>31</v>
      </c>
    </row>
    <row r="13" spans="1:66" ht="15">
      <c r="A13" s="83" t="s">
        <v>243</v>
      </c>
      <c r="B13" s="83" t="s">
        <v>243</v>
      </c>
      <c r="C13" s="53" t="s">
        <v>1021</v>
      </c>
      <c r="D13" s="54">
        <v>3</v>
      </c>
      <c r="E13" s="53" t="s">
        <v>132</v>
      </c>
      <c r="F13" s="55">
        <v>32</v>
      </c>
      <c r="G13" s="53"/>
      <c r="H13" s="57"/>
      <c r="I13" s="56"/>
      <c r="J13" s="56"/>
      <c r="K13" s="36" t="s">
        <v>65</v>
      </c>
      <c r="L13" s="62">
        <v>13</v>
      </c>
      <c r="M13" s="62"/>
      <c r="N13" s="63"/>
      <c r="O13" s="85" t="s">
        <v>196</v>
      </c>
      <c r="P13" s="87">
        <v>43614.06251157408</v>
      </c>
      <c r="Q13" s="85" t="s">
        <v>269</v>
      </c>
      <c r="R13" s="88" t="s">
        <v>277</v>
      </c>
      <c r="S13" s="85" t="s">
        <v>279</v>
      </c>
      <c r="T13" s="85" t="s">
        <v>284</v>
      </c>
      <c r="U13" s="85"/>
      <c r="V13" s="88" t="s">
        <v>301</v>
      </c>
      <c r="W13" s="87">
        <v>43614.06251157408</v>
      </c>
      <c r="X13" s="91">
        <v>43614</v>
      </c>
      <c r="Y13" s="93" t="s">
        <v>330</v>
      </c>
      <c r="Z13" s="88" t="s">
        <v>392</v>
      </c>
      <c r="AA13" s="85"/>
      <c r="AB13" s="85"/>
      <c r="AC13" s="93" t="s">
        <v>454</v>
      </c>
      <c r="AD13" s="85"/>
      <c r="AE13" s="85" t="b">
        <v>0</v>
      </c>
      <c r="AF13" s="85">
        <v>1</v>
      </c>
      <c r="AG13" s="93" t="s">
        <v>508</v>
      </c>
      <c r="AH13" s="85" t="b">
        <v>0</v>
      </c>
      <c r="AI13" s="85" t="s">
        <v>509</v>
      </c>
      <c r="AJ13" s="85"/>
      <c r="AK13" s="93" t="s">
        <v>508</v>
      </c>
      <c r="AL13" s="85" t="b">
        <v>0</v>
      </c>
      <c r="AM13" s="85">
        <v>3</v>
      </c>
      <c r="AN13" s="93" t="s">
        <v>508</v>
      </c>
      <c r="AO13" s="85" t="s">
        <v>518</v>
      </c>
      <c r="AP13" s="85" t="b">
        <v>0</v>
      </c>
      <c r="AQ13" s="93" t="s">
        <v>454</v>
      </c>
      <c r="AR13" s="85" t="s">
        <v>196</v>
      </c>
      <c r="AS13" s="85">
        <v>0</v>
      </c>
      <c r="AT13" s="85">
        <v>0</v>
      </c>
      <c r="AU13" s="85"/>
      <c r="AV13" s="85"/>
      <c r="AW13" s="85"/>
      <c r="AX13" s="85"/>
      <c r="AY13" s="85"/>
      <c r="AZ13" s="85"/>
      <c r="BA13" s="85"/>
      <c r="BB13" s="85"/>
      <c r="BC13">
        <v>1</v>
      </c>
      <c r="BD13" s="84" t="str">
        <f>REPLACE(INDEX(GroupVertices[Group],MATCH(Edges[[#This Row],[Vertex 1]],GroupVertices[Vertex],0)),1,1,"")</f>
        <v>5</v>
      </c>
      <c r="BE13" s="84" t="str">
        <f>REPLACE(INDEX(GroupVertices[Group],MATCH(Edges[[#This Row],[Vertex 2]],GroupVertices[Vertex],0)),1,1,"")</f>
        <v>5</v>
      </c>
      <c r="BF13" s="51">
        <v>0</v>
      </c>
      <c r="BG13" s="52">
        <v>0</v>
      </c>
      <c r="BH13" s="51">
        <v>1</v>
      </c>
      <c r="BI13" s="52">
        <v>3.225806451612903</v>
      </c>
      <c r="BJ13" s="51">
        <v>0</v>
      </c>
      <c r="BK13" s="52">
        <v>0</v>
      </c>
      <c r="BL13" s="51">
        <v>30</v>
      </c>
      <c r="BM13" s="52">
        <v>96.7741935483871</v>
      </c>
      <c r="BN13" s="51">
        <v>31</v>
      </c>
    </row>
    <row r="14" spans="1:66" ht="15">
      <c r="A14" s="83" t="s">
        <v>244</v>
      </c>
      <c r="B14" s="83" t="s">
        <v>243</v>
      </c>
      <c r="C14" s="53" t="s">
        <v>1021</v>
      </c>
      <c r="D14" s="54">
        <v>3</v>
      </c>
      <c r="E14" s="53" t="s">
        <v>132</v>
      </c>
      <c r="F14" s="55">
        <v>32</v>
      </c>
      <c r="G14" s="53"/>
      <c r="H14" s="57"/>
      <c r="I14" s="56"/>
      <c r="J14" s="56"/>
      <c r="K14" s="36" t="s">
        <v>65</v>
      </c>
      <c r="L14" s="62">
        <v>14</v>
      </c>
      <c r="M14" s="62"/>
      <c r="N14" s="63"/>
      <c r="O14" s="85" t="s">
        <v>266</v>
      </c>
      <c r="P14" s="87">
        <v>43614.29236111111</v>
      </c>
      <c r="Q14" s="85" t="s">
        <v>269</v>
      </c>
      <c r="R14" s="88" t="s">
        <v>277</v>
      </c>
      <c r="S14" s="85" t="s">
        <v>279</v>
      </c>
      <c r="T14" s="85" t="s">
        <v>282</v>
      </c>
      <c r="U14" s="85"/>
      <c r="V14" s="88" t="s">
        <v>302</v>
      </c>
      <c r="W14" s="87">
        <v>43614.29236111111</v>
      </c>
      <c r="X14" s="91">
        <v>43614</v>
      </c>
      <c r="Y14" s="93" t="s">
        <v>331</v>
      </c>
      <c r="Z14" s="88" t="s">
        <v>393</v>
      </c>
      <c r="AA14" s="85"/>
      <c r="AB14" s="85"/>
      <c r="AC14" s="93" t="s">
        <v>455</v>
      </c>
      <c r="AD14" s="85"/>
      <c r="AE14" s="85" t="b">
        <v>0</v>
      </c>
      <c r="AF14" s="85">
        <v>0</v>
      </c>
      <c r="AG14" s="93" t="s">
        <v>508</v>
      </c>
      <c r="AH14" s="85" t="b">
        <v>0</v>
      </c>
      <c r="AI14" s="85" t="s">
        <v>509</v>
      </c>
      <c r="AJ14" s="85"/>
      <c r="AK14" s="93" t="s">
        <v>508</v>
      </c>
      <c r="AL14" s="85" t="b">
        <v>0</v>
      </c>
      <c r="AM14" s="85">
        <v>3</v>
      </c>
      <c r="AN14" s="93" t="s">
        <v>454</v>
      </c>
      <c r="AO14" s="85" t="s">
        <v>519</v>
      </c>
      <c r="AP14" s="85" t="b">
        <v>0</v>
      </c>
      <c r="AQ14" s="93" t="s">
        <v>454</v>
      </c>
      <c r="AR14" s="85" t="s">
        <v>196</v>
      </c>
      <c r="AS14" s="85">
        <v>0</v>
      </c>
      <c r="AT14" s="85">
        <v>0</v>
      </c>
      <c r="AU14" s="85"/>
      <c r="AV14" s="85"/>
      <c r="AW14" s="85"/>
      <c r="AX14" s="85"/>
      <c r="AY14" s="85"/>
      <c r="AZ14" s="85"/>
      <c r="BA14" s="85"/>
      <c r="BB14" s="85"/>
      <c r="BC14">
        <v>1</v>
      </c>
      <c r="BD14" s="84" t="str">
        <f>REPLACE(INDEX(GroupVertices[Group],MATCH(Edges[[#This Row],[Vertex 1]],GroupVertices[Vertex],0)),1,1,"")</f>
        <v>5</v>
      </c>
      <c r="BE14" s="84" t="str">
        <f>REPLACE(INDEX(GroupVertices[Group],MATCH(Edges[[#This Row],[Vertex 2]],GroupVertices[Vertex],0)),1,1,"")</f>
        <v>5</v>
      </c>
      <c r="BF14" s="51">
        <v>0</v>
      </c>
      <c r="BG14" s="52">
        <v>0</v>
      </c>
      <c r="BH14" s="51">
        <v>1</v>
      </c>
      <c r="BI14" s="52">
        <v>3.225806451612903</v>
      </c>
      <c r="BJ14" s="51">
        <v>0</v>
      </c>
      <c r="BK14" s="52">
        <v>0</v>
      </c>
      <c r="BL14" s="51">
        <v>30</v>
      </c>
      <c r="BM14" s="52">
        <v>96.7741935483871</v>
      </c>
      <c r="BN14" s="51">
        <v>31</v>
      </c>
    </row>
    <row r="15" spans="1:66" ht="15">
      <c r="A15" s="83" t="s">
        <v>245</v>
      </c>
      <c r="B15" s="83" t="s">
        <v>251</v>
      </c>
      <c r="C15" s="53" t="s">
        <v>1021</v>
      </c>
      <c r="D15" s="54">
        <v>3</v>
      </c>
      <c r="E15" s="53" t="s">
        <v>132</v>
      </c>
      <c r="F15" s="55">
        <v>32</v>
      </c>
      <c r="G15" s="53"/>
      <c r="H15" s="57"/>
      <c r="I15" s="56"/>
      <c r="J15" s="56"/>
      <c r="K15" s="36" t="s">
        <v>65</v>
      </c>
      <c r="L15" s="62">
        <v>15</v>
      </c>
      <c r="M15" s="62"/>
      <c r="N15" s="63"/>
      <c r="O15" s="85" t="s">
        <v>266</v>
      </c>
      <c r="P15" s="87">
        <v>43614.305601851855</v>
      </c>
      <c r="Q15" s="85" t="s">
        <v>270</v>
      </c>
      <c r="R15" s="85"/>
      <c r="S15" s="85"/>
      <c r="T15" s="85" t="s">
        <v>283</v>
      </c>
      <c r="U15" s="85"/>
      <c r="V15" s="88" t="s">
        <v>303</v>
      </c>
      <c r="W15" s="87">
        <v>43614.305601851855</v>
      </c>
      <c r="X15" s="91">
        <v>43614</v>
      </c>
      <c r="Y15" s="93" t="s">
        <v>332</v>
      </c>
      <c r="Z15" s="88" t="s">
        <v>394</v>
      </c>
      <c r="AA15" s="85"/>
      <c r="AB15" s="85"/>
      <c r="AC15" s="93" t="s">
        <v>456</v>
      </c>
      <c r="AD15" s="85"/>
      <c r="AE15" s="85" t="b">
        <v>0</v>
      </c>
      <c r="AF15" s="85">
        <v>0</v>
      </c>
      <c r="AG15" s="93" t="s">
        <v>508</v>
      </c>
      <c r="AH15" s="85" t="b">
        <v>0</v>
      </c>
      <c r="AI15" s="85" t="s">
        <v>509</v>
      </c>
      <c r="AJ15" s="85"/>
      <c r="AK15" s="93" t="s">
        <v>508</v>
      </c>
      <c r="AL15" s="85" t="b">
        <v>0</v>
      </c>
      <c r="AM15" s="85">
        <v>13</v>
      </c>
      <c r="AN15" s="93" t="s">
        <v>474</v>
      </c>
      <c r="AO15" s="85" t="s">
        <v>520</v>
      </c>
      <c r="AP15" s="85" t="b">
        <v>0</v>
      </c>
      <c r="AQ15" s="93" t="s">
        <v>474</v>
      </c>
      <c r="AR15" s="85" t="s">
        <v>196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c r="BF15" s="51">
        <v>0</v>
      </c>
      <c r="BG15" s="52">
        <v>0</v>
      </c>
      <c r="BH15" s="51">
        <v>0</v>
      </c>
      <c r="BI15" s="52">
        <v>0</v>
      </c>
      <c r="BJ15" s="51">
        <v>0</v>
      </c>
      <c r="BK15" s="52">
        <v>0</v>
      </c>
      <c r="BL15" s="51">
        <v>26</v>
      </c>
      <c r="BM15" s="52">
        <v>100</v>
      </c>
      <c r="BN15" s="51">
        <v>26</v>
      </c>
    </row>
    <row r="16" spans="1:66" ht="15">
      <c r="A16" s="83" t="s">
        <v>246</v>
      </c>
      <c r="B16" s="83" t="s">
        <v>255</v>
      </c>
      <c r="C16" s="53" t="s">
        <v>1021</v>
      </c>
      <c r="D16" s="54">
        <v>3</v>
      </c>
      <c r="E16" s="53" t="s">
        <v>132</v>
      </c>
      <c r="F16" s="55">
        <v>32</v>
      </c>
      <c r="G16" s="53"/>
      <c r="H16" s="57"/>
      <c r="I16" s="56"/>
      <c r="J16" s="56"/>
      <c r="K16" s="36" t="s">
        <v>65</v>
      </c>
      <c r="L16" s="62">
        <v>16</v>
      </c>
      <c r="M16" s="62"/>
      <c r="N16" s="63"/>
      <c r="O16" s="85" t="s">
        <v>266</v>
      </c>
      <c r="P16" s="87">
        <v>43614.35592592593</v>
      </c>
      <c r="Q16" s="85" t="s">
        <v>271</v>
      </c>
      <c r="R16" s="85"/>
      <c r="S16" s="85"/>
      <c r="T16" s="85" t="s">
        <v>283</v>
      </c>
      <c r="U16" s="85"/>
      <c r="V16" s="88" t="s">
        <v>304</v>
      </c>
      <c r="W16" s="87">
        <v>43614.35592592593</v>
      </c>
      <c r="X16" s="91">
        <v>43614</v>
      </c>
      <c r="Y16" s="93" t="s">
        <v>333</v>
      </c>
      <c r="Z16" s="88" t="s">
        <v>395</v>
      </c>
      <c r="AA16" s="85"/>
      <c r="AB16" s="85"/>
      <c r="AC16" s="93" t="s">
        <v>457</v>
      </c>
      <c r="AD16" s="85"/>
      <c r="AE16" s="85" t="b">
        <v>0</v>
      </c>
      <c r="AF16" s="85">
        <v>0</v>
      </c>
      <c r="AG16" s="93" t="s">
        <v>508</v>
      </c>
      <c r="AH16" s="85" t="b">
        <v>0</v>
      </c>
      <c r="AI16" s="85" t="s">
        <v>509</v>
      </c>
      <c r="AJ16" s="85"/>
      <c r="AK16" s="93" t="s">
        <v>508</v>
      </c>
      <c r="AL16" s="85" t="b">
        <v>0</v>
      </c>
      <c r="AM16" s="85">
        <v>4</v>
      </c>
      <c r="AN16" s="93" t="s">
        <v>479</v>
      </c>
      <c r="AO16" s="85" t="s">
        <v>521</v>
      </c>
      <c r="AP16" s="85" t="b">
        <v>0</v>
      </c>
      <c r="AQ16" s="93" t="s">
        <v>479</v>
      </c>
      <c r="AR16" s="85" t="s">
        <v>196</v>
      </c>
      <c r="AS16" s="85">
        <v>0</v>
      </c>
      <c r="AT16" s="85">
        <v>0</v>
      </c>
      <c r="AU16" s="85"/>
      <c r="AV16" s="85"/>
      <c r="AW16" s="85"/>
      <c r="AX16" s="85"/>
      <c r="AY16" s="85"/>
      <c r="AZ16" s="85"/>
      <c r="BA16" s="85"/>
      <c r="BB16" s="85"/>
      <c r="BC16">
        <v>1</v>
      </c>
      <c r="BD16" s="84" t="str">
        <f>REPLACE(INDEX(GroupVertices[Group],MATCH(Edges[[#This Row],[Vertex 1]],GroupVertices[Vertex],0)),1,1,"")</f>
        <v>2</v>
      </c>
      <c r="BE16" s="84" t="str">
        <f>REPLACE(INDEX(GroupVertices[Group],MATCH(Edges[[#This Row],[Vertex 2]],GroupVertices[Vertex],0)),1,1,"")</f>
        <v>2</v>
      </c>
      <c r="BF16" s="51">
        <v>0</v>
      </c>
      <c r="BG16" s="52">
        <v>0</v>
      </c>
      <c r="BH16" s="51">
        <v>0</v>
      </c>
      <c r="BI16" s="52">
        <v>0</v>
      </c>
      <c r="BJ16" s="51">
        <v>0</v>
      </c>
      <c r="BK16" s="52">
        <v>0</v>
      </c>
      <c r="BL16" s="51">
        <v>26</v>
      </c>
      <c r="BM16" s="52">
        <v>100</v>
      </c>
      <c r="BN16" s="51">
        <v>26</v>
      </c>
    </row>
    <row r="17" spans="1:66" ht="15">
      <c r="A17" s="83" t="s">
        <v>246</v>
      </c>
      <c r="B17" s="83" t="s">
        <v>262</v>
      </c>
      <c r="C17" s="53" t="s">
        <v>1021</v>
      </c>
      <c r="D17" s="54">
        <v>3</v>
      </c>
      <c r="E17" s="53" t="s">
        <v>132</v>
      </c>
      <c r="F17" s="55">
        <v>32</v>
      </c>
      <c r="G17" s="53"/>
      <c r="H17" s="57"/>
      <c r="I17" s="56"/>
      <c r="J17" s="56"/>
      <c r="K17" s="36" t="s">
        <v>65</v>
      </c>
      <c r="L17" s="62">
        <v>17</v>
      </c>
      <c r="M17" s="62"/>
      <c r="N17" s="63"/>
      <c r="O17" s="85" t="s">
        <v>266</v>
      </c>
      <c r="P17" s="87">
        <v>43614.3587962963</v>
      </c>
      <c r="Q17" s="85" t="s">
        <v>271</v>
      </c>
      <c r="R17" s="85"/>
      <c r="S17" s="85"/>
      <c r="T17" s="85" t="s">
        <v>283</v>
      </c>
      <c r="U17" s="85"/>
      <c r="V17" s="88" t="s">
        <v>304</v>
      </c>
      <c r="W17" s="87">
        <v>43614.3587962963</v>
      </c>
      <c r="X17" s="91">
        <v>43614</v>
      </c>
      <c r="Y17" s="93" t="s">
        <v>334</v>
      </c>
      <c r="Z17" s="88" t="s">
        <v>396</v>
      </c>
      <c r="AA17" s="85"/>
      <c r="AB17" s="85"/>
      <c r="AC17" s="93" t="s">
        <v>458</v>
      </c>
      <c r="AD17" s="85"/>
      <c r="AE17" s="85" t="b">
        <v>0</v>
      </c>
      <c r="AF17" s="85">
        <v>0</v>
      </c>
      <c r="AG17" s="93" t="s">
        <v>508</v>
      </c>
      <c r="AH17" s="85" t="b">
        <v>0</v>
      </c>
      <c r="AI17" s="85" t="s">
        <v>509</v>
      </c>
      <c r="AJ17" s="85"/>
      <c r="AK17" s="93" t="s">
        <v>508</v>
      </c>
      <c r="AL17" s="85" t="b">
        <v>0</v>
      </c>
      <c r="AM17" s="85">
        <v>5</v>
      </c>
      <c r="AN17" s="93" t="s">
        <v>502</v>
      </c>
      <c r="AO17" s="85" t="s">
        <v>521</v>
      </c>
      <c r="AP17" s="85" t="b">
        <v>0</v>
      </c>
      <c r="AQ17" s="93" t="s">
        <v>502</v>
      </c>
      <c r="AR17" s="85" t="s">
        <v>196</v>
      </c>
      <c r="AS17" s="85">
        <v>0</v>
      </c>
      <c r="AT17" s="85">
        <v>0</v>
      </c>
      <c r="AU17" s="85"/>
      <c r="AV17" s="85"/>
      <c r="AW17" s="85"/>
      <c r="AX17" s="85"/>
      <c r="AY17" s="85"/>
      <c r="AZ17" s="85"/>
      <c r="BA17" s="85"/>
      <c r="BB17" s="85"/>
      <c r="BC17">
        <v>1</v>
      </c>
      <c r="BD17" s="84" t="str">
        <f>REPLACE(INDEX(GroupVertices[Group],MATCH(Edges[[#This Row],[Vertex 1]],GroupVertices[Vertex],0)),1,1,"")</f>
        <v>2</v>
      </c>
      <c r="BE17" s="84" t="str">
        <f>REPLACE(INDEX(GroupVertices[Group],MATCH(Edges[[#This Row],[Vertex 2]],GroupVertices[Vertex],0)),1,1,"")</f>
        <v>2</v>
      </c>
      <c r="BF17" s="51">
        <v>0</v>
      </c>
      <c r="BG17" s="52">
        <v>0</v>
      </c>
      <c r="BH17" s="51">
        <v>0</v>
      </c>
      <c r="BI17" s="52">
        <v>0</v>
      </c>
      <c r="BJ17" s="51">
        <v>0</v>
      </c>
      <c r="BK17" s="52">
        <v>0</v>
      </c>
      <c r="BL17" s="51">
        <v>26</v>
      </c>
      <c r="BM17" s="52">
        <v>100</v>
      </c>
      <c r="BN17" s="51">
        <v>26</v>
      </c>
    </row>
    <row r="18" spans="1:66" ht="15">
      <c r="A18" s="83" t="s">
        <v>247</v>
      </c>
      <c r="B18" s="83" t="s">
        <v>257</v>
      </c>
      <c r="C18" s="53" t="s">
        <v>1021</v>
      </c>
      <c r="D18" s="54">
        <v>3</v>
      </c>
      <c r="E18" s="53" t="s">
        <v>132</v>
      </c>
      <c r="F18" s="55">
        <v>32</v>
      </c>
      <c r="G18" s="53"/>
      <c r="H18" s="57"/>
      <c r="I18" s="56"/>
      <c r="J18" s="56"/>
      <c r="K18" s="36" t="s">
        <v>65</v>
      </c>
      <c r="L18" s="62">
        <v>18</v>
      </c>
      <c r="M18" s="62"/>
      <c r="N18" s="63"/>
      <c r="O18" s="85" t="s">
        <v>266</v>
      </c>
      <c r="P18" s="87">
        <v>43614.381886574076</v>
      </c>
      <c r="Q18" s="85" t="s">
        <v>271</v>
      </c>
      <c r="R18" s="85"/>
      <c r="S18" s="85"/>
      <c r="T18" s="85" t="s">
        <v>283</v>
      </c>
      <c r="U18" s="85"/>
      <c r="V18" s="88" t="s">
        <v>295</v>
      </c>
      <c r="W18" s="87">
        <v>43614.381886574076</v>
      </c>
      <c r="X18" s="91">
        <v>43614</v>
      </c>
      <c r="Y18" s="93" t="s">
        <v>335</v>
      </c>
      <c r="Z18" s="88" t="s">
        <v>397</v>
      </c>
      <c r="AA18" s="85"/>
      <c r="AB18" s="85"/>
      <c r="AC18" s="93" t="s">
        <v>459</v>
      </c>
      <c r="AD18" s="85"/>
      <c r="AE18" s="85" t="b">
        <v>0</v>
      </c>
      <c r="AF18" s="85">
        <v>0</v>
      </c>
      <c r="AG18" s="93" t="s">
        <v>508</v>
      </c>
      <c r="AH18" s="85" t="b">
        <v>0</v>
      </c>
      <c r="AI18" s="85" t="s">
        <v>509</v>
      </c>
      <c r="AJ18" s="85"/>
      <c r="AK18" s="93" t="s">
        <v>508</v>
      </c>
      <c r="AL18" s="85" t="b">
        <v>0</v>
      </c>
      <c r="AM18" s="85">
        <v>6</v>
      </c>
      <c r="AN18" s="93" t="s">
        <v>482</v>
      </c>
      <c r="AO18" s="85" t="s">
        <v>522</v>
      </c>
      <c r="AP18" s="85" t="b">
        <v>0</v>
      </c>
      <c r="AQ18" s="93" t="s">
        <v>482</v>
      </c>
      <c r="AR18" s="85" t="s">
        <v>196</v>
      </c>
      <c r="AS18" s="85">
        <v>0</v>
      </c>
      <c r="AT18" s="85">
        <v>0</v>
      </c>
      <c r="AU18" s="85"/>
      <c r="AV18" s="85"/>
      <c r="AW18" s="85"/>
      <c r="AX18" s="85"/>
      <c r="AY18" s="85"/>
      <c r="AZ18" s="85"/>
      <c r="BA18" s="85"/>
      <c r="BB18" s="85"/>
      <c r="BC18">
        <v>1</v>
      </c>
      <c r="BD18" s="84" t="str">
        <f>REPLACE(INDEX(GroupVertices[Group],MATCH(Edges[[#This Row],[Vertex 1]],GroupVertices[Vertex],0)),1,1,"")</f>
        <v>3</v>
      </c>
      <c r="BE18" s="84" t="str">
        <f>REPLACE(INDEX(GroupVertices[Group],MATCH(Edges[[#This Row],[Vertex 2]],GroupVertices[Vertex],0)),1,1,"")</f>
        <v>3</v>
      </c>
      <c r="BF18" s="51">
        <v>0</v>
      </c>
      <c r="BG18" s="52">
        <v>0</v>
      </c>
      <c r="BH18" s="51">
        <v>0</v>
      </c>
      <c r="BI18" s="52">
        <v>0</v>
      </c>
      <c r="BJ18" s="51">
        <v>0</v>
      </c>
      <c r="BK18" s="52">
        <v>0</v>
      </c>
      <c r="BL18" s="51">
        <v>26</v>
      </c>
      <c r="BM18" s="52">
        <v>100</v>
      </c>
      <c r="BN18" s="51">
        <v>26</v>
      </c>
    </row>
    <row r="19" spans="1:66" ht="15">
      <c r="A19" s="83" t="s">
        <v>248</v>
      </c>
      <c r="B19" s="83" t="s">
        <v>262</v>
      </c>
      <c r="C19" s="53" t="s">
        <v>1021</v>
      </c>
      <c r="D19" s="54">
        <v>3</v>
      </c>
      <c r="E19" s="53" t="s">
        <v>132</v>
      </c>
      <c r="F19" s="55">
        <v>32</v>
      </c>
      <c r="G19" s="53"/>
      <c r="H19" s="57"/>
      <c r="I19" s="56"/>
      <c r="J19" s="56"/>
      <c r="K19" s="36" t="s">
        <v>65</v>
      </c>
      <c r="L19" s="62">
        <v>19</v>
      </c>
      <c r="M19" s="62"/>
      <c r="N19" s="63"/>
      <c r="O19" s="85" t="s">
        <v>266</v>
      </c>
      <c r="P19" s="87">
        <v>43614.34032407407</v>
      </c>
      <c r="Q19" s="85" t="s">
        <v>271</v>
      </c>
      <c r="R19" s="85"/>
      <c r="S19" s="85"/>
      <c r="T19" s="85" t="s">
        <v>283</v>
      </c>
      <c r="U19" s="85"/>
      <c r="V19" s="88" t="s">
        <v>305</v>
      </c>
      <c r="W19" s="87">
        <v>43614.34032407407</v>
      </c>
      <c r="X19" s="91">
        <v>43614</v>
      </c>
      <c r="Y19" s="93" t="s">
        <v>336</v>
      </c>
      <c r="Z19" s="88" t="s">
        <v>398</v>
      </c>
      <c r="AA19" s="85"/>
      <c r="AB19" s="85"/>
      <c r="AC19" s="93" t="s">
        <v>460</v>
      </c>
      <c r="AD19" s="85"/>
      <c r="AE19" s="85" t="b">
        <v>0</v>
      </c>
      <c r="AF19" s="85">
        <v>0</v>
      </c>
      <c r="AG19" s="93" t="s">
        <v>508</v>
      </c>
      <c r="AH19" s="85" t="b">
        <v>0</v>
      </c>
      <c r="AI19" s="85" t="s">
        <v>509</v>
      </c>
      <c r="AJ19" s="85"/>
      <c r="AK19" s="93" t="s">
        <v>508</v>
      </c>
      <c r="AL19" s="85" t="b">
        <v>0</v>
      </c>
      <c r="AM19" s="85">
        <v>5</v>
      </c>
      <c r="AN19" s="93" t="s">
        <v>502</v>
      </c>
      <c r="AO19" s="85" t="s">
        <v>523</v>
      </c>
      <c r="AP19" s="85" t="b">
        <v>0</v>
      </c>
      <c r="AQ19" s="93" t="s">
        <v>502</v>
      </c>
      <c r="AR19" s="85" t="s">
        <v>196</v>
      </c>
      <c r="AS19" s="85">
        <v>0</v>
      </c>
      <c r="AT19" s="85">
        <v>0</v>
      </c>
      <c r="AU19" s="85"/>
      <c r="AV19" s="85"/>
      <c r="AW19" s="85"/>
      <c r="AX19" s="85"/>
      <c r="AY19" s="85"/>
      <c r="AZ19" s="85"/>
      <c r="BA19" s="85"/>
      <c r="BB19" s="85"/>
      <c r="BC19">
        <v>1</v>
      </c>
      <c r="BD19" s="84" t="str">
        <f>REPLACE(INDEX(GroupVertices[Group],MATCH(Edges[[#This Row],[Vertex 1]],GroupVertices[Vertex],0)),1,1,"")</f>
        <v>2</v>
      </c>
      <c r="BE19" s="84" t="str">
        <f>REPLACE(INDEX(GroupVertices[Group],MATCH(Edges[[#This Row],[Vertex 2]],GroupVertices[Vertex],0)),1,1,"")</f>
        <v>2</v>
      </c>
      <c r="BF19" s="51">
        <v>0</v>
      </c>
      <c r="BG19" s="52">
        <v>0</v>
      </c>
      <c r="BH19" s="51">
        <v>0</v>
      </c>
      <c r="BI19" s="52">
        <v>0</v>
      </c>
      <c r="BJ19" s="51">
        <v>0</v>
      </c>
      <c r="BK19" s="52">
        <v>0</v>
      </c>
      <c r="BL19" s="51">
        <v>26</v>
      </c>
      <c r="BM19" s="52">
        <v>100</v>
      </c>
      <c r="BN19" s="51">
        <v>26</v>
      </c>
    </row>
    <row r="20" spans="1:66" ht="15">
      <c r="A20" s="83" t="s">
        <v>248</v>
      </c>
      <c r="B20" s="83" t="s">
        <v>263</v>
      </c>
      <c r="C20" s="53" t="s">
        <v>1021</v>
      </c>
      <c r="D20" s="54">
        <v>3</v>
      </c>
      <c r="E20" s="53" t="s">
        <v>132</v>
      </c>
      <c r="F20" s="55">
        <v>32</v>
      </c>
      <c r="G20" s="53"/>
      <c r="H20" s="57"/>
      <c r="I20" s="56"/>
      <c r="J20" s="56"/>
      <c r="K20" s="36" t="s">
        <v>65</v>
      </c>
      <c r="L20" s="62">
        <v>20</v>
      </c>
      <c r="M20" s="62"/>
      <c r="N20" s="63"/>
      <c r="O20" s="85" t="s">
        <v>266</v>
      </c>
      <c r="P20" s="87">
        <v>43614.34033564815</v>
      </c>
      <c r="Q20" s="85" t="s">
        <v>271</v>
      </c>
      <c r="R20" s="85"/>
      <c r="S20" s="85"/>
      <c r="T20" s="85" t="s">
        <v>283</v>
      </c>
      <c r="U20" s="85"/>
      <c r="V20" s="88" t="s">
        <v>305</v>
      </c>
      <c r="W20" s="87">
        <v>43614.34033564815</v>
      </c>
      <c r="X20" s="91">
        <v>43614</v>
      </c>
      <c r="Y20" s="93" t="s">
        <v>337</v>
      </c>
      <c r="Z20" s="88" t="s">
        <v>399</v>
      </c>
      <c r="AA20" s="85"/>
      <c r="AB20" s="85"/>
      <c r="AC20" s="93" t="s">
        <v>461</v>
      </c>
      <c r="AD20" s="85"/>
      <c r="AE20" s="85" t="b">
        <v>0</v>
      </c>
      <c r="AF20" s="85">
        <v>0</v>
      </c>
      <c r="AG20" s="93" t="s">
        <v>508</v>
      </c>
      <c r="AH20" s="85" t="b">
        <v>0</v>
      </c>
      <c r="AI20" s="85" t="s">
        <v>509</v>
      </c>
      <c r="AJ20" s="85"/>
      <c r="AK20" s="93" t="s">
        <v>508</v>
      </c>
      <c r="AL20" s="85" t="b">
        <v>0</v>
      </c>
      <c r="AM20" s="85">
        <v>5</v>
      </c>
      <c r="AN20" s="93" t="s">
        <v>504</v>
      </c>
      <c r="AO20" s="85" t="s">
        <v>523</v>
      </c>
      <c r="AP20" s="85" t="b">
        <v>0</v>
      </c>
      <c r="AQ20" s="93" t="s">
        <v>504</v>
      </c>
      <c r="AR20" s="85" t="s">
        <v>196</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4</v>
      </c>
      <c r="BF20" s="51">
        <v>0</v>
      </c>
      <c r="BG20" s="52">
        <v>0</v>
      </c>
      <c r="BH20" s="51">
        <v>0</v>
      </c>
      <c r="BI20" s="52">
        <v>0</v>
      </c>
      <c r="BJ20" s="51">
        <v>0</v>
      </c>
      <c r="BK20" s="52">
        <v>0</v>
      </c>
      <c r="BL20" s="51">
        <v>26</v>
      </c>
      <c r="BM20" s="52">
        <v>100</v>
      </c>
      <c r="BN20" s="51">
        <v>26</v>
      </c>
    </row>
    <row r="21" spans="1:66" ht="15">
      <c r="A21" s="83" t="s">
        <v>248</v>
      </c>
      <c r="B21" s="83" t="s">
        <v>255</v>
      </c>
      <c r="C21" s="53" t="s">
        <v>1021</v>
      </c>
      <c r="D21" s="54">
        <v>3</v>
      </c>
      <c r="E21" s="53" t="s">
        <v>132</v>
      </c>
      <c r="F21" s="55">
        <v>32</v>
      </c>
      <c r="G21" s="53"/>
      <c r="H21" s="57"/>
      <c r="I21" s="56"/>
      <c r="J21" s="56"/>
      <c r="K21" s="36" t="s">
        <v>65</v>
      </c>
      <c r="L21" s="62">
        <v>21</v>
      </c>
      <c r="M21" s="62"/>
      <c r="N21" s="63"/>
      <c r="O21" s="85" t="s">
        <v>266</v>
      </c>
      <c r="P21" s="87">
        <v>43614.354212962964</v>
      </c>
      <c r="Q21" s="85" t="s">
        <v>271</v>
      </c>
      <c r="R21" s="85"/>
      <c r="S21" s="85"/>
      <c r="T21" s="85" t="s">
        <v>283</v>
      </c>
      <c r="U21" s="85"/>
      <c r="V21" s="88" t="s">
        <v>305</v>
      </c>
      <c r="W21" s="87">
        <v>43614.354212962964</v>
      </c>
      <c r="X21" s="91">
        <v>43614</v>
      </c>
      <c r="Y21" s="93" t="s">
        <v>338</v>
      </c>
      <c r="Z21" s="88" t="s">
        <v>400</v>
      </c>
      <c r="AA21" s="85"/>
      <c r="AB21" s="85"/>
      <c r="AC21" s="93" t="s">
        <v>462</v>
      </c>
      <c r="AD21" s="85"/>
      <c r="AE21" s="85" t="b">
        <v>0</v>
      </c>
      <c r="AF21" s="85">
        <v>0</v>
      </c>
      <c r="AG21" s="93" t="s">
        <v>508</v>
      </c>
      <c r="AH21" s="85" t="b">
        <v>0</v>
      </c>
      <c r="AI21" s="85" t="s">
        <v>509</v>
      </c>
      <c r="AJ21" s="85"/>
      <c r="AK21" s="93" t="s">
        <v>508</v>
      </c>
      <c r="AL21" s="85" t="b">
        <v>0</v>
      </c>
      <c r="AM21" s="85">
        <v>4</v>
      </c>
      <c r="AN21" s="93" t="s">
        <v>479</v>
      </c>
      <c r="AO21" s="85" t="s">
        <v>523</v>
      </c>
      <c r="AP21" s="85" t="b">
        <v>0</v>
      </c>
      <c r="AQ21" s="93" t="s">
        <v>479</v>
      </c>
      <c r="AR21" s="85" t="s">
        <v>196</v>
      </c>
      <c r="AS21" s="85">
        <v>0</v>
      </c>
      <c r="AT21" s="85">
        <v>0</v>
      </c>
      <c r="AU21" s="85"/>
      <c r="AV21" s="85"/>
      <c r="AW21" s="85"/>
      <c r="AX21" s="85"/>
      <c r="AY21" s="85"/>
      <c r="AZ21" s="85"/>
      <c r="BA21" s="85"/>
      <c r="BB21" s="85"/>
      <c r="BC21">
        <v>1</v>
      </c>
      <c r="BD21" s="84" t="str">
        <f>REPLACE(INDEX(GroupVertices[Group],MATCH(Edges[[#This Row],[Vertex 1]],GroupVertices[Vertex],0)),1,1,"")</f>
        <v>2</v>
      </c>
      <c r="BE21" s="84" t="str">
        <f>REPLACE(INDEX(GroupVertices[Group],MATCH(Edges[[#This Row],[Vertex 2]],GroupVertices[Vertex],0)),1,1,"")</f>
        <v>2</v>
      </c>
      <c r="BF21" s="51">
        <v>0</v>
      </c>
      <c r="BG21" s="52">
        <v>0</v>
      </c>
      <c r="BH21" s="51">
        <v>0</v>
      </c>
      <c r="BI21" s="52">
        <v>0</v>
      </c>
      <c r="BJ21" s="51">
        <v>0</v>
      </c>
      <c r="BK21" s="52">
        <v>0</v>
      </c>
      <c r="BL21" s="51">
        <v>26</v>
      </c>
      <c r="BM21" s="52">
        <v>100</v>
      </c>
      <c r="BN21" s="51">
        <v>26</v>
      </c>
    </row>
    <row r="22" spans="1:66" ht="15">
      <c r="A22" s="83" t="s">
        <v>248</v>
      </c>
      <c r="B22" s="83" t="s">
        <v>260</v>
      </c>
      <c r="C22" s="53" t="s">
        <v>1021</v>
      </c>
      <c r="D22" s="54">
        <v>3</v>
      </c>
      <c r="E22" s="53" t="s">
        <v>132</v>
      </c>
      <c r="F22" s="55">
        <v>32</v>
      </c>
      <c r="G22" s="53"/>
      <c r="H22" s="57"/>
      <c r="I22" s="56"/>
      <c r="J22" s="56"/>
      <c r="K22" s="36" t="s">
        <v>65</v>
      </c>
      <c r="L22" s="62">
        <v>22</v>
      </c>
      <c r="M22" s="62"/>
      <c r="N22" s="63"/>
      <c r="O22" s="85" t="s">
        <v>266</v>
      </c>
      <c r="P22" s="87">
        <v>43614.37505787037</v>
      </c>
      <c r="Q22" s="85" t="s">
        <v>271</v>
      </c>
      <c r="R22" s="85"/>
      <c r="S22" s="85"/>
      <c r="T22" s="85" t="s">
        <v>283</v>
      </c>
      <c r="U22" s="85"/>
      <c r="V22" s="88" t="s">
        <v>305</v>
      </c>
      <c r="W22" s="87">
        <v>43614.37505787037</v>
      </c>
      <c r="X22" s="91">
        <v>43614</v>
      </c>
      <c r="Y22" s="93" t="s">
        <v>339</v>
      </c>
      <c r="Z22" s="88" t="s">
        <v>401</v>
      </c>
      <c r="AA22" s="85"/>
      <c r="AB22" s="85"/>
      <c r="AC22" s="93" t="s">
        <v>463</v>
      </c>
      <c r="AD22" s="85"/>
      <c r="AE22" s="85" t="b">
        <v>0</v>
      </c>
      <c r="AF22" s="85">
        <v>0</v>
      </c>
      <c r="AG22" s="93" t="s">
        <v>508</v>
      </c>
      <c r="AH22" s="85" t="b">
        <v>0</v>
      </c>
      <c r="AI22" s="85" t="s">
        <v>509</v>
      </c>
      <c r="AJ22" s="85"/>
      <c r="AK22" s="93" t="s">
        <v>508</v>
      </c>
      <c r="AL22" s="85" t="b">
        <v>0</v>
      </c>
      <c r="AM22" s="85">
        <v>7</v>
      </c>
      <c r="AN22" s="93" t="s">
        <v>496</v>
      </c>
      <c r="AO22" s="85" t="s">
        <v>523</v>
      </c>
      <c r="AP22" s="85" t="b">
        <v>0</v>
      </c>
      <c r="AQ22" s="93" t="s">
        <v>496</v>
      </c>
      <c r="AR22" s="85" t="s">
        <v>196</v>
      </c>
      <c r="AS22" s="85">
        <v>0</v>
      </c>
      <c r="AT22" s="85">
        <v>0</v>
      </c>
      <c r="AU22" s="85"/>
      <c r="AV22" s="85"/>
      <c r="AW22" s="85"/>
      <c r="AX22" s="85"/>
      <c r="AY22" s="85"/>
      <c r="AZ22" s="85"/>
      <c r="BA22" s="85"/>
      <c r="BB22" s="85"/>
      <c r="BC22">
        <v>1</v>
      </c>
      <c r="BD22" s="84" t="str">
        <f>REPLACE(INDEX(GroupVertices[Group],MATCH(Edges[[#This Row],[Vertex 1]],GroupVertices[Vertex],0)),1,1,"")</f>
        <v>2</v>
      </c>
      <c r="BE22" s="84" t="str">
        <f>REPLACE(INDEX(GroupVertices[Group],MATCH(Edges[[#This Row],[Vertex 2]],GroupVertices[Vertex],0)),1,1,"")</f>
        <v>3</v>
      </c>
      <c r="BF22" s="51">
        <v>0</v>
      </c>
      <c r="BG22" s="52">
        <v>0</v>
      </c>
      <c r="BH22" s="51">
        <v>0</v>
      </c>
      <c r="BI22" s="52">
        <v>0</v>
      </c>
      <c r="BJ22" s="51">
        <v>0</v>
      </c>
      <c r="BK22" s="52">
        <v>0</v>
      </c>
      <c r="BL22" s="51">
        <v>26</v>
      </c>
      <c r="BM22" s="52">
        <v>100</v>
      </c>
      <c r="BN22" s="51">
        <v>26</v>
      </c>
    </row>
    <row r="23" spans="1:66" ht="15">
      <c r="A23" s="83" t="s">
        <v>248</v>
      </c>
      <c r="B23" s="83" t="s">
        <v>257</v>
      </c>
      <c r="C23" s="53" t="s">
        <v>1021</v>
      </c>
      <c r="D23" s="54">
        <v>3</v>
      </c>
      <c r="E23" s="53" t="s">
        <v>132</v>
      </c>
      <c r="F23" s="55">
        <v>32</v>
      </c>
      <c r="G23" s="53"/>
      <c r="H23" s="57"/>
      <c r="I23" s="56"/>
      <c r="J23" s="56"/>
      <c r="K23" s="36" t="s">
        <v>65</v>
      </c>
      <c r="L23" s="62">
        <v>23</v>
      </c>
      <c r="M23" s="62"/>
      <c r="N23" s="63"/>
      <c r="O23" s="85" t="s">
        <v>266</v>
      </c>
      <c r="P23" s="87">
        <v>43614.38196759259</v>
      </c>
      <c r="Q23" s="85" t="s">
        <v>271</v>
      </c>
      <c r="R23" s="85"/>
      <c r="S23" s="85"/>
      <c r="T23" s="85" t="s">
        <v>283</v>
      </c>
      <c r="U23" s="85"/>
      <c r="V23" s="88" t="s">
        <v>305</v>
      </c>
      <c r="W23" s="87">
        <v>43614.38196759259</v>
      </c>
      <c r="X23" s="91">
        <v>43614</v>
      </c>
      <c r="Y23" s="93" t="s">
        <v>340</v>
      </c>
      <c r="Z23" s="88" t="s">
        <v>402</v>
      </c>
      <c r="AA23" s="85"/>
      <c r="AB23" s="85"/>
      <c r="AC23" s="93" t="s">
        <v>464</v>
      </c>
      <c r="AD23" s="85"/>
      <c r="AE23" s="85" t="b">
        <v>0</v>
      </c>
      <c r="AF23" s="85">
        <v>0</v>
      </c>
      <c r="AG23" s="93" t="s">
        <v>508</v>
      </c>
      <c r="AH23" s="85" t="b">
        <v>0</v>
      </c>
      <c r="AI23" s="85" t="s">
        <v>509</v>
      </c>
      <c r="AJ23" s="85"/>
      <c r="AK23" s="93" t="s">
        <v>508</v>
      </c>
      <c r="AL23" s="85" t="b">
        <v>0</v>
      </c>
      <c r="AM23" s="85">
        <v>6</v>
      </c>
      <c r="AN23" s="93" t="s">
        <v>482</v>
      </c>
      <c r="AO23" s="85" t="s">
        <v>523</v>
      </c>
      <c r="AP23" s="85" t="b">
        <v>0</v>
      </c>
      <c r="AQ23" s="93" t="s">
        <v>482</v>
      </c>
      <c r="AR23" s="85" t="s">
        <v>196</v>
      </c>
      <c r="AS23" s="85">
        <v>0</v>
      </c>
      <c r="AT23" s="85">
        <v>0</v>
      </c>
      <c r="AU23" s="85"/>
      <c r="AV23" s="85"/>
      <c r="AW23" s="85"/>
      <c r="AX23" s="85"/>
      <c r="AY23" s="85"/>
      <c r="AZ23" s="85"/>
      <c r="BA23" s="85"/>
      <c r="BB23" s="85"/>
      <c r="BC23">
        <v>1</v>
      </c>
      <c r="BD23" s="84" t="str">
        <f>REPLACE(INDEX(GroupVertices[Group],MATCH(Edges[[#This Row],[Vertex 1]],GroupVertices[Vertex],0)),1,1,"")</f>
        <v>2</v>
      </c>
      <c r="BE23" s="84" t="str">
        <f>REPLACE(INDEX(GroupVertices[Group],MATCH(Edges[[#This Row],[Vertex 2]],GroupVertices[Vertex],0)),1,1,"")</f>
        <v>3</v>
      </c>
      <c r="BF23" s="51">
        <v>0</v>
      </c>
      <c r="BG23" s="52">
        <v>0</v>
      </c>
      <c r="BH23" s="51">
        <v>0</v>
      </c>
      <c r="BI23" s="52">
        <v>0</v>
      </c>
      <c r="BJ23" s="51">
        <v>0</v>
      </c>
      <c r="BK23" s="52">
        <v>0</v>
      </c>
      <c r="BL23" s="51">
        <v>26</v>
      </c>
      <c r="BM23" s="52">
        <v>100</v>
      </c>
      <c r="BN23" s="51">
        <v>26</v>
      </c>
    </row>
    <row r="24" spans="1:66" ht="15">
      <c r="A24" s="83" t="s">
        <v>249</v>
      </c>
      <c r="B24" s="83" t="s">
        <v>251</v>
      </c>
      <c r="C24" s="53" t="s">
        <v>1021</v>
      </c>
      <c r="D24" s="54">
        <v>3</v>
      </c>
      <c r="E24" s="53" t="s">
        <v>132</v>
      </c>
      <c r="F24" s="55">
        <v>32</v>
      </c>
      <c r="G24" s="53"/>
      <c r="H24" s="57"/>
      <c r="I24" s="56"/>
      <c r="J24" s="56"/>
      <c r="K24" s="36" t="s">
        <v>65</v>
      </c>
      <c r="L24" s="62">
        <v>24</v>
      </c>
      <c r="M24" s="62"/>
      <c r="N24" s="63"/>
      <c r="O24" s="85" t="s">
        <v>266</v>
      </c>
      <c r="P24" s="87">
        <v>43614.22721064815</v>
      </c>
      <c r="Q24" s="85" t="s">
        <v>270</v>
      </c>
      <c r="R24" s="85"/>
      <c r="S24" s="85"/>
      <c r="T24" s="85" t="s">
        <v>283</v>
      </c>
      <c r="U24" s="85"/>
      <c r="V24" s="88" t="s">
        <v>306</v>
      </c>
      <c r="W24" s="87">
        <v>43614.22721064815</v>
      </c>
      <c r="X24" s="91">
        <v>43614</v>
      </c>
      <c r="Y24" s="93" t="s">
        <v>341</v>
      </c>
      <c r="Z24" s="88" t="s">
        <v>403</v>
      </c>
      <c r="AA24" s="85"/>
      <c r="AB24" s="85"/>
      <c r="AC24" s="93" t="s">
        <v>465</v>
      </c>
      <c r="AD24" s="85"/>
      <c r="AE24" s="85" t="b">
        <v>0</v>
      </c>
      <c r="AF24" s="85">
        <v>0</v>
      </c>
      <c r="AG24" s="93" t="s">
        <v>508</v>
      </c>
      <c r="AH24" s="85" t="b">
        <v>0</v>
      </c>
      <c r="AI24" s="85" t="s">
        <v>509</v>
      </c>
      <c r="AJ24" s="85"/>
      <c r="AK24" s="93" t="s">
        <v>508</v>
      </c>
      <c r="AL24" s="85" t="b">
        <v>0</v>
      </c>
      <c r="AM24" s="85">
        <v>13</v>
      </c>
      <c r="AN24" s="93" t="s">
        <v>474</v>
      </c>
      <c r="AO24" s="85" t="s">
        <v>524</v>
      </c>
      <c r="AP24" s="85" t="b">
        <v>0</v>
      </c>
      <c r="AQ24" s="93" t="s">
        <v>474</v>
      </c>
      <c r="AR24" s="85" t="s">
        <v>196</v>
      </c>
      <c r="AS24" s="85">
        <v>0</v>
      </c>
      <c r="AT24" s="85">
        <v>0</v>
      </c>
      <c r="AU24" s="85"/>
      <c r="AV24" s="85"/>
      <c r="AW24" s="85"/>
      <c r="AX24" s="85"/>
      <c r="AY24" s="85"/>
      <c r="AZ24" s="85"/>
      <c r="BA24" s="85"/>
      <c r="BB24" s="85"/>
      <c r="BC24">
        <v>1</v>
      </c>
      <c r="BD24" s="84" t="str">
        <f>REPLACE(INDEX(GroupVertices[Group],MATCH(Edges[[#This Row],[Vertex 1]],GroupVertices[Vertex],0)),1,1,"")</f>
        <v>3</v>
      </c>
      <c r="BE24" s="84" t="str">
        <f>REPLACE(INDEX(GroupVertices[Group],MATCH(Edges[[#This Row],[Vertex 2]],GroupVertices[Vertex],0)),1,1,"")</f>
        <v>1</v>
      </c>
      <c r="BF24" s="51">
        <v>0</v>
      </c>
      <c r="BG24" s="52">
        <v>0</v>
      </c>
      <c r="BH24" s="51">
        <v>0</v>
      </c>
      <c r="BI24" s="52">
        <v>0</v>
      </c>
      <c r="BJ24" s="51">
        <v>0</v>
      </c>
      <c r="BK24" s="52">
        <v>0</v>
      </c>
      <c r="BL24" s="51">
        <v>26</v>
      </c>
      <c r="BM24" s="52">
        <v>100</v>
      </c>
      <c r="BN24" s="51">
        <v>26</v>
      </c>
    </row>
    <row r="25" spans="1:66" ht="15">
      <c r="A25" s="83" t="s">
        <v>249</v>
      </c>
      <c r="B25" s="83" t="s">
        <v>263</v>
      </c>
      <c r="C25" s="53" t="s">
        <v>1021</v>
      </c>
      <c r="D25" s="54">
        <v>3</v>
      </c>
      <c r="E25" s="53" t="s">
        <v>132</v>
      </c>
      <c r="F25" s="55">
        <v>32</v>
      </c>
      <c r="G25" s="53"/>
      <c r="H25" s="57"/>
      <c r="I25" s="56"/>
      <c r="J25" s="56"/>
      <c r="K25" s="36" t="s">
        <v>65</v>
      </c>
      <c r="L25" s="62">
        <v>25</v>
      </c>
      <c r="M25" s="62"/>
      <c r="N25" s="63"/>
      <c r="O25" s="85" t="s">
        <v>266</v>
      </c>
      <c r="P25" s="87">
        <v>43614.34138888889</v>
      </c>
      <c r="Q25" s="85" t="s">
        <v>271</v>
      </c>
      <c r="R25" s="85"/>
      <c r="S25" s="85"/>
      <c r="T25" s="85" t="s">
        <v>283</v>
      </c>
      <c r="U25" s="85"/>
      <c r="V25" s="88" t="s">
        <v>306</v>
      </c>
      <c r="W25" s="87">
        <v>43614.34138888889</v>
      </c>
      <c r="X25" s="91">
        <v>43614</v>
      </c>
      <c r="Y25" s="93" t="s">
        <v>342</v>
      </c>
      <c r="Z25" s="88" t="s">
        <v>404</v>
      </c>
      <c r="AA25" s="85"/>
      <c r="AB25" s="85"/>
      <c r="AC25" s="93" t="s">
        <v>466</v>
      </c>
      <c r="AD25" s="85"/>
      <c r="AE25" s="85" t="b">
        <v>0</v>
      </c>
      <c r="AF25" s="85">
        <v>0</v>
      </c>
      <c r="AG25" s="93" t="s">
        <v>508</v>
      </c>
      <c r="AH25" s="85" t="b">
        <v>0</v>
      </c>
      <c r="AI25" s="85" t="s">
        <v>509</v>
      </c>
      <c r="AJ25" s="85"/>
      <c r="AK25" s="93" t="s">
        <v>508</v>
      </c>
      <c r="AL25" s="85" t="b">
        <v>0</v>
      </c>
      <c r="AM25" s="85">
        <v>5</v>
      </c>
      <c r="AN25" s="93" t="s">
        <v>504</v>
      </c>
      <c r="AO25" s="85" t="s">
        <v>524</v>
      </c>
      <c r="AP25" s="85" t="b">
        <v>0</v>
      </c>
      <c r="AQ25" s="93" t="s">
        <v>504</v>
      </c>
      <c r="AR25" s="85" t="s">
        <v>196</v>
      </c>
      <c r="AS25" s="85">
        <v>0</v>
      </c>
      <c r="AT25" s="85">
        <v>0</v>
      </c>
      <c r="AU25" s="85"/>
      <c r="AV25" s="85"/>
      <c r="AW25" s="85"/>
      <c r="AX25" s="85"/>
      <c r="AY25" s="85"/>
      <c r="AZ25" s="85"/>
      <c r="BA25" s="85"/>
      <c r="BB25" s="85"/>
      <c r="BC25">
        <v>1</v>
      </c>
      <c r="BD25" s="84" t="str">
        <f>REPLACE(INDEX(GroupVertices[Group],MATCH(Edges[[#This Row],[Vertex 1]],GroupVertices[Vertex],0)),1,1,"")</f>
        <v>3</v>
      </c>
      <c r="BE25" s="84" t="str">
        <f>REPLACE(INDEX(GroupVertices[Group],MATCH(Edges[[#This Row],[Vertex 2]],GroupVertices[Vertex],0)),1,1,"")</f>
        <v>4</v>
      </c>
      <c r="BF25" s="51">
        <v>0</v>
      </c>
      <c r="BG25" s="52">
        <v>0</v>
      </c>
      <c r="BH25" s="51">
        <v>0</v>
      </c>
      <c r="BI25" s="52">
        <v>0</v>
      </c>
      <c r="BJ25" s="51">
        <v>0</v>
      </c>
      <c r="BK25" s="52">
        <v>0</v>
      </c>
      <c r="BL25" s="51">
        <v>26</v>
      </c>
      <c r="BM25" s="52">
        <v>100</v>
      </c>
      <c r="BN25" s="51">
        <v>26</v>
      </c>
    </row>
    <row r="26" spans="1:66" ht="15">
      <c r="A26" s="83" t="s">
        <v>249</v>
      </c>
      <c r="B26" s="83" t="s">
        <v>262</v>
      </c>
      <c r="C26" s="53" t="s">
        <v>1021</v>
      </c>
      <c r="D26" s="54">
        <v>3</v>
      </c>
      <c r="E26" s="53" t="s">
        <v>132</v>
      </c>
      <c r="F26" s="55">
        <v>32</v>
      </c>
      <c r="G26" s="53"/>
      <c r="H26" s="57"/>
      <c r="I26" s="56"/>
      <c r="J26" s="56"/>
      <c r="K26" s="36" t="s">
        <v>65</v>
      </c>
      <c r="L26" s="62">
        <v>26</v>
      </c>
      <c r="M26" s="62"/>
      <c r="N26" s="63"/>
      <c r="O26" s="85" t="s">
        <v>266</v>
      </c>
      <c r="P26" s="87">
        <v>43614.34140046296</v>
      </c>
      <c r="Q26" s="85" t="s">
        <v>271</v>
      </c>
      <c r="R26" s="85"/>
      <c r="S26" s="85"/>
      <c r="T26" s="85" t="s">
        <v>283</v>
      </c>
      <c r="U26" s="85"/>
      <c r="V26" s="88" t="s">
        <v>306</v>
      </c>
      <c r="W26" s="87">
        <v>43614.34140046296</v>
      </c>
      <c r="X26" s="91">
        <v>43614</v>
      </c>
      <c r="Y26" s="93" t="s">
        <v>343</v>
      </c>
      <c r="Z26" s="88" t="s">
        <v>405</v>
      </c>
      <c r="AA26" s="85"/>
      <c r="AB26" s="85"/>
      <c r="AC26" s="93" t="s">
        <v>467</v>
      </c>
      <c r="AD26" s="85"/>
      <c r="AE26" s="85" t="b">
        <v>0</v>
      </c>
      <c r="AF26" s="85">
        <v>0</v>
      </c>
      <c r="AG26" s="93" t="s">
        <v>508</v>
      </c>
      <c r="AH26" s="85" t="b">
        <v>0</v>
      </c>
      <c r="AI26" s="85" t="s">
        <v>509</v>
      </c>
      <c r="AJ26" s="85"/>
      <c r="AK26" s="93" t="s">
        <v>508</v>
      </c>
      <c r="AL26" s="85" t="b">
        <v>0</v>
      </c>
      <c r="AM26" s="85">
        <v>5</v>
      </c>
      <c r="AN26" s="93" t="s">
        <v>502</v>
      </c>
      <c r="AO26" s="85" t="s">
        <v>524</v>
      </c>
      <c r="AP26" s="85" t="b">
        <v>0</v>
      </c>
      <c r="AQ26" s="93" t="s">
        <v>502</v>
      </c>
      <c r="AR26" s="85" t="s">
        <v>196</v>
      </c>
      <c r="AS26" s="85">
        <v>0</v>
      </c>
      <c r="AT26" s="85">
        <v>0</v>
      </c>
      <c r="AU26" s="85"/>
      <c r="AV26" s="85"/>
      <c r="AW26" s="85"/>
      <c r="AX26" s="85"/>
      <c r="AY26" s="85"/>
      <c r="AZ26" s="85"/>
      <c r="BA26" s="85"/>
      <c r="BB26" s="85"/>
      <c r="BC26">
        <v>1</v>
      </c>
      <c r="BD26" s="84" t="str">
        <f>REPLACE(INDEX(GroupVertices[Group],MATCH(Edges[[#This Row],[Vertex 1]],GroupVertices[Vertex],0)),1,1,"")</f>
        <v>3</v>
      </c>
      <c r="BE26" s="84" t="str">
        <f>REPLACE(INDEX(GroupVertices[Group],MATCH(Edges[[#This Row],[Vertex 2]],GroupVertices[Vertex],0)),1,1,"")</f>
        <v>2</v>
      </c>
      <c r="BF26" s="51">
        <v>0</v>
      </c>
      <c r="BG26" s="52">
        <v>0</v>
      </c>
      <c r="BH26" s="51">
        <v>0</v>
      </c>
      <c r="BI26" s="52">
        <v>0</v>
      </c>
      <c r="BJ26" s="51">
        <v>0</v>
      </c>
      <c r="BK26" s="52">
        <v>0</v>
      </c>
      <c r="BL26" s="51">
        <v>26</v>
      </c>
      <c r="BM26" s="52">
        <v>100</v>
      </c>
      <c r="BN26" s="51">
        <v>26</v>
      </c>
    </row>
    <row r="27" spans="1:66" ht="15">
      <c r="A27" s="83" t="s">
        <v>249</v>
      </c>
      <c r="B27" s="83" t="s">
        <v>255</v>
      </c>
      <c r="C27" s="53" t="s">
        <v>1021</v>
      </c>
      <c r="D27" s="54">
        <v>3</v>
      </c>
      <c r="E27" s="53" t="s">
        <v>132</v>
      </c>
      <c r="F27" s="55">
        <v>32</v>
      </c>
      <c r="G27" s="53"/>
      <c r="H27" s="57"/>
      <c r="I27" s="56"/>
      <c r="J27" s="56"/>
      <c r="K27" s="36" t="s">
        <v>65</v>
      </c>
      <c r="L27" s="62">
        <v>27</v>
      </c>
      <c r="M27" s="62"/>
      <c r="N27" s="63"/>
      <c r="O27" s="85" t="s">
        <v>266</v>
      </c>
      <c r="P27" s="87">
        <v>43614.362222222226</v>
      </c>
      <c r="Q27" s="85" t="s">
        <v>271</v>
      </c>
      <c r="R27" s="85"/>
      <c r="S27" s="85"/>
      <c r="T27" s="85" t="s">
        <v>283</v>
      </c>
      <c r="U27" s="85"/>
      <c r="V27" s="88" t="s">
        <v>306</v>
      </c>
      <c r="W27" s="87">
        <v>43614.362222222226</v>
      </c>
      <c r="X27" s="91">
        <v>43614</v>
      </c>
      <c r="Y27" s="93" t="s">
        <v>344</v>
      </c>
      <c r="Z27" s="88" t="s">
        <v>406</v>
      </c>
      <c r="AA27" s="85"/>
      <c r="AB27" s="85"/>
      <c r="AC27" s="93" t="s">
        <v>468</v>
      </c>
      <c r="AD27" s="85"/>
      <c r="AE27" s="85" t="b">
        <v>0</v>
      </c>
      <c r="AF27" s="85">
        <v>0</v>
      </c>
      <c r="AG27" s="93" t="s">
        <v>508</v>
      </c>
      <c r="AH27" s="85" t="b">
        <v>0</v>
      </c>
      <c r="AI27" s="85" t="s">
        <v>509</v>
      </c>
      <c r="AJ27" s="85"/>
      <c r="AK27" s="93" t="s">
        <v>508</v>
      </c>
      <c r="AL27" s="85" t="b">
        <v>0</v>
      </c>
      <c r="AM27" s="85">
        <v>4</v>
      </c>
      <c r="AN27" s="93" t="s">
        <v>479</v>
      </c>
      <c r="AO27" s="85" t="s">
        <v>524</v>
      </c>
      <c r="AP27" s="85" t="b">
        <v>0</v>
      </c>
      <c r="AQ27" s="93" t="s">
        <v>479</v>
      </c>
      <c r="AR27" s="85" t="s">
        <v>196</v>
      </c>
      <c r="AS27" s="85">
        <v>0</v>
      </c>
      <c r="AT27" s="85">
        <v>0</v>
      </c>
      <c r="AU27" s="85"/>
      <c r="AV27" s="85"/>
      <c r="AW27" s="85"/>
      <c r="AX27" s="85"/>
      <c r="AY27" s="85"/>
      <c r="AZ27" s="85"/>
      <c r="BA27" s="85"/>
      <c r="BB27" s="85"/>
      <c r="BC27">
        <v>1</v>
      </c>
      <c r="BD27" s="84" t="str">
        <f>REPLACE(INDEX(GroupVertices[Group],MATCH(Edges[[#This Row],[Vertex 1]],GroupVertices[Vertex],0)),1,1,"")</f>
        <v>3</v>
      </c>
      <c r="BE27" s="84" t="str">
        <f>REPLACE(INDEX(GroupVertices[Group],MATCH(Edges[[#This Row],[Vertex 2]],GroupVertices[Vertex],0)),1,1,"")</f>
        <v>2</v>
      </c>
      <c r="BF27" s="51">
        <v>0</v>
      </c>
      <c r="BG27" s="52">
        <v>0</v>
      </c>
      <c r="BH27" s="51">
        <v>0</v>
      </c>
      <c r="BI27" s="52">
        <v>0</v>
      </c>
      <c r="BJ27" s="51">
        <v>0</v>
      </c>
      <c r="BK27" s="52">
        <v>0</v>
      </c>
      <c r="BL27" s="51">
        <v>26</v>
      </c>
      <c r="BM27" s="52">
        <v>100</v>
      </c>
      <c r="BN27" s="51">
        <v>26</v>
      </c>
    </row>
    <row r="28" spans="1:66" ht="15">
      <c r="A28" s="83" t="s">
        <v>249</v>
      </c>
      <c r="B28" s="83" t="s">
        <v>260</v>
      </c>
      <c r="C28" s="53" t="s">
        <v>1021</v>
      </c>
      <c r="D28" s="54">
        <v>3</v>
      </c>
      <c r="E28" s="53" t="s">
        <v>132</v>
      </c>
      <c r="F28" s="55">
        <v>32</v>
      </c>
      <c r="G28" s="53"/>
      <c r="H28" s="57"/>
      <c r="I28" s="56"/>
      <c r="J28" s="56"/>
      <c r="K28" s="36" t="s">
        <v>65</v>
      </c>
      <c r="L28" s="62">
        <v>28</v>
      </c>
      <c r="M28" s="62"/>
      <c r="N28" s="63"/>
      <c r="O28" s="85" t="s">
        <v>266</v>
      </c>
      <c r="P28" s="87">
        <v>43614.37260416667</v>
      </c>
      <c r="Q28" s="85" t="s">
        <v>271</v>
      </c>
      <c r="R28" s="85"/>
      <c r="S28" s="85"/>
      <c r="T28" s="85" t="s">
        <v>283</v>
      </c>
      <c r="U28" s="85"/>
      <c r="V28" s="88" t="s">
        <v>306</v>
      </c>
      <c r="W28" s="87">
        <v>43614.37260416667</v>
      </c>
      <c r="X28" s="91">
        <v>43614</v>
      </c>
      <c r="Y28" s="93" t="s">
        <v>345</v>
      </c>
      <c r="Z28" s="88" t="s">
        <v>407</v>
      </c>
      <c r="AA28" s="85"/>
      <c r="AB28" s="85"/>
      <c r="AC28" s="93" t="s">
        <v>469</v>
      </c>
      <c r="AD28" s="85"/>
      <c r="AE28" s="85" t="b">
        <v>0</v>
      </c>
      <c r="AF28" s="85">
        <v>0</v>
      </c>
      <c r="AG28" s="93" t="s">
        <v>508</v>
      </c>
      <c r="AH28" s="85" t="b">
        <v>0</v>
      </c>
      <c r="AI28" s="85" t="s">
        <v>509</v>
      </c>
      <c r="AJ28" s="85"/>
      <c r="AK28" s="93" t="s">
        <v>508</v>
      </c>
      <c r="AL28" s="85" t="b">
        <v>0</v>
      </c>
      <c r="AM28" s="85">
        <v>7</v>
      </c>
      <c r="AN28" s="93" t="s">
        <v>496</v>
      </c>
      <c r="AO28" s="85" t="s">
        <v>524</v>
      </c>
      <c r="AP28" s="85" t="b">
        <v>0</v>
      </c>
      <c r="AQ28" s="93" t="s">
        <v>496</v>
      </c>
      <c r="AR28" s="85" t="s">
        <v>196</v>
      </c>
      <c r="AS28" s="85">
        <v>0</v>
      </c>
      <c r="AT28" s="85">
        <v>0</v>
      </c>
      <c r="AU28" s="85"/>
      <c r="AV28" s="85"/>
      <c r="AW28" s="85"/>
      <c r="AX28" s="85"/>
      <c r="AY28" s="85"/>
      <c r="AZ28" s="85"/>
      <c r="BA28" s="85"/>
      <c r="BB28" s="85"/>
      <c r="BC28">
        <v>1</v>
      </c>
      <c r="BD28" s="84" t="str">
        <f>REPLACE(INDEX(GroupVertices[Group],MATCH(Edges[[#This Row],[Vertex 1]],GroupVertices[Vertex],0)),1,1,"")</f>
        <v>3</v>
      </c>
      <c r="BE28" s="84" t="str">
        <f>REPLACE(INDEX(GroupVertices[Group],MATCH(Edges[[#This Row],[Vertex 2]],GroupVertices[Vertex],0)),1,1,"")</f>
        <v>3</v>
      </c>
      <c r="BF28" s="51">
        <v>0</v>
      </c>
      <c r="BG28" s="52">
        <v>0</v>
      </c>
      <c r="BH28" s="51">
        <v>0</v>
      </c>
      <c r="BI28" s="52">
        <v>0</v>
      </c>
      <c r="BJ28" s="51">
        <v>0</v>
      </c>
      <c r="BK28" s="52">
        <v>0</v>
      </c>
      <c r="BL28" s="51">
        <v>26</v>
      </c>
      <c r="BM28" s="52">
        <v>100</v>
      </c>
      <c r="BN28" s="51">
        <v>26</v>
      </c>
    </row>
    <row r="29" spans="1:66" ht="15">
      <c r="A29" s="83" t="s">
        <v>249</v>
      </c>
      <c r="B29" s="83" t="s">
        <v>257</v>
      </c>
      <c r="C29" s="53" t="s">
        <v>1021</v>
      </c>
      <c r="D29" s="54">
        <v>3</v>
      </c>
      <c r="E29" s="53" t="s">
        <v>132</v>
      </c>
      <c r="F29" s="55">
        <v>32</v>
      </c>
      <c r="G29" s="53"/>
      <c r="H29" s="57"/>
      <c r="I29" s="56"/>
      <c r="J29" s="56"/>
      <c r="K29" s="36" t="s">
        <v>65</v>
      </c>
      <c r="L29" s="62">
        <v>29</v>
      </c>
      <c r="M29" s="62"/>
      <c r="N29" s="63"/>
      <c r="O29" s="85" t="s">
        <v>266</v>
      </c>
      <c r="P29" s="87">
        <v>43614.38318287037</v>
      </c>
      <c r="Q29" s="85" t="s">
        <v>271</v>
      </c>
      <c r="R29" s="85"/>
      <c r="S29" s="85"/>
      <c r="T29" s="85" t="s">
        <v>283</v>
      </c>
      <c r="U29" s="85"/>
      <c r="V29" s="88" t="s">
        <v>306</v>
      </c>
      <c r="W29" s="87">
        <v>43614.38318287037</v>
      </c>
      <c r="X29" s="91">
        <v>43614</v>
      </c>
      <c r="Y29" s="93" t="s">
        <v>346</v>
      </c>
      <c r="Z29" s="88" t="s">
        <v>408</v>
      </c>
      <c r="AA29" s="85"/>
      <c r="AB29" s="85"/>
      <c r="AC29" s="93" t="s">
        <v>470</v>
      </c>
      <c r="AD29" s="85"/>
      <c r="AE29" s="85" t="b">
        <v>0</v>
      </c>
      <c r="AF29" s="85">
        <v>0</v>
      </c>
      <c r="AG29" s="93" t="s">
        <v>508</v>
      </c>
      <c r="AH29" s="85" t="b">
        <v>0</v>
      </c>
      <c r="AI29" s="85" t="s">
        <v>509</v>
      </c>
      <c r="AJ29" s="85"/>
      <c r="AK29" s="93" t="s">
        <v>508</v>
      </c>
      <c r="AL29" s="85" t="b">
        <v>0</v>
      </c>
      <c r="AM29" s="85">
        <v>6</v>
      </c>
      <c r="AN29" s="93" t="s">
        <v>482</v>
      </c>
      <c r="AO29" s="85" t="s">
        <v>524</v>
      </c>
      <c r="AP29" s="85" t="b">
        <v>0</v>
      </c>
      <c r="AQ29" s="93" t="s">
        <v>482</v>
      </c>
      <c r="AR29" s="85" t="s">
        <v>196</v>
      </c>
      <c r="AS29" s="85">
        <v>0</v>
      </c>
      <c r="AT29" s="85">
        <v>0</v>
      </c>
      <c r="AU29" s="85"/>
      <c r="AV29" s="85"/>
      <c r="AW29" s="85"/>
      <c r="AX29" s="85"/>
      <c r="AY29" s="85"/>
      <c r="AZ29" s="85"/>
      <c r="BA29" s="85"/>
      <c r="BB29" s="85"/>
      <c r="BC29">
        <v>1</v>
      </c>
      <c r="BD29" s="84" t="str">
        <f>REPLACE(INDEX(GroupVertices[Group],MATCH(Edges[[#This Row],[Vertex 1]],GroupVertices[Vertex],0)),1,1,"")</f>
        <v>3</v>
      </c>
      <c r="BE29" s="84" t="str">
        <f>REPLACE(INDEX(GroupVertices[Group],MATCH(Edges[[#This Row],[Vertex 2]],GroupVertices[Vertex],0)),1,1,"")</f>
        <v>3</v>
      </c>
      <c r="BF29" s="51">
        <v>0</v>
      </c>
      <c r="BG29" s="52">
        <v>0</v>
      </c>
      <c r="BH29" s="51">
        <v>0</v>
      </c>
      <c r="BI29" s="52">
        <v>0</v>
      </c>
      <c r="BJ29" s="51">
        <v>0</v>
      </c>
      <c r="BK29" s="52">
        <v>0</v>
      </c>
      <c r="BL29" s="51">
        <v>26</v>
      </c>
      <c r="BM29" s="52">
        <v>100</v>
      </c>
      <c r="BN29" s="51">
        <v>26</v>
      </c>
    </row>
    <row r="30" spans="1:66" ht="15">
      <c r="A30" s="83" t="s">
        <v>250</v>
      </c>
      <c r="B30" s="83" t="s">
        <v>252</v>
      </c>
      <c r="C30" s="53" t="s">
        <v>1021</v>
      </c>
      <c r="D30" s="54">
        <v>3</v>
      </c>
      <c r="E30" s="53" t="s">
        <v>132</v>
      </c>
      <c r="F30" s="55">
        <v>32</v>
      </c>
      <c r="G30" s="53"/>
      <c r="H30" s="57"/>
      <c r="I30" s="56"/>
      <c r="J30" s="56"/>
      <c r="K30" s="36" t="s">
        <v>65</v>
      </c>
      <c r="L30" s="62">
        <v>30</v>
      </c>
      <c r="M30" s="62"/>
      <c r="N30" s="63"/>
      <c r="O30" s="85" t="s">
        <v>266</v>
      </c>
      <c r="P30" s="87">
        <v>43614.37087962963</v>
      </c>
      <c r="Q30" s="85" t="s">
        <v>272</v>
      </c>
      <c r="R30" s="85"/>
      <c r="S30" s="85"/>
      <c r="T30" s="85" t="s">
        <v>285</v>
      </c>
      <c r="U30" s="85"/>
      <c r="V30" s="88" t="s">
        <v>307</v>
      </c>
      <c r="W30" s="87">
        <v>43614.37087962963</v>
      </c>
      <c r="X30" s="91">
        <v>43614</v>
      </c>
      <c r="Y30" s="93" t="s">
        <v>347</v>
      </c>
      <c r="Z30" s="88" t="s">
        <v>409</v>
      </c>
      <c r="AA30" s="85"/>
      <c r="AB30" s="85"/>
      <c r="AC30" s="93" t="s">
        <v>471</v>
      </c>
      <c r="AD30" s="85"/>
      <c r="AE30" s="85" t="b">
        <v>0</v>
      </c>
      <c r="AF30" s="85">
        <v>0</v>
      </c>
      <c r="AG30" s="93" t="s">
        <v>508</v>
      </c>
      <c r="AH30" s="85" t="b">
        <v>0</v>
      </c>
      <c r="AI30" s="85" t="s">
        <v>509</v>
      </c>
      <c r="AJ30" s="85"/>
      <c r="AK30" s="93" t="s">
        <v>508</v>
      </c>
      <c r="AL30" s="85" t="b">
        <v>0</v>
      </c>
      <c r="AM30" s="85">
        <v>3</v>
      </c>
      <c r="AN30" s="93" t="s">
        <v>498</v>
      </c>
      <c r="AO30" s="85" t="s">
        <v>525</v>
      </c>
      <c r="AP30" s="85" t="b">
        <v>0</v>
      </c>
      <c r="AQ30" s="93" t="s">
        <v>498</v>
      </c>
      <c r="AR30" s="85" t="s">
        <v>196</v>
      </c>
      <c r="AS30" s="85">
        <v>0</v>
      </c>
      <c r="AT30" s="85">
        <v>0</v>
      </c>
      <c r="AU30" s="85"/>
      <c r="AV30" s="85"/>
      <c r="AW30" s="85"/>
      <c r="AX30" s="85"/>
      <c r="AY30" s="85"/>
      <c r="AZ30" s="85"/>
      <c r="BA30" s="85"/>
      <c r="BB30" s="85"/>
      <c r="BC30">
        <v>1</v>
      </c>
      <c r="BD30" s="84" t="str">
        <f>REPLACE(INDEX(GroupVertices[Group],MATCH(Edges[[#This Row],[Vertex 1]],GroupVertices[Vertex],0)),1,1,"")</f>
        <v>4</v>
      </c>
      <c r="BE30" s="84" t="str">
        <f>REPLACE(INDEX(GroupVertices[Group],MATCH(Edges[[#This Row],[Vertex 2]],GroupVertices[Vertex],0)),1,1,"")</f>
        <v>4</v>
      </c>
      <c r="BF30" s="51">
        <v>0</v>
      </c>
      <c r="BG30" s="52">
        <v>0</v>
      </c>
      <c r="BH30" s="51">
        <v>0</v>
      </c>
      <c r="BI30" s="52">
        <v>0</v>
      </c>
      <c r="BJ30" s="51">
        <v>0</v>
      </c>
      <c r="BK30" s="52">
        <v>0</v>
      </c>
      <c r="BL30" s="51">
        <v>28</v>
      </c>
      <c r="BM30" s="52">
        <v>100</v>
      </c>
      <c r="BN30" s="51">
        <v>28</v>
      </c>
    </row>
    <row r="31" spans="1:66" ht="15">
      <c r="A31" s="83" t="s">
        <v>250</v>
      </c>
      <c r="B31" s="83" t="s">
        <v>263</v>
      </c>
      <c r="C31" s="53" t="s">
        <v>1021</v>
      </c>
      <c r="D31" s="54">
        <v>3</v>
      </c>
      <c r="E31" s="53" t="s">
        <v>132</v>
      </c>
      <c r="F31" s="55">
        <v>32</v>
      </c>
      <c r="G31" s="53"/>
      <c r="H31" s="57"/>
      <c r="I31" s="56"/>
      <c r="J31" s="56"/>
      <c r="K31" s="36" t="s">
        <v>65</v>
      </c>
      <c r="L31" s="62">
        <v>31</v>
      </c>
      <c r="M31" s="62"/>
      <c r="N31" s="63"/>
      <c r="O31" s="85" t="s">
        <v>267</v>
      </c>
      <c r="P31" s="87">
        <v>43614.37087962963</v>
      </c>
      <c r="Q31" s="85" t="s">
        <v>272</v>
      </c>
      <c r="R31" s="85"/>
      <c r="S31" s="85"/>
      <c r="T31" s="85" t="s">
        <v>285</v>
      </c>
      <c r="U31" s="85"/>
      <c r="V31" s="88" t="s">
        <v>307</v>
      </c>
      <c r="W31" s="87">
        <v>43614.37087962963</v>
      </c>
      <c r="X31" s="91">
        <v>43614</v>
      </c>
      <c r="Y31" s="93" t="s">
        <v>347</v>
      </c>
      <c r="Z31" s="88" t="s">
        <v>409</v>
      </c>
      <c r="AA31" s="85"/>
      <c r="AB31" s="85"/>
      <c r="AC31" s="93" t="s">
        <v>471</v>
      </c>
      <c r="AD31" s="85"/>
      <c r="AE31" s="85" t="b">
        <v>0</v>
      </c>
      <c r="AF31" s="85">
        <v>0</v>
      </c>
      <c r="AG31" s="93" t="s">
        <v>508</v>
      </c>
      <c r="AH31" s="85" t="b">
        <v>0</v>
      </c>
      <c r="AI31" s="85" t="s">
        <v>509</v>
      </c>
      <c r="AJ31" s="85"/>
      <c r="AK31" s="93" t="s">
        <v>508</v>
      </c>
      <c r="AL31" s="85" t="b">
        <v>0</v>
      </c>
      <c r="AM31" s="85">
        <v>3</v>
      </c>
      <c r="AN31" s="93" t="s">
        <v>498</v>
      </c>
      <c r="AO31" s="85" t="s">
        <v>525</v>
      </c>
      <c r="AP31" s="85" t="b">
        <v>0</v>
      </c>
      <c r="AQ31" s="93" t="s">
        <v>498</v>
      </c>
      <c r="AR31" s="85" t="s">
        <v>196</v>
      </c>
      <c r="AS31" s="85">
        <v>0</v>
      </c>
      <c r="AT31" s="85">
        <v>0</v>
      </c>
      <c r="AU31" s="85"/>
      <c r="AV31" s="85"/>
      <c r="AW31" s="85"/>
      <c r="AX31" s="85"/>
      <c r="AY31" s="85"/>
      <c r="AZ31" s="85"/>
      <c r="BA31" s="85"/>
      <c r="BB31" s="85"/>
      <c r="BC31">
        <v>1</v>
      </c>
      <c r="BD31" s="84" t="str">
        <f>REPLACE(INDEX(GroupVertices[Group],MATCH(Edges[[#This Row],[Vertex 1]],GroupVertices[Vertex],0)),1,1,"")</f>
        <v>4</v>
      </c>
      <c r="BE31" s="84" t="str">
        <f>REPLACE(INDEX(GroupVertices[Group],MATCH(Edges[[#This Row],[Vertex 2]],GroupVertices[Vertex],0)),1,1,"")</f>
        <v>4</v>
      </c>
      <c r="BF31" s="51"/>
      <c r="BG31" s="52"/>
      <c r="BH31" s="51"/>
      <c r="BI31" s="52"/>
      <c r="BJ31" s="51"/>
      <c r="BK31" s="52"/>
      <c r="BL31" s="51"/>
      <c r="BM31" s="52"/>
      <c r="BN31" s="51"/>
    </row>
    <row r="32" spans="1:66" ht="15">
      <c r="A32" s="83" t="s">
        <v>250</v>
      </c>
      <c r="B32" s="83" t="s">
        <v>260</v>
      </c>
      <c r="C32" s="53" t="s">
        <v>1021</v>
      </c>
      <c r="D32" s="54">
        <v>3</v>
      </c>
      <c r="E32" s="53" t="s">
        <v>132</v>
      </c>
      <c r="F32" s="55">
        <v>32</v>
      </c>
      <c r="G32" s="53"/>
      <c r="H32" s="57"/>
      <c r="I32" s="56"/>
      <c r="J32" s="56"/>
      <c r="K32" s="36" t="s">
        <v>65</v>
      </c>
      <c r="L32" s="62">
        <v>32</v>
      </c>
      <c r="M32" s="62"/>
      <c r="N32" s="63"/>
      <c r="O32" s="85" t="s">
        <v>266</v>
      </c>
      <c r="P32" s="87">
        <v>43614.37296296296</v>
      </c>
      <c r="Q32" s="85" t="s">
        <v>271</v>
      </c>
      <c r="R32" s="85"/>
      <c r="S32" s="85"/>
      <c r="T32" s="85" t="s">
        <v>283</v>
      </c>
      <c r="U32" s="85"/>
      <c r="V32" s="88" t="s">
        <v>307</v>
      </c>
      <c r="W32" s="87">
        <v>43614.37296296296</v>
      </c>
      <c r="X32" s="91">
        <v>43614</v>
      </c>
      <c r="Y32" s="93" t="s">
        <v>348</v>
      </c>
      <c r="Z32" s="88" t="s">
        <v>410</v>
      </c>
      <c r="AA32" s="85"/>
      <c r="AB32" s="85"/>
      <c r="AC32" s="93" t="s">
        <v>472</v>
      </c>
      <c r="AD32" s="85"/>
      <c r="AE32" s="85" t="b">
        <v>0</v>
      </c>
      <c r="AF32" s="85">
        <v>0</v>
      </c>
      <c r="AG32" s="93" t="s">
        <v>508</v>
      </c>
      <c r="AH32" s="85" t="b">
        <v>0</v>
      </c>
      <c r="AI32" s="85" t="s">
        <v>509</v>
      </c>
      <c r="AJ32" s="85"/>
      <c r="AK32" s="93" t="s">
        <v>508</v>
      </c>
      <c r="AL32" s="85" t="b">
        <v>0</v>
      </c>
      <c r="AM32" s="85">
        <v>7</v>
      </c>
      <c r="AN32" s="93" t="s">
        <v>496</v>
      </c>
      <c r="AO32" s="85" t="s">
        <v>525</v>
      </c>
      <c r="AP32" s="85" t="b">
        <v>0</v>
      </c>
      <c r="AQ32" s="93" t="s">
        <v>496</v>
      </c>
      <c r="AR32" s="85" t="s">
        <v>196</v>
      </c>
      <c r="AS32" s="85">
        <v>0</v>
      </c>
      <c r="AT32" s="85">
        <v>0</v>
      </c>
      <c r="AU32" s="85"/>
      <c r="AV32" s="85"/>
      <c r="AW32" s="85"/>
      <c r="AX32" s="85"/>
      <c r="AY32" s="85"/>
      <c r="AZ32" s="85"/>
      <c r="BA32" s="85"/>
      <c r="BB32" s="85"/>
      <c r="BC32">
        <v>1</v>
      </c>
      <c r="BD32" s="84" t="str">
        <f>REPLACE(INDEX(GroupVertices[Group],MATCH(Edges[[#This Row],[Vertex 1]],GroupVertices[Vertex],0)),1,1,"")</f>
        <v>4</v>
      </c>
      <c r="BE32" s="84" t="str">
        <f>REPLACE(INDEX(GroupVertices[Group],MATCH(Edges[[#This Row],[Vertex 2]],GroupVertices[Vertex],0)),1,1,"")</f>
        <v>3</v>
      </c>
      <c r="BF32" s="51">
        <v>0</v>
      </c>
      <c r="BG32" s="52">
        <v>0</v>
      </c>
      <c r="BH32" s="51">
        <v>0</v>
      </c>
      <c r="BI32" s="52">
        <v>0</v>
      </c>
      <c r="BJ32" s="51">
        <v>0</v>
      </c>
      <c r="BK32" s="52">
        <v>0</v>
      </c>
      <c r="BL32" s="51">
        <v>26</v>
      </c>
      <c r="BM32" s="52">
        <v>100</v>
      </c>
      <c r="BN32" s="51">
        <v>26</v>
      </c>
    </row>
    <row r="33" spans="1:66" ht="15">
      <c r="A33" s="83" t="s">
        <v>250</v>
      </c>
      <c r="B33" s="83" t="s">
        <v>257</v>
      </c>
      <c r="C33" s="53" t="s">
        <v>1021</v>
      </c>
      <c r="D33" s="54">
        <v>3</v>
      </c>
      <c r="E33" s="53" t="s">
        <v>132</v>
      </c>
      <c r="F33" s="55">
        <v>32</v>
      </c>
      <c r="G33" s="53"/>
      <c r="H33" s="57"/>
      <c r="I33" s="56"/>
      <c r="J33" s="56"/>
      <c r="K33" s="36" t="s">
        <v>65</v>
      </c>
      <c r="L33" s="62">
        <v>33</v>
      </c>
      <c r="M33" s="62"/>
      <c r="N33" s="63"/>
      <c r="O33" s="85" t="s">
        <v>266</v>
      </c>
      <c r="P33" s="87">
        <v>43614.38337962963</v>
      </c>
      <c r="Q33" s="85" t="s">
        <v>271</v>
      </c>
      <c r="R33" s="85"/>
      <c r="S33" s="85"/>
      <c r="T33" s="85" t="s">
        <v>283</v>
      </c>
      <c r="U33" s="85"/>
      <c r="V33" s="88" t="s">
        <v>307</v>
      </c>
      <c r="W33" s="87">
        <v>43614.38337962963</v>
      </c>
      <c r="X33" s="91">
        <v>43614</v>
      </c>
      <c r="Y33" s="93" t="s">
        <v>349</v>
      </c>
      <c r="Z33" s="88" t="s">
        <v>411</v>
      </c>
      <c r="AA33" s="85"/>
      <c r="AB33" s="85"/>
      <c r="AC33" s="93" t="s">
        <v>473</v>
      </c>
      <c r="AD33" s="85"/>
      <c r="AE33" s="85" t="b">
        <v>0</v>
      </c>
      <c r="AF33" s="85">
        <v>0</v>
      </c>
      <c r="AG33" s="93" t="s">
        <v>508</v>
      </c>
      <c r="AH33" s="85" t="b">
        <v>0</v>
      </c>
      <c r="AI33" s="85" t="s">
        <v>509</v>
      </c>
      <c r="AJ33" s="85"/>
      <c r="AK33" s="93" t="s">
        <v>508</v>
      </c>
      <c r="AL33" s="85" t="b">
        <v>0</v>
      </c>
      <c r="AM33" s="85">
        <v>6</v>
      </c>
      <c r="AN33" s="93" t="s">
        <v>482</v>
      </c>
      <c r="AO33" s="85" t="s">
        <v>525</v>
      </c>
      <c r="AP33" s="85" t="b">
        <v>0</v>
      </c>
      <c r="AQ33" s="93" t="s">
        <v>482</v>
      </c>
      <c r="AR33" s="85" t="s">
        <v>196</v>
      </c>
      <c r="AS33" s="85">
        <v>0</v>
      </c>
      <c r="AT33" s="85">
        <v>0</v>
      </c>
      <c r="AU33" s="85"/>
      <c r="AV33" s="85"/>
      <c r="AW33" s="85"/>
      <c r="AX33" s="85"/>
      <c r="AY33" s="85"/>
      <c r="AZ33" s="85"/>
      <c r="BA33" s="85"/>
      <c r="BB33" s="85"/>
      <c r="BC33">
        <v>1</v>
      </c>
      <c r="BD33" s="84" t="str">
        <f>REPLACE(INDEX(GroupVertices[Group],MATCH(Edges[[#This Row],[Vertex 1]],GroupVertices[Vertex],0)),1,1,"")</f>
        <v>4</v>
      </c>
      <c r="BE33" s="84" t="str">
        <f>REPLACE(INDEX(GroupVertices[Group],MATCH(Edges[[#This Row],[Vertex 2]],GroupVertices[Vertex],0)),1,1,"")</f>
        <v>3</v>
      </c>
      <c r="BF33" s="51">
        <v>0</v>
      </c>
      <c r="BG33" s="52">
        <v>0</v>
      </c>
      <c r="BH33" s="51">
        <v>0</v>
      </c>
      <c r="BI33" s="52">
        <v>0</v>
      </c>
      <c r="BJ33" s="51">
        <v>0</v>
      </c>
      <c r="BK33" s="52">
        <v>0</v>
      </c>
      <c r="BL33" s="51">
        <v>26</v>
      </c>
      <c r="BM33" s="52">
        <v>100</v>
      </c>
      <c r="BN33" s="51">
        <v>26</v>
      </c>
    </row>
    <row r="34" spans="1:66" ht="15">
      <c r="A34" s="83" t="s">
        <v>251</v>
      </c>
      <c r="B34" s="83" t="s">
        <v>251</v>
      </c>
      <c r="C34" s="53" t="s">
        <v>1021</v>
      </c>
      <c r="D34" s="54">
        <v>3</v>
      </c>
      <c r="E34" s="53" t="s">
        <v>132</v>
      </c>
      <c r="F34" s="55">
        <v>32</v>
      </c>
      <c r="G34" s="53"/>
      <c r="H34" s="57"/>
      <c r="I34" s="56"/>
      <c r="J34" s="56"/>
      <c r="K34" s="36" t="s">
        <v>65</v>
      </c>
      <c r="L34" s="62">
        <v>34</v>
      </c>
      <c r="M34" s="62"/>
      <c r="N34" s="63"/>
      <c r="O34" s="85" t="s">
        <v>196</v>
      </c>
      <c r="P34" s="87">
        <v>43614.21905092592</v>
      </c>
      <c r="Q34" s="85" t="s">
        <v>270</v>
      </c>
      <c r="R34" s="88" t="s">
        <v>278</v>
      </c>
      <c r="S34" s="85" t="s">
        <v>280</v>
      </c>
      <c r="T34" s="85" t="s">
        <v>286</v>
      </c>
      <c r="U34" s="88" t="s">
        <v>291</v>
      </c>
      <c r="V34" s="88" t="s">
        <v>291</v>
      </c>
      <c r="W34" s="87">
        <v>43614.21905092592</v>
      </c>
      <c r="X34" s="91">
        <v>43614</v>
      </c>
      <c r="Y34" s="93" t="s">
        <v>350</v>
      </c>
      <c r="Z34" s="88" t="s">
        <v>412</v>
      </c>
      <c r="AA34" s="85"/>
      <c r="AB34" s="85"/>
      <c r="AC34" s="93" t="s">
        <v>474</v>
      </c>
      <c r="AD34" s="85"/>
      <c r="AE34" s="85" t="b">
        <v>0</v>
      </c>
      <c r="AF34" s="85">
        <v>3</v>
      </c>
      <c r="AG34" s="93" t="s">
        <v>508</v>
      </c>
      <c r="AH34" s="85" t="b">
        <v>0</v>
      </c>
      <c r="AI34" s="85" t="s">
        <v>509</v>
      </c>
      <c r="AJ34" s="85"/>
      <c r="AK34" s="93" t="s">
        <v>508</v>
      </c>
      <c r="AL34" s="85" t="b">
        <v>0</v>
      </c>
      <c r="AM34" s="85">
        <v>13</v>
      </c>
      <c r="AN34" s="93" t="s">
        <v>508</v>
      </c>
      <c r="AO34" s="85" t="s">
        <v>510</v>
      </c>
      <c r="AP34" s="85" t="b">
        <v>0</v>
      </c>
      <c r="AQ34" s="93" t="s">
        <v>474</v>
      </c>
      <c r="AR34" s="85" t="s">
        <v>196</v>
      </c>
      <c r="AS34" s="85">
        <v>0</v>
      </c>
      <c r="AT34" s="85">
        <v>0</v>
      </c>
      <c r="AU34" s="85" t="s">
        <v>533</v>
      </c>
      <c r="AV34" s="85" t="s">
        <v>534</v>
      </c>
      <c r="AW34" s="85" t="s">
        <v>535</v>
      </c>
      <c r="AX34" s="85" t="s">
        <v>537</v>
      </c>
      <c r="AY34" s="85" t="s">
        <v>539</v>
      </c>
      <c r="AZ34" s="85" t="s">
        <v>541</v>
      </c>
      <c r="BA34" s="85" t="s">
        <v>543</v>
      </c>
      <c r="BB34" s="88" t="s">
        <v>545</v>
      </c>
      <c r="BC34">
        <v>1</v>
      </c>
      <c r="BD34" s="84" t="str">
        <f>REPLACE(INDEX(GroupVertices[Group],MATCH(Edges[[#This Row],[Vertex 1]],GroupVertices[Vertex],0)),1,1,"")</f>
        <v>1</v>
      </c>
      <c r="BE34" s="84" t="str">
        <f>REPLACE(INDEX(GroupVertices[Group],MATCH(Edges[[#This Row],[Vertex 2]],GroupVertices[Vertex],0)),1,1,"")</f>
        <v>1</v>
      </c>
      <c r="BF34" s="51">
        <v>0</v>
      </c>
      <c r="BG34" s="52">
        <v>0</v>
      </c>
      <c r="BH34" s="51">
        <v>0</v>
      </c>
      <c r="BI34" s="52">
        <v>0</v>
      </c>
      <c r="BJ34" s="51">
        <v>0</v>
      </c>
      <c r="BK34" s="52">
        <v>0</v>
      </c>
      <c r="BL34" s="51">
        <v>26</v>
      </c>
      <c r="BM34" s="52">
        <v>100</v>
      </c>
      <c r="BN34" s="51">
        <v>26</v>
      </c>
    </row>
    <row r="35" spans="1:66" ht="15">
      <c r="A35" s="83" t="s">
        <v>252</v>
      </c>
      <c r="B35" s="83" t="s">
        <v>251</v>
      </c>
      <c r="C35" s="53" t="s">
        <v>1021</v>
      </c>
      <c r="D35" s="54">
        <v>3</v>
      </c>
      <c r="E35" s="53" t="s">
        <v>132</v>
      </c>
      <c r="F35" s="55">
        <v>32</v>
      </c>
      <c r="G35" s="53"/>
      <c r="H35" s="57"/>
      <c r="I35" s="56"/>
      <c r="J35" s="56"/>
      <c r="K35" s="36" t="s">
        <v>65</v>
      </c>
      <c r="L35" s="62">
        <v>35</v>
      </c>
      <c r="M35" s="62"/>
      <c r="N35" s="63"/>
      <c r="O35" s="85" t="s">
        <v>266</v>
      </c>
      <c r="P35" s="87">
        <v>43614.21996527778</v>
      </c>
      <c r="Q35" s="85" t="s">
        <v>270</v>
      </c>
      <c r="R35" s="85"/>
      <c r="S35" s="85"/>
      <c r="T35" s="85" t="s">
        <v>283</v>
      </c>
      <c r="U35" s="85"/>
      <c r="V35" s="88" t="s">
        <v>308</v>
      </c>
      <c r="W35" s="87">
        <v>43614.21996527778</v>
      </c>
      <c r="X35" s="91">
        <v>43614</v>
      </c>
      <c r="Y35" s="93" t="s">
        <v>351</v>
      </c>
      <c r="Z35" s="88" t="s">
        <v>413</v>
      </c>
      <c r="AA35" s="85"/>
      <c r="AB35" s="85"/>
      <c r="AC35" s="93" t="s">
        <v>475</v>
      </c>
      <c r="AD35" s="85"/>
      <c r="AE35" s="85" t="b">
        <v>0</v>
      </c>
      <c r="AF35" s="85">
        <v>0</v>
      </c>
      <c r="AG35" s="93" t="s">
        <v>508</v>
      </c>
      <c r="AH35" s="85" t="b">
        <v>0</v>
      </c>
      <c r="AI35" s="85" t="s">
        <v>509</v>
      </c>
      <c r="AJ35" s="85"/>
      <c r="AK35" s="93" t="s">
        <v>508</v>
      </c>
      <c r="AL35" s="85" t="b">
        <v>0</v>
      </c>
      <c r="AM35" s="85">
        <v>13</v>
      </c>
      <c r="AN35" s="93" t="s">
        <v>474</v>
      </c>
      <c r="AO35" s="85" t="s">
        <v>526</v>
      </c>
      <c r="AP35" s="85" t="b">
        <v>0</v>
      </c>
      <c r="AQ35" s="93" t="s">
        <v>474</v>
      </c>
      <c r="AR35" s="85" t="s">
        <v>196</v>
      </c>
      <c r="AS35" s="85">
        <v>0</v>
      </c>
      <c r="AT35" s="85">
        <v>0</v>
      </c>
      <c r="AU35" s="85"/>
      <c r="AV35" s="85"/>
      <c r="AW35" s="85"/>
      <c r="AX35" s="85"/>
      <c r="AY35" s="85"/>
      <c r="AZ35" s="85"/>
      <c r="BA35" s="85"/>
      <c r="BB35" s="85"/>
      <c r="BC35">
        <v>1</v>
      </c>
      <c r="BD35" s="84" t="str">
        <f>REPLACE(INDEX(GroupVertices[Group],MATCH(Edges[[#This Row],[Vertex 1]],GroupVertices[Vertex],0)),1,1,"")</f>
        <v>4</v>
      </c>
      <c r="BE35" s="84" t="str">
        <f>REPLACE(INDEX(GroupVertices[Group],MATCH(Edges[[#This Row],[Vertex 2]],GroupVertices[Vertex],0)),1,1,"")</f>
        <v>1</v>
      </c>
      <c r="BF35" s="51">
        <v>0</v>
      </c>
      <c r="BG35" s="52">
        <v>0</v>
      </c>
      <c r="BH35" s="51">
        <v>0</v>
      </c>
      <c r="BI35" s="52">
        <v>0</v>
      </c>
      <c r="BJ35" s="51">
        <v>0</v>
      </c>
      <c r="BK35" s="52">
        <v>0</v>
      </c>
      <c r="BL35" s="51">
        <v>26</v>
      </c>
      <c r="BM35" s="52">
        <v>100</v>
      </c>
      <c r="BN35" s="51">
        <v>26</v>
      </c>
    </row>
    <row r="36" spans="1:66" ht="15">
      <c r="A36" s="83" t="s">
        <v>253</v>
      </c>
      <c r="B36" s="83" t="s">
        <v>251</v>
      </c>
      <c r="C36" s="53" t="s">
        <v>1021</v>
      </c>
      <c r="D36" s="54">
        <v>3</v>
      </c>
      <c r="E36" s="53" t="s">
        <v>132</v>
      </c>
      <c r="F36" s="55">
        <v>32</v>
      </c>
      <c r="G36" s="53"/>
      <c r="H36" s="57"/>
      <c r="I36" s="56"/>
      <c r="J36" s="56"/>
      <c r="K36" s="36" t="s">
        <v>65</v>
      </c>
      <c r="L36" s="62">
        <v>36</v>
      </c>
      <c r="M36" s="62"/>
      <c r="N36" s="63"/>
      <c r="O36" s="85" t="s">
        <v>266</v>
      </c>
      <c r="P36" s="87">
        <v>43614.21910879629</v>
      </c>
      <c r="Q36" s="85" t="s">
        <v>270</v>
      </c>
      <c r="R36" s="85"/>
      <c r="S36" s="85"/>
      <c r="T36" s="85" t="s">
        <v>283</v>
      </c>
      <c r="U36" s="85"/>
      <c r="V36" s="88" t="s">
        <v>309</v>
      </c>
      <c r="W36" s="87">
        <v>43614.21910879629</v>
      </c>
      <c r="X36" s="91">
        <v>43614</v>
      </c>
      <c r="Y36" s="93" t="s">
        <v>352</v>
      </c>
      <c r="Z36" s="88" t="s">
        <v>414</v>
      </c>
      <c r="AA36" s="85"/>
      <c r="AB36" s="85"/>
      <c r="AC36" s="93" t="s">
        <v>476</v>
      </c>
      <c r="AD36" s="85"/>
      <c r="AE36" s="85" t="b">
        <v>0</v>
      </c>
      <c r="AF36" s="85">
        <v>0</v>
      </c>
      <c r="AG36" s="93" t="s">
        <v>508</v>
      </c>
      <c r="AH36" s="85" t="b">
        <v>0</v>
      </c>
      <c r="AI36" s="85" t="s">
        <v>509</v>
      </c>
      <c r="AJ36" s="85"/>
      <c r="AK36" s="93" t="s">
        <v>508</v>
      </c>
      <c r="AL36" s="85" t="b">
        <v>0</v>
      </c>
      <c r="AM36" s="85">
        <v>13</v>
      </c>
      <c r="AN36" s="93" t="s">
        <v>474</v>
      </c>
      <c r="AO36" s="85" t="s">
        <v>527</v>
      </c>
      <c r="AP36" s="85" t="b">
        <v>0</v>
      </c>
      <c r="AQ36" s="93" t="s">
        <v>474</v>
      </c>
      <c r="AR36" s="85" t="s">
        <v>196</v>
      </c>
      <c r="AS36" s="85">
        <v>0</v>
      </c>
      <c r="AT36" s="85">
        <v>0</v>
      </c>
      <c r="AU36" s="85"/>
      <c r="AV36" s="85"/>
      <c r="AW36" s="85"/>
      <c r="AX36" s="85"/>
      <c r="AY36" s="85"/>
      <c r="AZ36" s="85"/>
      <c r="BA36" s="85"/>
      <c r="BB36" s="85"/>
      <c r="BC36">
        <v>1</v>
      </c>
      <c r="BD36" s="84" t="str">
        <f>REPLACE(INDEX(GroupVertices[Group],MATCH(Edges[[#This Row],[Vertex 1]],GroupVertices[Vertex],0)),1,1,"")</f>
        <v>2</v>
      </c>
      <c r="BE36" s="84" t="str">
        <f>REPLACE(INDEX(GroupVertices[Group],MATCH(Edges[[#This Row],[Vertex 2]],GroupVertices[Vertex],0)),1,1,"")</f>
        <v>1</v>
      </c>
      <c r="BF36" s="51">
        <v>0</v>
      </c>
      <c r="BG36" s="52">
        <v>0</v>
      </c>
      <c r="BH36" s="51">
        <v>0</v>
      </c>
      <c r="BI36" s="52">
        <v>0</v>
      </c>
      <c r="BJ36" s="51">
        <v>0</v>
      </c>
      <c r="BK36" s="52">
        <v>0</v>
      </c>
      <c r="BL36" s="51">
        <v>26</v>
      </c>
      <c r="BM36" s="52">
        <v>100</v>
      </c>
      <c r="BN36" s="51">
        <v>26</v>
      </c>
    </row>
    <row r="37" spans="1:66" ht="15">
      <c r="A37" s="83" t="s">
        <v>254</v>
      </c>
      <c r="B37" s="83" t="s">
        <v>255</v>
      </c>
      <c r="C37" s="53" t="s">
        <v>1021</v>
      </c>
      <c r="D37" s="54">
        <v>3</v>
      </c>
      <c r="E37" s="53" t="s">
        <v>132</v>
      </c>
      <c r="F37" s="55">
        <v>32</v>
      </c>
      <c r="G37" s="53"/>
      <c r="H37" s="57"/>
      <c r="I37" s="56"/>
      <c r="J37" s="56"/>
      <c r="K37" s="36" t="s">
        <v>65</v>
      </c>
      <c r="L37" s="62">
        <v>37</v>
      </c>
      <c r="M37" s="62"/>
      <c r="N37" s="63"/>
      <c r="O37" s="85" t="s">
        <v>267</v>
      </c>
      <c r="P37" s="87">
        <v>43614.38505787037</v>
      </c>
      <c r="Q37" s="85" t="s">
        <v>273</v>
      </c>
      <c r="R37" s="85"/>
      <c r="S37" s="85"/>
      <c r="T37" s="85" t="s">
        <v>286</v>
      </c>
      <c r="U37" s="85"/>
      <c r="V37" s="88" t="s">
        <v>310</v>
      </c>
      <c r="W37" s="87">
        <v>43614.38505787037</v>
      </c>
      <c r="X37" s="91">
        <v>43614</v>
      </c>
      <c r="Y37" s="93" t="s">
        <v>353</v>
      </c>
      <c r="Z37" s="88" t="s">
        <v>415</v>
      </c>
      <c r="AA37" s="85"/>
      <c r="AB37" s="85"/>
      <c r="AC37" s="93" t="s">
        <v>477</v>
      </c>
      <c r="AD37" s="85"/>
      <c r="AE37" s="85" t="b">
        <v>0</v>
      </c>
      <c r="AF37" s="85">
        <v>0</v>
      </c>
      <c r="AG37" s="93" t="s">
        <v>508</v>
      </c>
      <c r="AH37" s="85" t="b">
        <v>0</v>
      </c>
      <c r="AI37" s="85" t="s">
        <v>509</v>
      </c>
      <c r="AJ37" s="85"/>
      <c r="AK37" s="93" t="s">
        <v>508</v>
      </c>
      <c r="AL37" s="85" t="b">
        <v>0</v>
      </c>
      <c r="AM37" s="85">
        <v>1</v>
      </c>
      <c r="AN37" s="93" t="s">
        <v>508</v>
      </c>
      <c r="AO37" s="85" t="s">
        <v>528</v>
      </c>
      <c r="AP37" s="85" t="b">
        <v>0</v>
      </c>
      <c r="AQ37" s="93" t="s">
        <v>477</v>
      </c>
      <c r="AR37" s="85" t="s">
        <v>196</v>
      </c>
      <c r="AS37" s="85">
        <v>0</v>
      </c>
      <c r="AT37" s="85">
        <v>0</v>
      </c>
      <c r="AU37" s="85"/>
      <c r="AV37" s="85"/>
      <c r="AW37" s="85"/>
      <c r="AX37" s="85"/>
      <c r="AY37" s="85"/>
      <c r="AZ37" s="85"/>
      <c r="BA37" s="85"/>
      <c r="BB37" s="85"/>
      <c r="BC37">
        <v>1</v>
      </c>
      <c r="BD37" s="84" t="str">
        <f>REPLACE(INDEX(GroupVertices[Group],MATCH(Edges[[#This Row],[Vertex 1]],GroupVertices[Vertex],0)),1,1,"")</f>
        <v>2</v>
      </c>
      <c r="BE37" s="84" t="str">
        <f>REPLACE(INDEX(GroupVertices[Group],MATCH(Edges[[#This Row],[Vertex 2]],GroupVertices[Vertex],0)),1,1,"")</f>
        <v>2</v>
      </c>
      <c r="BF37" s="51">
        <v>0</v>
      </c>
      <c r="BG37" s="52">
        <v>0</v>
      </c>
      <c r="BH37" s="51">
        <v>0</v>
      </c>
      <c r="BI37" s="52">
        <v>0</v>
      </c>
      <c r="BJ37" s="51">
        <v>0</v>
      </c>
      <c r="BK37" s="52">
        <v>0</v>
      </c>
      <c r="BL37" s="51">
        <v>28</v>
      </c>
      <c r="BM37" s="52">
        <v>100</v>
      </c>
      <c r="BN37" s="51">
        <v>28</v>
      </c>
    </row>
    <row r="38" spans="1:66" ht="15">
      <c r="A38" s="83" t="s">
        <v>253</v>
      </c>
      <c r="B38" s="83" t="s">
        <v>254</v>
      </c>
      <c r="C38" s="53" t="s">
        <v>1021</v>
      </c>
      <c r="D38" s="54">
        <v>3</v>
      </c>
      <c r="E38" s="53" t="s">
        <v>132</v>
      </c>
      <c r="F38" s="55">
        <v>32</v>
      </c>
      <c r="G38" s="53"/>
      <c r="H38" s="57"/>
      <c r="I38" s="56"/>
      <c r="J38" s="56"/>
      <c r="K38" s="36" t="s">
        <v>65</v>
      </c>
      <c r="L38" s="62">
        <v>38</v>
      </c>
      <c r="M38" s="62"/>
      <c r="N38" s="63"/>
      <c r="O38" s="85" t="s">
        <v>266</v>
      </c>
      <c r="P38" s="87">
        <v>43614.38511574074</v>
      </c>
      <c r="Q38" s="85" t="s">
        <v>273</v>
      </c>
      <c r="R38" s="85"/>
      <c r="S38" s="85"/>
      <c r="T38" s="85" t="s">
        <v>287</v>
      </c>
      <c r="U38" s="85"/>
      <c r="V38" s="88" t="s">
        <v>309</v>
      </c>
      <c r="W38" s="87">
        <v>43614.38511574074</v>
      </c>
      <c r="X38" s="91">
        <v>43614</v>
      </c>
      <c r="Y38" s="93" t="s">
        <v>354</v>
      </c>
      <c r="Z38" s="88" t="s">
        <v>416</v>
      </c>
      <c r="AA38" s="85"/>
      <c r="AB38" s="85"/>
      <c r="AC38" s="93" t="s">
        <v>478</v>
      </c>
      <c r="AD38" s="85"/>
      <c r="AE38" s="85" t="b">
        <v>0</v>
      </c>
      <c r="AF38" s="85">
        <v>0</v>
      </c>
      <c r="AG38" s="93" t="s">
        <v>508</v>
      </c>
      <c r="AH38" s="85" t="b">
        <v>0</v>
      </c>
      <c r="AI38" s="85" t="s">
        <v>509</v>
      </c>
      <c r="AJ38" s="85"/>
      <c r="AK38" s="93" t="s">
        <v>508</v>
      </c>
      <c r="AL38" s="85" t="b">
        <v>0</v>
      </c>
      <c r="AM38" s="85">
        <v>1</v>
      </c>
      <c r="AN38" s="93" t="s">
        <v>477</v>
      </c>
      <c r="AO38" s="85" t="s">
        <v>527</v>
      </c>
      <c r="AP38" s="85" t="b">
        <v>0</v>
      </c>
      <c r="AQ38" s="93" t="s">
        <v>477</v>
      </c>
      <c r="AR38" s="85" t="s">
        <v>196</v>
      </c>
      <c r="AS38" s="85">
        <v>0</v>
      </c>
      <c r="AT38" s="85">
        <v>0</v>
      </c>
      <c r="AU38" s="85"/>
      <c r="AV38" s="85"/>
      <c r="AW38" s="85"/>
      <c r="AX38" s="85"/>
      <c r="AY38" s="85"/>
      <c r="AZ38" s="85"/>
      <c r="BA38" s="85"/>
      <c r="BB38" s="85"/>
      <c r="BC38">
        <v>1</v>
      </c>
      <c r="BD38" s="84" t="str">
        <f>REPLACE(INDEX(GroupVertices[Group],MATCH(Edges[[#This Row],[Vertex 1]],GroupVertices[Vertex],0)),1,1,"")</f>
        <v>2</v>
      </c>
      <c r="BE38" s="84" t="str">
        <f>REPLACE(INDEX(GroupVertices[Group],MATCH(Edges[[#This Row],[Vertex 2]],GroupVertices[Vertex],0)),1,1,"")</f>
        <v>2</v>
      </c>
      <c r="BF38" s="51">
        <v>0</v>
      </c>
      <c r="BG38" s="52">
        <v>0</v>
      </c>
      <c r="BH38" s="51">
        <v>0</v>
      </c>
      <c r="BI38" s="52">
        <v>0</v>
      </c>
      <c r="BJ38" s="51">
        <v>0</v>
      </c>
      <c r="BK38" s="52">
        <v>0</v>
      </c>
      <c r="BL38" s="51">
        <v>28</v>
      </c>
      <c r="BM38" s="52">
        <v>100</v>
      </c>
      <c r="BN38" s="51">
        <v>28</v>
      </c>
    </row>
    <row r="39" spans="1:66" ht="15">
      <c r="A39" s="83" t="s">
        <v>255</v>
      </c>
      <c r="B39" s="83" t="s">
        <v>255</v>
      </c>
      <c r="C39" s="53" t="s">
        <v>1021</v>
      </c>
      <c r="D39" s="54">
        <v>3</v>
      </c>
      <c r="E39" s="53" t="s">
        <v>132</v>
      </c>
      <c r="F39" s="55">
        <v>32</v>
      </c>
      <c r="G39" s="53"/>
      <c r="H39" s="57"/>
      <c r="I39" s="56"/>
      <c r="J39" s="56"/>
      <c r="K39" s="36" t="s">
        <v>65</v>
      </c>
      <c r="L39" s="62">
        <v>39</v>
      </c>
      <c r="M39" s="62"/>
      <c r="N39" s="63"/>
      <c r="O39" s="85" t="s">
        <v>196</v>
      </c>
      <c r="P39" s="87">
        <v>43614.35229166667</v>
      </c>
      <c r="Q39" s="85" t="s">
        <v>271</v>
      </c>
      <c r="R39" s="85"/>
      <c r="S39" s="85"/>
      <c r="T39" s="85" t="s">
        <v>286</v>
      </c>
      <c r="U39" s="85"/>
      <c r="V39" s="88" t="s">
        <v>311</v>
      </c>
      <c r="W39" s="87">
        <v>43614.35229166667</v>
      </c>
      <c r="X39" s="91">
        <v>43614</v>
      </c>
      <c r="Y39" s="93" t="s">
        <v>355</v>
      </c>
      <c r="Z39" s="88" t="s">
        <v>417</v>
      </c>
      <c r="AA39" s="85"/>
      <c r="AB39" s="85"/>
      <c r="AC39" s="93" t="s">
        <v>479</v>
      </c>
      <c r="AD39" s="85"/>
      <c r="AE39" s="85" t="b">
        <v>0</v>
      </c>
      <c r="AF39" s="85">
        <v>0</v>
      </c>
      <c r="AG39" s="93" t="s">
        <v>508</v>
      </c>
      <c r="AH39" s="85" t="b">
        <v>0</v>
      </c>
      <c r="AI39" s="85" t="s">
        <v>509</v>
      </c>
      <c r="AJ39" s="85"/>
      <c r="AK39" s="93" t="s">
        <v>508</v>
      </c>
      <c r="AL39" s="85" t="b">
        <v>0</v>
      </c>
      <c r="AM39" s="85">
        <v>4</v>
      </c>
      <c r="AN39" s="93" t="s">
        <v>508</v>
      </c>
      <c r="AO39" s="85" t="s">
        <v>528</v>
      </c>
      <c r="AP39" s="85" t="b">
        <v>0</v>
      </c>
      <c r="AQ39" s="93" t="s">
        <v>479</v>
      </c>
      <c r="AR39" s="85" t="s">
        <v>196</v>
      </c>
      <c r="AS39" s="85">
        <v>0</v>
      </c>
      <c r="AT39" s="85">
        <v>0</v>
      </c>
      <c r="AU39" s="85"/>
      <c r="AV39" s="85"/>
      <c r="AW39" s="85"/>
      <c r="AX39" s="85"/>
      <c r="AY39" s="85"/>
      <c r="AZ39" s="85"/>
      <c r="BA39" s="85"/>
      <c r="BB39" s="85"/>
      <c r="BC39">
        <v>1</v>
      </c>
      <c r="BD39" s="84" t="str">
        <f>REPLACE(INDEX(GroupVertices[Group],MATCH(Edges[[#This Row],[Vertex 1]],GroupVertices[Vertex],0)),1,1,"")</f>
        <v>2</v>
      </c>
      <c r="BE39" s="84" t="str">
        <f>REPLACE(INDEX(GroupVertices[Group],MATCH(Edges[[#This Row],[Vertex 2]],GroupVertices[Vertex],0)),1,1,"")</f>
        <v>2</v>
      </c>
      <c r="BF39" s="51">
        <v>0</v>
      </c>
      <c r="BG39" s="52">
        <v>0</v>
      </c>
      <c r="BH39" s="51">
        <v>0</v>
      </c>
      <c r="BI39" s="52">
        <v>0</v>
      </c>
      <c r="BJ39" s="51">
        <v>0</v>
      </c>
      <c r="BK39" s="52">
        <v>0</v>
      </c>
      <c r="BL39" s="51">
        <v>26</v>
      </c>
      <c r="BM39" s="52">
        <v>100</v>
      </c>
      <c r="BN39" s="51">
        <v>26</v>
      </c>
    </row>
    <row r="40" spans="1:66" ht="15">
      <c r="A40" s="83" t="s">
        <v>253</v>
      </c>
      <c r="B40" s="83" t="s">
        <v>255</v>
      </c>
      <c r="C40" s="53" t="s">
        <v>1021</v>
      </c>
      <c r="D40" s="54">
        <v>3</v>
      </c>
      <c r="E40" s="53" t="s">
        <v>132</v>
      </c>
      <c r="F40" s="55">
        <v>32</v>
      </c>
      <c r="G40" s="53"/>
      <c r="H40" s="57"/>
      <c r="I40" s="56"/>
      <c r="J40" s="56"/>
      <c r="K40" s="36" t="s">
        <v>65</v>
      </c>
      <c r="L40" s="62">
        <v>40</v>
      </c>
      <c r="M40" s="62"/>
      <c r="N40" s="63"/>
      <c r="O40" s="85" t="s">
        <v>266</v>
      </c>
      <c r="P40" s="87">
        <v>43614.35234953704</v>
      </c>
      <c r="Q40" s="85" t="s">
        <v>271</v>
      </c>
      <c r="R40" s="85"/>
      <c r="S40" s="85"/>
      <c r="T40" s="85" t="s">
        <v>283</v>
      </c>
      <c r="U40" s="85"/>
      <c r="V40" s="88" t="s">
        <v>309</v>
      </c>
      <c r="W40" s="87">
        <v>43614.35234953704</v>
      </c>
      <c r="X40" s="91">
        <v>43614</v>
      </c>
      <c r="Y40" s="93" t="s">
        <v>356</v>
      </c>
      <c r="Z40" s="88" t="s">
        <v>418</v>
      </c>
      <c r="AA40" s="85"/>
      <c r="AB40" s="85"/>
      <c r="AC40" s="93" t="s">
        <v>480</v>
      </c>
      <c r="AD40" s="85"/>
      <c r="AE40" s="85" t="b">
        <v>0</v>
      </c>
      <c r="AF40" s="85">
        <v>0</v>
      </c>
      <c r="AG40" s="93" t="s">
        <v>508</v>
      </c>
      <c r="AH40" s="85" t="b">
        <v>0</v>
      </c>
      <c r="AI40" s="85" t="s">
        <v>509</v>
      </c>
      <c r="AJ40" s="85"/>
      <c r="AK40" s="93" t="s">
        <v>508</v>
      </c>
      <c r="AL40" s="85" t="b">
        <v>0</v>
      </c>
      <c r="AM40" s="85">
        <v>4</v>
      </c>
      <c r="AN40" s="93" t="s">
        <v>479</v>
      </c>
      <c r="AO40" s="85" t="s">
        <v>527</v>
      </c>
      <c r="AP40" s="85" t="b">
        <v>0</v>
      </c>
      <c r="AQ40" s="93" t="s">
        <v>479</v>
      </c>
      <c r="AR40" s="85" t="s">
        <v>196</v>
      </c>
      <c r="AS40" s="85">
        <v>0</v>
      </c>
      <c r="AT40" s="85">
        <v>0</v>
      </c>
      <c r="AU40" s="85"/>
      <c r="AV40" s="85"/>
      <c r="AW40" s="85"/>
      <c r="AX40" s="85"/>
      <c r="AY40" s="85"/>
      <c r="AZ40" s="85"/>
      <c r="BA40" s="85"/>
      <c r="BB40" s="85"/>
      <c r="BC40">
        <v>1</v>
      </c>
      <c r="BD40" s="84" t="str">
        <f>REPLACE(INDEX(GroupVertices[Group],MATCH(Edges[[#This Row],[Vertex 1]],GroupVertices[Vertex],0)),1,1,"")</f>
        <v>2</v>
      </c>
      <c r="BE40" s="84" t="str">
        <f>REPLACE(INDEX(GroupVertices[Group],MATCH(Edges[[#This Row],[Vertex 2]],GroupVertices[Vertex],0)),1,1,"")</f>
        <v>2</v>
      </c>
      <c r="BF40" s="51">
        <v>0</v>
      </c>
      <c r="BG40" s="52">
        <v>0</v>
      </c>
      <c r="BH40" s="51">
        <v>0</v>
      </c>
      <c r="BI40" s="52">
        <v>0</v>
      </c>
      <c r="BJ40" s="51">
        <v>0</v>
      </c>
      <c r="BK40" s="52">
        <v>0</v>
      </c>
      <c r="BL40" s="51">
        <v>26</v>
      </c>
      <c r="BM40" s="52">
        <v>100</v>
      </c>
      <c r="BN40" s="51">
        <v>26</v>
      </c>
    </row>
    <row r="41" spans="1:66" ht="15">
      <c r="A41" s="83" t="s">
        <v>253</v>
      </c>
      <c r="B41" s="83" t="s">
        <v>255</v>
      </c>
      <c r="C41" s="53" t="s">
        <v>1021</v>
      </c>
      <c r="D41" s="54">
        <v>3</v>
      </c>
      <c r="E41" s="53" t="s">
        <v>132</v>
      </c>
      <c r="F41" s="55">
        <v>32</v>
      </c>
      <c r="G41" s="53"/>
      <c r="H41" s="57"/>
      <c r="I41" s="56"/>
      <c r="J41" s="56"/>
      <c r="K41" s="36" t="s">
        <v>65</v>
      </c>
      <c r="L41" s="62">
        <v>41</v>
      </c>
      <c r="M41" s="62"/>
      <c r="N41" s="63"/>
      <c r="O41" s="85" t="s">
        <v>267</v>
      </c>
      <c r="P41" s="87">
        <v>43614.38511574074</v>
      </c>
      <c r="Q41" s="85" t="s">
        <v>273</v>
      </c>
      <c r="R41" s="85"/>
      <c r="S41" s="85"/>
      <c r="T41" s="85" t="s">
        <v>287</v>
      </c>
      <c r="U41" s="85"/>
      <c r="V41" s="88" t="s">
        <v>309</v>
      </c>
      <c r="W41" s="87">
        <v>43614.38511574074</v>
      </c>
      <c r="X41" s="91">
        <v>43614</v>
      </c>
      <c r="Y41" s="93" t="s">
        <v>354</v>
      </c>
      <c r="Z41" s="88" t="s">
        <v>416</v>
      </c>
      <c r="AA41" s="85"/>
      <c r="AB41" s="85"/>
      <c r="AC41" s="93" t="s">
        <v>478</v>
      </c>
      <c r="AD41" s="85"/>
      <c r="AE41" s="85" t="b">
        <v>0</v>
      </c>
      <c r="AF41" s="85">
        <v>0</v>
      </c>
      <c r="AG41" s="93" t="s">
        <v>508</v>
      </c>
      <c r="AH41" s="85" t="b">
        <v>0</v>
      </c>
      <c r="AI41" s="85" t="s">
        <v>509</v>
      </c>
      <c r="AJ41" s="85"/>
      <c r="AK41" s="93" t="s">
        <v>508</v>
      </c>
      <c r="AL41" s="85" t="b">
        <v>0</v>
      </c>
      <c r="AM41" s="85">
        <v>1</v>
      </c>
      <c r="AN41" s="93" t="s">
        <v>477</v>
      </c>
      <c r="AO41" s="85" t="s">
        <v>527</v>
      </c>
      <c r="AP41" s="85" t="b">
        <v>0</v>
      </c>
      <c r="AQ41" s="93" t="s">
        <v>477</v>
      </c>
      <c r="AR41" s="85" t="s">
        <v>196</v>
      </c>
      <c r="AS41" s="85">
        <v>0</v>
      </c>
      <c r="AT41" s="85">
        <v>0</v>
      </c>
      <c r="AU41" s="85"/>
      <c r="AV41" s="85"/>
      <c r="AW41" s="85"/>
      <c r="AX41" s="85"/>
      <c r="AY41" s="85"/>
      <c r="AZ41" s="85"/>
      <c r="BA41" s="85"/>
      <c r="BB41" s="85"/>
      <c r="BC41">
        <v>1</v>
      </c>
      <c r="BD41" s="84" t="str">
        <f>REPLACE(INDEX(GroupVertices[Group],MATCH(Edges[[#This Row],[Vertex 1]],GroupVertices[Vertex],0)),1,1,"")</f>
        <v>2</v>
      </c>
      <c r="BE41" s="84" t="str">
        <f>REPLACE(INDEX(GroupVertices[Group],MATCH(Edges[[#This Row],[Vertex 2]],GroupVertices[Vertex],0)),1,1,"")</f>
        <v>2</v>
      </c>
      <c r="BF41" s="51"/>
      <c r="BG41" s="52"/>
      <c r="BH41" s="51"/>
      <c r="BI41" s="52"/>
      <c r="BJ41" s="51"/>
      <c r="BK41" s="52"/>
      <c r="BL41" s="51"/>
      <c r="BM41" s="52"/>
      <c r="BN41" s="51"/>
    </row>
    <row r="42" spans="1:66" ht="15">
      <c r="A42" s="83" t="s">
        <v>256</v>
      </c>
      <c r="B42" s="83" t="s">
        <v>260</v>
      </c>
      <c r="C42" s="53" t="s">
        <v>1021</v>
      </c>
      <c r="D42" s="54">
        <v>3</v>
      </c>
      <c r="E42" s="53" t="s">
        <v>132</v>
      </c>
      <c r="F42" s="55">
        <v>32</v>
      </c>
      <c r="G42" s="53"/>
      <c r="H42" s="57"/>
      <c r="I42" s="56"/>
      <c r="J42" s="56"/>
      <c r="K42" s="36" t="s">
        <v>65</v>
      </c>
      <c r="L42" s="62">
        <v>42</v>
      </c>
      <c r="M42" s="62"/>
      <c r="N42" s="63"/>
      <c r="O42" s="85" t="s">
        <v>266</v>
      </c>
      <c r="P42" s="87">
        <v>43614.390081018515</v>
      </c>
      <c r="Q42" s="85" t="s">
        <v>271</v>
      </c>
      <c r="R42" s="85"/>
      <c r="S42" s="85"/>
      <c r="T42" s="85" t="s">
        <v>283</v>
      </c>
      <c r="U42" s="85"/>
      <c r="V42" s="88" t="s">
        <v>312</v>
      </c>
      <c r="W42" s="87">
        <v>43614.390081018515</v>
      </c>
      <c r="X42" s="91">
        <v>43614</v>
      </c>
      <c r="Y42" s="93" t="s">
        <v>357</v>
      </c>
      <c r="Z42" s="88" t="s">
        <v>419</v>
      </c>
      <c r="AA42" s="85"/>
      <c r="AB42" s="85"/>
      <c r="AC42" s="93" t="s">
        <v>481</v>
      </c>
      <c r="AD42" s="85"/>
      <c r="AE42" s="85" t="b">
        <v>0</v>
      </c>
      <c r="AF42" s="85">
        <v>0</v>
      </c>
      <c r="AG42" s="93" t="s">
        <v>508</v>
      </c>
      <c r="AH42" s="85" t="b">
        <v>0</v>
      </c>
      <c r="AI42" s="85" t="s">
        <v>509</v>
      </c>
      <c r="AJ42" s="85"/>
      <c r="AK42" s="93" t="s">
        <v>508</v>
      </c>
      <c r="AL42" s="85" t="b">
        <v>0</v>
      </c>
      <c r="AM42" s="85">
        <v>7</v>
      </c>
      <c r="AN42" s="93" t="s">
        <v>496</v>
      </c>
      <c r="AO42" s="85" t="s">
        <v>529</v>
      </c>
      <c r="AP42" s="85" t="b">
        <v>0</v>
      </c>
      <c r="AQ42" s="93" t="s">
        <v>496</v>
      </c>
      <c r="AR42" s="85" t="s">
        <v>196</v>
      </c>
      <c r="AS42" s="85">
        <v>0</v>
      </c>
      <c r="AT42" s="85">
        <v>0</v>
      </c>
      <c r="AU42" s="85"/>
      <c r="AV42" s="85"/>
      <c r="AW42" s="85"/>
      <c r="AX42" s="85"/>
      <c r="AY42" s="85"/>
      <c r="AZ42" s="85"/>
      <c r="BA42" s="85"/>
      <c r="BB42" s="85"/>
      <c r="BC42">
        <v>1</v>
      </c>
      <c r="BD42" s="84" t="str">
        <f>REPLACE(INDEX(GroupVertices[Group],MATCH(Edges[[#This Row],[Vertex 1]],GroupVertices[Vertex],0)),1,1,"")</f>
        <v>3</v>
      </c>
      <c r="BE42" s="84" t="str">
        <f>REPLACE(INDEX(GroupVertices[Group],MATCH(Edges[[#This Row],[Vertex 2]],GroupVertices[Vertex],0)),1,1,"")</f>
        <v>3</v>
      </c>
      <c r="BF42" s="51">
        <v>0</v>
      </c>
      <c r="BG42" s="52">
        <v>0</v>
      </c>
      <c r="BH42" s="51">
        <v>0</v>
      </c>
      <c r="BI42" s="52">
        <v>0</v>
      </c>
      <c r="BJ42" s="51">
        <v>0</v>
      </c>
      <c r="BK42" s="52">
        <v>0</v>
      </c>
      <c r="BL42" s="51">
        <v>26</v>
      </c>
      <c r="BM42" s="52">
        <v>100</v>
      </c>
      <c r="BN42" s="51">
        <v>26</v>
      </c>
    </row>
    <row r="43" spans="1:66" ht="15">
      <c r="A43" s="83" t="s">
        <v>257</v>
      </c>
      <c r="B43" s="83" t="s">
        <v>257</v>
      </c>
      <c r="C43" s="53" t="s">
        <v>1021</v>
      </c>
      <c r="D43" s="54">
        <v>3</v>
      </c>
      <c r="E43" s="53" t="s">
        <v>132</v>
      </c>
      <c r="F43" s="55">
        <v>32</v>
      </c>
      <c r="G43" s="53"/>
      <c r="H43" s="57"/>
      <c r="I43" s="56"/>
      <c r="J43" s="56"/>
      <c r="K43" s="36" t="s">
        <v>65</v>
      </c>
      <c r="L43" s="62">
        <v>43</v>
      </c>
      <c r="M43" s="62"/>
      <c r="N43" s="63"/>
      <c r="O43" s="85" t="s">
        <v>196</v>
      </c>
      <c r="P43" s="87">
        <v>43614.38162037037</v>
      </c>
      <c r="Q43" s="85" t="s">
        <v>271</v>
      </c>
      <c r="R43" s="85"/>
      <c r="S43" s="85"/>
      <c r="T43" s="85" t="s">
        <v>286</v>
      </c>
      <c r="U43" s="85"/>
      <c r="V43" s="88" t="s">
        <v>313</v>
      </c>
      <c r="W43" s="87">
        <v>43614.38162037037</v>
      </c>
      <c r="X43" s="91">
        <v>43614</v>
      </c>
      <c r="Y43" s="93" t="s">
        <v>358</v>
      </c>
      <c r="Z43" s="88" t="s">
        <v>420</v>
      </c>
      <c r="AA43" s="85"/>
      <c r="AB43" s="85"/>
      <c r="AC43" s="93" t="s">
        <v>482</v>
      </c>
      <c r="AD43" s="85"/>
      <c r="AE43" s="85" t="b">
        <v>0</v>
      </c>
      <c r="AF43" s="85">
        <v>0</v>
      </c>
      <c r="AG43" s="93" t="s">
        <v>508</v>
      </c>
      <c r="AH43" s="85" t="b">
        <v>0</v>
      </c>
      <c r="AI43" s="85" t="s">
        <v>509</v>
      </c>
      <c r="AJ43" s="85"/>
      <c r="AK43" s="93" t="s">
        <v>508</v>
      </c>
      <c r="AL43" s="85" t="b">
        <v>0</v>
      </c>
      <c r="AM43" s="85">
        <v>6</v>
      </c>
      <c r="AN43" s="93" t="s">
        <v>508</v>
      </c>
      <c r="AO43" s="85" t="s">
        <v>528</v>
      </c>
      <c r="AP43" s="85" t="b">
        <v>0</v>
      </c>
      <c r="AQ43" s="93" t="s">
        <v>482</v>
      </c>
      <c r="AR43" s="85" t="s">
        <v>196</v>
      </c>
      <c r="AS43" s="85">
        <v>0</v>
      </c>
      <c r="AT43" s="85">
        <v>0</v>
      </c>
      <c r="AU43" s="85"/>
      <c r="AV43" s="85"/>
      <c r="AW43" s="85"/>
      <c r="AX43" s="85"/>
      <c r="AY43" s="85"/>
      <c r="AZ43" s="85"/>
      <c r="BA43" s="85"/>
      <c r="BB43" s="85"/>
      <c r="BC43">
        <v>1</v>
      </c>
      <c r="BD43" s="84" t="str">
        <f>REPLACE(INDEX(GroupVertices[Group],MATCH(Edges[[#This Row],[Vertex 1]],GroupVertices[Vertex],0)),1,1,"")</f>
        <v>3</v>
      </c>
      <c r="BE43" s="84" t="str">
        <f>REPLACE(INDEX(GroupVertices[Group],MATCH(Edges[[#This Row],[Vertex 2]],GroupVertices[Vertex],0)),1,1,"")</f>
        <v>3</v>
      </c>
      <c r="BF43" s="51">
        <v>0</v>
      </c>
      <c r="BG43" s="52">
        <v>0</v>
      </c>
      <c r="BH43" s="51">
        <v>0</v>
      </c>
      <c r="BI43" s="52">
        <v>0</v>
      </c>
      <c r="BJ43" s="51">
        <v>0</v>
      </c>
      <c r="BK43" s="52">
        <v>0</v>
      </c>
      <c r="BL43" s="51">
        <v>26</v>
      </c>
      <c r="BM43" s="52">
        <v>100</v>
      </c>
      <c r="BN43" s="51">
        <v>26</v>
      </c>
    </row>
    <row r="44" spans="1:66" ht="15">
      <c r="A44" s="83" t="s">
        <v>253</v>
      </c>
      <c r="B44" s="83" t="s">
        <v>257</v>
      </c>
      <c r="C44" s="53" t="s">
        <v>1021</v>
      </c>
      <c r="D44" s="54">
        <v>3</v>
      </c>
      <c r="E44" s="53" t="s">
        <v>132</v>
      </c>
      <c r="F44" s="55">
        <v>32</v>
      </c>
      <c r="G44" s="53"/>
      <c r="H44" s="57"/>
      <c r="I44" s="56"/>
      <c r="J44" s="56"/>
      <c r="K44" s="36" t="s">
        <v>65</v>
      </c>
      <c r="L44" s="62">
        <v>44</v>
      </c>
      <c r="M44" s="62"/>
      <c r="N44" s="63"/>
      <c r="O44" s="85" t="s">
        <v>266</v>
      </c>
      <c r="P44" s="87">
        <v>43614.381689814814</v>
      </c>
      <c r="Q44" s="85" t="s">
        <v>271</v>
      </c>
      <c r="R44" s="85"/>
      <c r="S44" s="85"/>
      <c r="T44" s="85" t="s">
        <v>283</v>
      </c>
      <c r="U44" s="85"/>
      <c r="V44" s="88" t="s">
        <v>309</v>
      </c>
      <c r="W44" s="87">
        <v>43614.381689814814</v>
      </c>
      <c r="X44" s="91">
        <v>43614</v>
      </c>
      <c r="Y44" s="93" t="s">
        <v>359</v>
      </c>
      <c r="Z44" s="88" t="s">
        <v>421</v>
      </c>
      <c r="AA44" s="85"/>
      <c r="AB44" s="85"/>
      <c r="AC44" s="93" t="s">
        <v>483</v>
      </c>
      <c r="AD44" s="85"/>
      <c r="AE44" s="85" t="b">
        <v>0</v>
      </c>
      <c r="AF44" s="85">
        <v>0</v>
      </c>
      <c r="AG44" s="93" t="s">
        <v>508</v>
      </c>
      <c r="AH44" s="85" t="b">
        <v>0</v>
      </c>
      <c r="AI44" s="85" t="s">
        <v>509</v>
      </c>
      <c r="AJ44" s="85"/>
      <c r="AK44" s="93" t="s">
        <v>508</v>
      </c>
      <c r="AL44" s="85" t="b">
        <v>0</v>
      </c>
      <c r="AM44" s="85">
        <v>6</v>
      </c>
      <c r="AN44" s="93" t="s">
        <v>482</v>
      </c>
      <c r="AO44" s="85" t="s">
        <v>527</v>
      </c>
      <c r="AP44" s="85" t="b">
        <v>0</v>
      </c>
      <c r="AQ44" s="93" t="s">
        <v>482</v>
      </c>
      <c r="AR44" s="85" t="s">
        <v>196</v>
      </c>
      <c r="AS44" s="85">
        <v>0</v>
      </c>
      <c r="AT44" s="85">
        <v>0</v>
      </c>
      <c r="AU44" s="85"/>
      <c r="AV44" s="85"/>
      <c r="AW44" s="85"/>
      <c r="AX44" s="85"/>
      <c r="AY44" s="85"/>
      <c r="AZ44" s="85"/>
      <c r="BA44" s="85"/>
      <c r="BB44" s="85"/>
      <c r="BC44">
        <v>1</v>
      </c>
      <c r="BD44" s="84" t="str">
        <f>REPLACE(INDEX(GroupVertices[Group],MATCH(Edges[[#This Row],[Vertex 1]],GroupVertices[Vertex],0)),1,1,"")</f>
        <v>2</v>
      </c>
      <c r="BE44" s="84" t="str">
        <f>REPLACE(INDEX(GroupVertices[Group],MATCH(Edges[[#This Row],[Vertex 2]],GroupVertices[Vertex],0)),1,1,"")</f>
        <v>3</v>
      </c>
      <c r="BF44" s="51">
        <v>0</v>
      </c>
      <c r="BG44" s="52">
        <v>0</v>
      </c>
      <c r="BH44" s="51">
        <v>0</v>
      </c>
      <c r="BI44" s="52">
        <v>0</v>
      </c>
      <c r="BJ44" s="51">
        <v>0</v>
      </c>
      <c r="BK44" s="52">
        <v>0</v>
      </c>
      <c r="BL44" s="51">
        <v>26</v>
      </c>
      <c r="BM44" s="52">
        <v>100</v>
      </c>
      <c r="BN44" s="51">
        <v>26</v>
      </c>
    </row>
    <row r="45" spans="1:66" ht="15">
      <c r="A45" s="83" t="s">
        <v>258</v>
      </c>
      <c r="B45" s="83" t="s">
        <v>257</v>
      </c>
      <c r="C45" s="53" t="s">
        <v>1021</v>
      </c>
      <c r="D45" s="54">
        <v>3</v>
      </c>
      <c r="E45" s="53" t="s">
        <v>132</v>
      </c>
      <c r="F45" s="55">
        <v>32</v>
      </c>
      <c r="G45" s="53"/>
      <c r="H45" s="57"/>
      <c r="I45" s="56"/>
      <c r="J45" s="56"/>
      <c r="K45" s="36" t="s">
        <v>65</v>
      </c>
      <c r="L45" s="62">
        <v>45</v>
      </c>
      <c r="M45" s="62"/>
      <c r="N45" s="63"/>
      <c r="O45" s="85" t="s">
        <v>266</v>
      </c>
      <c r="P45" s="87">
        <v>43614.38574074074</v>
      </c>
      <c r="Q45" s="85" t="s">
        <v>271</v>
      </c>
      <c r="R45" s="85"/>
      <c r="S45" s="85"/>
      <c r="T45" s="85" t="s">
        <v>283</v>
      </c>
      <c r="U45" s="85"/>
      <c r="V45" s="88" t="s">
        <v>314</v>
      </c>
      <c r="W45" s="87">
        <v>43614.38574074074</v>
      </c>
      <c r="X45" s="91">
        <v>43614</v>
      </c>
      <c r="Y45" s="93" t="s">
        <v>360</v>
      </c>
      <c r="Z45" s="88" t="s">
        <v>422</v>
      </c>
      <c r="AA45" s="85"/>
      <c r="AB45" s="85"/>
      <c r="AC45" s="93" t="s">
        <v>484</v>
      </c>
      <c r="AD45" s="85"/>
      <c r="AE45" s="85" t="b">
        <v>0</v>
      </c>
      <c r="AF45" s="85">
        <v>0</v>
      </c>
      <c r="AG45" s="93" t="s">
        <v>508</v>
      </c>
      <c r="AH45" s="85" t="b">
        <v>0</v>
      </c>
      <c r="AI45" s="85" t="s">
        <v>509</v>
      </c>
      <c r="AJ45" s="85"/>
      <c r="AK45" s="93" t="s">
        <v>508</v>
      </c>
      <c r="AL45" s="85" t="b">
        <v>0</v>
      </c>
      <c r="AM45" s="85">
        <v>6</v>
      </c>
      <c r="AN45" s="93" t="s">
        <v>482</v>
      </c>
      <c r="AO45" s="85" t="s">
        <v>512</v>
      </c>
      <c r="AP45" s="85" t="b">
        <v>0</v>
      </c>
      <c r="AQ45" s="93" t="s">
        <v>482</v>
      </c>
      <c r="AR45" s="85" t="s">
        <v>196</v>
      </c>
      <c r="AS45" s="85">
        <v>0</v>
      </c>
      <c r="AT45" s="85">
        <v>0</v>
      </c>
      <c r="AU45" s="85"/>
      <c r="AV45" s="85"/>
      <c r="AW45" s="85"/>
      <c r="AX45" s="85"/>
      <c r="AY45" s="85"/>
      <c r="AZ45" s="85"/>
      <c r="BA45" s="85"/>
      <c r="BB45" s="85"/>
      <c r="BC45">
        <v>1</v>
      </c>
      <c r="BD45" s="84" t="str">
        <f>REPLACE(INDEX(GroupVertices[Group],MATCH(Edges[[#This Row],[Vertex 1]],GroupVertices[Vertex],0)),1,1,"")</f>
        <v>3</v>
      </c>
      <c r="BE45" s="84" t="str">
        <f>REPLACE(INDEX(GroupVertices[Group],MATCH(Edges[[#This Row],[Vertex 2]],GroupVertices[Vertex],0)),1,1,"")</f>
        <v>3</v>
      </c>
      <c r="BF45" s="51">
        <v>0</v>
      </c>
      <c r="BG45" s="52">
        <v>0</v>
      </c>
      <c r="BH45" s="51">
        <v>0</v>
      </c>
      <c r="BI45" s="52">
        <v>0</v>
      </c>
      <c r="BJ45" s="51">
        <v>0</v>
      </c>
      <c r="BK45" s="52">
        <v>0</v>
      </c>
      <c r="BL45" s="51">
        <v>26</v>
      </c>
      <c r="BM45" s="52">
        <v>100</v>
      </c>
      <c r="BN45" s="51">
        <v>26</v>
      </c>
    </row>
    <row r="46" spans="1:66" ht="15">
      <c r="A46" s="83" t="s">
        <v>258</v>
      </c>
      <c r="B46" s="83" t="s">
        <v>260</v>
      </c>
      <c r="C46" s="53" t="s">
        <v>1021</v>
      </c>
      <c r="D46" s="54">
        <v>3</v>
      </c>
      <c r="E46" s="53" t="s">
        <v>132</v>
      </c>
      <c r="F46" s="55">
        <v>32</v>
      </c>
      <c r="G46" s="53"/>
      <c r="H46" s="57"/>
      <c r="I46" s="56"/>
      <c r="J46" s="56"/>
      <c r="K46" s="36" t="s">
        <v>65</v>
      </c>
      <c r="L46" s="62">
        <v>46</v>
      </c>
      <c r="M46" s="62"/>
      <c r="N46" s="63"/>
      <c r="O46" s="85" t="s">
        <v>266</v>
      </c>
      <c r="P46" s="87">
        <v>43614.39336805556</v>
      </c>
      <c r="Q46" s="85" t="s">
        <v>271</v>
      </c>
      <c r="R46" s="85"/>
      <c r="S46" s="85"/>
      <c r="T46" s="85" t="s">
        <v>283</v>
      </c>
      <c r="U46" s="85"/>
      <c r="V46" s="88" t="s">
        <v>314</v>
      </c>
      <c r="W46" s="87">
        <v>43614.39336805556</v>
      </c>
      <c r="X46" s="91">
        <v>43614</v>
      </c>
      <c r="Y46" s="93" t="s">
        <v>361</v>
      </c>
      <c r="Z46" s="88" t="s">
        <v>423</v>
      </c>
      <c r="AA46" s="85"/>
      <c r="AB46" s="85"/>
      <c r="AC46" s="93" t="s">
        <v>485</v>
      </c>
      <c r="AD46" s="85"/>
      <c r="AE46" s="85" t="b">
        <v>0</v>
      </c>
      <c r="AF46" s="85">
        <v>0</v>
      </c>
      <c r="AG46" s="93" t="s">
        <v>508</v>
      </c>
      <c r="AH46" s="85" t="b">
        <v>0</v>
      </c>
      <c r="AI46" s="85" t="s">
        <v>509</v>
      </c>
      <c r="AJ46" s="85"/>
      <c r="AK46" s="93" t="s">
        <v>508</v>
      </c>
      <c r="AL46" s="85" t="b">
        <v>0</v>
      </c>
      <c r="AM46" s="85">
        <v>7</v>
      </c>
      <c r="AN46" s="93" t="s">
        <v>496</v>
      </c>
      <c r="AO46" s="85" t="s">
        <v>512</v>
      </c>
      <c r="AP46" s="85" t="b">
        <v>0</v>
      </c>
      <c r="AQ46" s="93" t="s">
        <v>496</v>
      </c>
      <c r="AR46" s="85" t="s">
        <v>196</v>
      </c>
      <c r="AS46" s="85">
        <v>0</v>
      </c>
      <c r="AT46" s="85">
        <v>0</v>
      </c>
      <c r="AU46" s="85"/>
      <c r="AV46" s="85"/>
      <c r="AW46" s="85"/>
      <c r="AX46" s="85"/>
      <c r="AY46" s="85"/>
      <c r="AZ46" s="85"/>
      <c r="BA46" s="85"/>
      <c r="BB46" s="85"/>
      <c r="BC46">
        <v>1</v>
      </c>
      <c r="BD46" s="84" t="str">
        <f>REPLACE(INDEX(GroupVertices[Group],MATCH(Edges[[#This Row],[Vertex 1]],GroupVertices[Vertex],0)),1,1,"")</f>
        <v>3</v>
      </c>
      <c r="BE46" s="84" t="str">
        <f>REPLACE(INDEX(GroupVertices[Group],MATCH(Edges[[#This Row],[Vertex 2]],GroupVertices[Vertex],0)),1,1,"")</f>
        <v>3</v>
      </c>
      <c r="BF46" s="51">
        <v>0</v>
      </c>
      <c r="BG46" s="52">
        <v>0</v>
      </c>
      <c r="BH46" s="51">
        <v>0</v>
      </c>
      <c r="BI46" s="52">
        <v>0</v>
      </c>
      <c r="BJ46" s="51">
        <v>0</v>
      </c>
      <c r="BK46" s="52">
        <v>0</v>
      </c>
      <c r="BL46" s="51">
        <v>26</v>
      </c>
      <c r="BM46" s="52">
        <v>100</v>
      </c>
      <c r="BN46" s="51">
        <v>26</v>
      </c>
    </row>
    <row r="47" spans="1:66" ht="28.55">
      <c r="A47" s="83" t="s">
        <v>252</v>
      </c>
      <c r="B47" s="83" t="s">
        <v>253</v>
      </c>
      <c r="C47" s="53" t="s">
        <v>1022</v>
      </c>
      <c r="D47" s="54">
        <v>10</v>
      </c>
      <c r="E47" s="53" t="s">
        <v>136</v>
      </c>
      <c r="F47" s="55">
        <v>23.333333333333336</v>
      </c>
      <c r="G47" s="53"/>
      <c r="H47" s="57"/>
      <c r="I47" s="56"/>
      <c r="J47" s="56"/>
      <c r="K47" s="36" t="s">
        <v>66</v>
      </c>
      <c r="L47" s="62">
        <v>47</v>
      </c>
      <c r="M47" s="62"/>
      <c r="N47" s="63"/>
      <c r="O47" s="85" t="s">
        <v>267</v>
      </c>
      <c r="P47" s="87">
        <v>43614.33490740741</v>
      </c>
      <c r="Q47" s="85" t="s">
        <v>274</v>
      </c>
      <c r="R47" s="85"/>
      <c r="S47" s="85"/>
      <c r="T47" s="85" t="s">
        <v>288</v>
      </c>
      <c r="U47" s="85"/>
      <c r="V47" s="88" t="s">
        <v>308</v>
      </c>
      <c r="W47" s="87">
        <v>43614.33490740741</v>
      </c>
      <c r="X47" s="91">
        <v>43614</v>
      </c>
      <c r="Y47" s="93" t="s">
        <v>362</v>
      </c>
      <c r="Z47" s="88" t="s">
        <v>424</v>
      </c>
      <c r="AA47" s="85"/>
      <c r="AB47" s="85"/>
      <c r="AC47" s="93" t="s">
        <v>486</v>
      </c>
      <c r="AD47" s="85"/>
      <c r="AE47" s="85" t="b">
        <v>0</v>
      </c>
      <c r="AF47" s="85">
        <v>1</v>
      </c>
      <c r="AG47" s="93" t="s">
        <v>508</v>
      </c>
      <c r="AH47" s="85" t="b">
        <v>0</v>
      </c>
      <c r="AI47" s="85" t="s">
        <v>509</v>
      </c>
      <c r="AJ47" s="85"/>
      <c r="AK47" s="93" t="s">
        <v>508</v>
      </c>
      <c r="AL47" s="85" t="b">
        <v>0</v>
      </c>
      <c r="AM47" s="85">
        <v>2</v>
      </c>
      <c r="AN47" s="93" t="s">
        <v>508</v>
      </c>
      <c r="AO47" s="85" t="s">
        <v>528</v>
      </c>
      <c r="AP47" s="85" t="b">
        <v>0</v>
      </c>
      <c r="AQ47" s="93" t="s">
        <v>486</v>
      </c>
      <c r="AR47" s="85" t="s">
        <v>196</v>
      </c>
      <c r="AS47" s="85">
        <v>0</v>
      </c>
      <c r="AT47" s="85">
        <v>0</v>
      </c>
      <c r="AU47" s="85"/>
      <c r="AV47" s="85"/>
      <c r="AW47" s="85"/>
      <c r="AX47" s="85"/>
      <c r="AY47" s="85"/>
      <c r="AZ47" s="85"/>
      <c r="BA47" s="85"/>
      <c r="BB47" s="85"/>
      <c r="BC47">
        <v>2</v>
      </c>
      <c r="BD47" s="84" t="str">
        <f>REPLACE(INDEX(GroupVertices[Group],MATCH(Edges[[#This Row],[Vertex 1]],GroupVertices[Vertex],0)),1,1,"")</f>
        <v>4</v>
      </c>
      <c r="BE47" s="84" t="str">
        <f>REPLACE(INDEX(GroupVertices[Group],MATCH(Edges[[#This Row],[Vertex 2]],GroupVertices[Vertex],0)),1,1,"")</f>
        <v>2</v>
      </c>
      <c r="BF47" s="51">
        <v>0</v>
      </c>
      <c r="BG47" s="52">
        <v>0</v>
      </c>
      <c r="BH47" s="51">
        <v>0</v>
      </c>
      <c r="BI47" s="52">
        <v>0</v>
      </c>
      <c r="BJ47" s="51">
        <v>0</v>
      </c>
      <c r="BK47" s="52">
        <v>0</v>
      </c>
      <c r="BL47" s="51">
        <v>29</v>
      </c>
      <c r="BM47" s="52">
        <v>100</v>
      </c>
      <c r="BN47" s="51">
        <v>29</v>
      </c>
    </row>
    <row r="48" spans="1:66" ht="28.55">
      <c r="A48" s="83" t="s">
        <v>252</v>
      </c>
      <c r="B48" s="83" t="s">
        <v>253</v>
      </c>
      <c r="C48" s="53" t="s">
        <v>1022</v>
      </c>
      <c r="D48" s="54">
        <v>10</v>
      </c>
      <c r="E48" s="53" t="s">
        <v>136</v>
      </c>
      <c r="F48" s="55">
        <v>23.333333333333336</v>
      </c>
      <c r="G48" s="53"/>
      <c r="H48" s="57"/>
      <c r="I48" s="56"/>
      <c r="J48" s="56"/>
      <c r="K48" s="36" t="s">
        <v>66</v>
      </c>
      <c r="L48" s="62">
        <v>48</v>
      </c>
      <c r="M48" s="62"/>
      <c r="N48" s="63"/>
      <c r="O48" s="85" t="s">
        <v>267</v>
      </c>
      <c r="P48" s="87">
        <v>43614.334965277776</v>
      </c>
      <c r="Q48" s="85" t="s">
        <v>275</v>
      </c>
      <c r="R48" s="85"/>
      <c r="S48" s="85"/>
      <c r="T48" s="85" t="s">
        <v>289</v>
      </c>
      <c r="U48" s="85"/>
      <c r="V48" s="88" t="s">
        <v>308</v>
      </c>
      <c r="W48" s="87">
        <v>43614.334965277776</v>
      </c>
      <c r="X48" s="91">
        <v>43614</v>
      </c>
      <c r="Y48" s="93" t="s">
        <v>363</v>
      </c>
      <c r="Z48" s="88" t="s">
        <v>425</v>
      </c>
      <c r="AA48" s="85"/>
      <c r="AB48" s="85"/>
      <c r="AC48" s="93" t="s">
        <v>487</v>
      </c>
      <c r="AD48" s="85"/>
      <c r="AE48" s="85" t="b">
        <v>0</v>
      </c>
      <c r="AF48" s="85">
        <v>0</v>
      </c>
      <c r="AG48" s="93" t="s">
        <v>508</v>
      </c>
      <c r="AH48" s="85" t="b">
        <v>0</v>
      </c>
      <c r="AI48" s="85" t="s">
        <v>509</v>
      </c>
      <c r="AJ48" s="85"/>
      <c r="AK48" s="93" t="s">
        <v>508</v>
      </c>
      <c r="AL48" s="85" t="b">
        <v>0</v>
      </c>
      <c r="AM48" s="85">
        <v>1</v>
      </c>
      <c r="AN48" s="93" t="s">
        <v>508</v>
      </c>
      <c r="AO48" s="85" t="s">
        <v>528</v>
      </c>
      <c r="AP48" s="85" t="b">
        <v>0</v>
      </c>
      <c r="AQ48" s="93" t="s">
        <v>487</v>
      </c>
      <c r="AR48" s="85" t="s">
        <v>196</v>
      </c>
      <c r="AS48" s="85">
        <v>0</v>
      </c>
      <c r="AT48" s="85">
        <v>0</v>
      </c>
      <c r="AU48" s="85"/>
      <c r="AV48" s="85"/>
      <c r="AW48" s="85"/>
      <c r="AX48" s="85"/>
      <c r="AY48" s="85"/>
      <c r="AZ48" s="85"/>
      <c r="BA48" s="85"/>
      <c r="BB48" s="85"/>
      <c r="BC48">
        <v>2</v>
      </c>
      <c r="BD48" s="84" t="str">
        <f>REPLACE(INDEX(GroupVertices[Group],MATCH(Edges[[#This Row],[Vertex 1]],GroupVertices[Vertex],0)),1,1,"")</f>
        <v>4</v>
      </c>
      <c r="BE48" s="84" t="str">
        <f>REPLACE(INDEX(GroupVertices[Group],MATCH(Edges[[#This Row],[Vertex 2]],GroupVertices[Vertex],0)),1,1,"")</f>
        <v>2</v>
      </c>
      <c r="BF48" s="51">
        <v>0</v>
      </c>
      <c r="BG48" s="52">
        <v>0</v>
      </c>
      <c r="BH48" s="51">
        <v>0</v>
      </c>
      <c r="BI48" s="52">
        <v>0</v>
      </c>
      <c r="BJ48" s="51">
        <v>0</v>
      </c>
      <c r="BK48" s="52">
        <v>0</v>
      </c>
      <c r="BL48" s="51">
        <v>29</v>
      </c>
      <c r="BM48" s="52">
        <v>100</v>
      </c>
      <c r="BN48" s="51">
        <v>29</v>
      </c>
    </row>
    <row r="49" spans="1:66" ht="15">
      <c r="A49" s="83" t="s">
        <v>253</v>
      </c>
      <c r="B49" s="83" t="s">
        <v>263</v>
      </c>
      <c r="C49" s="53" t="s">
        <v>1021</v>
      </c>
      <c r="D49" s="54">
        <v>3</v>
      </c>
      <c r="E49" s="53" t="s">
        <v>132</v>
      </c>
      <c r="F49" s="55">
        <v>32</v>
      </c>
      <c r="G49" s="53"/>
      <c r="H49" s="57"/>
      <c r="I49" s="56"/>
      <c r="J49" s="56"/>
      <c r="K49" s="36" t="s">
        <v>65</v>
      </c>
      <c r="L49" s="62">
        <v>49</v>
      </c>
      <c r="M49" s="62"/>
      <c r="N49" s="63"/>
      <c r="O49" s="85" t="s">
        <v>266</v>
      </c>
      <c r="P49" s="87">
        <v>43614.33414351852</v>
      </c>
      <c r="Q49" s="85" t="s">
        <v>271</v>
      </c>
      <c r="R49" s="85"/>
      <c r="S49" s="85"/>
      <c r="T49" s="85" t="s">
        <v>283</v>
      </c>
      <c r="U49" s="85"/>
      <c r="V49" s="88" t="s">
        <v>309</v>
      </c>
      <c r="W49" s="87">
        <v>43614.33414351852</v>
      </c>
      <c r="X49" s="91">
        <v>43614</v>
      </c>
      <c r="Y49" s="93" t="s">
        <v>364</v>
      </c>
      <c r="Z49" s="88" t="s">
        <v>426</v>
      </c>
      <c r="AA49" s="85"/>
      <c r="AB49" s="85"/>
      <c r="AC49" s="93" t="s">
        <v>488</v>
      </c>
      <c r="AD49" s="85"/>
      <c r="AE49" s="85" t="b">
        <v>0</v>
      </c>
      <c r="AF49" s="85">
        <v>0</v>
      </c>
      <c r="AG49" s="93" t="s">
        <v>508</v>
      </c>
      <c r="AH49" s="85" t="b">
        <v>0</v>
      </c>
      <c r="AI49" s="85" t="s">
        <v>509</v>
      </c>
      <c r="AJ49" s="85"/>
      <c r="AK49" s="93" t="s">
        <v>508</v>
      </c>
      <c r="AL49" s="85" t="b">
        <v>0</v>
      </c>
      <c r="AM49" s="85">
        <v>5</v>
      </c>
      <c r="AN49" s="93" t="s">
        <v>504</v>
      </c>
      <c r="AO49" s="85" t="s">
        <v>527</v>
      </c>
      <c r="AP49" s="85" t="b">
        <v>0</v>
      </c>
      <c r="AQ49" s="93" t="s">
        <v>504</v>
      </c>
      <c r="AR49" s="85" t="s">
        <v>196</v>
      </c>
      <c r="AS49" s="85">
        <v>0</v>
      </c>
      <c r="AT49" s="85">
        <v>0</v>
      </c>
      <c r="AU49" s="85"/>
      <c r="AV49" s="85"/>
      <c r="AW49" s="85"/>
      <c r="AX49" s="85"/>
      <c r="AY49" s="85"/>
      <c r="AZ49" s="85"/>
      <c r="BA49" s="85"/>
      <c r="BB49" s="85"/>
      <c r="BC49">
        <v>1</v>
      </c>
      <c r="BD49" s="84" t="str">
        <f>REPLACE(INDEX(GroupVertices[Group],MATCH(Edges[[#This Row],[Vertex 1]],GroupVertices[Vertex],0)),1,1,"")</f>
        <v>2</v>
      </c>
      <c r="BE49" s="84" t="str">
        <f>REPLACE(INDEX(GroupVertices[Group],MATCH(Edges[[#This Row],[Vertex 2]],GroupVertices[Vertex],0)),1,1,"")</f>
        <v>4</v>
      </c>
      <c r="BF49" s="51">
        <v>0</v>
      </c>
      <c r="BG49" s="52">
        <v>0</v>
      </c>
      <c r="BH49" s="51">
        <v>0</v>
      </c>
      <c r="BI49" s="52">
        <v>0</v>
      </c>
      <c r="BJ49" s="51">
        <v>0</v>
      </c>
      <c r="BK49" s="52">
        <v>0</v>
      </c>
      <c r="BL49" s="51">
        <v>26</v>
      </c>
      <c r="BM49" s="52">
        <v>100</v>
      </c>
      <c r="BN49" s="51">
        <v>26</v>
      </c>
    </row>
    <row r="50" spans="1:66" ht="15">
      <c r="A50" s="83" t="s">
        <v>253</v>
      </c>
      <c r="B50" s="83" t="s">
        <v>262</v>
      </c>
      <c r="C50" s="53" t="s">
        <v>1021</v>
      </c>
      <c r="D50" s="54">
        <v>3</v>
      </c>
      <c r="E50" s="53" t="s">
        <v>132</v>
      </c>
      <c r="F50" s="55">
        <v>32</v>
      </c>
      <c r="G50" s="53"/>
      <c r="H50" s="57"/>
      <c r="I50" s="56"/>
      <c r="J50" s="56"/>
      <c r="K50" s="36" t="s">
        <v>65</v>
      </c>
      <c r="L50" s="62">
        <v>50</v>
      </c>
      <c r="M50" s="62"/>
      <c r="N50" s="63"/>
      <c r="O50" s="85" t="s">
        <v>266</v>
      </c>
      <c r="P50" s="87">
        <v>43614.334502314814</v>
      </c>
      <c r="Q50" s="85" t="s">
        <v>271</v>
      </c>
      <c r="R50" s="85"/>
      <c r="S50" s="85"/>
      <c r="T50" s="85" t="s">
        <v>283</v>
      </c>
      <c r="U50" s="85"/>
      <c r="V50" s="88" t="s">
        <v>309</v>
      </c>
      <c r="W50" s="87">
        <v>43614.334502314814</v>
      </c>
      <c r="X50" s="91">
        <v>43614</v>
      </c>
      <c r="Y50" s="93" t="s">
        <v>365</v>
      </c>
      <c r="Z50" s="88" t="s">
        <v>427</v>
      </c>
      <c r="AA50" s="85"/>
      <c r="AB50" s="85"/>
      <c r="AC50" s="93" t="s">
        <v>489</v>
      </c>
      <c r="AD50" s="85"/>
      <c r="AE50" s="85" t="b">
        <v>0</v>
      </c>
      <c r="AF50" s="85">
        <v>0</v>
      </c>
      <c r="AG50" s="93" t="s">
        <v>508</v>
      </c>
      <c r="AH50" s="85" t="b">
        <v>0</v>
      </c>
      <c r="AI50" s="85" t="s">
        <v>509</v>
      </c>
      <c r="AJ50" s="85"/>
      <c r="AK50" s="93" t="s">
        <v>508</v>
      </c>
      <c r="AL50" s="85" t="b">
        <v>0</v>
      </c>
      <c r="AM50" s="85">
        <v>5</v>
      </c>
      <c r="AN50" s="93" t="s">
        <v>502</v>
      </c>
      <c r="AO50" s="85" t="s">
        <v>527</v>
      </c>
      <c r="AP50" s="85" t="b">
        <v>0</v>
      </c>
      <c r="AQ50" s="93" t="s">
        <v>502</v>
      </c>
      <c r="AR50" s="85" t="s">
        <v>196</v>
      </c>
      <c r="AS50" s="85">
        <v>0</v>
      </c>
      <c r="AT50" s="85">
        <v>0</v>
      </c>
      <c r="AU50" s="85"/>
      <c r="AV50" s="85"/>
      <c r="AW50" s="85"/>
      <c r="AX50" s="85"/>
      <c r="AY50" s="85"/>
      <c r="AZ50" s="85"/>
      <c r="BA50" s="85"/>
      <c r="BB50" s="85"/>
      <c r="BC50">
        <v>1</v>
      </c>
      <c r="BD50" s="84" t="str">
        <f>REPLACE(INDEX(GroupVertices[Group],MATCH(Edges[[#This Row],[Vertex 1]],GroupVertices[Vertex],0)),1,1,"")</f>
        <v>2</v>
      </c>
      <c r="BE50" s="84" t="str">
        <f>REPLACE(INDEX(GroupVertices[Group],MATCH(Edges[[#This Row],[Vertex 2]],GroupVertices[Vertex],0)),1,1,"")</f>
        <v>2</v>
      </c>
      <c r="BF50" s="51">
        <v>0</v>
      </c>
      <c r="BG50" s="52">
        <v>0</v>
      </c>
      <c r="BH50" s="51">
        <v>0</v>
      </c>
      <c r="BI50" s="52">
        <v>0</v>
      </c>
      <c r="BJ50" s="51">
        <v>0</v>
      </c>
      <c r="BK50" s="52">
        <v>0</v>
      </c>
      <c r="BL50" s="51">
        <v>26</v>
      </c>
      <c r="BM50" s="52">
        <v>100</v>
      </c>
      <c r="BN50" s="51">
        <v>26</v>
      </c>
    </row>
    <row r="51" spans="1:66" ht="28.55">
      <c r="A51" s="83" t="s">
        <v>253</v>
      </c>
      <c r="B51" s="83" t="s">
        <v>252</v>
      </c>
      <c r="C51" s="53" t="s">
        <v>1023</v>
      </c>
      <c r="D51" s="54">
        <v>10</v>
      </c>
      <c r="E51" s="53" t="s">
        <v>136</v>
      </c>
      <c r="F51" s="55">
        <v>6</v>
      </c>
      <c r="G51" s="53"/>
      <c r="H51" s="57"/>
      <c r="I51" s="56"/>
      <c r="J51" s="56"/>
      <c r="K51" s="36" t="s">
        <v>66</v>
      </c>
      <c r="L51" s="62">
        <v>51</v>
      </c>
      <c r="M51" s="62"/>
      <c r="N51" s="63"/>
      <c r="O51" s="85" t="s">
        <v>266</v>
      </c>
      <c r="P51" s="87">
        <v>43614.33495370371</v>
      </c>
      <c r="Q51" s="85" t="s">
        <v>272</v>
      </c>
      <c r="R51" s="85"/>
      <c r="S51" s="85"/>
      <c r="T51" s="85" t="s">
        <v>285</v>
      </c>
      <c r="U51" s="85"/>
      <c r="V51" s="88" t="s">
        <v>309</v>
      </c>
      <c r="W51" s="87">
        <v>43614.33495370371</v>
      </c>
      <c r="X51" s="91">
        <v>43614</v>
      </c>
      <c r="Y51" s="93" t="s">
        <v>366</v>
      </c>
      <c r="Z51" s="88" t="s">
        <v>428</v>
      </c>
      <c r="AA51" s="85"/>
      <c r="AB51" s="85"/>
      <c r="AC51" s="93" t="s">
        <v>490</v>
      </c>
      <c r="AD51" s="85"/>
      <c r="AE51" s="85" t="b">
        <v>0</v>
      </c>
      <c r="AF51" s="85">
        <v>0</v>
      </c>
      <c r="AG51" s="93" t="s">
        <v>508</v>
      </c>
      <c r="AH51" s="85" t="b">
        <v>0</v>
      </c>
      <c r="AI51" s="85" t="s">
        <v>509</v>
      </c>
      <c r="AJ51" s="85"/>
      <c r="AK51" s="93" t="s">
        <v>508</v>
      </c>
      <c r="AL51" s="85" t="b">
        <v>0</v>
      </c>
      <c r="AM51" s="85">
        <v>3</v>
      </c>
      <c r="AN51" s="93" t="s">
        <v>498</v>
      </c>
      <c r="AO51" s="85" t="s">
        <v>527</v>
      </c>
      <c r="AP51" s="85" t="b">
        <v>0</v>
      </c>
      <c r="AQ51" s="93" t="s">
        <v>498</v>
      </c>
      <c r="AR51" s="85" t="s">
        <v>196</v>
      </c>
      <c r="AS51" s="85">
        <v>0</v>
      </c>
      <c r="AT51" s="85">
        <v>0</v>
      </c>
      <c r="AU51" s="85"/>
      <c r="AV51" s="85"/>
      <c r="AW51" s="85"/>
      <c r="AX51" s="85"/>
      <c r="AY51" s="85"/>
      <c r="AZ51" s="85"/>
      <c r="BA51" s="85"/>
      <c r="BB51" s="85"/>
      <c r="BC51">
        <v>4</v>
      </c>
      <c r="BD51" s="84" t="str">
        <f>REPLACE(INDEX(GroupVertices[Group],MATCH(Edges[[#This Row],[Vertex 1]],GroupVertices[Vertex],0)),1,1,"")</f>
        <v>2</v>
      </c>
      <c r="BE51" s="84" t="str">
        <f>REPLACE(INDEX(GroupVertices[Group],MATCH(Edges[[#This Row],[Vertex 2]],GroupVertices[Vertex],0)),1,1,"")</f>
        <v>4</v>
      </c>
      <c r="BF51" s="51"/>
      <c r="BG51" s="52"/>
      <c r="BH51" s="51"/>
      <c r="BI51" s="52"/>
      <c r="BJ51" s="51"/>
      <c r="BK51" s="52"/>
      <c r="BL51" s="51"/>
      <c r="BM51" s="52"/>
      <c r="BN51" s="51"/>
    </row>
    <row r="52" spans="1:66" ht="28.55">
      <c r="A52" s="83" t="s">
        <v>253</v>
      </c>
      <c r="B52" s="83" t="s">
        <v>263</v>
      </c>
      <c r="C52" s="53" t="s">
        <v>1022</v>
      </c>
      <c r="D52" s="54">
        <v>10</v>
      </c>
      <c r="E52" s="53" t="s">
        <v>136</v>
      </c>
      <c r="F52" s="55">
        <v>23.333333333333336</v>
      </c>
      <c r="G52" s="53"/>
      <c r="H52" s="57"/>
      <c r="I52" s="56"/>
      <c r="J52" s="56"/>
      <c r="K52" s="36" t="s">
        <v>65</v>
      </c>
      <c r="L52" s="62">
        <v>52</v>
      </c>
      <c r="M52" s="62"/>
      <c r="N52" s="63"/>
      <c r="O52" s="85" t="s">
        <v>267</v>
      </c>
      <c r="P52" s="87">
        <v>43614.33495370371</v>
      </c>
      <c r="Q52" s="85" t="s">
        <v>272</v>
      </c>
      <c r="R52" s="85"/>
      <c r="S52" s="85"/>
      <c r="T52" s="85" t="s">
        <v>285</v>
      </c>
      <c r="U52" s="85"/>
      <c r="V52" s="88" t="s">
        <v>309</v>
      </c>
      <c r="W52" s="87">
        <v>43614.33495370371</v>
      </c>
      <c r="X52" s="91">
        <v>43614</v>
      </c>
      <c r="Y52" s="93" t="s">
        <v>366</v>
      </c>
      <c r="Z52" s="88" t="s">
        <v>428</v>
      </c>
      <c r="AA52" s="85"/>
      <c r="AB52" s="85"/>
      <c r="AC52" s="93" t="s">
        <v>490</v>
      </c>
      <c r="AD52" s="85"/>
      <c r="AE52" s="85" t="b">
        <v>0</v>
      </c>
      <c r="AF52" s="85">
        <v>0</v>
      </c>
      <c r="AG52" s="93" t="s">
        <v>508</v>
      </c>
      <c r="AH52" s="85" t="b">
        <v>0</v>
      </c>
      <c r="AI52" s="85" t="s">
        <v>509</v>
      </c>
      <c r="AJ52" s="85"/>
      <c r="AK52" s="93" t="s">
        <v>508</v>
      </c>
      <c r="AL52" s="85" t="b">
        <v>0</v>
      </c>
      <c r="AM52" s="85">
        <v>3</v>
      </c>
      <c r="AN52" s="93" t="s">
        <v>498</v>
      </c>
      <c r="AO52" s="85" t="s">
        <v>527</v>
      </c>
      <c r="AP52" s="85" t="b">
        <v>0</v>
      </c>
      <c r="AQ52" s="93" t="s">
        <v>498</v>
      </c>
      <c r="AR52" s="85" t="s">
        <v>196</v>
      </c>
      <c r="AS52" s="85">
        <v>0</v>
      </c>
      <c r="AT52" s="85">
        <v>0</v>
      </c>
      <c r="AU52" s="85"/>
      <c r="AV52" s="85"/>
      <c r="AW52" s="85"/>
      <c r="AX52" s="85"/>
      <c r="AY52" s="85"/>
      <c r="AZ52" s="85"/>
      <c r="BA52" s="85"/>
      <c r="BB52" s="85"/>
      <c r="BC52">
        <v>2</v>
      </c>
      <c r="BD52" s="84" t="str">
        <f>REPLACE(INDEX(GroupVertices[Group],MATCH(Edges[[#This Row],[Vertex 1]],GroupVertices[Vertex],0)),1,1,"")</f>
        <v>2</v>
      </c>
      <c r="BE52" s="84" t="str">
        <f>REPLACE(INDEX(GroupVertices[Group],MATCH(Edges[[#This Row],[Vertex 2]],GroupVertices[Vertex],0)),1,1,"")</f>
        <v>4</v>
      </c>
      <c r="BF52" s="51">
        <v>0</v>
      </c>
      <c r="BG52" s="52">
        <v>0</v>
      </c>
      <c r="BH52" s="51">
        <v>0</v>
      </c>
      <c r="BI52" s="52">
        <v>0</v>
      </c>
      <c r="BJ52" s="51">
        <v>0</v>
      </c>
      <c r="BK52" s="52">
        <v>0</v>
      </c>
      <c r="BL52" s="51">
        <v>28</v>
      </c>
      <c r="BM52" s="52">
        <v>100</v>
      </c>
      <c r="BN52" s="51">
        <v>28</v>
      </c>
    </row>
    <row r="53" spans="1:66" ht="28.55">
      <c r="A53" s="83" t="s">
        <v>253</v>
      </c>
      <c r="B53" s="83" t="s">
        <v>252</v>
      </c>
      <c r="C53" s="53" t="s">
        <v>1023</v>
      </c>
      <c r="D53" s="54">
        <v>10</v>
      </c>
      <c r="E53" s="53" t="s">
        <v>136</v>
      </c>
      <c r="F53" s="55">
        <v>6</v>
      </c>
      <c r="G53" s="53"/>
      <c r="H53" s="57"/>
      <c r="I53" s="56"/>
      <c r="J53" s="56"/>
      <c r="K53" s="36" t="s">
        <v>66</v>
      </c>
      <c r="L53" s="62">
        <v>53</v>
      </c>
      <c r="M53" s="62"/>
      <c r="N53" s="63"/>
      <c r="O53" s="85" t="s">
        <v>266</v>
      </c>
      <c r="P53" s="87">
        <v>43614.33497685185</v>
      </c>
      <c r="Q53" s="85" t="s">
        <v>274</v>
      </c>
      <c r="R53" s="85"/>
      <c r="S53" s="85"/>
      <c r="T53" s="85" t="s">
        <v>287</v>
      </c>
      <c r="U53" s="85"/>
      <c r="V53" s="88" t="s">
        <v>309</v>
      </c>
      <c r="W53" s="87">
        <v>43614.33497685185</v>
      </c>
      <c r="X53" s="91">
        <v>43614</v>
      </c>
      <c r="Y53" s="93" t="s">
        <v>367</v>
      </c>
      <c r="Z53" s="88" t="s">
        <v>429</v>
      </c>
      <c r="AA53" s="85"/>
      <c r="AB53" s="85"/>
      <c r="AC53" s="93" t="s">
        <v>491</v>
      </c>
      <c r="AD53" s="85"/>
      <c r="AE53" s="85" t="b">
        <v>0</v>
      </c>
      <c r="AF53" s="85">
        <v>0</v>
      </c>
      <c r="AG53" s="93" t="s">
        <v>508</v>
      </c>
      <c r="AH53" s="85" t="b">
        <v>0</v>
      </c>
      <c r="AI53" s="85" t="s">
        <v>509</v>
      </c>
      <c r="AJ53" s="85"/>
      <c r="AK53" s="93" t="s">
        <v>508</v>
      </c>
      <c r="AL53" s="85" t="b">
        <v>0</v>
      </c>
      <c r="AM53" s="85">
        <v>2</v>
      </c>
      <c r="AN53" s="93" t="s">
        <v>486</v>
      </c>
      <c r="AO53" s="85" t="s">
        <v>527</v>
      </c>
      <c r="AP53" s="85" t="b">
        <v>0</v>
      </c>
      <c r="AQ53" s="93" t="s">
        <v>486</v>
      </c>
      <c r="AR53" s="85" t="s">
        <v>196</v>
      </c>
      <c r="AS53" s="85">
        <v>0</v>
      </c>
      <c r="AT53" s="85">
        <v>0</v>
      </c>
      <c r="AU53" s="85"/>
      <c r="AV53" s="85"/>
      <c r="AW53" s="85"/>
      <c r="AX53" s="85"/>
      <c r="AY53" s="85"/>
      <c r="AZ53" s="85"/>
      <c r="BA53" s="85"/>
      <c r="BB53" s="85"/>
      <c r="BC53">
        <v>4</v>
      </c>
      <c r="BD53" s="84" t="str">
        <f>REPLACE(INDEX(GroupVertices[Group],MATCH(Edges[[#This Row],[Vertex 1]],GroupVertices[Vertex],0)),1,1,"")</f>
        <v>2</v>
      </c>
      <c r="BE53" s="84" t="str">
        <f>REPLACE(INDEX(GroupVertices[Group],MATCH(Edges[[#This Row],[Vertex 2]],GroupVertices[Vertex],0)),1,1,"")</f>
        <v>4</v>
      </c>
      <c r="BF53" s="51"/>
      <c r="BG53" s="52"/>
      <c r="BH53" s="51"/>
      <c r="BI53" s="52"/>
      <c r="BJ53" s="51"/>
      <c r="BK53" s="52"/>
      <c r="BL53" s="51"/>
      <c r="BM53" s="52"/>
      <c r="BN53" s="51"/>
    </row>
    <row r="54" spans="1:66" ht="28.55">
      <c r="A54" s="83" t="s">
        <v>253</v>
      </c>
      <c r="B54" s="83" t="s">
        <v>263</v>
      </c>
      <c r="C54" s="53" t="s">
        <v>1022</v>
      </c>
      <c r="D54" s="54">
        <v>10</v>
      </c>
      <c r="E54" s="53" t="s">
        <v>136</v>
      </c>
      <c r="F54" s="55">
        <v>23.333333333333336</v>
      </c>
      <c r="G54" s="53"/>
      <c r="H54" s="57"/>
      <c r="I54" s="56"/>
      <c r="J54" s="56"/>
      <c r="K54" s="36" t="s">
        <v>65</v>
      </c>
      <c r="L54" s="62">
        <v>54</v>
      </c>
      <c r="M54" s="62"/>
      <c r="N54" s="63"/>
      <c r="O54" s="85" t="s">
        <v>267</v>
      </c>
      <c r="P54" s="87">
        <v>43614.33497685185</v>
      </c>
      <c r="Q54" s="85" t="s">
        <v>274</v>
      </c>
      <c r="R54" s="85"/>
      <c r="S54" s="85"/>
      <c r="T54" s="85" t="s">
        <v>287</v>
      </c>
      <c r="U54" s="85"/>
      <c r="V54" s="88" t="s">
        <v>309</v>
      </c>
      <c r="W54" s="87">
        <v>43614.33497685185</v>
      </c>
      <c r="X54" s="91">
        <v>43614</v>
      </c>
      <c r="Y54" s="93" t="s">
        <v>367</v>
      </c>
      <c r="Z54" s="88" t="s">
        <v>429</v>
      </c>
      <c r="AA54" s="85"/>
      <c r="AB54" s="85"/>
      <c r="AC54" s="93" t="s">
        <v>491</v>
      </c>
      <c r="AD54" s="85"/>
      <c r="AE54" s="85" t="b">
        <v>0</v>
      </c>
      <c r="AF54" s="85">
        <v>0</v>
      </c>
      <c r="AG54" s="93" t="s">
        <v>508</v>
      </c>
      <c r="AH54" s="85" t="b">
        <v>0</v>
      </c>
      <c r="AI54" s="85" t="s">
        <v>509</v>
      </c>
      <c r="AJ54" s="85"/>
      <c r="AK54" s="93" t="s">
        <v>508</v>
      </c>
      <c r="AL54" s="85" t="b">
        <v>0</v>
      </c>
      <c r="AM54" s="85">
        <v>2</v>
      </c>
      <c r="AN54" s="93" t="s">
        <v>486</v>
      </c>
      <c r="AO54" s="85" t="s">
        <v>527</v>
      </c>
      <c r="AP54" s="85" t="b">
        <v>0</v>
      </c>
      <c r="AQ54" s="93" t="s">
        <v>486</v>
      </c>
      <c r="AR54" s="85" t="s">
        <v>196</v>
      </c>
      <c r="AS54" s="85">
        <v>0</v>
      </c>
      <c r="AT54" s="85">
        <v>0</v>
      </c>
      <c r="AU54" s="85"/>
      <c r="AV54" s="85"/>
      <c r="AW54" s="85"/>
      <c r="AX54" s="85"/>
      <c r="AY54" s="85"/>
      <c r="AZ54" s="85"/>
      <c r="BA54" s="85"/>
      <c r="BB54" s="85"/>
      <c r="BC54">
        <v>2</v>
      </c>
      <c r="BD54" s="84" t="str">
        <f>REPLACE(INDEX(GroupVertices[Group],MATCH(Edges[[#This Row],[Vertex 1]],GroupVertices[Vertex],0)),1,1,"")</f>
        <v>2</v>
      </c>
      <c r="BE54" s="84" t="str">
        <f>REPLACE(INDEX(GroupVertices[Group],MATCH(Edges[[#This Row],[Vertex 2]],GroupVertices[Vertex],0)),1,1,"")</f>
        <v>4</v>
      </c>
      <c r="BF54" s="51">
        <v>0</v>
      </c>
      <c r="BG54" s="52">
        <v>0</v>
      </c>
      <c r="BH54" s="51">
        <v>0</v>
      </c>
      <c r="BI54" s="52">
        <v>0</v>
      </c>
      <c r="BJ54" s="51">
        <v>0</v>
      </c>
      <c r="BK54" s="52">
        <v>0</v>
      </c>
      <c r="BL54" s="51">
        <v>29</v>
      </c>
      <c r="BM54" s="52">
        <v>100</v>
      </c>
      <c r="BN54" s="51">
        <v>29</v>
      </c>
    </row>
    <row r="55" spans="1:66" ht="28.55">
      <c r="A55" s="83" t="s">
        <v>253</v>
      </c>
      <c r="B55" s="83" t="s">
        <v>252</v>
      </c>
      <c r="C55" s="53" t="s">
        <v>1023</v>
      </c>
      <c r="D55" s="54">
        <v>10</v>
      </c>
      <c r="E55" s="53" t="s">
        <v>136</v>
      </c>
      <c r="F55" s="55">
        <v>6</v>
      </c>
      <c r="G55" s="53"/>
      <c r="H55" s="57"/>
      <c r="I55" s="56"/>
      <c r="J55" s="56"/>
      <c r="K55" s="36" t="s">
        <v>66</v>
      </c>
      <c r="L55" s="62">
        <v>55</v>
      </c>
      <c r="M55" s="62"/>
      <c r="N55" s="63"/>
      <c r="O55" s="85" t="s">
        <v>266</v>
      </c>
      <c r="P55" s="87">
        <v>43614.335</v>
      </c>
      <c r="Q55" s="85" t="s">
        <v>276</v>
      </c>
      <c r="R55" s="85"/>
      <c r="S55" s="85"/>
      <c r="T55" s="85" t="s">
        <v>287</v>
      </c>
      <c r="U55" s="85"/>
      <c r="V55" s="88" t="s">
        <v>309</v>
      </c>
      <c r="W55" s="87">
        <v>43614.335</v>
      </c>
      <c r="X55" s="91">
        <v>43614</v>
      </c>
      <c r="Y55" s="93" t="s">
        <v>368</v>
      </c>
      <c r="Z55" s="88" t="s">
        <v>430</v>
      </c>
      <c r="AA55" s="85"/>
      <c r="AB55" s="85"/>
      <c r="AC55" s="93" t="s">
        <v>492</v>
      </c>
      <c r="AD55" s="85"/>
      <c r="AE55" s="85" t="b">
        <v>0</v>
      </c>
      <c r="AF55" s="85">
        <v>0</v>
      </c>
      <c r="AG55" s="93" t="s">
        <v>508</v>
      </c>
      <c r="AH55" s="85" t="b">
        <v>0</v>
      </c>
      <c r="AI55" s="85" t="s">
        <v>509</v>
      </c>
      <c r="AJ55" s="85"/>
      <c r="AK55" s="93" t="s">
        <v>508</v>
      </c>
      <c r="AL55" s="85" t="b">
        <v>0</v>
      </c>
      <c r="AM55" s="85">
        <v>2</v>
      </c>
      <c r="AN55" s="93" t="s">
        <v>499</v>
      </c>
      <c r="AO55" s="85" t="s">
        <v>527</v>
      </c>
      <c r="AP55" s="85" t="b">
        <v>0</v>
      </c>
      <c r="AQ55" s="93" t="s">
        <v>499</v>
      </c>
      <c r="AR55" s="85" t="s">
        <v>196</v>
      </c>
      <c r="AS55" s="85">
        <v>0</v>
      </c>
      <c r="AT55" s="85">
        <v>0</v>
      </c>
      <c r="AU55" s="85"/>
      <c r="AV55" s="85"/>
      <c r="AW55" s="85"/>
      <c r="AX55" s="85"/>
      <c r="AY55" s="85"/>
      <c r="AZ55" s="85"/>
      <c r="BA55" s="85"/>
      <c r="BB55" s="85"/>
      <c r="BC55">
        <v>4</v>
      </c>
      <c r="BD55" s="84" t="str">
        <f>REPLACE(INDEX(GroupVertices[Group],MATCH(Edges[[#This Row],[Vertex 1]],GroupVertices[Vertex],0)),1,1,"")</f>
        <v>2</v>
      </c>
      <c r="BE55" s="84" t="str">
        <f>REPLACE(INDEX(GroupVertices[Group],MATCH(Edges[[#This Row],[Vertex 2]],GroupVertices[Vertex],0)),1,1,"")</f>
        <v>4</v>
      </c>
      <c r="BF55" s="51"/>
      <c r="BG55" s="52"/>
      <c r="BH55" s="51"/>
      <c r="BI55" s="52"/>
      <c r="BJ55" s="51"/>
      <c r="BK55" s="52"/>
      <c r="BL55" s="51"/>
      <c r="BM55" s="52"/>
      <c r="BN55" s="51"/>
    </row>
    <row r="56" spans="1:66" ht="28.55">
      <c r="A56" s="83" t="s">
        <v>253</v>
      </c>
      <c r="B56" s="83" t="s">
        <v>262</v>
      </c>
      <c r="C56" s="53" t="s">
        <v>1022</v>
      </c>
      <c r="D56" s="54">
        <v>10</v>
      </c>
      <c r="E56" s="53" t="s">
        <v>136</v>
      </c>
      <c r="F56" s="55">
        <v>23.333333333333336</v>
      </c>
      <c r="G56" s="53"/>
      <c r="H56" s="57"/>
      <c r="I56" s="56"/>
      <c r="J56" s="56"/>
      <c r="K56" s="36" t="s">
        <v>65</v>
      </c>
      <c r="L56" s="62">
        <v>56</v>
      </c>
      <c r="M56" s="62"/>
      <c r="N56" s="63"/>
      <c r="O56" s="85" t="s">
        <v>267</v>
      </c>
      <c r="P56" s="87">
        <v>43614.335</v>
      </c>
      <c r="Q56" s="85" t="s">
        <v>276</v>
      </c>
      <c r="R56" s="85"/>
      <c r="S56" s="85"/>
      <c r="T56" s="85" t="s">
        <v>287</v>
      </c>
      <c r="U56" s="85"/>
      <c r="V56" s="88" t="s">
        <v>309</v>
      </c>
      <c r="W56" s="87">
        <v>43614.335</v>
      </c>
      <c r="X56" s="91">
        <v>43614</v>
      </c>
      <c r="Y56" s="93" t="s">
        <v>368</v>
      </c>
      <c r="Z56" s="88" t="s">
        <v>430</v>
      </c>
      <c r="AA56" s="85"/>
      <c r="AB56" s="85"/>
      <c r="AC56" s="93" t="s">
        <v>492</v>
      </c>
      <c r="AD56" s="85"/>
      <c r="AE56" s="85" t="b">
        <v>0</v>
      </c>
      <c r="AF56" s="85">
        <v>0</v>
      </c>
      <c r="AG56" s="93" t="s">
        <v>508</v>
      </c>
      <c r="AH56" s="85" t="b">
        <v>0</v>
      </c>
      <c r="AI56" s="85" t="s">
        <v>509</v>
      </c>
      <c r="AJ56" s="85"/>
      <c r="AK56" s="93" t="s">
        <v>508</v>
      </c>
      <c r="AL56" s="85" t="b">
        <v>0</v>
      </c>
      <c r="AM56" s="85">
        <v>2</v>
      </c>
      <c r="AN56" s="93" t="s">
        <v>499</v>
      </c>
      <c r="AO56" s="85" t="s">
        <v>527</v>
      </c>
      <c r="AP56" s="85" t="b">
        <v>0</v>
      </c>
      <c r="AQ56" s="93" t="s">
        <v>499</v>
      </c>
      <c r="AR56" s="85" t="s">
        <v>196</v>
      </c>
      <c r="AS56" s="85">
        <v>0</v>
      </c>
      <c r="AT56" s="85">
        <v>0</v>
      </c>
      <c r="AU56" s="85"/>
      <c r="AV56" s="85"/>
      <c r="AW56" s="85"/>
      <c r="AX56" s="85"/>
      <c r="AY56" s="85"/>
      <c r="AZ56" s="85"/>
      <c r="BA56" s="85"/>
      <c r="BB56" s="85"/>
      <c r="BC56">
        <v>2</v>
      </c>
      <c r="BD56" s="84" t="str">
        <f>REPLACE(INDEX(GroupVertices[Group],MATCH(Edges[[#This Row],[Vertex 1]],GroupVertices[Vertex],0)),1,1,"")</f>
        <v>2</v>
      </c>
      <c r="BE56" s="84" t="str">
        <f>REPLACE(INDEX(GroupVertices[Group],MATCH(Edges[[#This Row],[Vertex 2]],GroupVertices[Vertex],0)),1,1,"")</f>
        <v>2</v>
      </c>
      <c r="BF56" s="51">
        <v>0</v>
      </c>
      <c r="BG56" s="52">
        <v>0</v>
      </c>
      <c r="BH56" s="51">
        <v>0</v>
      </c>
      <c r="BI56" s="52">
        <v>0</v>
      </c>
      <c r="BJ56" s="51">
        <v>0</v>
      </c>
      <c r="BK56" s="52">
        <v>0</v>
      </c>
      <c r="BL56" s="51">
        <v>28</v>
      </c>
      <c r="BM56" s="52">
        <v>100</v>
      </c>
      <c r="BN56" s="51">
        <v>28</v>
      </c>
    </row>
    <row r="57" spans="1:66" ht="28.55">
      <c r="A57" s="83" t="s">
        <v>253</v>
      </c>
      <c r="B57" s="83" t="s">
        <v>252</v>
      </c>
      <c r="C57" s="53" t="s">
        <v>1023</v>
      </c>
      <c r="D57" s="54">
        <v>10</v>
      </c>
      <c r="E57" s="53" t="s">
        <v>136</v>
      </c>
      <c r="F57" s="55">
        <v>6</v>
      </c>
      <c r="G57" s="53"/>
      <c r="H57" s="57"/>
      <c r="I57" s="56"/>
      <c r="J57" s="56"/>
      <c r="K57" s="36" t="s">
        <v>66</v>
      </c>
      <c r="L57" s="62">
        <v>57</v>
      </c>
      <c r="M57" s="62"/>
      <c r="N57" s="63"/>
      <c r="O57" s="85" t="s">
        <v>266</v>
      </c>
      <c r="P57" s="87">
        <v>43614.335023148145</v>
      </c>
      <c r="Q57" s="85" t="s">
        <v>275</v>
      </c>
      <c r="R57" s="85"/>
      <c r="S57" s="85"/>
      <c r="T57" s="85" t="s">
        <v>290</v>
      </c>
      <c r="U57" s="85"/>
      <c r="V57" s="88" t="s">
        <v>309</v>
      </c>
      <c r="W57" s="87">
        <v>43614.335023148145</v>
      </c>
      <c r="X57" s="91">
        <v>43614</v>
      </c>
      <c r="Y57" s="93" t="s">
        <v>369</v>
      </c>
      <c r="Z57" s="88" t="s">
        <v>431</v>
      </c>
      <c r="AA57" s="85"/>
      <c r="AB57" s="85"/>
      <c r="AC57" s="93" t="s">
        <v>493</v>
      </c>
      <c r="AD57" s="85"/>
      <c r="AE57" s="85" t="b">
        <v>0</v>
      </c>
      <c r="AF57" s="85">
        <v>0</v>
      </c>
      <c r="AG57" s="93" t="s">
        <v>508</v>
      </c>
      <c r="AH57" s="85" t="b">
        <v>0</v>
      </c>
      <c r="AI57" s="85" t="s">
        <v>509</v>
      </c>
      <c r="AJ57" s="85"/>
      <c r="AK57" s="93" t="s">
        <v>508</v>
      </c>
      <c r="AL57" s="85" t="b">
        <v>0</v>
      </c>
      <c r="AM57" s="85">
        <v>1</v>
      </c>
      <c r="AN57" s="93" t="s">
        <v>487</v>
      </c>
      <c r="AO57" s="85" t="s">
        <v>527</v>
      </c>
      <c r="AP57" s="85" t="b">
        <v>0</v>
      </c>
      <c r="AQ57" s="93" t="s">
        <v>487</v>
      </c>
      <c r="AR57" s="85" t="s">
        <v>196</v>
      </c>
      <c r="AS57" s="85">
        <v>0</v>
      </c>
      <c r="AT57" s="85">
        <v>0</v>
      </c>
      <c r="AU57" s="85"/>
      <c r="AV57" s="85"/>
      <c r="AW57" s="85"/>
      <c r="AX57" s="85"/>
      <c r="AY57" s="85"/>
      <c r="AZ57" s="85"/>
      <c r="BA57" s="85"/>
      <c r="BB57" s="85"/>
      <c r="BC57">
        <v>4</v>
      </c>
      <c r="BD57" s="84" t="str">
        <f>REPLACE(INDEX(GroupVertices[Group],MATCH(Edges[[#This Row],[Vertex 1]],GroupVertices[Vertex],0)),1,1,"")</f>
        <v>2</v>
      </c>
      <c r="BE57" s="84" t="str">
        <f>REPLACE(INDEX(GroupVertices[Group],MATCH(Edges[[#This Row],[Vertex 2]],GroupVertices[Vertex],0)),1,1,"")</f>
        <v>4</v>
      </c>
      <c r="BF57" s="51"/>
      <c r="BG57" s="52"/>
      <c r="BH57" s="51"/>
      <c r="BI57" s="52"/>
      <c r="BJ57" s="51"/>
      <c r="BK57" s="52"/>
      <c r="BL57" s="51"/>
      <c r="BM57" s="52"/>
      <c r="BN57" s="51"/>
    </row>
    <row r="58" spans="1:66" ht="28.55">
      <c r="A58" s="83" t="s">
        <v>253</v>
      </c>
      <c r="B58" s="83" t="s">
        <v>262</v>
      </c>
      <c r="C58" s="53" t="s">
        <v>1022</v>
      </c>
      <c r="D58" s="54">
        <v>10</v>
      </c>
      <c r="E58" s="53" t="s">
        <v>136</v>
      </c>
      <c r="F58" s="55">
        <v>23.333333333333336</v>
      </c>
      <c r="G58" s="53"/>
      <c r="H58" s="57"/>
      <c r="I58" s="56"/>
      <c r="J58" s="56"/>
      <c r="K58" s="36" t="s">
        <v>65</v>
      </c>
      <c r="L58" s="62">
        <v>58</v>
      </c>
      <c r="M58" s="62"/>
      <c r="N58" s="63"/>
      <c r="O58" s="85" t="s">
        <v>267</v>
      </c>
      <c r="P58" s="87">
        <v>43614.335023148145</v>
      </c>
      <c r="Q58" s="85" t="s">
        <v>275</v>
      </c>
      <c r="R58" s="85"/>
      <c r="S58" s="85"/>
      <c r="T58" s="85" t="s">
        <v>290</v>
      </c>
      <c r="U58" s="85"/>
      <c r="V58" s="88" t="s">
        <v>309</v>
      </c>
      <c r="W58" s="87">
        <v>43614.335023148145</v>
      </c>
      <c r="X58" s="91">
        <v>43614</v>
      </c>
      <c r="Y58" s="93" t="s">
        <v>369</v>
      </c>
      <c r="Z58" s="88" t="s">
        <v>431</v>
      </c>
      <c r="AA58" s="85"/>
      <c r="AB58" s="85"/>
      <c r="AC58" s="93" t="s">
        <v>493</v>
      </c>
      <c r="AD58" s="85"/>
      <c r="AE58" s="85" t="b">
        <v>0</v>
      </c>
      <c r="AF58" s="85">
        <v>0</v>
      </c>
      <c r="AG58" s="93" t="s">
        <v>508</v>
      </c>
      <c r="AH58" s="85" t="b">
        <v>0</v>
      </c>
      <c r="AI58" s="85" t="s">
        <v>509</v>
      </c>
      <c r="AJ58" s="85"/>
      <c r="AK58" s="93" t="s">
        <v>508</v>
      </c>
      <c r="AL58" s="85" t="b">
        <v>0</v>
      </c>
      <c r="AM58" s="85">
        <v>1</v>
      </c>
      <c r="AN58" s="93" t="s">
        <v>487</v>
      </c>
      <c r="AO58" s="85" t="s">
        <v>527</v>
      </c>
      <c r="AP58" s="85" t="b">
        <v>0</v>
      </c>
      <c r="AQ58" s="93" t="s">
        <v>487</v>
      </c>
      <c r="AR58" s="85" t="s">
        <v>196</v>
      </c>
      <c r="AS58" s="85">
        <v>0</v>
      </c>
      <c r="AT58" s="85">
        <v>0</v>
      </c>
      <c r="AU58" s="85"/>
      <c r="AV58" s="85"/>
      <c r="AW58" s="85"/>
      <c r="AX58" s="85"/>
      <c r="AY58" s="85"/>
      <c r="AZ58" s="85"/>
      <c r="BA58" s="85"/>
      <c r="BB58" s="85"/>
      <c r="BC58">
        <v>2</v>
      </c>
      <c r="BD58" s="84" t="str">
        <f>REPLACE(INDEX(GroupVertices[Group],MATCH(Edges[[#This Row],[Vertex 1]],GroupVertices[Vertex],0)),1,1,"")</f>
        <v>2</v>
      </c>
      <c r="BE58" s="84" t="str">
        <f>REPLACE(INDEX(GroupVertices[Group],MATCH(Edges[[#This Row],[Vertex 2]],GroupVertices[Vertex],0)),1,1,"")</f>
        <v>2</v>
      </c>
      <c r="BF58" s="51">
        <v>0</v>
      </c>
      <c r="BG58" s="52">
        <v>0</v>
      </c>
      <c r="BH58" s="51">
        <v>0</v>
      </c>
      <c r="BI58" s="52">
        <v>0</v>
      </c>
      <c r="BJ58" s="51">
        <v>0</v>
      </c>
      <c r="BK58" s="52">
        <v>0</v>
      </c>
      <c r="BL58" s="51">
        <v>29</v>
      </c>
      <c r="BM58" s="52">
        <v>100</v>
      </c>
      <c r="BN58" s="51">
        <v>29</v>
      </c>
    </row>
    <row r="59" spans="1:66" ht="15">
      <c r="A59" s="83" t="s">
        <v>253</v>
      </c>
      <c r="B59" s="83" t="s">
        <v>260</v>
      </c>
      <c r="C59" s="53" t="s">
        <v>1021</v>
      </c>
      <c r="D59" s="54">
        <v>3</v>
      </c>
      <c r="E59" s="53" t="s">
        <v>132</v>
      </c>
      <c r="F59" s="55">
        <v>32</v>
      </c>
      <c r="G59" s="53"/>
      <c r="H59" s="57"/>
      <c r="I59" s="56"/>
      <c r="J59" s="56"/>
      <c r="K59" s="36" t="s">
        <v>65</v>
      </c>
      <c r="L59" s="62">
        <v>59</v>
      </c>
      <c r="M59" s="62"/>
      <c r="N59" s="63"/>
      <c r="O59" s="85" t="s">
        <v>266</v>
      </c>
      <c r="P59" s="87">
        <v>43614.37101851852</v>
      </c>
      <c r="Q59" s="85" t="s">
        <v>271</v>
      </c>
      <c r="R59" s="85"/>
      <c r="S59" s="85"/>
      <c r="T59" s="85" t="s">
        <v>283</v>
      </c>
      <c r="U59" s="85"/>
      <c r="V59" s="88" t="s">
        <v>309</v>
      </c>
      <c r="W59" s="87">
        <v>43614.37101851852</v>
      </c>
      <c r="X59" s="91">
        <v>43614</v>
      </c>
      <c r="Y59" s="93" t="s">
        <v>370</v>
      </c>
      <c r="Z59" s="88" t="s">
        <v>432</v>
      </c>
      <c r="AA59" s="85"/>
      <c r="AB59" s="85"/>
      <c r="AC59" s="93" t="s">
        <v>494</v>
      </c>
      <c r="AD59" s="85"/>
      <c r="AE59" s="85" t="b">
        <v>0</v>
      </c>
      <c r="AF59" s="85">
        <v>0</v>
      </c>
      <c r="AG59" s="93" t="s">
        <v>508</v>
      </c>
      <c r="AH59" s="85" t="b">
        <v>0</v>
      </c>
      <c r="AI59" s="85" t="s">
        <v>509</v>
      </c>
      <c r="AJ59" s="85"/>
      <c r="AK59" s="93" t="s">
        <v>508</v>
      </c>
      <c r="AL59" s="85" t="b">
        <v>0</v>
      </c>
      <c r="AM59" s="85">
        <v>7</v>
      </c>
      <c r="AN59" s="93" t="s">
        <v>496</v>
      </c>
      <c r="AO59" s="85" t="s">
        <v>527</v>
      </c>
      <c r="AP59" s="85" t="b">
        <v>0</v>
      </c>
      <c r="AQ59" s="93" t="s">
        <v>496</v>
      </c>
      <c r="AR59" s="85" t="s">
        <v>196</v>
      </c>
      <c r="AS59" s="85">
        <v>0</v>
      </c>
      <c r="AT59" s="85">
        <v>0</v>
      </c>
      <c r="AU59" s="85"/>
      <c r="AV59" s="85"/>
      <c r="AW59" s="85"/>
      <c r="AX59" s="85"/>
      <c r="AY59" s="85"/>
      <c r="AZ59" s="85"/>
      <c r="BA59" s="85"/>
      <c r="BB59" s="85"/>
      <c r="BC59">
        <v>1</v>
      </c>
      <c r="BD59" s="84" t="str">
        <f>REPLACE(INDEX(GroupVertices[Group],MATCH(Edges[[#This Row],[Vertex 1]],GroupVertices[Vertex],0)),1,1,"")</f>
        <v>2</v>
      </c>
      <c r="BE59" s="84" t="str">
        <f>REPLACE(INDEX(GroupVertices[Group],MATCH(Edges[[#This Row],[Vertex 2]],GroupVertices[Vertex],0)),1,1,"")</f>
        <v>3</v>
      </c>
      <c r="BF59" s="51">
        <v>0</v>
      </c>
      <c r="BG59" s="52">
        <v>0</v>
      </c>
      <c r="BH59" s="51">
        <v>0</v>
      </c>
      <c r="BI59" s="52">
        <v>0</v>
      </c>
      <c r="BJ59" s="51">
        <v>0</v>
      </c>
      <c r="BK59" s="52">
        <v>0</v>
      </c>
      <c r="BL59" s="51">
        <v>26</v>
      </c>
      <c r="BM59" s="52">
        <v>100</v>
      </c>
      <c r="BN59" s="51">
        <v>26</v>
      </c>
    </row>
    <row r="60" spans="1:66" ht="15">
      <c r="A60" s="83" t="s">
        <v>259</v>
      </c>
      <c r="B60" s="83" t="s">
        <v>253</v>
      </c>
      <c r="C60" s="53" t="s">
        <v>1021</v>
      </c>
      <c r="D60" s="54">
        <v>3</v>
      </c>
      <c r="E60" s="53" t="s">
        <v>132</v>
      </c>
      <c r="F60" s="55">
        <v>32</v>
      </c>
      <c r="G60" s="53"/>
      <c r="H60" s="57"/>
      <c r="I60" s="56"/>
      <c r="J60" s="56"/>
      <c r="K60" s="36" t="s">
        <v>65</v>
      </c>
      <c r="L60" s="62">
        <v>60</v>
      </c>
      <c r="M60" s="62"/>
      <c r="N60" s="63"/>
      <c r="O60" s="85" t="s">
        <v>267</v>
      </c>
      <c r="P60" s="87">
        <v>43614.35603009259</v>
      </c>
      <c r="Q60" s="85" t="s">
        <v>274</v>
      </c>
      <c r="R60" s="85"/>
      <c r="S60" s="85"/>
      <c r="T60" s="85" t="s">
        <v>287</v>
      </c>
      <c r="U60" s="85"/>
      <c r="V60" s="88" t="s">
        <v>315</v>
      </c>
      <c r="W60" s="87">
        <v>43614.35603009259</v>
      </c>
      <c r="X60" s="91">
        <v>43614</v>
      </c>
      <c r="Y60" s="93" t="s">
        <v>371</v>
      </c>
      <c r="Z60" s="88" t="s">
        <v>433</v>
      </c>
      <c r="AA60" s="85"/>
      <c r="AB60" s="85"/>
      <c r="AC60" s="93" t="s">
        <v>495</v>
      </c>
      <c r="AD60" s="85"/>
      <c r="AE60" s="85" t="b">
        <v>0</v>
      </c>
      <c r="AF60" s="85">
        <v>0</v>
      </c>
      <c r="AG60" s="93" t="s">
        <v>508</v>
      </c>
      <c r="AH60" s="85" t="b">
        <v>0</v>
      </c>
      <c r="AI60" s="85" t="s">
        <v>509</v>
      </c>
      <c r="AJ60" s="85"/>
      <c r="AK60" s="93" t="s">
        <v>508</v>
      </c>
      <c r="AL60" s="85" t="b">
        <v>0</v>
      </c>
      <c r="AM60" s="85">
        <v>2</v>
      </c>
      <c r="AN60" s="93" t="s">
        <v>486</v>
      </c>
      <c r="AO60" s="85" t="s">
        <v>530</v>
      </c>
      <c r="AP60" s="85" t="b">
        <v>0</v>
      </c>
      <c r="AQ60" s="93" t="s">
        <v>486</v>
      </c>
      <c r="AR60" s="85" t="s">
        <v>196</v>
      </c>
      <c r="AS60" s="85">
        <v>0</v>
      </c>
      <c r="AT60" s="85">
        <v>0</v>
      </c>
      <c r="AU60" s="85"/>
      <c r="AV60" s="85"/>
      <c r="AW60" s="85"/>
      <c r="AX60" s="85"/>
      <c r="AY60" s="85"/>
      <c r="AZ60" s="85"/>
      <c r="BA60" s="85"/>
      <c r="BB60" s="85"/>
      <c r="BC60">
        <v>1</v>
      </c>
      <c r="BD60" s="84" t="str">
        <f>REPLACE(INDEX(GroupVertices[Group],MATCH(Edges[[#This Row],[Vertex 1]],GroupVertices[Vertex],0)),1,1,"")</f>
        <v>4</v>
      </c>
      <c r="BE60" s="84" t="str">
        <f>REPLACE(INDEX(GroupVertices[Group],MATCH(Edges[[#This Row],[Vertex 2]],GroupVertices[Vertex],0)),1,1,"")</f>
        <v>2</v>
      </c>
      <c r="BF60" s="51"/>
      <c r="BG60" s="52"/>
      <c r="BH60" s="51"/>
      <c r="BI60" s="52"/>
      <c r="BJ60" s="51"/>
      <c r="BK60" s="52"/>
      <c r="BL60" s="51"/>
      <c r="BM60" s="52"/>
      <c r="BN60" s="51"/>
    </row>
    <row r="61" spans="1:66" ht="15">
      <c r="A61" s="83" t="s">
        <v>260</v>
      </c>
      <c r="B61" s="83" t="s">
        <v>260</v>
      </c>
      <c r="C61" s="53" t="s">
        <v>1021</v>
      </c>
      <c r="D61" s="54">
        <v>3</v>
      </c>
      <c r="E61" s="53" t="s">
        <v>132</v>
      </c>
      <c r="F61" s="55">
        <v>32</v>
      </c>
      <c r="G61" s="53"/>
      <c r="H61" s="57"/>
      <c r="I61" s="56"/>
      <c r="J61" s="56"/>
      <c r="K61" s="36" t="s">
        <v>65</v>
      </c>
      <c r="L61" s="62">
        <v>61</v>
      </c>
      <c r="M61" s="62"/>
      <c r="N61" s="63"/>
      <c r="O61" s="85" t="s">
        <v>196</v>
      </c>
      <c r="P61" s="87">
        <v>43614.37096064815</v>
      </c>
      <c r="Q61" s="85" t="s">
        <v>271</v>
      </c>
      <c r="R61" s="85"/>
      <c r="S61" s="85"/>
      <c r="T61" s="85" t="s">
        <v>286</v>
      </c>
      <c r="U61" s="85"/>
      <c r="V61" s="88" t="s">
        <v>316</v>
      </c>
      <c r="W61" s="87">
        <v>43614.37096064815</v>
      </c>
      <c r="X61" s="91">
        <v>43614</v>
      </c>
      <c r="Y61" s="93" t="s">
        <v>372</v>
      </c>
      <c r="Z61" s="88" t="s">
        <v>434</v>
      </c>
      <c r="AA61" s="85"/>
      <c r="AB61" s="85"/>
      <c r="AC61" s="93" t="s">
        <v>496</v>
      </c>
      <c r="AD61" s="85"/>
      <c r="AE61" s="85" t="b">
        <v>0</v>
      </c>
      <c r="AF61" s="85">
        <v>3</v>
      </c>
      <c r="AG61" s="93" t="s">
        <v>508</v>
      </c>
      <c r="AH61" s="85" t="b">
        <v>0</v>
      </c>
      <c r="AI61" s="85" t="s">
        <v>509</v>
      </c>
      <c r="AJ61" s="85"/>
      <c r="AK61" s="93" t="s">
        <v>508</v>
      </c>
      <c r="AL61" s="85" t="b">
        <v>0</v>
      </c>
      <c r="AM61" s="85">
        <v>7</v>
      </c>
      <c r="AN61" s="93" t="s">
        <v>508</v>
      </c>
      <c r="AO61" s="85" t="s">
        <v>528</v>
      </c>
      <c r="AP61" s="85" t="b">
        <v>0</v>
      </c>
      <c r="AQ61" s="93" t="s">
        <v>496</v>
      </c>
      <c r="AR61" s="85" t="s">
        <v>196</v>
      </c>
      <c r="AS61" s="85">
        <v>0</v>
      </c>
      <c r="AT61" s="85">
        <v>0</v>
      </c>
      <c r="AU61" s="85"/>
      <c r="AV61" s="85"/>
      <c r="AW61" s="85"/>
      <c r="AX61" s="85"/>
      <c r="AY61" s="85"/>
      <c r="AZ61" s="85"/>
      <c r="BA61" s="85"/>
      <c r="BB61" s="85"/>
      <c r="BC61">
        <v>1</v>
      </c>
      <c r="BD61" s="84" t="str">
        <f>REPLACE(INDEX(GroupVertices[Group],MATCH(Edges[[#This Row],[Vertex 1]],GroupVertices[Vertex],0)),1,1,"")</f>
        <v>3</v>
      </c>
      <c r="BE61" s="84" t="str">
        <f>REPLACE(INDEX(GroupVertices[Group],MATCH(Edges[[#This Row],[Vertex 2]],GroupVertices[Vertex],0)),1,1,"")</f>
        <v>3</v>
      </c>
      <c r="BF61" s="51">
        <v>0</v>
      </c>
      <c r="BG61" s="52">
        <v>0</v>
      </c>
      <c r="BH61" s="51">
        <v>0</v>
      </c>
      <c r="BI61" s="52">
        <v>0</v>
      </c>
      <c r="BJ61" s="51">
        <v>0</v>
      </c>
      <c r="BK61" s="52">
        <v>0</v>
      </c>
      <c r="BL61" s="51">
        <v>26</v>
      </c>
      <c r="BM61" s="52">
        <v>100</v>
      </c>
      <c r="BN61" s="51">
        <v>26</v>
      </c>
    </row>
    <row r="62" spans="1:66" ht="15">
      <c r="A62" s="83" t="s">
        <v>259</v>
      </c>
      <c r="B62" s="83" t="s">
        <v>260</v>
      </c>
      <c r="C62" s="53" t="s">
        <v>1021</v>
      </c>
      <c r="D62" s="54">
        <v>3</v>
      </c>
      <c r="E62" s="53" t="s">
        <v>132</v>
      </c>
      <c r="F62" s="55">
        <v>32</v>
      </c>
      <c r="G62" s="53"/>
      <c r="H62" s="57"/>
      <c r="I62" s="56"/>
      <c r="J62" s="56"/>
      <c r="K62" s="36" t="s">
        <v>65</v>
      </c>
      <c r="L62" s="62">
        <v>62</v>
      </c>
      <c r="M62" s="62"/>
      <c r="N62" s="63"/>
      <c r="O62" s="85" t="s">
        <v>266</v>
      </c>
      <c r="P62" s="87">
        <v>43614.397685185184</v>
      </c>
      <c r="Q62" s="85" t="s">
        <v>271</v>
      </c>
      <c r="R62" s="85"/>
      <c r="S62" s="85"/>
      <c r="T62" s="85" t="s">
        <v>283</v>
      </c>
      <c r="U62" s="85"/>
      <c r="V62" s="88" t="s">
        <v>315</v>
      </c>
      <c r="W62" s="87">
        <v>43614.397685185184</v>
      </c>
      <c r="X62" s="91">
        <v>43614</v>
      </c>
      <c r="Y62" s="93" t="s">
        <v>373</v>
      </c>
      <c r="Z62" s="88" t="s">
        <v>435</v>
      </c>
      <c r="AA62" s="85"/>
      <c r="AB62" s="85"/>
      <c r="AC62" s="93" t="s">
        <v>497</v>
      </c>
      <c r="AD62" s="85"/>
      <c r="AE62" s="85" t="b">
        <v>0</v>
      </c>
      <c r="AF62" s="85">
        <v>0</v>
      </c>
      <c r="AG62" s="93" t="s">
        <v>508</v>
      </c>
      <c r="AH62" s="85" t="b">
        <v>0</v>
      </c>
      <c r="AI62" s="85" t="s">
        <v>509</v>
      </c>
      <c r="AJ62" s="85"/>
      <c r="AK62" s="93" t="s">
        <v>508</v>
      </c>
      <c r="AL62" s="85" t="b">
        <v>0</v>
      </c>
      <c r="AM62" s="85">
        <v>7</v>
      </c>
      <c r="AN62" s="93" t="s">
        <v>496</v>
      </c>
      <c r="AO62" s="85" t="s">
        <v>530</v>
      </c>
      <c r="AP62" s="85" t="b">
        <v>0</v>
      </c>
      <c r="AQ62" s="93" t="s">
        <v>496</v>
      </c>
      <c r="AR62" s="85" t="s">
        <v>196</v>
      </c>
      <c r="AS62" s="85">
        <v>0</v>
      </c>
      <c r="AT62" s="85">
        <v>0</v>
      </c>
      <c r="AU62" s="85"/>
      <c r="AV62" s="85"/>
      <c r="AW62" s="85"/>
      <c r="AX62" s="85"/>
      <c r="AY62" s="85"/>
      <c r="AZ62" s="85"/>
      <c r="BA62" s="85"/>
      <c r="BB62" s="85"/>
      <c r="BC62">
        <v>1</v>
      </c>
      <c r="BD62" s="84" t="str">
        <f>REPLACE(INDEX(GroupVertices[Group],MATCH(Edges[[#This Row],[Vertex 1]],GroupVertices[Vertex],0)),1,1,"")</f>
        <v>4</v>
      </c>
      <c r="BE62" s="84" t="str">
        <f>REPLACE(INDEX(GroupVertices[Group],MATCH(Edges[[#This Row],[Vertex 2]],GroupVertices[Vertex],0)),1,1,"")</f>
        <v>3</v>
      </c>
      <c r="BF62" s="51">
        <v>0</v>
      </c>
      <c r="BG62" s="52">
        <v>0</v>
      </c>
      <c r="BH62" s="51">
        <v>0</v>
      </c>
      <c r="BI62" s="52">
        <v>0</v>
      </c>
      <c r="BJ62" s="51">
        <v>0</v>
      </c>
      <c r="BK62" s="52">
        <v>0</v>
      </c>
      <c r="BL62" s="51">
        <v>26</v>
      </c>
      <c r="BM62" s="52">
        <v>100</v>
      </c>
      <c r="BN62" s="51">
        <v>26</v>
      </c>
    </row>
    <row r="63" spans="1:66" ht="15">
      <c r="A63" s="83" t="s">
        <v>259</v>
      </c>
      <c r="B63" s="83" t="s">
        <v>252</v>
      </c>
      <c r="C63" s="53" t="s">
        <v>1021</v>
      </c>
      <c r="D63" s="54">
        <v>3</v>
      </c>
      <c r="E63" s="53" t="s">
        <v>132</v>
      </c>
      <c r="F63" s="55">
        <v>32</v>
      </c>
      <c r="G63" s="53"/>
      <c r="H63" s="57"/>
      <c r="I63" s="56"/>
      <c r="J63" s="56"/>
      <c r="K63" s="36" t="s">
        <v>65</v>
      </c>
      <c r="L63" s="62">
        <v>63</v>
      </c>
      <c r="M63" s="62"/>
      <c r="N63" s="63"/>
      <c r="O63" s="85" t="s">
        <v>266</v>
      </c>
      <c r="P63" s="87">
        <v>43614.35603009259</v>
      </c>
      <c r="Q63" s="85" t="s">
        <v>274</v>
      </c>
      <c r="R63" s="85"/>
      <c r="S63" s="85"/>
      <c r="T63" s="85" t="s">
        <v>287</v>
      </c>
      <c r="U63" s="85"/>
      <c r="V63" s="88" t="s">
        <v>315</v>
      </c>
      <c r="W63" s="87">
        <v>43614.35603009259</v>
      </c>
      <c r="X63" s="91">
        <v>43614</v>
      </c>
      <c r="Y63" s="93" t="s">
        <v>371</v>
      </c>
      <c r="Z63" s="88" t="s">
        <v>433</v>
      </c>
      <c r="AA63" s="85"/>
      <c r="AB63" s="85"/>
      <c r="AC63" s="93" t="s">
        <v>495</v>
      </c>
      <c r="AD63" s="85"/>
      <c r="AE63" s="85" t="b">
        <v>0</v>
      </c>
      <c r="AF63" s="85">
        <v>0</v>
      </c>
      <c r="AG63" s="93" t="s">
        <v>508</v>
      </c>
      <c r="AH63" s="85" t="b">
        <v>0</v>
      </c>
      <c r="AI63" s="85" t="s">
        <v>509</v>
      </c>
      <c r="AJ63" s="85"/>
      <c r="AK63" s="93" t="s">
        <v>508</v>
      </c>
      <c r="AL63" s="85" t="b">
        <v>0</v>
      </c>
      <c r="AM63" s="85">
        <v>2</v>
      </c>
      <c r="AN63" s="93" t="s">
        <v>486</v>
      </c>
      <c r="AO63" s="85" t="s">
        <v>530</v>
      </c>
      <c r="AP63" s="85" t="b">
        <v>0</v>
      </c>
      <c r="AQ63" s="93" t="s">
        <v>486</v>
      </c>
      <c r="AR63" s="85" t="s">
        <v>196</v>
      </c>
      <c r="AS63" s="85">
        <v>0</v>
      </c>
      <c r="AT63" s="85">
        <v>0</v>
      </c>
      <c r="AU63" s="85"/>
      <c r="AV63" s="85"/>
      <c r="AW63" s="85"/>
      <c r="AX63" s="85"/>
      <c r="AY63" s="85"/>
      <c r="AZ63" s="85"/>
      <c r="BA63" s="85"/>
      <c r="BB63" s="85"/>
      <c r="BC63">
        <v>1</v>
      </c>
      <c r="BD63" s="84" t="str">
        <f>REPLACE(INDEX(GroupVertices[Group],MATCH(Edges[[#This Row],[Vertex 1]],GroupVertices[Vertex],0)),1,1,"")</f>
        <v>4</v>
      </c>
      <c r="BE63" s="84" t="str">
        <f>REPLACE(INDEX(GroupVertices[Group],MATCH(Edges[[#This Row],[Vertex 2]],GroupVertices[Vertex],0)),1,1,"")</f>
        <v>4</v>
      </c>
      <c r="BF63" s="51"/>
      <c r="BG63" s="52"/>
      <c r="BH63" s="51"/>
      <c r="BI63" s="52"/>
      <c r="BJ63" s="51"/>
      <c r="BK63" s="52"/>
      <c r="BL63" s="51"/>
      <c r="BM63" s="52"/>
      <c r="BN63" s="51"/>
    </row>
    <row r="64" spans="1:66" ht="15">
      <c r="A64" s="83" t="s">
        <v>259</v>
      </c>
      <c r="B64" s="83" t="s">
        <v>263</v>
      </c>
      <c r="C64" s="53" t="s">
        <v>1021</v>
      </c>
      <c r="D64" s="54">
        <v>3</v>
      </c>
      <c r="E64" s="53" t="s">
        <v>132</v>
      </c>
      <c r="F64" s="55">
        <v>32</v>
      </c>
      <c r="G64" s="53"/>
      <c r="H64" s="57"/>
      <c r="I64" s="56"/>
      <c r="J64" s="56"/>
      <c r="K64" s="36" t="s">
        <v>65</v>
      </c>
      <c r="L64" s="62">
        <v>64</v>
      </c>
      <c r="M64" s="62"/>
      <c r="N64" s="63"/>
      <c r="O64" s="85" t="s">
        <v>267</v>
      </c>
      <c r="P64" s="87">
        <v>43614.35603009259</v>
      </c>
      <c r="Q64" s="85" t="s">
        <v>274</v>
      </c>
      <c r="R64" s="85"/>
      <c r="S64" s="85"/>
      <c r="T64" s="85" t="s">
        <v>287</v>
      </c>
      <c r="U64" s="85"/>
      <c r="V64" s="88" t="s">
        <v>315</v>
      </c>
      <c r="W64" s="87">
        <v>43614.35603009259</v>
      </c>
      <c r="X64" s="91">
        <v>43614</v>
      </c>
      <c r="Y64" s="93" t="s">
        <v>371</v>
      </c>
      <c r="Z64" s="88" t="s">
        <v>433</v>
      </c>
      <c r="AA64" s="85"/>
      <c r="AB64" s="85"/>
      <c r="AC64" s="93" t="s">
        <v>495</v>
      </c>
      <c r="AD64" s="85"/>
      <c r="AE64" s="85" t="b">
        <v>0</v>
      </c>
      <c r="AF64" s="85">
        <v>0</v>
      </c>
      <c r="AG64" s="93" t="s">
        <v>508</v>
      </c>
      <c r="AH64" s="85" t="b">
        <v>0</v>
      </c>
      <c r="AI64" s="85" t="s">
        <v>509</v>
      </c>
      <c r="AJ64" s="85"/>
      <c r="AK64" s="93" t="s">
        <v>508</v>
      </c>
      <c r="AL64" s="85" t="b">
        <v>0</v>
      </c>
      <c r="AM64" s="85">
        <v>2</v>
      </c>
      <c r="AN64" s="93" t="s">
        <v>486</v>
      </c>
      <c r="AO64" s="85" t="s">
        <v>530</v>
      </c>
      <c r="AP64" s="85" t="b">
        <v>0</v>
      </c>
      <c r="AQ64" s="93" t="s">
        <v>486</v>
      </c>
      <c r="AR64" s="85" t="s">
        <v>196</v>
      </c>
      <c r="AS64" s="85">
        <v>0</v>
      </c>
      <c r="AT64" s="85">
        <v>0</v>
      </c>
      <c r="AU64" s="85"/>
      <c r="AV64" s="85"/>
      <c r="AW64" s="85"/>
      <c r="AX64" s="85"/>
      <c r="AY64" s="85"/>
      <c r="AZ64" s="85"/>
      <c r="BA64" s="85"/>
      <c r="BB64" s="85"/>
      <c r="BC64">
        <v>1</v>
      </c>
      <c r="BD64" s="84" t="str">
        <f>REPLACE(INDEX(GroupVertices[Group],MATCH(Edges[[#This Row],[Vertex 1]],GroupVertices[Vertex],0)),1,1,"")</f>
        <v>4</v>
      </c>
      <c r="BE64" s="84" t="str">
        <f>REPLACE(INDEX(GroupVertices[Group],MATCH(Edges[[#This Row],[Vertex 2]],GroupVertices[Vertex],0)),1,1,"")</f>
        <v>4</v>
      </c>
      <c r="BF64" s="51">
        <v>0</v>
      </c>
      <c r="BG64" s="52">
        <v>0</v>
      </c>
      <c r="BH64" s="51">
        <v>0</v>
      </c>
      <c r="BI64" s="52">
        <v>0</v>
      </c>
      <c r="BJ64" s="51">
        <v>0</v>
      </c>
      <c r="BK64" s="52">
        <v>0</v>
      </c>
      <c r="BL64" s="51">
        <v>29</v>
      </c>
      <c r="BM64" s="52">
        <v>100</v>
      </c>
      <c r="BN64" s="51">
        <v>29</v>
      </c>
    </row>
    <row r="65" spans="1:66" ht="28.55">
      <c r="A65" s="83" t="s">
        <v>252</v>
      </c>
      <c r="B65" s="83" t="s">
        <v>263</v>
      </c>
      <c r="C65" s="53" t="s">
        <v>1022</v>
      </c>
      <c r="D65" s="54">
        <v>10</v>
      </c>
      <c r="E65" s="53" t="s">
        <v>136</v>
      </c>
      <c r="F65" s="55">
        <v>23.333333333333336</v>
      </c>
      <c r="G65" s="53"/>
      <c r="H65" s="57"/>
      <c r="I65" s="56"/>
      <c r="J65" s="56"/>
      <c r="K65" s="36" t="s">
        <v>65</v>
      </c>
      <c r="L65" s="62">
        <v>65</v>
      </c>
      <c r="M65" s="62"/>
      <c r="N65" s="63"/>
      <c r="O65" s="85" t="s">
        <v>267</v>
      </c>
      <c r="P65" s="87">
        <v>43614.33489583333</v>
      </c>
      <c r="Q65" s="85" t="s">
        <v>272</v>
      </c>
      <c r="R65" s="85"/>
      <c r="S65" s="85"/>
      <c r="T65" s="85" t="s">
        <v>286</v>
      </c>
      <c r="U65" s="85"/>
      <c r="V65" s="88" t="s">
        <v>308</v>
      </c>
      <c r="W65" s="87">
        <v>43614.33489583333</v>
      </c>
      <c r="X65" s="91">
        <v>43614</v>
      </c>
      <c r="Y65" s="93" t="s">
        <v>374</v>
      </c>
      <c r="Z65" s="88" t="s">
        <v>436</v>
      </c>
      <c r="AA65" s="85"/>
      <c r="AB65" s="85"/>
      <c r="AC65" s="93" t="s">
        <v>498</v>
      </c>
      <c r="AD65" s="85"/>
      <c r="AE65" s="85" t="b">
        <v>0</v>
      </c>
      <c r="AF65" s="85">
        <v>2</v>
      </c>
      <c r="AG65" s="93" t="s">
        <v>508</v>
      </c>
      <c r="AH65" s="85" t="b">
        <v>0</v>
      </c>
      <c r="AI65" s="85" t="s">
        <v>509</v>
      </c>
      <c r="AJ65" s="85"/>
      <c r="AK65" s="93" t="s">
        <v>508</v>
      </c>
      <c r="AL65" s="85" t="b">
        <v>0</v>
      </c>
      <c r="AM65" s="85">
        <v>3</v>
      </c>
      <c r="AN65" s="93" t="s">
        <v>508</v>
      </c>
      <c r="AO65" s="85" t="s">
        <v>528</v>
      </c>
      <c r="AP65" s="85" t="b">
        <v>0</v>
      </c>
      <c r="AQ65" s="93" t="s">
        <v>498</v>
      </c>
      <c r="AR65" s="85" t="s">
        <v>196</v>
      </c>
      <c r="AS65" s="85">
        <v>0</v>
      </c>
      <c r="AT65" s="85">
        <v>0</v>
      </c>
      <c r="AU65" s="85"/>
      <c r="AV65" s="85"/>
      <c r="AW65" s="85"/>
      <c r="AX65" s="85"/>
      <c r="AY65" s="85"/>
      <c r="AZ65" s="85"/>
      <c r="BA65" s="85"/>
      <c r="BB65" s="85"/>
      <c r="BC65">
        <v>2</v>
      </c>
      <c r="BD65" s="84" t="str">
        <f>REPLACE(INDEX(GroupVertices[Group],MATCH(Edges[[#This Row],[Vertex 1]],GroupVertices[Vertex],0)),1,1,"")</f>
        <v>4</v>
      </c>
      <c r="BE65" s="84" t="str">
        <f>REPLACE(INDEX(GroupVertices[Group],MATCH(Edges[[#This Row],[Vertex 2]],GroupVertices[Vertex],0)),1,1,"")</f>
        <v>4</v>
      </c>
      <c r="BF65" s="51">
        <v>0</v>
      </c>
      <c r="BG65" s="52">
        <v>0</v>
      </c>
      <c r="BH65" s="51">
        <v>0</v>
      </c>
      <c r="BI65" s="52">
        <v>0</v>
      </c>
      <c r="BJ65" s="51">
        <v>0</v>
      </c>
      <c r="BK65" s="52">
        <v>0</v>
      </c>
      <c r="BL65" s="51">
        <v>28</v>
      </c>
      <c r="BM65" s="52">
        <v>100</v>
      </c>
      <c r="BN65" s="51">
        <v>28</v>
      </c>
    </row>
    <row r="66" spans="1:66" ht="28.55">
      <c r="A66" s="83" t="s">
        <v>252</v>
      </c>
      <c r="B66" s="83" t="s">
        <v>263</v>
      </c>
      <c r="C66" s="53" t="s">
        <v>1022</v>
      </c>
      <c r="D66" s="54">
        <v>10</v>
      </c>
      <c r="E66" s="53" t="s">
        <v>136</v>
      </c>
      <c r="F66" s="55">
        <v>23.333333333333336</v>
      </c>
      <c r="G66" s="53"/>
      <c r="H66" s="57"/>
      <c r="I66" s="56"/>
      <c r="J66" s="56"/>
      <c r="K66" s="36" t="s">
        <v>65</v>
      </c>
      <c r="L66" s="62">
        <v>66</v>
      </c>
      <c r="M66" s="62"/>
      <c r="N66" s="63"/>
      <c r="O66" s="85" t="s">
        <v>267</v>
      </c>
      <c r="P66" s="87">
        <v>43614.33490740741</v>
      </c>
      <c r="Q66" s="85" t="s">
        <v>274</v>
      </c>
      <c r="R66" s="85"/>
      <c r="S66" s="85"/>
      <c r="T66" s="85" t="s">
        <v>288</v>
      </c>
      <c r="U66" s="85"/>
      <c r="V66" s="88" t="s">
        <v>308</v>
      </c>
      <c r="W66" s="87">
        <v>43614.33490740741</v>
      </c>
      <c r="X66" s="91">
        <v>43614</v>
      </c>
      <c r="Y66" s="93" t="s">
        <v>362</v>
      </c>
      <c r="Z66" s="88" t="s">
        <v>424</v>
      </c>
      <c r="AA66" s="85"/>
      <c r="AB66" s="85"/>
      <c r="AC66" s="93" t="s">
        <v>486</v>
      </c>
      <c r="AD66" s="85"/>
      <c r="AE66" s="85" t="b">
        <v>0</v>
      </c>
      <c r="AF66" s="85">
        <v>1</v>
      </c>
      <c r="AG66" s="93" t="s">
        <v>508</v>
      </c>
      <c r="AH66" s="85" t="b">
        <v>0</v>
      </c>
      <c r="AI66" s="85" t="s">
        <v>509</v>
      </c>
      <c r="AJ66" s="85"/>
      <c r="AK66" s="93" t="s">
        <v>508</v>
      </c>
      <c r="AL66" s="85" t="b">
        <v>0</v>
      </c>
      <c r="AM66" s="85">
        <v>2</v>
      </c>
      <c r="AN66" s="93" t="s">
        <v>508</v>
      </c>
      <c r="AO66" s="85" t="s">
        <v>528</v>
      </c>
      <c r="AP66" s="85" t="b">
        <v>0</v>
      </c>
      <c r="AQ66" s="93" t="s">
        <v>486</v>
      </c>
      <c r="AR66" s="85" t="s">
        <v>196</v>
      </c>
      <c r="AS66" s="85">
        <v>0</v>
      </c>
      <c r="AT66" s="85">
        <v>0</v>
      </c>
      <c r="AU66" s="85"/>
      <c r="AV66" s="85"/>
      <c r="AW66" s="85"/>
      <c r="AX66" s="85"/>
      <c r="AY66" s="85"/>
      <c r="AZ66" s="85"/>
      <c r="BA66" s="85"/>
      <c r="BB66" s="85"/>
      <c r="BC66">
        <v>2</v>
      </c>
      <c r="BD66" s="84" t="str">
        <f>REPLACE(INDEX(GroupVertices[Group],MATCH(Edges[[#This Row],[Vertex 1]],GroupVertices[Vertex],0)),1,1,"")</f>
        <v>4</v>
      </c>
      <c r="BE66" s="84" t="str">
        <f>REPLACE(INDEX(GroupVertices[Group],MATCH(Edges[[#This Row],[Vertex 2]],GroupVertices[Vertex],0)),1,1,"")</f>
        <v>4</v>
      </c>
      <c r="BF66" s="51"/>
      <c r="BG66" s="52"/>
      <c r="BH66" s="51"/>
      <c r="BI66" s="52"/>
      <c r="BJ66" s="51"/>
      <c r="BK66" s="52"/>
      <c r="BL66" s="51"/>
      <c r="BM66" s="52"/>
      <c r="BN66" s="51"/>
    </row>
    <row r="67" spans="1:66" ht="28.55">
      <c r="A67" s="83" t="s">
        <v>252</v>
      </c>
      <c r="B67" s="83" t="s">
        <v>262</v>
      </c>
      <c r="C67" s="53" t="s">
        <v>1022</v>
      </c>
      <c r="D67" s="54">
        <v>10</v>
      </c>
      <c r="E67" s="53" t="s">
        <v>136</v>
      </c>
      <c r="F67" s="55">
        <v>23.333333333333336</v>
      </c>
      <c r="G67" s="53"/>
      <c r="H67" s="57"/>
      <c r="I67" s="56"/>
      <c r="J67" s="56"/>
      <c r="K67" s="36" t="s">
        <v>65</v>
      </c>
      <c r="L67" s="62">
        <v>67</v>
      </c>
      <c r="M67" s="62"/>
      <c r="N67" s="63"/>
      <c r="O67" s="85" t="s">
        <v>267</v>
      </c>
      <c r="P67" s="87">
        <v>43614.33494212963</v>
      </c>
      <c r="Q67" s="85" t="s">
        <v>276</v>
      </c>
      <c r="R67" s="85"/>
      <c r="S67" s="85"/>
      <c r="T67" s="85" t="s">
        <v>286</v>
      </c>
      <c r="U67" s="85"/>
      <c r="V67" s="88" t="s">
        <v>308</v>
      </c>
      <c r="W67" s="87">
        <v>43614.33494212963</v>
      </c>
      <c r="X67" s="91">
        <v>43614</v>
      </c>
      <c r="Y67" s="93" t="s">
        <v>375</v>
      </c>
      <c r="Z67" s="88" t="s">
        <v>437</v>
      </c>
      <c r="AA67" s="85"/>
      <c r="AB67" s="85"/>
      <c r="AC67" s="93" t="s">
        <v>499</v>
      </c>
      <c r="AD67" s="85"/>
      <c r="AE67" s="85" t="b">
        <v>0</v>
      </c>
      <c r="AF67" s="85">
        <v>0</v>
      </c>
      <c r="AG67" s="93" t="s">
        <v>508</v>
      </c>
      <c r="AH67" s="85" t="b">
        <v>0</v>
      </c>
      <c r="AI67" s="85" t="s">
        <v>509</v>
      </c>
      <c r="AJ67" s="85"/>
      <c r="AK67" s="93" t="s">
        <v>508</v>
      </c>
      <c r="AL67" s="85" t="b">
        <v>0</v>
      </c>
      <c r="AM67" s="85">
        <v>2</v>
      </c>
      <c r="AN67" s="93" t="s">
        <v>508</v>
      </c>
      <c r="AO67" s="85" t="s">
        <v>528</v>
      </c>
      <c r="AP67" s="85" t="b">
        <v>0</v>
      </c>
      <c r="AQ67" s="93" t="s">
        <v>499</v>
      </c>
      <c r="AR67" s="85" t="s">
        <v>196</v>
      </c>
      <c r="AS67" s="85">
        <v>0</v>
      </c>
      <c r="AT67" s="85">
        <v>0</v>
      </c>
      <c r="AU67" s="85"/>
      <c r="AV67" s="85"/>
      <c r="AW67" s="85"/>
      <c r="AX67" s="85"/>
      <c r="AY67" s="85"/>
      <c r="AZ67" s="85"/>
      <c r="BA67" s="85"/>
      <c r="BB67" s="85"/>
      <c r="BC67">
        <v>2</v>
      </c>
      <c r="BD67" s="84" t="str">
        <f>REPLACE(INDEX(GroupVertices[Group],MATCH(Edges[[#This Row],[Vertex 1]],GroupVertices[Vertex],0)),1,1,"")</f>
        <v>4</v>
      </c>
      <c r="BE67" s="84" t="str">
        <f>REPLACE(INDEX(GroupVertices[Group],MATCH(Edges[[#This Row],[Vertex 2]],GroupVertices[Vertex],0)),1,1,"")</f>
        <v>2</v>
      </c>
      <c r="BF67" s="51">
        <v>0</v>
      </c>
      <c r="BG67" s="52">
        <v>0</v>
      </c>
      <c r="BH67" s="51">
        <v>0</v>
      </c>
      <c r="BI67" s="52">
        <v>0</v>
      </c>
      <c r="BJ67" s="51">
        <v>0</v>
      </c>
      <c r="BK67" s="52">
        <v>0</v>
      </c>
      <c r="BL67" s="51">
        <v>28</v>
      </c>
      <c r="BM67" s="52">
        <v>100</v>
      </c>
      <c r="BN67" s="51">
        <v>28</v>
      </c>
    </row>
    <row r="68" spans="1:66" ht="28.55">
      <c r="A68" s="83" t="s">
        <v>252</v>
      </c>
      <c r="B68" s="83" t="s">
        <v>262</v>
      </c>
      <c r="C68" s="53" t="s">
        <v>1022</v>
      </c>
      <c r="D68" s="54">
        <v>10</v>
      </c>
      <c r="E68" s="53" t="s">
        <v>136</v>
      </c>
      <c r="F68" s="55">
        <v>23.333333333333336</v>
      </c>
      <c r="G68" s="53"/>
      <c r="H68" s="57"/>
      <c r="I68" s="56"/>
      <c r="J68" s="56"/>
      <c r="K68" s="36" t="s">
        <v>65</v>
      </c>
      <c r="L68" s="62">
        <v>68</v>
      </c>
      <c r="M68" s="62"/>
      <c r="N68" s="63"/>
      <c r="O68" s="85" t="s">
        <v>267</v>
      </c>
      <c r="P68" s="87">
        <v>43614.334965277776</v>
      </c>
      <c r="Q68" s="85" t="s">
        <v>275</v>
      </c>
      <c r="R68" s="85"/>
      <c r="S68" s="85"/>
      <c r="T68" s="85" t="s">
        <v>289</v>
      </c>
      <c r="U68" s="85"/>
      <c r="V68" s="88" t="s">
        <v>308</v>
      </c>
      <c r="W68" s="87">
        <v>43614.334965277776</v>
      </c>
      <c r="X68" s="91">
        <v>43614</v>
      </c>
      <c r="Y68" s="93" t="s">
        <v>363</v>
      </c>
      <c r="Z68" s="88" t="s">
        <v>425</v>
      </c>
      <c r="AA68" s="85"/>
      <c r="AB68" s="85"/>
      <c r="AC68" s="93" t="s">
        <v>487</v>
      </c>
      <c r="AD68" s="85"/>
      <c r="AE68" s="85" t="b">
        <v>0</v>
      </c>
      <c r="AF68" s="85">
        <v>0</v>
      </c>
      <c r="AG68" s="93" t="s">
        <v>508</v>
      </c>
      <c r="AH68" s="85" t="b">
        <v>0</v>
      </c>
      <c r="AI68" s="85" t="s">
        <v>509</v>
      </c>
      <c r="AJ68" s="85"/>
      <c r="AK68" s="93" t="s">
        <v>508</v>
      </c>
      <c r="AL68" s="85" t="b">
        <v>0</v>
      </c>
      <c r="AM68" s="85">
        <v>1</v>
      </c>
      <c r="AN68" s="93" t="s">
        <v>508</v>
      </c>
      <c r="AO68" s="85" t="s">
        <v>528</v>
      </c>
      <c r="AP68" s="85" t="b">
        <v>0</v>
      </c>
      <c r="AQ68" s="93" t="s">
        <v>487</v>
      </c>
      <c r="AR68" s="85" t="s">
        <v>196</v>
      </c>
      <c r="AS68" s="85">
        <v>0</v>
      </c>
      <c r="AT68" s="85">
        <v>0</v>
      </c>
      <c r="AU68" s="85"/>
      <c r="AV68" s="85"/>
      <c r="AW68" s="85"/>
      <c r="AX68" s="85"/>
      <c r="AY68" s="85"/>
      <c r="AZ68" s="85"/>
      <c r="BA68" s="85"/>
      <c r="BB68" s="85"/>
      <c r="BC68">
        <v>2</v>
      </c>
      <c r="BD68" s="84" t="str">
        <f>REPLACE(INDEX(GroupVertices[Group],MATCH(Edges[[#This Row],[Vertex 1]],GroupVertices[Vertex],0)),1,1,"")</f>
        <v>4</v>
      </c>
      <c r="BE68" s="84" t="str">
        <f>REPLACE(INDEX(GroupVertices[Group],MATCH(Edges[[#This Row],[Vertex 2]],GroupVertices[Vertex],0)),1,1,"")</f>
        <v>2</v>
      </c>
      <c r="BF68" s="51"/>
      <c r="BG68" s="52"/>
      <c r="BH68" s="51"/>
      <c r="BI68" s="52"/>
      <c r="BJ68" s="51"/>
      <c r="BK68" s="52"/>
      <c r="BL68" s="51"/>
      <c r="BM68" s="52"/>
      <c r="BN68" s="51"/>
    </row>
    <row r="69" spans="1:66" ht="28.55">
      <c r="A69" s="83" t="s">
        <v>261</v>
      </c>
      <c r="B69" s="83" t="s">
        <v>252</v>
      </c>
      <c r="C69" s="53" t="s">
        <v>1022</v>
      </c>
      <c r="D69" s="54">
        <v>10</v>
      </c>
      <c r="E69" s="53" t="s">
        <v>136</v>
      </c>
      <c r="F69" s="55">
        <v>23.333333333333336</v>
      </c>
      <c r="G69" s="53"/>
      <c r="H69" s="57"/>
      <c r="I69" s="56"/>
      <c r="J69" s="56"/>
      <c r="K69" s="36" t="s">
        <v>65</v>
      </c>
      <c r="L69" s="62">
        <v>69</v>
      </c>
      <c r="M69" s="62"/>
      <c r="N69" s="63"/>
      <c r="O69" s="85" t="s">
        <v>266</v>
      </c>
      <c r="P69" s="87">
        <v>43614.3496875</v>
      </c>
      <c r="Q69" s="85" t="s">
        <v>276</v>
      </c>
      <c r="R69" s="85"/>
      <c r="S69" s="85"/>
      <c r="T69" s="85" t="s">
        <v>287</v>
      </c>
      <c r="U69" s="85"/>
      <c r="V69" s="88" t="s">
        <v>317</v>
      </c>
      <c r="W69" s="87">
        <v>43614.3496875</v>
      </c>
      <c r="X69" s="91">
        <v>43614</v>
      </c>
      <c r="Y69" s="93" t="s">
        <v>376</v>
      </c>
      <c r="Z69" s="88" t="s">
        <v>438</v>
      </c>
      <c r="AA69" s="85"/>
      <c r="AB69" s="85"/>
      <c r="AC69" s="93" t="s">
        <v>500</v>
      </c>
      <c r="AD69" s="85"/>
      <c r="AE69" s="85" t="b">
        <v>0</v>
      </c>
      <c r="AF69" s="85">
        <v>0</v>
      </c>
      <c r="AG69" s="93" t="s">
        <v>508</v>
      </c>
      <c r="AH69" s="85" t="b">
        <v>0</v>
      </c>
      <c r="AI69" s="85" t="s">
        <v>509</v>
      </c>
      <c r="AJ69" s="85"/>
      <c r="AK69" s="93" t="s">
        <v>508</v>
      </c>
      <c r="AL69" s="85" t="b">
        <v>0</v>
      </c>
      <c r="AM69" s="85">
        <v>2</v>
      </c>
      <c r="AN69" s="93" t="s">
        <v>499</v>
      </c>
      <c r="AO69" s="85" t="s">
        <v>531</v>
      </c>
      <c r="AP69" s="85" t="b">
        <v>0</v>
      </c>
      <c r="AQ69" s="93" t="s">
        <v>499</v>
      </c>
      <c r="AR69" s="85" t="s">
        <v>196</v>
      </c>
      <c r="AS69" s="85">
        <v>0</v>
      </c>
      <c r="AT69" s="85">
        <v>0</v>
      </c>
      <c r="AU69" s="85"/>
      <c r="AV69" s="85"/>
      <c r="AW69" s="85"/>
      <c r="AX69" s="85"/>
      <c r="AY69" s="85"/>
      <c r="AZ69" s="85"/>
      <c r="BA69" s="85"/>
      <c r="BB69" s="85"/>
      <c r="BC69">
        <v>2</v>
      </c>
      <c r="BD69" s="84" t="str">
        <f>REPLACE(INDEX(GroupVertices[Group],MATCH(Edges[[#This Row],[Vertex 1]],GroupVertices[Vertex],0)),1,1,"")</f>
        <v>4</v>
      </c>
      <c r="BE69" s="84" t="str">
        <f>REPLACE(INDEX(GroupVertices[Group],MATCH(Edges[[#This Row],[Vertex 2]],GroupVertices[Vertex],0)),1,1,"")</f>
        <v>4</v>
      </c>
      <c r="BF69" s="51"/>
      <c r="BG69" s="52"/>
      <c r="BH69" s="51"/>
      <c r="BI69" s="52"/>
      <c r="BJ69" s="51"/>
      <c r="BK69" s="52"/>
      <c r="BL69" s="51"/>
      <c r="BM69" s="52"/>
      <c r="BN69" s="51"/>
    </row>
    <row r="70" spans="1:66" ht="28.55">
      <c r="A70" s="83" t="s">
        <v>261</v>
      </c>
      <c r="B70" s="83" t="s">
        <v>252</v>
      </c>
      <c r="C70" s="53" t="s">
        <v>1022</v>
      </c>
      <c r="D70" s="54">
        <v>10</v>
      </c>
      <c r="E70" s="53" t="s">
        <v>136</v>
      </c>
      <c r="F70" s="55">
        <v>23.333333333333336</v>
      </c>
      <c r="G70" s="53"/>
      <c r="H70" s="57"/>
      <c r="I70" s="56"/>
      <c r="J70" s="56"/>
      <c r="K70" s="36" t="s">
        <v>65</v>
      </c>
      <c r="L70" s="62">
        <v>70</v>
      </c>
      <c r="M70" s="62"/>
      <c r="N70" s="63"/>
      <c r="O70" s="85" t="s">
        <v>266</v>
      </c>
      <c r="P70" s="87">
        <v>43614.37054398148</v>
      </c>
      <c r="Q70" s="85" t="s">
        <v>272</v>
      </c>
      <c r="R70" s="85"/>
      <c r="S70" s="85"/>
      <c r="T70" s="85" t="s">
        <v>285</v>
      </c>
      <c r="U70" s="85"/>
      <c r="V70" s="88" t="s">
        <v>317</v>
      </c>
      <c r="W70" s="87">
        <v>43614.37054398148</v>
      </c>
      <c r="X70" s="91">
        <v>43614</v>
      </c>
      <c r="Y70" s="93" t="s">
        <v>377</v>
      </c>
      <c r="Z70" s="88" t="s">
        <v>439</v>
      </c>
      <c r="AA70" s="85"/>
      <c r="AB70" s="85"/>
      <c r="AC70" s="93" t="s">
        <v>501</v>
      </c>
      <c r="AD70" s="85"/>
      <c r="AE70" s="85" t="b">
        <v>0</v>
      </c>
      <c r="AF70" s="85">
        <v>0</v>
      </c>
      <c r="AG70" s="93" t="s">
        <v>508</v>
      </c>
      <c r="AH70" s="85" t="b">
        <v>0</v>
      </c>
      <c r="AI70" s="85" t="s">
        <v>509</v>
      </c>
      <c r="AJ70" s="85"/>
      <c r="AK70" s="93" t="s">
        <v>508</v>
      </c>
      <c r="AL70" s="85" t="b">
        <v>0</v>
      </c>
      <c r="AM70" s="85">
        <v>3</v>
      </c>
      <c r="AN70" s="93" t="s">
        <v>498</v>
      </c>
      <c r="AO70" s="85" t="s">
        <v>531</v>
      </c>
      <c r="AP70" s="85" t="b">
        <v>0</v>
      </c>
      <c r="AQ70" s="93" t="s">
        <v>498</v>
      </c>
      <c r="AR70" s="85" t="s">
        <v>196</v>
      </c>
      <c r="AS70" s="85">
        <v>0</v>
      </c>
      <c r="AT70" s="85">
        <v>0</v>
      </c>
      <c r="AU70" s="85"/>
      <c r="AV70" s="85"/>
      <c r="AW70" s="85"/>
      <c r="AX70" s="85"/>
      <c r="AY70" s="85"/>
      <c r="AZ70" s="85"/>
      <c r="BA70" s="85"/>
      <c r="BB70" s="85"/>
      <c r="BC70">
        <v>2</v>
      </c>
      <c r="BD70" s="84" t="str">
        <f>REPLACE(INDEX(GroupVertices[Group],MATCH(Edges[[#This Row],[Vertex 1]],GroupVertices[Vertex],0)),1,1,"")</f>
        <v>4</v>
      </c>
      <c r="BE70" s="84" t="str">
        <f>REPLACE(INDEX(GroupVertices[Group],MATCH(Edges[[#This Row],[Vertex 2]],GroupVertices[Vertex],0)),1,1,"")</f>
        <v>4</v>
      </c>
      <c r="BF70" s="51"/>
      <c r="BG70" s="52"/>
      <c r="BH70" s="51"/>
      <c r="BI70" s="52"/>
      <c r="BJ70" s="51"/>
      <c r="BK70" s="52"/>
      <c r="BL70" s="51"/>
      <c r="BM70" s="52"/>
      <c r="BN70" s="51"/>
    </row>
    <row r="71" spans="1:66" ht="15">
      <c r="A71" s="83" t="s">
        <v>262</v>
      </c>
      <c r="B71" s="83" t="s">
        <v>262</v>
      </c>
      <c r="C71" s="53" t="s">
        <v>1021</v>
      </c>
      <c r="D71" s="54">
        <v>3</v>
      </c>
      <c r="E71" s="53" t="s">
        <v>132</v>
      </c>
      <c r="F71" s="55">
        <v>32</v>
      </c>
      <c r="G71" s="53"/>
      <c r="H71" s="57"/>
      <c r="I71" s="56"/>
      <c r="J71" s="56"/>
      <c r="K71" s="36" t="s">
        <v>65</v>
      </c>
      <c r="L71" s="62">
        <v>71</v>
      </c>
      <c r="M71" s="62"/>
      <c r="N71" s="63"/>
      <c r="O71" s="85" t="s">
        <v>196</v>
      </c>
      <c r="P71" s="87">
        <v>43614.334444444445</v>
      </c>
      <c r="Q71" s="85" t="s">
        <v>271</v>
      </c>
      <c r="R71" s="85"/>
      <c r="S71" s="85"/>
      <c r="T71" s="85" t="s">
        <v>286</v>
      </c>
      <c r="U71" s="85"/>
      <c r="V71" s="88" t="s">
        <v>318</v>
      </c>
      <c r="W71" s="87">
        <v>43614.334444444445</v>
      </c>
      <c r="X71" s="91">
        <v>43614</v>
      </c>
      <c r="Y71" s="93" t="s">
        <v>378</v>
      </c>
      <c r="Z71" s="88" t="s">
        <v>440</v>
      </c>
      <c r="AA71" s="85"/>
      <c r="AB71" s="85"/>
      <c r="AC71" s="93" t="s">
        <v>502</v>
      </c>
      <c r="AD71" s="85"/>
      <c r="AE71" s="85" t="b">
        <v>0</v>
      </c>
      <c r="AF71" s="85">
        <v>1</v>
      </c>
      <c r="AG71" s="93" t="s">
        <v>508</v>
      </c>
      <c r="AH71" s="85" t="b">
        <v>0</v>
      </c>
      <c r="AI71" s="85" t="s">
        <v>509</v>
      </c>
      <c r="AJ71" s="85"/>
      <c r="AK71" s="93" t="s">
        <v>508</v>
      </c>
      <c r="AL71" s="85" t="b">
        <v>0</v>
      </c>
      <c r="AM71" s="85">
        <v>5</v>
      </c>
      <c r="AN71" s="93" t="s">
        <v>508</v>
      </c>
      <c r="AO71" s="85" t="s">
        <v>528</v>
      </c>
      <c r="AP71" s="85" t="b">
        <v>0</v>
      </c>
      <c r="AQ71" s="93" t="s">
        <v>502</v>
      </c>
      <c r="AR71" s="85" t="s">
        <v>196</v>
      </c>
      <c r="AS71" s="85">
        <v>0</v>
      </c>
      <c r="AT71" s="85">
        <v>0</v>
      </c>
      <c r="AU71" s="85"/>
      <c r="AV71" s="85"/>
      <c r="AW71" s="85"/>
      <c r="AX71" s="85"/>
      <c r="AY71" s="85"/>
      <c r="AZ71" s="85"/>
      <c r="BA71" s="85"/>
      <c r="BB71" s="85"/>
      <c r="BC71">
        <v>1</v>
      </c>
      <c r="BD71" s="84" t="str">
        <f>REPLACE(INDEX(GroupVertices[Group],MATCH(Edges[[#This Row],[Vertex 1]],GroupVertices[Vertex],0)),1,1,"")</f>
        <v>2</v>
      </c>
      <c r="BE71" s="84" t="str">
        <f>REPLACE(INDEX(GroupVertices[Group],MATCH(Edges[[#This Row],[Vertex 2]],GroupVertices[Vertex],0)),1,1,"")</f>
        <v>2</v>
      </c>
      <c r="BF71" s="51">
        <v>0</v>
      </c>
      <c r="BG71" s="52">
        <v>0</v>
      </c>
      <c r="BH71" s="51">
        <v>0</v>
      </c>
      <c r="BI71" s="52">
        <v>0</v>
      </c>
      <c r="BJ71" s="51">
        <v>0</v>
      </c>
      <c r="BK71" s="52">
        <v>0</v>
      </c>
      <c r="BL71" s="51">
        <v>26</v>
      </c>
      <c r="BM71" s="52">
        <v>100</v>
      </c>
      <c r="BN71" s="51">
        <v>26</v>
      </c>
    </row>
    <row r="72" spans="1:66" ht="15">
      <c r="A72" s="83" t="s">
        <v>261</v>
      </c>
      <c r="B72" s="83" t="s">
        <v>262</v>
      </c>
      <c r="C72" s="53" t="s">
        <v>1021</v>
      </c>
      <c r="D72" s="54">
        <v>3</v>
      </c>
      <c r="E72" s="53" t="s">
        <v>132</v>
      </c>
      <c r="F72" s="55">
        <v>32</v>
      </c>
      <c r="G72" s="53"/>
      <c r="H72" s="57"/>
      <c r="I72" s="56"/>
      <c r="J72" s="56"/>
      <c r="K72" s="36" t="s">
        <v>65</v>
      </c>
      <c r="L72" s="62">
        <v>72</v>
      </c>
      <c r="M72" s="62"/>
      <c r="N72" s="63"/>
      <c r="O72" s="85" t="s">
        <v>267</v>
      </c>
      <c r="P72" s="87">
        <v>43614.3496875</v>
      </c>
      <c r="Q72" s="85" t="s">
        <v>276</v>
      </c>
      <c r="R72" s="85"/>
      <c r="S72" s="85"/>
      <c r="T72" s="85" t="s">
        <v>287</v>
      </c>
      <c r="U72" s="85"/>
      <c r="V72" s="88" t="s">
        <v>317</v>
      </c>
      <c r="W72" s="87">
        <v>43614.3496875</v>
      </c>
      <c r="X72" s="91">
        <v>43614</v>
      </c>
      <c r="Y72" s="93" t="s">
        <v>376</v>
      </c>
      <c r="Z72" s="88" t="s">
        <v>438</v>
      </c>
      <c r="AA72" s="85"/>
      <c r="AB72" s="85"/>
      <c r="AC72" s="93" t="s">
        <v>500</v>
      </c>
      <c r="AD72" s="85"/>
      <c r="AE72" s="85" t="b">
        <v>0</v>
      </c>
      <c r="AF72" s="85">
        <v>0</v>
      </c>
      <c r="AG72" s="93" t="s">
        <v>508</v>
      </c>
      <c r="AH72" s="85" t="b">
        <v>0</v>
      </c>
      <c r="AI72" s="85" t="s">
        <v>509</v>
      </c>
      <c r="AJ72" s="85"/>
      <c r="AK72" s="93" t="s">
        <v>508</v>
      </c>
      <c r="AL72" s="85" t="b">
        <v>0</v>
      </c>
      <c r="AM72" s="85">
        <v>2</v>
      </c>
      <c r="AN72" s="93" t="s">
        <v>499</v>
      </c>
      <c r="AO72" s="85" t="s">
        <v>531</v>
      </c>
      <c r="AP72" s="85" t="b">
        <v>0</v>
      </c>
      <c r="AQ72" s="93" t="s">
        <v>499</v>
      </c>
      <c r="AR72" s="85" t="s">
        <v>196</v>
      </c>
      <c r="AS72" s="85">
        <v>0</v>
      </c>
      <c r="AT72" s="85">
        <v>0</v>
      </c>
      <c r="AU72" s="85"/>
      <c r="AV72" s="85"/>
      <c r="AW72" s="85"/>
      <c r="AX72" s="85"/>
      <c r="AY72" s="85"/>
      <c r="AZ72" s="85"/>
      <c r="BA72" s="85"/>
      <c r="BB72" s="85"/>
      <c r="BC72">
        <v>1</v>
      </c>
      <c r="BD72" s="84" t="str">
        <f>REPLACE(INDEX(GroupVertices[Group],MATCH(Edges[[#This Row],[Vertex 1]],GroupVertices[Vertex],0)),1,1,"")</f>
        <v>4</v>
      </c>
      <c r="BE72" s="84" t="str">
        <f>REPLACE(INDEX(GroupVertices[Group],MATCH(Edges[[#This Row],[Vertex 2]],GroupVertices[Vertex],0)),1,1,"")</f>
        <v>2</v>
      </c>
      <c r="BF72" s="51">
        <v>0</v>
      </c>
      <c r="BG72" s="52">
        <v>0</v>
      </c>
      <c r="BH72" s="51">
        <v>0</v>
      </c>
      <c r="BI72" s="52">
        <v>0</v>
      </c>
      <c r="BJ72" s="51">
        <v>0</v>
      </c>
      <c r="BK72" s="52">
        <v>0</v>
      </c>
      <c r="BL72" s="51">
        <v>28</v>
      </c>
      <c r="BM72" s="52">
        <v>100</v>
      </c>
      <c r="BN72" s="51">
        <v>28</v>
      </c>
    </row>
    <row r="73" spans="1:66" ht="15">
      <c r="A73" s="83" t="s">
        <v>261</v>
      </c>
      <c r="B73" s="83" t="s">
        <v>262</v>
      </c>
      <c r="C73" s="53" t="s">
        <v>1021</v>
      </c>
      <c r="D73" s="54">
        <v>3</v>
      </c>
      <c r="E73" s="53" t="s">
        <v>132</v>
      </c>
      <c r="F73" s="55">
        <v>32</v>
      </c>
      <c r="G73" s="53"/>
      <c r="H73" s="57"/>
      <c r="I73" s="56"/>
      <c r="J73" s="56"/>
      <c r="K73" s="36" t="s">
        <v>65</v>
      </c>
      <c r="L73" s="62">
        <v>73</v>
      </c>
      <c r="M73" s="62"/>
      <c r="N73" s="63"/>
      <c r="O73" s="85" t="s">
        <v>266</v>
      </c>
      <c r="P73" s="87">
        <v>43614.41929398148</v>
      </c>
      <c r="Q73" s="85" t="s">
        <v>271</v>
      </c>
      <c r="R73" s="85"/>
      <c r="S73" s="85"/>
      <c r="T73" s="85" t="s">
        <v>283</v>
      </c>
      <c r="U73" s="85"/>
      <c r="V73" s="88" t="s">
        <v>317</v>
      </c>
      <c r="W73" s="87">
        <v>43614.41929398148</v>
      </c>
      <c r="X73" s="91">
        <v>43614</v>
      </c>
      <c r="Y73" s="93" t="s">
        <v>379</v>
      </c>
      <c r="Z73" s="88" t="s">
        <v>441</v>
      </c>
      <c r="AA73" s="85"/>
      <c r="AB73" s="85"/>
      <c r="AC73" s="93" t="s">
        <v>503</v>
      </c>
      <c r="AD73" s="85"/>
      <c r="AE73" s="85" t="b">
        <v>0</v>
      </c>
      <c r="AF73" s="85">
        <v>0</v>
      </c>
      <c r="AG73" s="93" t="s">
        <v>508</v>
      </c>
      <c r="AH73" s="85" t="b">
        <v>0</v>
      </c>
      <c r="AI73" s="85" t="s">
        <v>509</v>
      </c>
      <c r="AJ73" s="85"/>
      <c r="AK73" s="93" t="s">
        <v>508</v>
      </c>
      <c r="AL73" s="85" t="b">
        <v>0</v>
      </c>
      <c r="AM73" s="85">
        <v>5</v>
      </c>
      <c r="AN73" s="93" t="s">
        <v>502</v>
      </c>
      <c r="AO73" s="85" t="s">
        <v>531</v>
      </c>
      <c r="AP73" s="85" t="b">
        <v>0</v>
      </c>
      <c r="AQ73" s="93" t="s">
        <v>502</v>
      </c>
      <c r="AR73" s="85" t="s">
        <v>196</v>
      </c>
      <c r="AS73" s="85">
        <v>0</v>
      </c>
      <c r="AT73" s="85">
        <v>0</v>
      </c>
      <c r="AU73" s="85"/>
      <c r="AV73" s="85"/>
      <c r="AW73" s="85"/>
      <c r="AX73" s="85"/>
      <c r="AY73" s="85"/>
      <c r="AZ73" s="85"/>
      <c r="BA73" s="85"/>
      <c r="BB73" s="85"/>
      <c r="BC73">
        <v>1</v>
      </c>
      <c r="BD73" s="84" t="str">
        <f>REPLACE(INDEX(GroupVertices[Group],MATCH(Edges[[#This Row],[Vertex 1]],GroupVertices[Vertex],0)),1,1,"")</f>
        <v>4</v>
      </c>
      <c r="BE73" s="84" t="str">
        <f>REPLACE(INDEX(GroupVertices[Group],MATCH(Edges[[#This Row],[Vertex 2]],GroupVertices[Vertex],0)),1,1,"")</f>
        <v>2</v>
      </c>
      <c r="BF73" s="51">
        <v>0</v>
      </c>
      <c r="BG73" s="52">
        <v>0</v>
      </c>
      <c r="BH73" s="51">
        <v>0</v>
      </c>
      <c r="BI73" s="52">
        <v>0</v>
      </c>
      <c r="BJ73" s="51">
        <v>0</v>
      </c>
      <c r="BK73" s="52">
        <v>0</v>
      </c>
      <c r="BL73" s="51">
        <v>26</v>
      </c>
      <c r="BM73" s="52">
        <v>100</v>
      </c>
      <c r="BN73" s="51">
        <v>26</v>
      </c>
    </row>
    <row r="74" spans="1:66" ht="15">
      <c r="A74" s="83" t="s">
        <v>263</v>
      </c>
      <c r="B74" s="83" t="s">
        <v>263</v>
      </c>
      <c r="C74" s="53" t="s">
        <v>1021</v>
      </c>
      <c r="D74" s="54">
        <v>3</v>
      </c>
      <c r="E74" s="53" t="s">
        <v>132</v>
      </c>
      <c r="F74" s="55">
        <v>32</v>
      </c>
      <c r="G74" s="53"/>
      <c r="H74" s="57"/>
      <c r="I74" s="56"/>
      <c r="J74" s="56"/>
      <c r="K74" s="36" t="s">
        <v>65</v>
      </c>
      <c r="L74" s="62">
        <v>74</v>
      </c>
      <c r="M74" s="62"/>
      <c r="N74" s="63"/>
      <c r="O74" s="85" t="s">
        <v>196</v>
      </c>
      <c r="P74" s="87">
        <v>43614.334085648145</v>
      </c>
      <c r="Q74" s="85" t="s">
        <v>271</v>
      </c>
      <c r="R74" s="85"/>
      <c r="S74" s="85"/>
      <c r="T74" s="85" t="s">
        <v>286</v>
      </c>
      <c r="U74" s="85"/>
      <c r="V74" s="88" t="s">
        <v>319</v>
      </c>
      <c r="W74" s="87">
        <v>43614.334085648145</v>
      </c>
      <c r="X74" s="91">
        <v>43614</v>
      </c>
      <c r="Y74" s="93" t="s">
        <v>380</v>
      </c>
      <c r="Z74" s="88" t="s">
        <v>442</v>
      </c>
      <c r="AA74" s="85"/>
      <c r="AB74" s="85"/>
      <c r="AC74" s="93" t="s">
        <v>504</v>
      </c>
      <c r="AD74" s="85"/>
      <c r="AE74" s="85" t="b">
        <v>0</v>
      </c>
      <c r="AF74" s="85">
        <v>1</v>
      </c>
      <c r="AG74" s="93" t="s">
        <v>508</v>
      </c>
      <c r="AH74" s="85" t="b">
        <v>0</v>
      </c>
      <c r="AI74" s="85" t="s">
        <v>509</v>
      </c>
      <c r="AJ74" s="85"/>
      <c r="AK74" s="93" t="s">
        <v>508</v>
      </c>
      <c r="AL74" s="85" t="b">
        <v>0</v>
      </c>
      <c r="AM74" s="85">
        <v>5</v>
      </c>
      <c r="AN74" s="93" t="s">
        <v>508</v>
      </c>
      <c r="AO74" s="85" t="s">
        <v>528</v>
      </c>
      <c r="AP74" s="85" t="b">
        <v>0</v>
      </c>
      <c r="AQ74" s="93" t="s">
        <v>504</v>
      </c>
      <c r="AR74" s="85" t="s">
        <v>196</v>
      </c>
      <c r="AS74" s="85">
        <v>0</v>
      </c>
      <c r="AT74" s="85">
        <v>0</v>
      </c>
      <c r="AU74" s="85"/>
      <c r="AV74" s="85"/>
      <c r="AW74" s="85"/>
      <c r="AX74" s="85"/>
      <c r="AY74" s="85"/>
      <c r="AZ74" s="85"/>
      <c r="BA74" s="85"/>
      <c r="BB74" s="85"/>
      <c r="BC74">
        <v>1</v>
      </c>
      <c r="BD74" s="84" t="str">
        <f>REPLACE(INDEX(GroupVertices[Group],MATCH(Edges[[#This Row],[Vertex 1]],GroupVertices[Vertex],0)),1,1,"")</f>
        <v>4</v>
      </c>
      <c r="BE74" s="84" t="str">
        <f>REPLACE(INDEX(GroupVertices[Group],MATCH(Edges[[#This Row],[Vertex 2]],GroupVertices[Vertex],0)),1,1,"")</f>
        <v>4</v>
      </c>
      <c r="BF74" s="51">
        <v>0</v>
      </c>
      <c r="BG74" s="52">
        <v>0</v>
      </c>
      <c r="BH74" s="51">
        <v>0</v>
      </c>
      <c r="BI74" s="52">
        <v>0</v>
      </c>
      <c r="BJ74" s="51">
        <v>0</v>
      </c>
      <c r="BK74" s="52">
        <v>0</v>
      </c>
      <c r="BL74" s="51">
        <v>26</v>
      </c>
      <c r="BM74" s="52">
        <v>100</v>
      </c>
      <c r="BN74" s="51">
        <v>26</v>
      </c>
    </row>
    <row r="75" spans="1:66" ht="15">
      <c r="A75" s="83" t="s">
        <v>261</v>
      </c>
      <c r="B75" s="83" t="s">
        <v>263</v>
      </c>
      <c r="C75" s="53" t="s">
        <v>1021</v>
      </c>
      <c r="D75" s="54">
        <v>3</v>
      </c>
      <c r="E75" s="53" t="s">
        <v>132</v>
      </c>
      <c r="F75" s="55">
        <v>32</v>
      </c>
      <c r="G75" s="53"/>
      <c r="H75" s="57"/>
      <c r="I75" s="56"/>
      <c r="J75" s="56"/>
      <c r="K75" s="36" t="s">
        <v>65</v>
      </c>
      <c r="L75" s="62">
        <v>75</v>
      </c>
      <c r="M75" s="62"/>
      <c r="N75" s="63"/>
      <c r="O75" s="85" t="s">
        <v>267</v>
      </c>
      <c r="P75" s="87">
        <v>43614.37054398148</v>
      </c>
      <c r="Q75" s="85" t="s">
        <v>272</v>
      </c>
      <c r="R75" s="85"/>
      <c r="S75" s="85"/>
      <c r="T75" s="85" t="s">
        <v>285</v>
      </c>
      <c r="U75" s="85"/>
      <c r="V75" s="88" t="s">
        <v>317</v>
      </c>
      <c r="W75" s="87">
        <v>43614.37054398148</v>
      </c>
      <c r="X75" s="91">
        <v>43614</v>
      </c>
      <c r="Y75" s="93" t="s">
        <v>377</v>
      </c>
      <c r="Z75" s="88" t="s">
        <v>439</v>
      </c>
      <c r="AA75" s="85"/>
      <c r="AB75" s="85"/>
      <c r="AC75" s="93" t="s">
        <v>501</v>
      </c>
      <c r="AD75" s="85"/>
      <c r="AE75" s="85" t="b">
        <v>0</v>
      </c>
      <c r="AF75" s="85">
        <v>0</v>
      </c>
      <c r="AG75" s="93" t="s">
        <v>508</v>
      </c>
      <c r="AH75" s="85" t="b">
        <v>0</v>
      </c>
      <c r="AI75" s="85" t="s">
        <v>509</v>
      </c>
      <c r="AJ75" s="85"/>
      <c r="AK75" s="93" t="s">
        <v>508</v>
      </c>
      <c r="AL75" s="85" t="b">
        <v>0</v>
      </c>
      <c r="AM75" s="85">
        <v>3</v>
      </c>
      <c r="AN75" s="93" t="s">
        <v>498</v>
      </c>
      <c r="AO75" s="85" t="s">
        <v>531</v>
      </c>
      <c r="AP75" s="85" t="b">
        <v>0</v>
      </c>
      <c r="AQ75" s="93" t="s">
        <v>498</v>
      </c>
      <c r="AR75" s="85" t="s">
        <v>196</v>
      </c>
      <c r="AS75" s="85">
        <v>0</v>
      </c>
      <c r="AT75" s="85">
        <v>0</v>
      </c>
      <c r="AU75" s="85"/>
      <c r="AV75" s="85"/>
      <c r="AW75" s="85"/>
      <c r="AX75" s="85"/>
      <c r="AY75" s="85"/>
      <c r="AZ75" s="85"/>
      <c r="BA75" s="85"/>
      <c r="BB75" s="85"/>
      <c r="BC75">
        <v>1</v>
      </c>
      <c r="BD75" s="84" t="str">
        <f>REPLACE(INDEX(GroupVertices[Group],MATCH(Edges[[#This Row],[Vertex 1]],GroupVertices[Vertex],0)),1,1,"")</f>
        <v>4</v>
      </c>
      <c r="BE75" s="84" t="str">
        <f>REPLACE(INDEX(GroupVertices[Group],MATCH(Edges[[#This Row],[Vertex 2]],GroupVertices[Vertex],0)),1,1,"")</f>
        <v>4</v>
      </c>
      <c r="BF75" s="51">
        <v>0</v>
      </c>
      <c r="BG75" s="52">
        <v>0</v>
      </c>
      <c r="BH75" s="51">
        <v>0</v>
      </c>
      <c r="BI75" s="52">
        <v>0</v>
      </c>
      <c r="BJ75" s="51">
        <v>0</v>
      </c>
      <c r="BK75" s="52">
        <v>0</v>
      </c>
      <c r="BL75" s="51">
        <v>28</v>
      </c>
      <c r="BM75" s="52">
        <v>100</v>
      </c>
      <c r="BN75" s="51">
        <v>28</v>
      </c>
    </row>
    <row r="76" spans="1:66" ht="15">
      <c r="A76" s="83" t="s">
        <v>261</v>
      </c>
      <c r="B76" s="83" t="s">
        <v>263</v>
      </c>
      <c r="C76" s="53" t="s">
        <v>1021</v>
      </c>
      <c r="D76" s="54">
        <v>3</v>
      </c>
      <c r="E76" s="53" t="s">
        <v>132</v>
      </c>
      <c r="F76" s="55">
        <v>32</v>
      </c>
      <c r="G76" s="53"/>
      <c r="H76" s="57"/>
      <c r="I76" s="56"/>
      <c r="J76" s="56"/>
      <c r="K76" s="36" t="s">
        <v>65</v>
      </c>
      <c r="L76" s="62">
        <v>76</v>
      </c>
      <c r="M76" s="62"/>
      <c r="N76" s="63"/>
      <c r="O76" s="85" t="s">
        <v>266</v>
      </c>
      <c r="P76" s="87">
        <v>43614.454097222224</v>
      </c>
      <c r="Q76" s="85" t="s">
        <v>271</v>
      </c>
      <c r="R76" s="85"/>
      <c r="S76" s="85"/>
      <c r="T76" s="85" t="s">
        <v>283</v>
      </c>
      <c r="U76" s="85"/>
      <c r="V76" s="88" t="s">
        <v>317</v>
      </c>
      <c r="W76" s="87">
        <v>43614.454097222224</v>
      </c>
      <c r="X76" s="91">
        <v>43614</v>
      </c>
      <c r="Y76" s="93" t="s">
        <v>381</v>
      </c>
      <c r="Z76" s="88" t="s">
        <v>443</v>
      </c>
      <c r="AA76" s="85"/>
      <c r="AB76" s="85"/>
      <c r="AC76" s="93" t="s">
        <v>505</v>
      </c>
      <c r="AD76" s="85"/>
      <c r="AE76" s="85" t="b">
        <v>0</v>
      </c>
      <c r="AF76" s="85">
        <v>0</v>
      </c>
      <c r="AG76" s="93" t="s">
        <v>508</v>
      </c>
      <c r="AH76" s="85" t="b">
        <v>0</v>
      </c>
      <c r="AI76" s="85" t="s">
        <v>509</v>
      </c>
      <c r="AJ76" s="85"/>
      <c r="AK76" s="93" t="s">
        <v>508</v>
      </c>
      <c r="AL76" s="85" t="b">
        <v>0</v>
      </c>
      <c r="AM76" s="85">
        <v>5</v>
      </c>
      <c r="AN76" s="93" t="s">
        <v>504</v>
      </c>
      <c r="AO76" s="85" t="s">
        <v>531</v>
      </c>
      <c r="AP76" s="85" t="b">
        <v>0</v>
      </c>
      <c r="AQ76" s="93" t="s">
        <v>504</v>
      </c>
      <c r="AR76" s="85" t="s">
        <v>196</v>
      </c>
      <c r="AS76" s="85">
        <v>0</v>
      </c>
      <c r="AT76" s="85">
        <v>0</v>
      </c>
      <c r="AU76" s="85"/>
      <c r="AV76" s="85"/>
      <c r="AW76" s="85"/>
      <c r="AX76" s="85"/>
      <c r="AY76" s="85"/>
      <c r="AZ76" s="85"/>
      <c r="BA76" s="85"/>
      <c r="BB76" s="85"/>
      <c r="BC76">
        <v>1</v>
      </c>
      <c r="BD76" s="84" t="str">
        <f>REPLACE(INDEX(GroupVertices[Group],MATCH(Edges[[#This Row],[Vertex 1]],GroupVertices[Vertex],0)),1,1,"")</f>
        <v>4</v>
      </c>
      <c r="BE76" s="84" t="str">
        <f>REPLACE(INDEX(GroupVertices[Group],MATCH(Edges[[#This Row],[Vertex 2]],GroupVertices[Vertex],0)),1,1,"")</f>
        <v>4</v>
      </c>
      <c r="BF76" s="51">
        <v>0</v>
      </c>
      <c r="BG76" s="52">
        <v>0</v>
      </c>
      <c r="BH76" s="51">
        <v>0</v>
      </c>
      <c r="BI76" s="52">
        <v>0</v>
      </c>
      <c r="BJ76" s="51">
        <v>0</v>
      </c>
      <c r="BK76" s="52">
        <v>0</v>
      </c>
      <c r="BL76" s="51">
        <v>26</v>
      </c>
      <c r="BM76" s="52">
        <v>100</v>
      </c>
      <c r="BN76"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4" r:id="rId1" display="https://www.zdnet.com/article/use-case-selection-will-make-or-break-your-ai-strategy-in-healthcare/"/>
    <hyperlink ref="R12" r:id="rId2" display="https://www.zdnet.com/article/use-case-selection-will-make-or-break-your-ai-strategy-in-healthcare/"/>
    <hyperlink ref="R13" r:id="rId3" display="https://www.zdnet.com/article/use-case-selection-will-make-or-break-your-ai-strategy-in-healthcare/"/>
    <hyperlink ref="R14" r:id="rId4" display="https://www.zdnet.com/article/use-case-selection-will-make-or-break-your-ai-strategy-in-healthcare/"/>
    <hyperlink ref="R34" r:id="rId5" display="https://www.infoq.com/news/2019/05/kubernetes-future/"/>
    <hyperlink ref="U34" r:id="rId6" display="https://pbs.twimg.com/media/D7tdrEwVsAAOqHW.jpg"/>
    <hyperlink ref="V3" r:id="rId7" display="http://pbs.twimg.com/profile_images/1033892704806002688/HUagLLhJ_normal.jpg"/>
    <hyperlink ref="V4" r:id="rId8" display="http://pbs.twimg.com/profile_images/756157098627506177/Y74zY208_normal.jpg"/>
    <hyperlink ref="V5" r:id="rId9" display="http://pbs.twimg.com/profile_images/740909379621244928/cPIOKx_E_normal.jpg"/>
    <hyperlink ref="V6" r:id="rId10" display="http://abs.twimg.com/sticky/default_profile_images/default_profile_normal.png"/>
    <hyperlink ref="V7" r:id="rId11" display="http://pbs.twimg.com/profile_images/1111340256459149312/mwPz2SKE_normal.png"/>
    <hyperlink ref="V8" r:id="rId12" display="http://pbs.twimg.com/profile_images/1041780951813169153/IMkHkS5S_normal.jpg"/>
    <hyperlink ref="V9" r:id="rId13" display="http://pbs.twimg.com/profile_images/1046220721087688704/RidtZYBx_normal.jpg"/>
    <hyperlink ref="V10" r:id="rId14" display="http://pbs.twimg.com/profile_images/767676905025712128/3PQZQ0O__normal.jpg"/>
    <hyperlink ref="V11" r:id="rId15" display="http://pbs.twimg.com/profile_images/869962597424025601/3NHd0kZ__normal.jpg"/>
    <hyperlink ref="V12" r:id="rId16" display="http://pbs.twimg.com/profile_images/869962597424025601/3NHd0kZ__normal.jpg"/>
    <hyperlink ref="V13" r:id="rId17" display="http://pbs.twimg.com/profile_images/861866967493431296/PIjaSD4g_normal.jpg"/>
    <hyperlink ref="V14" r:id="rId18" display="http://pbs.twimg.com/profile_images/1082656652350930951/CI9aBPK8_normal.jpg"/>
    <hyperlink ref="V15" r:id="rId19" display="http://pbs.twimg.com/profile_images/544034757730779136/-jOL7GnN_normal.jpeg"/>
    <hyperlink ref="V16" r:id="rId20" display="http://pbs.twimg.com/profile_images/1107657369952141313/GblAN2ev_normal.jpg"/>
    <hyperlink ref="V17" r:id="rId21" display="http://pbs.twimg.com/profile_images/1107657369952141313/GblAN2ev_normal.jpg"/>
    <hyperlink ref="V18" r:id="rId22" display="http://abs.twimg.com/sticky/default_profile_images/default_profile_normal.png"/>
    <hyperlink ref="V19" r:id="rId23" display="http://pbs.twimg.com/profile_images/735557144993533952/HumY-Udm_normal.jpg"/>
    <hyperlink ref="V20" r:id="rId24" display="http://pbs.twimg.com/profile_images/735557144993533952/HumY-Udm_normal.jpg"/>
    <hyperlink ref="V21" r:id="rId25" display="http://pbs.twimg.com/profile_images/735557144993533952/HumY-Udm_normal.jpg"/>
    <hyperlink ref="V22" r:id="rId26" display="http://pbs.twimg.com/profile_images/735557144993533952/HumY-Udm_normal.jpg"/>
    <hyperlink ref="V23" r:id="rId27" display="http://pbs.twimg.com/profile_images/735557144993533952/HumY-Udm_normal.jpg"/>
    <hyperlink ref="V24" r:id="rId28" display="http://pbs.twimg.com/profile_images/1011818295916417025/P1CkbdYi_normal.jpg"/>
    <hyperlink ref="V25" r:id="rId29" display="http://pbs.twimg.com/profile_images/1011818295916417025/P1CkbdYi_normal.jpg"/>
    <hyperlink ref="V26" r:id="rId30" display="http://pbs.twimg.com/profile_images/1011818295916417025/P1CkbdYi_normal.jpg"/>
    <hyperlink ref="V27" r:id="rId31" display="http://pbs.twimg.com/profile_images/1011818295916417025/P1CkbdYi_normal.jpg"/>
    <hyperlink ref="V28" r:id="rId32" display="http://pbs.twimg.com/profile_images/1011818295916417025/P1CkbdYi_normal.jpg"/>
    <hyperlink ref="V29" r:id="rId33" display="http://pbs.twimg.com/profile_images/1011818295916417025/P1CkbdYi_normal.jpg"/>
    <hyperlink ref="V30" r:id="rId34" display="http://pbs.twimg.com/profile_images/1076462504002375680/grqsiD9i_normal.jpg"/>
    <hyperlink ref="V31" r:id="rId35" display="http://pbs.twimg.com/profile_images/1076462504002375680/grqsiD9i_normal.jpg"/>
    <hyperlink ref="V32" r:id="rId36" display="http://pbs.twimg.com/profile_images/1076462504002375680/grqsiD9i_normal.jpg"/>
    <hyperlink ref="V33" r:id="rId37" display="http://pbs.twimg.com/profile_images/1076462504002375680/grqsiD9i_normal.jpg"/>
    <hyperlink ref="V34" r:id="rId38" display="https://pbs.twimg.com/media/D7tdrEwVsAAOqHW.jpg"/>
    <hyperlink ref="V35" r:id="rId39" display="http://pbs.twimg.com/profile_images/1004235176082321408/sr8WYJoB_normal.jpg"/>
    <hyperlink ref="V36" r:id="rId40" display="http://pbs.twimg.com/profile_images/973611685822058497/yRRo9D52_normal.jpg"/>
    <hyperlink ref="V37" r:id="rId41" display="http://pbs.twimg.com/profile_images/775315482/WB_normal.jpg"/>
    <hyperlink ref="V38" r:id="rId42" display="http://pbs.twimg.com/profile_images/973611685822058497/yRRo9D52_normal.jpg"/>
    <hyperlink ref="V39" r:id="rId43" display="http://pbs.twimg.com/profile_images/584756112773226496/djAQtEO5_normal.jpg"/>
    <hyperlink ref="V40" r:id="rId44" display="http://pbs.twimg.com/profile_images/973611685822058497/yRRo9D52_normal.jpg"/>
    <hyperlink ref="V41" r:id="rId45" display="http://pbs.twimg.com/profile_images/973611685822058497/yRRo9D52_normal.jpg"/>
    <hyperlink ref="V42" r:id="rId46" display="http://pbs.twimg.com/profile_images/499257180009529344/CSWhr7LZ_normal.jpeg"/>
    <hyperlink ref="V43" r:id="rId47" display="http://pbs.twimg.com/profile_images/584756954993688576/bce-bDIR_normal.jpg"/>
    <hyperlink ref="V44" r:id="rId48" display="http://pbs.twimg.com/profile_images/973611685822058497/yRRo9D52_normal.jpg"/>
    <hyperlink ref="V45" r:id="rId49" display="http://pbs.twimg.com/profile_images/760774125522518016/jhzjWv0i_normal.jpg"/>
    <hyperlink ref="V46" r:id="rId50" display="http://pbs.twimg.com/profile_images/760774125522518016/jhzjWv0i_normal.jpg"/>
    <hyperlink ref="V47" r:id="rId51" display="http://pbs.twimg.com/profile_images/1004235176082321408/sr8WYJoB_normal.jpg"/>
    <hyperlink ref="V48" r:id="rId52" display="http://pbs.twimg.com/profile_images/1004235176082321408/sr8WYJoB_normal.jpg"/>
    <hyperlink ref="V49" r:id="rId53" display="http://pbs.twimg.com/profile_images/973611685822058497/yRRo9D52_normal.jpg"/>
    <hyperlink ref="V50" r:id="rId54" display="http://pbs.twimg.com/profile_images/973611685822058497/yRRo9D52_normal.jpg"/>
    <hyperlink ref="V51" r:id="rId55" display="http://pbs.twimg.com/profile_images/973611685822058497/yRRo9D52_normal.jpg"/>
    <hyperlink ref="V52" r:id="rId56" display="http://pbs.twimg.com/profile_images/973611685822058497/yRRo9D52_normal.jpg"/>
    <hyperlink ref="V53" r:id="rId57" display="http://pbs.twimg.com/profile_images/973611685822058497/yRRo9D52_normal.jpg"/>
    <hyperlink ref="V54" r:id="rId58" display="http://pbs.twimg.com/profile_images/973611685822058497/yRRo9D52_normal.jpg"/>
    <hyperlink ref="V55" r:id="rId59" display="http://pbs.twimg.com/profile_images/973611685822058497/yRRo9D52_normal.jpg"/>
    <hyperlink ref="V56" r:id="rId60" display="http://pbs.twimg.com/profile_images/973611685822058497/yRRo9D52_normal.jpg"/>
    <hyperlink ref="V57" r:id="rId61" display="http://pbs.twimg.com/profile_images/973611685822058497/yRRo9D52_normal.jpg"/>
    <hyperlink ref="V58" r:id="rId62" display="http://pbs.twimg.com/profile_images/973611685822058497/yRRo9D52_normal.jpg"/>
    <hyperlink ref="V59" r:id="rId63" display="http://pbs.twimg.com/profile_images/973611685822058497/yRRo9D52_normal.jpg"/>
    <hyperlink ref="V60" r:id="rId64" display="http://pbs.twimg.com/profile_images/989796752327954432/Le52USlW_normal.jpg"/>
    <hyperlink ref="V61" r:id="rId65" display="http://pbs.twimg.com/profile_images/3383072572/2b0e67be1460e16857e604cc450f5129_normal.jpeg"/>
    <hyperlink ref="V62" r:id="rId66" display="http://pbs.twimg.com/profile_images/989796752327954432/Le52USlW_normal.jpg"/>
    <hyperlink ref="V63" r:id="rId67" display="http://pbs.twimg.com/profile_images/989796752327954432/Le52USlW_normal.jpg"/>
    <hyperlink ref="V64" r:id="rId68" display="http://pbs.twimg.com/profile_images/989796752327954432/Le52USlW_normal.jpg"/>
    <hyperlink ref="V65" r:id="rId69" display="http://pbs.twimg.com/profile_images/1004235176082321408/sr8WYJoB_normal.jpg"/>
    <hyperlink ref="V66" r:id="rId70" display="http://pbs.twimg.com/profile_images/1004235176082321408/sr8WYJoB_normal.jpg"/>
    <hyperlink ref="V67" r:id="rId71" display="http://pbs.twimg.com/profile_images/1004235176082321408/sr8WYJoB_normal.jpg"/>
    <hyperlink ref="V68" r:id="rId72" display="http://pbs.twimg.com/profile_images/1004235176082321408/sr8WYJoB_normal.jpg"/>
    <hyperlink ref="V69" r:id="rId73" display="http://pbs.twimg.com/profile_images/1078366371619192834/Q2ijmoJw_normal.jpg"/>
    <hyperlink ref="V70" r:id="rId74" display="http://pbs.twimg.com/profile_images/1078366371619192834/Q2ijmoJw_normal.jpg"/>
    <hyperlink ref="V71" r:id="rId75" display="http://pbs.twimg.com/profile_images/584757365037277185/syly2DDZ_normal.jpg"/>
    <hyperlink ref="V72" r:id="rId76" display="http://pbs.twimg.com/profile_images/1078366371619192834/Q2ijmoJw_normal.jpg"/>
    <hyperlink ref="V73" r:id="rId77" display="http://pbs.twimg.com/profile_images/1078366371619192834/Q2ijmoJw_normal.jpg"/>
    <hyperlink ref="V74" r:id="rId78" display="http://pbs.twimg.com/profile_images/584755122854612992/-qOfOneV_normal.jpg"/>
    <hyperlink ref="V75" r:id="rId79" display="http://pbs.twimg.com/profile_images/1078366371619192834/Q2ijmoJw_normal.jpg"/>
    <hyperlink ref="V76" r:id="rId80" display="http://pbs.twimg.com/profile_images/1078366371619192834/Q2ijmoJw_normal.jpg"/>
    <hyperlink ref="Z3" r:id="rId81" display="https://twitter.com/sandmouth/status/1130878682011250689"/>
    <hyperlink ref="Z4" r:id="rId82" display="https://twitter.com/wiomax_cn/status/1133557291582726144"/>
    <hyperlink ref="Z5" r:id="rId83" display="https://twitter.com/deepsingularity/status/1133602758689296384"/>
    <hyperlink ref="Z6" r:id="rId84" display="https://twitter.com/raymondwsa460/status/1133602771729408000"/>
    <hyperlink ref="Z7" r:id="rId85" display="https://twitter.com/msarozz/status/1133602954097975297"/>
    <hyperlink ref="Z8" r:id="rId86" display="https://twitter.com/manifattura40/status/1133602982300463104"/>
    <hyperlink ref="Z9" r:id="rId87" display="https://twitter.com/aaroncuddeback/status/1133603177620807680"/>
    <hyperlink ref="Z10" r:id="rId88" display="https://twitter.com/nvsdata/status/1133603988987891718"/>
    <hyperlink ref="Z11" r:id="rId89" display="https://twitter.com/machinelearn_d/status/1133628007967412224"/>
    <hyperlink ref="Z12" r:id="rId90" display="https://twitter.com/machinelearn_d/status/1133629205046939648"/>
    <hyperlink ref="Z13" r:id="rId91" display="https://twitter.com/deep_in_depth/status/1133546002768683008"/>
    <hyperlink ref="Z14" r:id="rId92" display="https://twitter.com/calcaware/status/1133629295786700806"/>
    <hyperlink ref="Z15" r:id="rId93" display="https://twitter.com/javascriptd/status/1133634095005614081"/>
    <hyperlink ref="Z16" r:id="rId94" display="https://twitter.com/wynandbooysen/status/1133652330656751617"/>
    <hyperlink ref="Z17" r:id="rId95" display="https://twitter.com/wynandbooysen/status/1133653372098232320"/>
    <hyperlink ref="Z18" r:id="rId96" display="https://twitter.com/tonyai22197531/status/1133661737151078400"/>
    <hyperlink ref="Z19" r:id="rId97" display="https://twitter.com/cool_golang/status/1133646676663648256"/>
    <hyperlink ref="Z20" r:id="rId98" display="https://twitter.com/cool_golang/status/1133646682003001344"/>
    <hyperlink ref="Z21" r:id="rId99" display="https://twitter.com/cool_golang/status/1133651707970379776"/>
    <hyperlink ref="Z22" r:id="rId100" display="https://twitter.com/cool_golang/status/1133659262184509440"/>
    <hyperlink ref="Z23" r:id="rId101" display="https://twitter.com/cool_golang/status/1133661769568804864"/>
    <hyperlink ref="Z24" r:id="rId102" display="https://twitter.com/rstatstweet/status/1133605685801947138"/>
    <hyperlink ref="Z25" r:id="rId103" display="https://twitter.com/rstatstweet/status/1133647060446715904"/>
    <hyperlink ref="Z26" r:id="rId104" display="https://twitter.com/rstatstweet/status/1133647066033471488"/>
    <hyperlink ref="Z27" r:id="rId105" display="https://twitter.com/rstatstweet/status/1133654613356425216"/>
    <hyperlink ref="Z28" r:id="rId106" display="https://twitter.com/rstatstweet/status/1133658375718428673"/>
    <hyperlink ref="Z29" r:id="rId107" display="https://twitter.com/rstatstweet/status/1133662208695705600"/>
    <hyperlink ref="Z30" r:id="rId108" display="https://twitter.com/thecuriousluke/status/1133657750632882176"/>
    <hyperlink ref="Z31" r:id="rId109" display="https://twitter.com/thecuriousluke/status/1133657750632882176"/>
    <hyperlink ref="Z32" r:id="rId110" display="https://twitter.com/thecuriousluke/status/1133658504949051392"/>
    <hyperlink ref="Z33" r:id="rId111" display="https://twitter.com/thecuriousluke/status/1133662277826154497"/>
    <hyperlink ref="Z34" r:id="rId112" display="https://twitter.com/gp_pulipaka/status/1133602727920001024"/>
    <hyperlink ref="Z35" r:id="rId113" display="https://twitter.com/machine_ml/status/1133603061874737153"/>
    <hyperlink ref="Z36" r:id="rId114" display="https://twitter.com/serverlessfan/status/1133602750674165760"/>
    <hyperlink ref="Z37" r:id="rId115" display="https://twitter.com/wil_bielert/status/1133662886151303168"/>
    <hyperlink ref="Z38" r:id="rId116" display="https://twitter.com/serverlessfan/status/1133662907995250689"/>
    <hyperlink ref="Z39" r:id="rId117" display="https://twitter.com/datasciencefr/status/1133651013871767552"/>
    <hyperlink ref="Z40" r:id="rId118" display="https://twitter.com/serverlessfan/status/1133651035686408192"/>
    <hyperlink ref="Z41" r:id="rId119" display="https://twitter.com/serverlessfan/status/1133662907995250689"/>
    <hyperlink ref="Z42" r:id="rId120" display="https://twitter.com/nosqldigest/status/1133664707783548933"/>
    <hyperlink ref="Z43" r:id="rId121" display="https://twitter.com/datascientistsf/status/1133661643118919681"/>
    <hyperlink ref="Z44" r:id="rId122" display="https://twitter.com/serverlessfan/status/1133661665076088834"/>
    <hyperlink ref="Z45" r:id="rId123" display="https://twitter.com/chidambara09/status/1133663134030319616"/>
    <hyperlink ref="Z46" r:id="rId124" display="https://twitter.com/chidambara09/status/1133665898940649473"/>
    <hyperlink ref="Z47" r:id="rId125" display="https://twitter.com/machine_ml/status/1133644715725864960"/>
    <hyperlink ref="Z48" r:id="rId126" display="https://twitter.com/machine_ml/status/1133644732566069248"/>
    <hyperlink ref="Z49" r:id="rId127" display="https://twitter.com/serverlessfan/status/1133644436829818880"/>
    <hyperlink ref="Z50" r:id="rId128" display="https://twitter.com/serverlessfan/status/1133644566115037184"/>
    <hyperlink ref="Z51" r:id="rId129" display="https://twitter.com/serverlessfan/status/1133644729667788800"/>
    <hyperlink ref="Z52" r:id="rId130" display="https://twitter.com/serverlessfan/status/1133644729667788800"/>
    <hyperlink ref="Z53" r:id="rId131" display="https://twitter.com/serverlessfan/status/1133644737624322048"/>
    <hyperlink ref="Z54" r:id="rId132" display="https://twitter.com/serverlessfan/status/1133644737624322048"/>
    <hyperlink ref="Z55" r:id="rId133" display="https://twitter.com/serverlessfan/status/1133644747153842177"/>
    <hyperlink ref="Z56" r:id="rId134" display="https://twitter.com/serverlessfan/status/1133644747153842177"/>
    <hyperlink ref="Z57" r:id="rId135" display="https://twitter.com/serverlessfan/status/1133644754447753216"/>
    <hyperlink ref="Z58" r:id="rId136" display="https://twitter.com/serverlessfan/status/1133644754447753216"/>
    <hyperlink ref="Z59" r:id="rId137" display="https://twitter.com/serverlessfan/status/1133657800142413824"/>
    <hyperlink ref="Z60" r:id="rId138" display="https://twitter.com/cloudcoopitaly/status/1133652367549845504"/>
    <hyperlink ref="Z61" r:id="rId139" display="https://twitter.com/analyticsfrance/status/1133657778109730817"/>
    <hyperlink ref="Z62" r:id="rId140" display="https://twitter.com/cloudcoopitaly/status/1133667465064529921"/>
    <hyperlink ref="Z63" r:id="rId141" display="https://twitter.com/cloudcoopitaly/status/1133652367549845504"/>
    <hyperlink ref="Z64" r:id="rId142" display="https://twitter.com/cloudcoopitaly/status/1133652367549845504"/>
    <hyperlink ref="Z65" r:id="rId143" display="https://twitter.com/machine_ml/status/1133644707647688704"/>
    <hyperlink ref="Z66" r:id="rId144" display="https://twitter.com/machine_ml/status/1133644715725864960"/>
    <hyperlink ref="Z67" r:id="rId145" display="https://twitter.com/machine_ml/status/1133644725288935426"/>
    <hyperlink ref="Z68" r:id="rId146" display="https://twitter.com/machine_ml/status/1133644732566069248"/>
    <hyperlink ref="Z69" r:id="rId147" display="https://twitter.com/dggonzalez2015/status/1133650067913682944"/>
    <hyperlink ref="Z70" r:id="rId148" display="https://twitter.com/dggonzalez2015/status/1133657629618782208"/>
    <hyperlink ref="Z71" r:id="rId149" display="https://twitter.com/datascientistfr/status/1133644544162115584"/>
    <hyperlink ref="Z72" r:id="rId150" display="https://twitter.com/dggonzalez2015/status/1133650067913682944"/>
    <hyperlink ref="Z73" r:id="rId151" display="https://twitter.com/dggonzalez2015/status/1133675295901462528"/>
    <hyperlink ref="Z74" r:id="rId152" display="https://twitter.com/analyticsfr/status/1133644414893604864"/>
    <hyperlink ref="Z75" r:id="rId153" display="https://twitter.com/dggonzalez2015/status/1133657629618782208"/>
    <hyperlink ref="Z76" r:id="rId154" display="https://twitter.com/dggonzalez2015/status/1133687907355639808"/>
    <hyperlink ref="BB3" r:id="rId155" display="https://api.twitter.com/1.1/geo/id/cd450c94084cbf9b.json"/>
    <hyperlink ref="BB34" r:id="rId156" display="https://api.twitter.com/1.1/geo/id/7d62cffe6f98f349.json"/>
  </hyperlinks>
  <printOptions/>
  <pageMargins left="0.7" right="0.7" top="0.75" bottom="0.75" header="0.3" footer="0.3"/>
  <pageSetup horizontalDpi="600" verticalDpi="600" orientation="portrait" r:id="rId160"/>
  <legacyDrawing r:id="rId158"/>
  <tableParts>
    <tablePart r:id="rId1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516E-A996-4C09-9A85-6B92FF76F1A7}">
  <dimension ref="A1:G194"/>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946</v>
      </c>
      <c r="B1" s="13" t="s">
        <v>978</v>
      </c>
      <c r="C1" s="13" t="s">
        <v>979</v>
      </c>
      <c r="D1" s="13" t="s">
        <v>144</v>
      </c>
      <c r="E1" s="13" t="s">
        <v>981</v>
      </c>
      <c r="F1" s="13" t="s">
        <v>982</v>
      </c>
      <c r="G1" s="13" t="s">
        <v>983</v>
      </c>
    </row>
    <row r="2" spans="1:7" ht="15">
      <c r="A2" s="84" t="s">
        <v>822</v>
      </c>
      <c r="B2" s="84">
        <v>0</v>
      </c>
      <c r="C2" s="130">
        <v>0</v>
      </c>
      <c r="D2" s="84" t="s">
        <v>980</v>
      </c>
      <c r="E2" s="84"/>
      <c r="F2" s="84"/>
      <c r="G2" s="84"/>
    </row>
    <row r="3" spans="1:7" ht="15">
      <c r="A3" s="84" t="s">
        <v>823</v>
      </c>
      <c r="B3" s="84">
        <v>4</v>
      </c>
      <c r="C3" s="130">
        <v>0.002416918429003021</v>
      </c>
      <c r="D3" s="84" t="s">
        <v>980</v>
      </c>
      <c r="E3" s="84"/>
      <c r="F3" s="84"/>
      <c r="G3" s="84"/>
    </row>
    <row r="4" spans="1:7" ht="15">
      <c r="A4" s="84" t="s">
        <v>824</v>
      </c>
      <c r="B4" s="84">
        <v>0</v>
      </c>
      <c r="C4" s="130">
        <v>0</v>
      </c>
      <c r="D4" s="84" t="s">
        <v>980</v>
      </c>
      <c r="E4" s="84"/>
      <c r="F4" s="84"/>
      <c r="G4" s="84"/>
    </row>
    <row r="5" spans="1:7" ht="15">
      <c r="A5" s="84" t="s">
        <v>825</v>
      </c>
      <c r="B5" s="84">
        <v>1651</v>
      </c>
      <c r="C5" s="130">
        <v>0.997583081570997</v>
      </c>
      <c r="D5" s="84" t="s">
        <v>980</v>
      </c>
      <c r="E5" s="84"/>
      <c r="F5" s="84"/>
      <c r="G5" s="84"/>
    </row>
    <row r="6" spans="1:7" ht="15">
      <c r="A6" s="84" t="s">
        <v>826</v>
      </c>
      <c r="B6" s="84">
        <v>1655</v>
      </c>
      <c r="C6" s="130">
        <v>1</v>
      </c>
      <c r="D6" s="84" t="s">
        <v>980</v>
      </c>
      <c r="E6" s="84"/>
      <c r="F6" s="84"/>
      <c r="G6" s="84"/>
    </row>
    <row r="7" spans="1:7" ht="15">
      <c r="A7" s="92" t="s">
        <v>827</v>
      </c>
      <c r="B7" s="92">
        <v>62</v>
      </c>
      <c r="C7" s="131">
        <v>0</v>
      </c>
      <c r="D7" s="92" t="s">
        <v>980</v>
      </c>
      <c r="E7" s="92" t="b">
        <v>0</v>
      </c>
      <c r="F7" s="92" t="b">
        <v>0</v>
      </c>
      <c r="G7" s="92" t="b">
        <v>0</v>
      </c>
    </row>
    <row r="8" spans="1:7" ht="15">
      <c r="A8" s="92" t="s">
        <v>828</v>
      </c>
      <c r="B8" s="92">
        <v>62</v>
      </c>
      <c r="C8" s="131">
        <v>0</v>
      </c>
      <c r="D8" s="92" t="s">
        <v>980</v>
      </c>
      <c r="E8" s="92" t="b">
        <v>0</v>
      </c>
      <c r="F8" s="92" t="b">
        <v>0</v>
      </c>
      <c r="G8" s="92" t="b">
        <v>0</v>
      </c>
    </row>
    <row r="9" spans="1:7" ht="15">
      <c r="A9" s="92" t="s">
        <v>829</v>
      </c>
      <c r="B9" s="92">
        <v>61</v>
      </c>
      <c r="C9" s="131">
        <v>0.0002764910935408843</v>
      </c>
      <c r="D9" s="92" t="s">
        <v>980</v>
      </c>
      <c r="E9" s="92" t="b">
        <v>0</v>
      </c>
      <c r="F9" s="92" t="b">
        <v>0</v>
      </c>
      <c r="G9" s="92" t="b">
        <v>0</v>
      </c>
    </row>
    <row r="10" spans="1:7" ht="15">
      <c r="A10" s="92" t="s">
        <v>830</v>
      </c>
      <c r="B10" s="92">
        <v>61</v>
      </c>
      <c r="C10" s="131">
        <v>0.0002764910935408843</v>
      </c>
      <c r="D10" s="92" t="s">
        <v>980</v>
      </c>
      <c r="E10" s="92" t="b">
        <v>0</v>
      </c>
      <c r="F10" s="92" t="b">
        <v>0</v>
      </c>
      <c r="G10" s="92" t="b">
        <v>0</v>
      </c>
    </row>
    <row r="11" spans="1:7" ht="15">
      <c r="A11" s="92" t="s">
        <v>831</v>
      </c>
      <c r="B11" s="92">
        <v>61</v>
      </c>
      <c r="C11" s="131">
        <v>0.0002764910935408843</v>
      </c>
      <c r="D11" s="92" t="s">
        <v>980</v>
      </c>
      <c r="E11" s="92" t="b">
        <v>0</v>
      </c>
      <c r="F11" s="92" t="b">
        <v>0</v>
      </c>
      <c r="G11" s="92" t="b">
        <v>0</v>
      </c>
    </row>
    <row r="12" spans="1:7" ht="15">
      <c r="A12" s="92" t="s">
        <v>798</v>
      </c>
      <c r="B12" s="92">
        <v>57</v>
      </c>
      <c r="C12" s="131">
        <v>0.0013359817253327743</v>
      </c>
      <c r="D12" s="92" t="s">
        <v>980</v>
      </c>
      <c r="E12" s="92" t="b">
        <v>0</v>
      </c>
      <c r="F12" s="92" t="b">
        <v>0</v>
      </c>
      <c r="G12" s="92" t="b">
        <v>0</v>
      </c>
    </row>
    <row r="13" spans="1:7" ht="15">
      <c r="A13" s="92" t="s">
        <v>833</v>
      </c>
      <c r="B13" s="92">
        <v>57</v>
      </c>
      <c r="C13" s="131">
        <v>0.0013359817253327743</v>
      </c>
      <c r="D13" s="92" t="s">
        <v>980</v>
      </c>
      <c r="E13" s="92" t="b">
        <v>0</v>
      </c>
      <c r="F13" s="92" t="b">
        <v>0</v>
      </c>
      <c r="G13" s="92" t="b">
        <v>0</v>
      </c>
    </row>
    <row r="14" spans="1:7" ht="15">
      <c r="A14" s="92" t="s">
        <v>834</v>
      </c>
      <c r="B14" s="92">
        <v>57</v>
      </c>
      <c r="C14" s="131">
        <v>0.0013359817253327743</v>
      </c>
      <c r="D14" s="92" t="s">
        <v>980</v>
      </c>
      <c r="E14" s="92" t="b">
        <v>0</v>
      </c>
      <c r="F14" s="92" t="b">
        <v>0</v>
      </c>
      <c r="G14" s="92" t="b">
        <v>0</v>
      </c>
    </row>
    <row r="15" spans="1:7" ht="15">
      <c r="A15" s="92" t="s">
        <v>835</v>
      </c>
      <c r="B15" s="92">
        <v>57</v>
      </c>
      <c r="C15" s="131">
        <v>0.0013359817253327743</v>
      </c>
      <c r="D15" s="92" t="s">
        <v>980</v>
      </c>
      <c r="E15" s="92" t="b">
        <v>0</v>
      </c>
      <c r="F15" s="92" t="b">
        <v>0</v>
      </c>
      <c r="G15" s="92" t="b">
        <v>0</v>
      </c>
    </row>
    <row r="16" spans="1:7" ht="15">
      <c r="A16" s="92" t="s">
        <v>802</v>
      </c>
      <c r="B16" s="92">
        <v>57</v>
      </c>
      <c r="C16" s="131">
        <v>0.0013359817253327743</v>
      </c>
      <c r="D16" s="92" t="s">
        <v>980</v>
      </c>
      <c r="E16" s="92" t="b">
        <v>0</v>
      </c>
      <c r="F16" s="92" t="b">
        <v>0</v>
      </c>
      <c r="G16" s="92" t="b">
        <v>0</v>
      </c>
    </row>
    <row r="17" spans="1:7" ht="15">
      <c r="A17" s="92" t="s">
        <v>836</v>
      </c>
      <c r="B17" s="92">
        <v>57</v>
      </c>
      <c r="C17" s="131">
        <v>0.0013359817253327743</v>
      </c>
      <c r="D17" s="92" t="s">
        <v>980</v>
      </c>
      <c r="E17" s="92" t="b">
        <v>0</v>
      </c>
      <c r="F17" s="92" t="b">
        <v>0</v>
      </c>
      <c r="G17" s="92" t="b">
        <v>0</v>
      </c>
    </row>
    <row r="18" spans="1:7" ht="15">
      <c r="A18" s="92" t="s">
        <v>837</v>
      </c>
      <c r="B18" s="92">
        <v>57</v>
      </c>
      <c r="C18" s="131">
        <v>0.0013359817253327743</v>
      </c>
      <c r="D18" s="92" t="s">
        <v>980</v>
      </c>
      <c r="E18" s="92" t="b">
        <v>0</v>
      </c>
      <c r="F18" s="92" t="b">
        <v>0</v>
      </c>
      <c r="G18" s="92" t="b">
        <v>0</v>
      </c>
    </row>
    <row r="19" spans="1:7" ht="15">
      <c r="A19" s="92" t="s">
        <v>947</v>
      </c>
      <c r="B19" s="92">
        <v>57</v>
      </c>
      <c r="C19" s="131">
        <v>0.0013359817253327743</v>
      </c>
      <c r="D19" s="92" t="s">
        <v>980</v>
      </c>
      <c r="E19" s="92" t="b">
        <v>0</v>
      </c>
      <c r="F19" s="92" t="b">
        <v>0</v>
      </c>
      <c r="G19" s="92" t="b">
        <v>0</v>
      </c>
    </row>
    <row r="20" spans="1:7" ht="15">
      <c r="A20" s="92" t="s">
        <v>948</v>
      </c>
      <c r="B20" s="92">
        <v>57</v>
      </c>
      <c r="C20" s="131">
        <v>0.0013359817253327743</v>
      </c>
      <c r="D20" s="92" t="s">
        <v>980</v>
      </c>
      <c r="E20" s="92" t="b">
        <v>0</v>
      </c>
      <c r="F20" s="92" t="b">
        <v>0</v>
      </c>
      <c r="G20" s="92" t="b">
        <v>0</v>
      </c>
    </row>
    <row r="21" spans="1:7" ht="15">
      <c r="A21" s="92" t="s">
        <v>949</v>
      </c>
      <c r="B21" s="92">
        <v>57</v>
      </c>
      <c r="C21" s="131">
        <v>0.0013359817253327743</v>
      </c>
      <c r="D21" s="92" t="s">
        <v>980</v>
      </c>
      <c r="E21" s="92" t="b">
        <v>0</v>
      </c>
      <c r="F21" s="92" t="b">
        <v>0</v>
      </c>
      <c r="G21" s="92" t="b">
        <v>0</v>
      </c>
    </row>
    <row r="22" spans="1:7" ht="15">
      <c r="A22" s="92" t="s">
        <v>950</v>
      </c>
      <c r="B22" s="92">
        <v>57</v>
      </c>
      <c r="C22" s="131">
        <v>0.0013359817253327743</v>
      </c>
      <c r="D22" s="92" t="s">
        <v>980</v>
      </c>
      <c r="E22" s="92" t="b">
        <v>0</v>
      </c>
      <c r="F22" s="92" t="b">
        <v>0</v>
      </c>
      <c r="G22" s="92" t="b">
        <v>0</v>
      </c>
    </row>
    <row r="23" spans="1:7" ht="15">
      <c r="A23" s="92" t="s">
        <v>951</v>
      </c>
      <c r="B23" s="92">
        <v>57</v>
      </c>
      <c r="C23" s="131">
        <v>0.0013359817253327743</v>
      </c>
      <c r="D23" s="92" t="s">
        <v>980</v>
      </c>
      <c r="E23" s="92" t="b">
        <v>0</v>
      </c>
      <c r="F23" s="92" t="b">
        <v>0</v>
      </c>
      <c r="G23" s="92" t="b">
        <v>0</v>
      </c>
    </row>
    <row r="24" spans="1:7" ht="15">
      <c r="A24" s="92" t="s">
        <v>952</v>
      </c>
      <c r="B24" s="92">
        <v>57</v>
      </c>
      <c r="C24" s="131">
        <v>0.0013359817253327743</v>
      </c>
      <c r="D24" s="92" t="s">
        <v>980</v>
      </c>
      <c r="E24" s="92" t="b">
        <v>0</v>
      </c>
      <c r="F24" s="92" t="b">
        <v>0</v>
      </c>
      <c r="G24" s="92" t="b">
        <v>0</v>
      </c>
    </row>
    <row r="25" spans="1:7" ht="15">
      <c r="A25" s="92" t="s">
        <v>953</v>
      </c>
      <c r="B25" s="92">
        <v>57</v>
      </c>
      <c r="C25" s="131">
        <v>0.0013359817253327743</v>
      </c>
      <c r="D25" s="92" t="s">
        <v>980</v>
      </c>
      <c r="E25" s="92" t="b">
        <v>0</v>
      </c>
      <c r="F25" s="92" t="b">
        <v>0</v>
      </c>
      <c r="G25" s="92" t="b">
        <v>0</v>
      </c>
    </row>
    <row r="26" spans="1:7" ht="15">
      <c r="A26" s="92" t="s">
        <v>954</v>
      </c>
      <c r="B26" s="92">
        <v>57</v>
      </c>
      <c r="C26" s="131">
        <v>0.0013359817253327743</v>
      </c>
      <c r="D26" s="92" t="s">
        <v>980</v>
      </c>
      <c r="E26" s="92" t="b">
        <v>0</v>
      </c>
      <c r="F26" s="92" t="b">
        <v>0</v>
      </c>
      <c r="G26" s="92" t="b">
        <v>0</v>
      </c>
    </row>
    <row r="27" spans="1:7" ht="15">
      <c r="A27" s="92" t="s">
        <v>955</v>
      </c>
      <c r="B27" s="92">
        <v>57</v>
      </c>
      <c r="C27" s="131">
        <v>0.0013359817253327743</v>
      </c>
      <c r="D27" s="92" t="s">
        <v>980</v>
      </c>
      <c r="E27" s="92" t="b">
        <v>0</v>
      </c>
      <c r="F27" s="92" t="b">
        <v>0</v>
      </c>
      <c r="G27" s="92" t="b">
        <v>0</v>
      </c>
    </row>
    <row r="28" spans="1:7" ht="15">
      <c r="A28" s="92" t="s">
        <v>956</v>
      </c>
      <c r="B28" s="92">
        <v>57</v>
      </c>
      <c r="C28" s="131">
        <v>0.0013359817253327743</v>
      </c>
      <c r="D28" s="92" t="s">
        <v>980</v>
      </c>
      <c r="E28" s="92" t="b">
        <v>0</v>
      </c>
      <c r="F28" s="92" t="b">
        <v>0</v>
      </c>
      <c r="G28" s="92" t="b">
        <v>0</v>
      </c>
    </row>
    <row r="29" spans="1:7" ht="15">
      <c r="A29" s="92" t="s">
        <v>957</v>
      </c>
      <c r="B29" s="92">
        <v>57</v>
      </c>
      <c r="C29" s="131">
        <v>0.0013359817253327743</v>
      </c>
      <c r="D29" s="92" t="s">
        <v>980</v>
      </c>
      <c r="E29" s="92" t="b">
        <v>0</v>
      </c>
      <c r="F29" s="92" t="b">
        <v>0</v>
      </c>
      <c r="G29" s="92" t="b">
        <v>0</v>
      </c>
    </row>
    <row r="30" spans="1:7" ht="15">
      <c r="A30" s="92" t="s">
        <v>958</v>
      </c>
      <c r="B30" s="92">
        <v>52</v>
      </c>
      <c r="C30" s="131">
        <v>0.0025495468452500928</v>
      </c>
      <c r="D30" s="92" t="s">
        <v>980</v>
      </c>
      <c r="E30" s="92" t="b">
        <v>0</v>
      </c>
      <c r="F30" s="92" t="b">
        <v>0</v>
      </c>
      <c r="G30" s="92" t="b">
        <v>0</v>
      </c>
    </row>
    <row r="31" spans="1:7" ht="15">
      <c r="A31" s="92" t="s">
        <v>959</v>
      </c>
      <c r="B31" s="92">
        <v>52</v>
      </c>
      <c r="C31" s="131">
        <v>0.0025495468452500928</v>
      </c>
      <c r="D31" s="92" t="s">
        <v>980</v>
      </c>
      <c r="E31" s="92" t="b">
        <v>0</v>
      </c>
      <c r="F31" s="92" t="b">
        <v>0</v>
      </c>
      <c r="G31" s="92" t="b">
        <v>0</v>
      </c>
    </row>
    <row r="32" spans="1:7" ht="15">
      <c r="A32" s="92" t="s">
        <v>263</v>
      </c>
      <c r="B32" s="92">
        <v>7</v>
      </c>
      <c r="C32" s="131">
        <v>0.004256133213342734</v>
      </c>
      <c r="D32" s="92" t="s">
        <v>980</v>
      </c>
      <c r="E32" s="92" t="b">
        <v>0</v>
      </c>
      <c r="F32" s="92" t="b">
        <v>0</v>
      </c>
      <c r="G32" s="92" t="b">
        <v>0</v>
      </c>
    </row>
    <row r="33" spans="1:7" ht="15">
      <c r="A33" s="92" t="s">
        <v>262</v>
      </c>
      <c r="B33" s="92">
        <v>5</v>
      </c>
      <c r="C33" s="131">
        <v>0.0035090554722793173</v>
      </c>
      <c r="D33" s="92" t="s">
        <v>980</v>
      </c>
      <c r="E33" s="92" t="b">
        <v>0</v>
      </c>
      <c r="F33" s="92" t="b">
        <v>0</v>
      </c>
      <c r="G33" s="92" t="b">
        <v>0</v>
      </c>
    </row>
    <row r="34" spans="1:7" ht="15">
      <c r="A34" s="92" t="s">
        <v>253</v>
      </c>
      <c r="B34" s="92">
        <v>5</v>
      </c>
      <c r="C34" s="131">
        <v>0.0035090554722793173</v>
      </c>
      <c r="D34" s="92" t="s">
        <v>980</v>
      </c>
      <c r="E34" s="92" t="b">
        <v>0</v>
      </c>
      <c r="F34" s="92" t="b">
        <v>0</v>
      </c>
      <c r="G34" s="92" t="b">
        <v>0</v>
      </c>
    </row>
    <row r="35" spans="1:7" ht="15">
      <c r="A35" s="92" t="s">
        <v>842</v>
      </c>
      <c r="B35" s="92">
        <v>4</v>
      </c>
      <c r="C35" s="131">
        <v>0.003056050572966088</v>
      </c>
      <c r="D35" s="92" t="s">
        <v>980</v>
      </c>
      <c r="E35" s="92" t="b">
        <v>0</v>
      </c>
      <c r="F35" s="92" t="b">
        <v>0</v>
      </c>
      <c r="G35" s="92" t="b">
        <v>0</v>
      </c>
    </row>
    <row r="36" spans="1:7" ht="15">
      <c r="A36" s="92" t="s">
        <v>843</v>
      </c>
      <c r="B36" s="92">
        <v>4</v>
      </c>
      <c r="C36" s="131">
        <v>0.003056050572966088</v>
      </c>
      <c r="D36" s="92" t="s">
        <v>980</v>
      </c>
      <c r="E36" s="92" t="b">
        <v>0</v>
      </c>
      <c r="F36" s="92" t="b">
        <v>0</v>
      </c>
      <c r="G36" s="92" t="b">
        <v>0</v>
      </c>
    </row>
    <row r="37" spans="1:7" ht="15">
      <c r="A37" s="92" t="s">
        <v>844</v>
      </c>
      <c r="B37" s="92">
        <v>4</v>
      </c>
      <c r="C37" s="131">
        <v>0.003056050572966088</v>
      </c>
      <c r="D37" s="92" t="s">
        <v>980</v>
      </c>
      <c r="E37" s="92" t="b">
        <v>0</v>
      </c>
      <c r="F37" s="92" t="b">
        <v>0</v>
      </c>
      <c r="G37" s="92" t="b">
        <v>0</v>
      </c>
    </row>
    <row r="38" spans="1:7" ht="15">
      <c r="A38" s="92" t="s">
        <v>845</v>
      </c>
      <c r="B38" s="92">
        <v>4</v>
      </c>
      <c r="C38" s="131">
        <v>0.003056050572966088</v>
      </c>
      <c r="D38" s="92" t="s">
        <v>980</v>
      </c>
      <c r="E38" s="92" t="b">
        <v>0</v>
      </c>
      <c r="F38" s="92" t="b">
        <v>0</v>
      </c>
      <c r="G38" s="92" t="b">
        <v>0</v>
      </c>
    </row>
    <row r="39" spans="1:7" ht="15">
      <c r="A39" s="92" t="s">
        <v>846</v>
      </c>
      <c r="B39" s="92">
        <v>4</v>
      </c>
      <c r="C39" s="131">
        <v>0.003056050572966088</v>
      </c>
      <c r="D39" s="92" t="s">
        <v>980</v>
      </c>
      <c r="E39" s="92" t="b">
        <v>0</v>
      </c>
      <c r="F39" s="92" t="b">
        <v>1</v>
      </c>
      <c r="G39" s="92" t="b">
        <v>0</v>
      </c>
    </row>
    <row r="40" spans="1:7" ht="15">
      <c r="A40" s="92" t="s">
        <v>796</v>
      </c>
      <c r="B40" s="92">
        <v>4</v>
      </c>
      <c r="C40" s="131">
        <v>0.003056050572966088</v>
      </c>
      <c r="D40" s="92" t="s">
        <v>980</v>
      </c>
      <c r="E40" s="92" t="b">
        <v>0</v>
      </c>
      <c r="F40" s="92" t="b">
        <v>0</v>
      </c>
      <c r="G40" s="92" t="b">
        <v>0</v>
      </c>
    </row>
    <row r="41" spans="1:7" ht="15">
      <c r="A41" s="92" t="s">
        <v>960</v>
      </c>
      <c r="B41" s="92">
        <v>4</v>
      </c>
      <c r="C41" s="131">
        <v>0.003056050572966088</v>
      </c>
      <c r="D41" s="92" t="s">
        <v>980</v>
      </c>
      <c r="E41" s="92" t="b">
        <v>0</v>
      </c>
      <c r="F41" s="92" t="b">
        <v>0</v>
      </c>
      <c r="G41" s="92" t="b">
        <v>0</v>
      </c>
    </row>
    <row r="42" spans="1:7" ht="15">
      <c r="A42" s="92" t="s">
        <v>961</v>
      </c>
      <c r="B42" s="92">
        <v>4</v>
      </c>
      <c r="C42" s="131">
        <v>0.003056050572966088</v>
      </c>
      <c r="D42" s="92" t="s">
        <v>980</v>
      </c>
      <c r="E42" s="92" t="b">
        <v>0</v>
      </c>
      <c r="F42" s="92" t="b">
        <v>0</v>
      </c>
      <c r="G42" s="92" t="b">
        <v>0</v>
      </c>
    </row>
    <row r="43" spans="1:7" ht="15">
      <c r="A43" s="92" t="s">
        <v>962</v>
      </c>
      <c r="B43" s="92">
        <v>4</v>
      </c>
      <c r="C43" s="131">
        <v>0.003056050572966088</v>
      </c>
      <c r="D43" s="92" t="s">
        <v>980</v>
      </c>
      <c r="E43" s="92" t="b">
        <v>0</v>
      </c>
      <c r="F43" s="92" t="b">
        <v>0</v>
      </c>
      <c r="G43" s="92" t="b">
        <v>0</v>
      </c>
    </row>
    <row r="44" spans="1:7" ht="15">
      <c r="A44" s="92" t="s">
        <v>963</v>
      </c>
      <c r="B44" s="92">
        <v>4</v>
      </c>
      <c r="C44" s="131">
        <v>0.003056050572966088</v>
      </c>
      <c r="D44" s="92" t="s">
        <v>980</v>
      </c>
      <c r="E44" s="92" t="b">
        <v>0</v>
      </c>
      <c r="F44" s="92" t="b">
        <v>0</v>
      </c>
      <c r="G44" s="92" t="b">
        <v>0</v>
      </c>
    </row>
    <row r="45" spans="1:7" ht="15">
      <c r="A45" s="92" t="s">
        <v>964</v>
      </c>
      <c r="B45" s="92">
        <v>4</v>
      </c>
      <c r="C45" s="131">
        <v>0.003056050572966088</v>
      </c>
      <c r="D45" s="92" t="s">
        <v>980</v>
      </c>
      <c r="E45" s="92" t="b">
        <v>0</v>
      </c>
      <c r="F45" s="92" t="b">
        <v>0</v>
      </c>
      <c r="G45" s="92" t="b">
        <v>0</v>
      </c>
    </row>
    <row r="46" spans="1:7" ht="15">
      <c r="A46" s="92" t="s">
        <v>965</v>
      </c>
      <c r="B46" s="92">
        <v>4</v>
      </c>
      <c r="C46" s="131">
        <v>0.003056050572966088</v>
      </c>
      <c r="D46" s="92" t="s">
        <v>980</v>
      </c>
      <c r="E46" s="92" t="b">
        <v>0</v>
      </c>
      <c r="F46" s="92" t="b">
        <v>0</v>
      </c>
      <c r="G46" s="92" t="b">
        <v>0</v>
      </c>
    </row>
    <row r="47" spans="1:7" ht="15">
      <c r="A47" s="92" t="s">
        <v>966</v>
      </c>
      <c r="B47" s="92">
        <v>4</v>
      </c>
      <c r="C47" s="131">
        <v>0.003056050572966088</v>
      </c>
      <c r="D47" s="92" t="s">
        <v>980</v>
      </c>
      <c r="E47" s="92" t="b">
        <v>0</v>
      </c>
      <c r="F47" s="92" t="b">
        <v>0</v>
      </c>
      <c r="G47" s="92" t="b">
        <v>0</v>
      </c>
    </row>
    <row r="48" spans="1:7" ht="15">
      <c r="A48" s="92" t="s">
        <v>967</v>
      </c>
      <c r="B48" s="92">
        <v>4</v>
      </c>
      <c r="C48" s="131">
        <v>0.003056050572966088</v>
      </c>
      <c r="D48" s="92" t="s">
        <v>980</v>
      </c>
      <c r="E48" s="92" t="b">
        <v>0</v>
      </c>
      <c r="F48" s="92" t="b">
        <v>0</v>
      </c>
      <c r="G48" s="92" t="b">
        <v>0</v>
      </c>
    </row>
    <row r="49" spans="1:7" ht="15">
      <c r="A49" s="92" t="s">
        <v>968</v>
      </c>
      <c r="B49" s="92">
        <v>4</v>
      </c>
      <c r="C49" s="131">
        <v>0.003056050572966088</v>
      </c>
      <c r="D49" s="92" t="s">
        <v>980</v>
      </c>
      <c r="E49" s="92" t="b">
        <v>0</v>
      </c>
      <c r="F49" s="92" t="b">
        <v>0</v>
      </c>
      <c r="G49" s="92" t="b">
        <v>0</v>
      </c>
    </row>
    <row r="50" spans="1:7" ht="15">
      <c r="A50" s="92" t="s">
        <v>969</v>
      </c>
      <c r="B50" s="92">
        <v>4</v>
      </c>
      <c r="C50" s="131">
        <v>0.003056050572966088</v>
      </c>
      <c r="D50" s="92" t="s">
        <v>980</v>
      </c>
      <c r="E50" s="92" t="b">
        <v>0</v>
      </c>
      <c r="F50" s="92" t="b">
        <v>0</v>
      </c>
      <c r="G50" s="92" t="b">
        <v>0</v>
      </c>
    </row>
    <row r="51" spans="1:7" ht="15">
      <c r="A51" s="92" t="s">
        <v>970</v>
      </c>
      <c r="B51" s="92">
        <v>4</v>
      </c>
      <c r="C51" s="131">
        <v>0.003056050572966088</v>
      </c>
      <c r="D51" s="92" t="s">
        <v>980</v>
      </c>
      <c r="E51" s="92" t="b">
        <v>0</v>
      </c>
      <c r="F51" s="92" t="b">
        <v>0</v>
      </c>
      <c r="G51" s="92" t="b">
        <v>0</v>
      </c>
    </row>
    <row r="52" spans="1:7" ht="15">
      <c r="A52" s="92" t="s">
        <v>971</v>
      </c>
      <c r="B52" s="92">
        <v>4</v>
      </c>
      <c r="C52" s="131">
        <v>0.003056050572966088</v>
      </c>
      <c r="D52" s="92" t="s">
        <v>980</v>
      </c>
      <c r="E52" s="92" t="b">
        <v>0</v>
      </c>
      <c r="F52" s="92" t="b">
        <v>0</v>
      </c>
      <c r="G52" s="92" t="b">
        <v>0</v>
      </c>
    </row>
    <row r="53" spans="1:7" ht="15">
      <c r="A53" s="92" t="s">
        <v>972</v>
      </c>
      <c r="B53" s="92">
        <v>4</v>
      </c>
      <c r="C53" s="131">
        <v>0.003056050572966088</v>
      </c>
      <c r="D53" s="92" t="s">
        <v>980</v>
      </c>
      <c r="E53" s="92" t="b">
        <v>0</v>
      </c>
      <c r="F53" s="92" t="b">
        <v>0</v>
      </c>
      <c r="G53" s="92" t="b">
        <v>0</v>
      </c>
    </row>
    <row r="54" spans="1:7" ht="15">
      <c r="A54" s="92" t="s">
        <v>973</v>
      </c>
      <c r="B54" s="92">
        <v>4</v>
      </c>
      <c r="C54" s="131">
        <v>0.003056050572966088</v>
      </c>
      <c r="D54" s="92" t="s">
        <v>980</v>
      </c>
      <c r="E54" s="92" t="b">
        <v>0</v>
      </c>
      <c r="F54" s="92" t="b">
        <v>0</v>
      </c>
      <c r="G54" s="92" t="b">
        <v>0</v>
      </c>
    </row>
    <row r="55" spans="1:7" ht="15">
      <c r="A55" s="92" t="s">
        <v>974</v>
      </c>
      <c r="B55" s="92">
        <v>4</v>
      </c>
      <c r="C55" s="131">
        <v>0.003056050572966088</v>
      </c>
      <c r="D55" s="92" t="s">
        <v>980</v>
      </c>
      <c r="E55" s="92" t="b">
        <v>0</v>
      </c>
      <c r="F55" s="92" t="b">
        <v>0</v>
      </c>
      <c r="G55" s="92" t="b">
        <v>0</v>
      </c>
    </row>
    <row r="56" spans="1:7" ht="15">
      <c r="A56" s="92" t="s">
        <v>975</v>
      </c>
      <c r="B56" s="92">
        <v>4</v>
      </c>
      <c r="C56" s="131">
        <v>0.003056050572966088</v>
      </c>
      <c r="D56" s="92" t="s">
        <v>980</v>
      </c>
      <c r="E56" s="92" t="b">
        <v>0</v>
      </c>
      <c r="F56" s="92" t="b">
        <v>0</v>
      </c>
      <c r="G56" s="92" t="b">
        <v>0</v>
      </c>
    </row>
    <row r="57" spans="1:7" ht="15">
      <c r="A57" s="92" t="s">
        <v>976</v>
      </c>
      <c r="B57" s="92">
        <v>3</v>
      </c>
      <c r="C57" s="131">
        <v>0.0025326131606776474</v>
      </c>
      <c r="D57" s="92" t="s">
        <v>980</v>
      </c>
      <c r="E57" s="92" t="b">
        <v>0</v>
      </c>
      <c r="F57" s="92" t="b">
        <v>0</v>
      </c>
      <c r="G57" s="92" t="b">
        <v>0</v>
      </c>
    </row>
    <row r="58" spans="1:7" ht="15">
      <c r="A58" s="92" t="s">
        <v>255</v>
      </c>
      <c r="B58" s="92">
        <v>2</v>
      </c>
      <c r="C58" s="131">
        <v>0.0019144566031248686</v>
      </c>
      <c r="D58" s="92" t="s">
        <v>980</v>
      </c>
      <c r="E58" s="92" t="b">
        <v>0</v>
      </c>
      <c r="F58" s="92" t="b">
        <v>0</v>
      </c>
      <c r="G58" s="92" t="b">
        <v>0</v>
      </c>
    </row>
    <row r="59" spans="1:7" ht="15">
      <c r="A59" s="92" t="s">
        <v>977</v>
      </c>
      <c r="B59" s="92">
        <v>2</v>
      </c>
      <c r="C59" s="131">
        <v>0.0019144566031248686</v>
      </c>
      <c r="D59" s="92" t="s">
        <v>980</v>
      </c>
      <c r="E59" s="92" t="b">
        <v>0</v>
      </c>
      <c r="F59" s="92" t="b">
        <v>0</v>
      </c>
      <c r="G59" s="92" t="b">
        <v>0</v>
      </c>
    </row>
    <row r="60" spans="1:7" ht="15">
      <c r="A60" s="92" t="s">
        <v>798</v>
      </c>
      <c r="B60" s="92">
        <v>8</v>
      </c>
      <c r="C60" s="131">
        <v>0</v>
      </c>
      <c r="D60" s="92" t="s">
        <v>746</v>
      </c>
      <c r="E60" s="92" t="b">
        <v>0</v>
      </c>
      <c r="F60" s="92" t="b">
        <v>0</v>
      </c>
      <c r="G60" s="92" t="b">
        <v>0</v>
      </c>
    </row>
    <row r="61" spans="1:7" ht="15">
      <c r="A61" s="92" t="s">
        <v>833</v>
      </c>
      <c r="B61" s="92">
        <v>8</v>
      </c>
      <c r="C61" s="131">
        <v>0</v>
      </c>
      <c r="D61" s="92" t="s">
        <v>746</v>
      </c>
      <c r="E61" s="92" t="b">
        <v>0</v>
      </c>
      <c r="F61" s="92" t="b">
        <v>0</v>
      </c>
      <c r="G61" s="92" t="b">
        <v>0</v>
      </c>
    </row>
    <row r="62" spans="1:7" ht="15">
      <c r="A62" s="92" t="s">
        <v>834</v>
      </c>
      <c r="B62" s="92">
        <v>8</v>
      </c>
      <c r="C62" s="131">
        <v>0</v>
      </c>
      <c r="D62" s="92" t="s">
        <v>746</v>
      </c>
      <c r="E62" s="92" t="b">
        <v>0</v>
      </c>
      <c r="F62" s="92" t="b">
        <v>0</v>
      </c>
      <c r="G62" s="92" t="b">
        <v>0</v>
      </c>
    </row>
    <row r="63" spans="1:7" ht="15">
      <c r="A63" s="92" t="s">
        <v>835</v>
      </c>
      <c r="B63" s="92">
        <v>8</v>
      </c>
      <c r="C63" s="131">
        <v>0</v>
      </c>
      <c r="D63" s="92" t="s">
        <v>746</v>
      </c>
      <c r="E63" s="92" t="b">
        <v>0</v>
      </c>
      <c r="F63" s="92" t="b">
        <v>0</v>
      </c>
      <c r="G63" s="92" t="b">
        <v>0</v>
      </c>
    </row>
    <row r="64" spans="1:7" ht="15">
      <c r="A64" s="92" t="s">
        <v>802</v>
      </c>
      <c r="B64" s="92">
        <v>8</v>
      </c>
      <c r="C64" s="131">
        <v>0</v>
      </c>
      <c r="D64" s="92" t="s">
        <v>746</v>
      </c>
      <c r="E64" s="92" t="b">
        <v>0</v>
      </c>
      <c r="F64" s="92" t="b">
        <v>0</v>
      </c>
      <c r="G64" s="92" t="b">
        <v>0</v>
      </c>
    </row>
    <row r="65" spans="1:7" ht="15">
      <c r="A65" s="92" t="s">
        <v>836</v>
      </c>
      <c r="B65" s="92">
        <v>8</v>
      </c>
      <c r="C65" s="131">
        <v>0</v>
      </c>
      <c r="D65" s="92" t="s">
        <v>746</v>
      </c>
      <c r="E65" s="92" t="b">
        <v>0</v>
      </c>
      <c r="F65" s="92" t="b">
        <v>0</v>
      </c>
      <c r="G65" s="92" t="b">
        <v>0</v>
      </c>
    </row>
    <row r="66" spans="1:7" ht="15">
      <c r="A66" s="92" t="s">
        <v>837</v>
      </c>
      <c r="B66" s="92">
        <v>8</v>
      </c>
      <c r="C66" s="131">
        <v>0</v>
      </c>
      <c r="D66" s="92" t="s">
        <v>746</v>
      </c>
      <c r="E66" s="92" t="b">
        <v>0</v>
      </c>
      <c r="F66" s="92" t="b">
        <v>0</v>
      </c>
      <c r="G66" s="92" t="b">
        <v>0</v>
      </c>
    </row>
    <row r="67" spans="1:7" ht="15">
      <c r="A67" s="92" t="s">
        <v>829</v>
      </c>
      <c r="B67" s="92">
        <v>8</v>
      </c>
      <c r="C67" s="131">
        <v>0</v>
      </c>
      <c r="D67" s="92" t="s">
        <v>746</v>
      </c>
      <c r="E67" s="92" t="b">
        <v>0</v>
      </c>
      <c r="F67" s="92" t="b">
        <v>0</v>
      </c>
      <c r="G67" s="92" t="b">
        <v>0</v>
      </c>
    </row>
    <row r="68" spans="1:7" ht="15">
      <c r="A68" s="92" t="s">
        <v>830</v>
      </c>
      <c r="B68" s="92">
        <v>8</v>
      </c>
      <c r="C68" s="131">
        <v>0</v>
      </c>
      <c r="D68" s="92" t="s">
        <v>746</v>
      </c>
      <c r="E68" s="92" t="b">
        <v>0</v>
      </c>
      <c r="F68" s="92" t="b">
        <v>0</v>
      </c>
      <c r="G68" s="92" t="b">
        <v>0</v>
      </c>
    </row>
    <row r="69" spans="1:7" ht="15">
      <c r="A69" s="92" t="s">
        <v>831</v>
      </c>
      <c r="B69" s="92">
        <v>8</v>
      </c>
      <c r="C69" s="131">
        <v>0</v>
      </c>
      <c r="D69" s="92" t="s">
        <v>746</v>
      </c>
      <c r="E69" s="92" t="b">
        <v>0</v>
      </c>
      <c r="F69" s="92" t="b">
        <v>0</v>
      </c>
      <c r="G69" s="92" t="b">
        <v>0</v>
      </c>
    </row>
    <row r="70" spans="1:7" ht="15">
      <c r="A70" s="92" t="s">
        <v>947</v>
      </c>
      <c r="B70" s="92">
        <v>8</v>
      </c>
      <c r="C70" s="131">
        <v>0</v>
      </c>
      <c r="D70" s="92" t="s">
        <v>746</v>
      </c>
      <c r="E70" s="92" t="b">
        <v>0</v>
      </c>
      <c r="F70" s="92" t="b">
        <v>0</v>
      </c>
      <c r="G70" s="92" t="b">
        <v>0</v>
      </c>
    </row>
    <row r="71" spans="1:7" ht="15">
      <c r="A71" s="92" t="s">
        <v>948</v>
      </c>
      <c r="B71" s="92">
        <v>8</v>
      </c>
      <c r="C71" s="131">
        <v>0</v>
      </c>
      <c r="D71" s="92" t="s">
        <v>746</v>
      </c>
      <c r="E71" s="92" t="b">
        <v>0</v>
      </c>
      <c r="F71" s="92" t="b">
        <v>0</v>
      </c>
      <c r="G71" s="92" t="b">
        <v>0</v>
      </c>
    </row>
    <row r="72" spans="1:7" ht="15">
      <c r="A72" s="92" t="s">
        <v>949</v>
      </c>
      <c r="B72" s="92">
        <v>8</v>
      </c>
      <c r="C72" s="131">
        <v>0</v>
      </c>
      <c r="D72" s="92" t="s">
        <v>746</v>
      </c>
      <c r="E72" s="92" t="b">
        <v>0</v>
      </c>
      <c r="F72" s="92" t="b">
        <v>0</v>
      </c>
      <c r="G72" s="92" t="b">
        <v>0</v>
      </c>
    </row>
    <row r="73" spans="1:7" ht="15">
      <c r="A73" s="92" t="s">
        <v>950</v>
      </c>
      <c r="B73" s="92">
        <v>8</v>
      </c>
      <c r="C73" s="131">
        <v>0</v>
      </c>
      <c r="D73" s="92" t="s">
        <v>746</v>
      </c>
      <c r="E73" s="92" t="b">
        <v>0</v>
      </c>
      <c r="F73" s="92" t="b">
        <v>0</v>
      </c>
      <c r="G73" s="92" t="b">
        <v>0</v>
      </c>
    </row>
    <row r="74" spans="1:7" ht="15">
      <c r="A74" s="92" t="s">
        <v>951</v>
      </c>
      <c r="B74" s="92">
        <v>8</v>
      </c>
      <c r="C74" s="131">
        <v>0</v>
      </c>
      <c r="D74" s="92" t="s">
        <v>746</v>
      </c>
      <c r="E74" s="92" t="b">
        <v>0</v>
      </c>
      <c r="F74" s="92" t="b">
        <v>0</v>
      </c>
      <c r="G74" s="92" t="b">
        <v>0</v>
      </c>
    </row>
    <row r="75" spans="1:7" ht="15">
      <c r="A75" s="92" t="s">
        <v>827</v>
      </c>
      <c r="B75" s="92">
        <v>8</v>
      </c>
      <c r="C75" s="131">
        <v>0</v>
      </c>
      <c r="D75" s="92" t="s">
        <v>746</v>
      </c>
      <c r="E75" s="92" t="b">
        <v>0</v>
      </c>
      <c r="F75" s="92" t="b">
        <v>0</v>
      </c>
      <c r="G75" s="92" t="b">
        <v>0</v>
      </c>
    </row>
    <row r="76" spans="1:7" ht="15">
      <c r="A76" s="92" t="s">
        <v>828</v>
      </c>
      <c r="B76" s="92">
        <v>8</v>
      </c>
      <c r="C76" s="131">
        <v>0</v>
      </c>
      <c r="D76" s="92" t="s">
        <v>746</v>
      </c>
      <c r="E76" s="92" t="b">
        <v>0</v>
      </c>
      <c r="F76" s="92" t="b">
        <v>0</v>
      </c>
      <c r="G76" s="92" t="b">
        <v>0</v>
      </c>
    </row>
    <row r="77" spans="1:7" ht="15">
      <c r="A77" s="92" t="s">
        <v>952</v>
      </c>
      <c r="B77" s="92">
        <v>8</v>
      </c>
      <c r="C77" s="131">
        <v>0</v>
      </c>
      <c r="D77" s="92" t="s">
        <v>746</v>
      </c>
      <c r="E77" s="92" t="b">
        <v>0</v>
      </c>
      <c r="F77" s="92" t="b">
        <v>0</v>
      </c>
      <c r="G77" s="92" t="b">
        <v>0</v>
      </c>
    </row>
    <row r="78" spans="1:7" ht="15">
      <c r="A78" s="92" t="s">
        <v>953</v>
      </c>
      <c r="B78" s="92">
        <v>8</v>
      </c>
      <c r="C78" s="131">
        <v>0</v>
      </c>
      <c r="D78" s="92" t="s">
        <v>746</v>
      </c>
      <c r="E78" s="92" t="b">
        <v>0</v>
      </c>
      <c r="F78" s="92" t="b">
        <v>0</v>
      </c>
      <c r="G78" s="92" t="b">
        <v>0</v>
      </c>
    </row>
    <row r="79" spans="1:7" ht="15">
      <c r="A79" s="92" t="s">
        <v>954</v>
      </c>
      <c r="B79" s="92">
        <v>8</v>
      </c>
      <c r="C79" s="131">
        <v>0</v>
      </c>
      <c r="D79" s="92" t="s">
        <v>746</v>
      </c>
      <c r="E79" s="92" t="b">
        <v>0</v>
      </c>
      <c r="F79" s="92" t="b">
        <v>0</v>
      </c>
      <c r="G79" s="92" t="b">
        <v>0</v>
      </c>
    </row>
    <row r="80" spans="1:7" ht="15">
      <c r="A80" s="92" t="s">
        <v>955</v>
      </c>
      <c r="B80" s="92">
        <v>8</v>
      </c>
      <c r="C80" s="131">
        <v>0</v>
      </c>
      <c r="D80" s="92" t="s">
        <v>746</v>
      </c>
      <c r="E80" s="92" t="b">
        <v>0</v>
      </c>
      <c r="F80" s="92" t="b">
        <v>0</v>
      </c>
      <c r="G80" s="92" t="b">
        <v>0</v>
      </c>
    </row>
    <row r="81" spans="1:7" ht="15">
      <c r="A81" s="92" t="s">
        <v>956</v>
      </c>
      <c r="B81" s="92">
        <v>8</v>
      </c>
      <c r="C81" s="131">
        <v>0</v>
      </c>
      <c r="D81" s="92" t="s">
        <v>746</v>
      </c>
      <c r="E81" s="92" t="b">
        <v>0</v>
      </c>
      <c r="F81" s="92" t="b">
        <v>0</v>
      </c>
      <c r="G81" s="92" t="b">
        <v>0</v>
      </c>
    </row>
    <row r="82" spans="1:7" ht="15">
      <c r="A82" s="92" t="s">
        <v>957</v>
      </c>
      <c r="B82" s="92">
        <v>8</v>
      </c>
      <c r="C82" s="131">
        <v>0</v>
      </c>
      <c r="D82" s="92" t="s">
        <v>746</v>
      </c>
      <c r="E82" s="92" t="b">
        <v>0</v>
      </c>
      <c r="F82" s="92" t="b">
        <v>0</v>
      </c>
      <c r="G82" s="92" t="b">
        <v>0</v>
      </c>
    </row>
    <row r="83" spans="1:7" ht="15">
      <c r="A83" s="92" t="s">
        <v>958</v>
      </c>
      <c r="B83" s="92">
        <v>8</v>
      </c>
      <c r="C83" s="131">
        <v>0</v>
      </c>
      <c r="D83" s="92" t="s">
        <v>746</v>
      </c>
      <c r="E83" s="92" t="b">
        <v>0</v>
      </c>
      <c r="F83" s="92" t="b">
        <v>0</v>
      </c>
      <c r="G83" s="92" t="b">
        <v>0</v>
      </c>
    </row>
    <row r="84" spans="1:7" ht="15">
      <c r="A84" s="92" t="s">
        <v>959</v>
      </c>
      <c r="B84" s="92">
        <v>8</v>
      </c>
      <c r="C84" s="131">
        <v>0</v>
      </c>
      <c r="D84" s="92" t="s">
        <v>746</v>
      </c>
      <c r="E84" s="92" t="b">
        <v>0</v>
      </c>
      <c r="F84" s="92" t="b">
        <v>0</v>
      </c>
      <c r="G84" s="92" t="b">
        <v>0</v>
      </c>
    </row>
    <row r="85" spans="1:7" ht="15">
      <c r="A85" s="92" t="s">
        <v>798</v>
      </c>
      <c r="B85" s="92">
        <v>21</v>
      </c>
      <c r="C85" s="131">
        <v>0</v>
      </c>
      <c r="D85" s="92" t="s">
        <v>747</v>
      </c>
      <c r="E85" s="92" t="b">
        <v>0</v>
      </c>
      <c r="F85" s="92" t="b">
        <v>0</v>
      </c>
      <c r="G85" s="92" t="b">
        <v>0</v>
      </c>
    </row>
    <row r="86" spans="1:7" ht="15">
      <c r="A86" s="92" t="s">
        <v>833</v>
      </c>
      <c r="B86" s="92">
        <v>21</v>
      </c>
      <c r="C86" s="131">
        <v>0</v>
      </c>
      <c r="D86" s="92" t="s">
        <v>747</v>
      </c>
      <c r="E86" s="92" t="b">
        <v>0</v>
      </c>
      <c r="F86" s="92" t="b">
        <v>0</v>
      </c>
      <c r="G86" s="92" t="b">
        <v>0</v>
      </c>
    </row>
    <row r="87" spans="1:7" ht="15">
      <c r="A87" s="92" t="s">
        <v>834</v>
      </c>
      <c r="B87" s="92">
        <v>21</v>
      </c>
      <c r="C87" s="131">
        <v>0</v>
      </c>
      <c r="D87" s="92" t="s">
        <v>747</v>
      </c>
      <c r="E87" s="92" t="b">
        <v>0</v>
      </c>
      <c r="F87" s="92" t="b">
        <v>0</v>
      </c>
      <c r="G87" s="92" t="b">
        <v>0</v>
      </c>
    </row>
    <row r="88" spans="1:7" ht="15">
      <c r="A88" s="92" t="s">
        <v>835</v>
      </c>
      <c r="B88" s="92">
        <v>21</v>
      </c>
      <c r="C88" s="131">
        <v>0</v>
      </c>
      <c r="D88" s="92" t="s">
        <v>747</v>
      </c>
      <c r="E88" s="92" t="b">
        <v>0</v>
      </c>
      <c r="F88" s="92" t="b">
        <v>0</v>
      </c>
      <c r="G88" s="92" t="b">
        <v>0</v>
      </c>
    </row>
    <row r="89" spans="1:7" ht="15">
      <c r="A89" s="92" t="s">
        <v>802</v>
      </c>
      <c r="B89" s="92">
        <v>21</v>
      </c>
      <c r="C89" s="131">
        <v>0</v>
      </c>
      <c r="D89" s="92" t="s">
        <v>747</v>
      </c>
      <c r="E89" s="92" t="b">
        <v>0</v>
      </c>
      <c r="F89" s="92" t="b">
        <v>0</v>
      </c>
      <c r="G89" s="92" t="b">
        <v>0</v>
      </c>
    </row>
    <row r="90" spans="1:7" ht="15">
      <c r="A90" s="92" t="s">
        <v>836</v>
      </c>
      <c r="B90" s="92">
        <v>21</v>
      </c>
      <c r="C90" s="131">
        <v>0</v>
      </c>
      <c r="D90" s="92" t="s">
        <v>747</v>
      </c>
      <c r="E90" s="92" t="b">
        <v>0</v>
      </c>
      <c r="F90" s="92" t="b">
        <v>0</v>
      </c>
      <c r="G90" s="92" t="b">
        <v>0</v>
      </c>
    </row>
    <row r="91" spans="1:7" ht="15">
      <c r="A91" s="92" t="s">
        <v>837</v>
      </c>
      <c r="B91" s="92">
        <v>21</v>
      </c>
      <c r="C91" s="131">
        <v>0</v>
      </c>
      <c r="D91" s="92" t="s">
        <v>747</v>
      </c>
      <c r="E91" s="92" t="b">
        <v>0</v>
      </c>
      <c r="F91" s="92" t="b">
        <v>0</v>
      </c>
      <c r="G91" s="92" t="b">
        <v>0</v>
      </c>
    </row>
    <row r="92" spans="1:7" ht="15">
      <c r="A92" s="92" t="s">
        <v>829</v>
      </c>
      <c r="B92" s="92">
        <v>21</v>
      </c>
      <c r="C92" s="131">
        <v>0</v>
      </c>
      <c r="D92" s="92" t="s">
        <v>747</v>
      </c>
      <c r="E92" s="92" t="b">
        <v>0</v>
      </c>
      <c r="F92" s="92" t="b">
        <v>0</v>
      </c>
      <c r="G92" s="92" t="b">
        <v>0</v>
      </c>
    </row>
    <row r="93" spans="1:7" ht="15">
      <c r="A93" s="92" t="s">
        <v>830</v>
      </c>
      <c r="B93" s="92">
        <v>21</v>
      </c>
      <c r="C93" s="131">
        <v>0</v>
      </c>
      <c r="D93" s="92" t="s">
        <v>747</v>
      </c>
      <c r="E93" s="92" t="b">
        <v>0</v>
      </c>
      <c r="F93" s="92" t="b">
        <v>0</v>
      </c>
      <c r="G93" s="92" t="b">
        <v>0</v>
      </c>
    </row>
    <row r="94" spans="1:7" ht="15">
      <c r="A94" s="92" t="s">
        <v>831</v>
      </c>
      <c r="B94" s="92">
        <v>21</v>
      </c>
      <c r="C94" s="131">
        <v>0</v>
      </c>
      <c r="D94" s="92" t="s">
        <v>747</v>
      </c>
      <c r="E94" s="92" t="b">
        <v>0</v>
      </c>
      <c r="F94" s="92" t="b">
        <v>0</v>
      </c>
      <c r="G94" s="92" t="b">
        <v>0</v>
      </c>
    </row>
    <row r="95" spans="1:7" ht="15">
      <c r="A95" s="92" t="s">
        <v>947</v>
      </c>
      <c r="B95" s="92">
        <v>21</v>
      </c>
      <c r="C95" s="131">
        <v>0</v>
      </c>
      <c r="D95" s="92" t="s">
        <v>747</v>
      </c>
      <c r="E95" s="92" t="b">
        <v>0</v>
      </c>
      <c r="F95" s="92" t="b">
        <v>0</v>
      </c>
      <c r="G95" s="92" t="b">
        <v>0</v>
      </c>
    </row>
    <row r="96" spans="1:7" ht="15">
      <c r="A96" s="92" t="s">
        <v>948</v>
      </c>
      <c r="B96" s="92">
        <v>21</v>
      </c>
      <c r="C96" s="131">
        <v>0</v>
      </c>
      <c r="D96" s="92" t="s">
        <v>747</v>
      </c>
      <c r="E96" s="92" t="b">
        <v>0</v>
      </c>
      <c r="F96" s="92" t="b">
        <v>0</v>
      </c>
      <c r="G96" s="92" t="b">
        <v>0</v>
      </c>
    </row>
    <row r="97" spans="1:7" ht="15">
      <c r="A97" s="92" t="s">
        <v>949</v>
      </c>
      <c r="B97" s="92">
        <v>21</v>
      </c>
      <c r="C97" s="131">
        <v>0</v>
      </c>
      <c r="D97" s="92" t="s">
        <v>747</v>
      </c>
      <c r="E97" s="92" t="b">
        <v>0</v>
      </c>
      <c r="F97" s="92" t="b">
        <v>0</v>
      </c>
      <c r="G97" s="92" t="b">
        <v>0</v>
      </c>
    </row>
    <row r="98" spans="1:7" ht="15">
      <c r="A98" s="92" t="s">
        <v>950</v>
      </c>
      <c r="B98" s="92">
        <v>21</v>
      </c>
      <c r="C98" s="131">
        <v>0</v>
      </c>
      <c r="D98" s="92" t="s">
        <v>747</v>
      </c>
      <c r="E98" s="92" t="b">
        <v>0</v>
      </c>
      <c r="F98" s="92" t="b">
        <v>0</v>
      </c>
      <c r="G98" s="92" t="b">
        <v>0</v>
      </c>
    </row>
    <row r="99" spans="1:7" ht="15">
      <c r="A99" s="92" t="s">
        <v>951</v>
      </c>
      <c r="B99" s="92">
        <v>21</v>
      </c>
      <c r="C99" s="131">
        <v>0</v>
      </c>
      <c r="D99" s="92" t="s">
        <v>747</v>
      </c>
      <c r="E99" s="92" t="b">
        <v>0</v>
      </c>
      <c r="F99" s="92" t="b">
        <v>0</v>
      </c>
      <c r="G99" s="92" t="b">
        <v>0</v>
      </c>
    </row>
    <row r="100" spans="1:7" ht="15">
      <c r="A100" s="92" t="s">
        <v>827</v>
      </c>
      <c r="B100" s="92">
        <v>21</v>
      </c>
      <c r="C100" s="131">
        <v>0</v>
      </c>
      <c r="D100" s="92" t="s">
        <v>747</v>
      </c>
      <c r="E100" s="92" t="b">
        <v>0</v>
      </c>
      <c r="F100" s="92" t="b">
        <v>0</v>
      </c>
      <c r="G100" s="92" t="b">
        <v>0</v>
      </c>
    </row>
    <row r="101" spans="1:7" ht="15">
      <c r="A101" s="92" t="s">
        <v>828</v>
      </c>
      <c r="B101" s="92">
        <v>21</v>
      </c>
      <c r="C101" s="131">
        <v>0</v>
      </c>
      <c r="D101" s="92" t="s">
        <v>747</v>
      </c>
      <c r="E101" s="92" t="b">
        <v>0</v>
      </c>
      <c r="F101" s="92" t="b">
        <v>0</v>
      </c>
      <c r="G101" s="92" t="b">
        <v>0</v>
      </c>
    </row>
    <row r="102" spans="1:7" ht="15">
      <c r="A102" s="92" t="s">
        <v>952</v>
      </c>
      <c r="B102" s="92">
        <v>21</v>
      </c>
      <c r="C102" s="131">
        <v>0</v>
      </c>
      <c r="D102" s="92" t="s">
        <v>747</v>
      </c>
      <c r="E102" s="92" t="b">
        <v>0</v>
      </c>
      <c r="F102" s="92" t="b">
        <v>0</v>
      </c>
      <c r="G102" s="92" t="b">
        <v>0</v>
      </c>
    </row>
    <row r="103" spans="1:7" ht="15">
      <c r="A103" s="92" t="s">
        <v>953</v>
      </c>
      <c r="B103" s="92">
        <v>21</v>
      </c>
      <c r="C103" s="131">
        <v>0</v>
      </c>
      <c r="D103" s="92" t="s">
        <v>747</v>
      </c>
      <c r="E103" s="92" t="b">
        <v>0</v>
      </c>
      <c r="F103" s="92" t="b">
        <v>0</v>
      </c>
      <c r="G103" s="92" t="b">
        <v>0</v>
      </c>
    </row>
    <row r="104" spans="1:7" ht="15">
      <c r="A104" s="92" t="s">
        <v>954</v>
      </c>
      <c r="B104" s="92">
        <v>21</v>
      </c>
      <c r="C104" s="131">
        <v>0</v>
      </c>
      <c r="D104" s="92" t="s">
        <v>747</v>
      </c>
      <c r="E104" s="92" t="b">
        <v>0</v>
      </c>
      <c r="F104" s="92" t="b">
        <v>0</v>
      </c>
      <c r="G104" s="92" t="b">
        <v>0</v>
      </c>
    </row>
    <row r="105" spans="1:7" ht="15">
      <c r="A105" s="92" t="s">
        <v>955</v>
      </c>
      <c r="B105" s="92">
        <v>21</v>
      </c>
      <c r="C105" s="131">
        <v>0</v>
      </c>
      <c r="D105" s="92" t="s">
        <v>747</v>
      </c>
      <c r="E105" s="92" t="b">
        <v>0</v>
      </c>
      <c r="F105" s="92" t="b">
        <v>0</v>
      </c>
      <c r="G105" s="92" t="b">
        <v>0</v>
      </c>
    </row>
    <row r="106" spans="1:7" ht="15">
      <c r="A106" s="92" t="s">
        <v>956</v>
      </c>
      <c r="B106" s="92">
        <v>21</v>
      </c>
      <c r="C106" s="131">
        <v>0</v>
      </c>
      <c r="D106" s="92" t="s">
        <v>747</v>
      </c>
      <c r="E106" s="92" t="b">
        <v>0</v>
      </c>
      <c r="F106" s="92" t="b">
        <v>0</v>
      </c>
      <c r="G106" s="92" t="b">
        <v>0</v>
      </c>
    </row>
    <row r="107" spans="1:7" ht="15">
      <c r="A107" s="92" t="s">
        <v>957</v>
      </c>
      <c r="B107" s="92">
        <v>21</v>
      </c>
      <c r="C107" s="131">
        <v>0</v>
      </c>
      <c r="D107" s="92" t="s">
        <v>747</v>
      </c>
      <c r="E107" s="92" t="b">
        <v>0</v>
      </c>
      <c r="F107" s="92" t="b">
        <v>0</v>
      </c>
      <c r="G107" s="92" t="b">
        <v>0</v>
      </c>
    </row>
    <row r="108" spans="1:7" ht="15">
      <c r="A108" s="92" t="s">
        <v>958</v>
      </c>
      <c r="B108" s="92">
        <v>19</v>
      </c>
      <c r="C108" s="131">
        <v>0.0015552696456510669</v>
      </c>
      <c r="D108" s="92" t="s">
        <v>747</v>
      </c>
      <c r="E108" s="92" t="b">
        <v>0</v>
      </c>
      <c r="F108" s="92" t="b">
        <v>0</v>
      </c>
      <c r="G108" s="92" t="b">
        <v>0</v>
      </c>
    </row>
    <row r="109" spans="1:7" ht="15">
      <c r="A109" s="92" t="s">
        <v>959</v>
      </c>
      <c r="B109" s="92">
        <v>19</v>
      </c>
      <c r="C109" s="131">
        <v>0.0015552696456510669</v>
      </c>
      <c r="D109" s="92" t="s">
        <v>747</v>
      </c>
      <c r="E109" s="92" t="b">
        <v>0</v>
      </c>
      <c r="F109" s="92" t="b">
        <v>0</v>
      </c>
      <c r="G109" s="92" t="b">
        <v>0</v>
      </c>
    </row>
    <row r="110" spans="1:7" ht="15">
      <c r="A110" s="92" t="s">
        <v>255</v>
      </c>
      <c r="B110" s="92">
        <v>2</v>
      </c>
      <c r="C110" s="131">
        <v>0.0038462873787944935</v>
      </c>
      <c r="D110" s="92" t="s">
        <v>747</v>
      </c>
      <c r="E110" s="92" t="b">
        <v>0</v>
      </c>
      <c r="F110" s="92" t="b">
        <v>0</v>
      </c>
      <c r="G110" s="92" t="b">
        <v>0</v>
      </c>
    </row>
    <row r="111" spans="1:7" ht="15">
      <c r="A111" s="92" t="s">
        <v>263</v>
      </c>
      <c r="B111" s="92">
        <v>2</v>
      </c>
      <c r="C111" s="131">
        <v>0.0038462873787944935</v>
      </c>
      <c r="D111" s="92" t="s">
        <v>747</v>
      </c>
      <c r="E111" s="92" t="b">
        <v>0</v>
      </c>
      <c r="F111" s="92" t="b">
        <v>0</v>
      </c>
      <c r="G111" s="92" t="b">
        <v>0</v>
      </c>
    </row>
    <row r="112" spans="1:7" ht="15">
      <c r="A112" s="92" t="s">
        <v>253</v>
      </c>
      <c r="B112" s="92">
        <v>2</v>
      </c>
      <c r="C112" s="131">
        <v>0.0038462873787944935</v>
      </c>
      <c r="D112" s="92" t="s">
        <v>747</v>
      </c>
      <c r="E112" s="92" t="b">
        <v>0</v>
      </c>
      <c r="F112" s="92" t="b">
        <v>0</v>
      </c>
      <c r="G112" s="92" t="b">
        <v>0</v>
      </c>
    </row>
    <row r="113" spans="1:7" ht="15">
      <c r="A113" s="92" t="s">
        <v>262</v>
      </c>
      <c r="B113" s="92">
        <v>2</v>
      </c>
      <c r="C113" s="131">
        <v>0.0038462873787944935</v>
      </c>
      <c r="D113" s="92" t="s">
        <v>747</v>
      </c>
      <c r="E113" s="92" t="b">
        <v>0</v>
      </c>
      <c r="F113" s="92" t="b">
        <v>0</v>
      </c>
      <c r="G113" s="92" t="b">
        <v>0</v>
      </c>
    </row>
    <row r="114" spans="1:7" ht="15">
      <c r="A114" s="92" t="s">
        <v>798</v>
      </c>
      <c r="B114" s="92">
        <v>12</v>
      </c>
      <c r="C114" s="131">
        <v>0</v>
      </c>
      <c r="D114" s="92" t="s">
        <v>748</v>
      </c>
      <c r="E114" s="92" t="b">
        <v>0</v>
      </c>
      <c r="F114" s="92" t="b">
        <v>0</v>
      </c>
      <c r="G114" s="92" t="b">
        <v>0</v>
      </c>
    </row>
    <row r="115" spans="1:7" ht="15">
      <c r="A115" s="92" t="s">
        <v>833</v>
      </c>
      <c r="B115" s="92">
        <v>12</v>
      </c>
      <c r="C115" s="131">
        <v>0</v>
      </c>
      <c r="D115" s="92" t="s">
        <v>748</v>
      </c>
      <c r="E115" s="92" t="b">
        <v>0</v>
      </c>
      <c r="F115" s="92" t="b">
        <v>0</v>
      </c>
      <c r="G115" s="92" t="b">
        <v>0</v>
      </c>
    </row>
    <row r="116" spans="1:7" ht="15">
      <c r="A116" s="92" t="s">
        <v>834</v>
      </c>
      <c r="B116" s="92">
        <v>12</v>
      </c>
      <c r="C116" s="131">
        <v>0</v>
      </c>
      <c r="D116" s="92" t="s">
        <v>748</v>
      </c>
      <c r="E116" s="92" t="b">
        <v>0</v>
      </c>
      <c r="F116" s="92" t="b">
        <v>0</v>
      </c>
      <c r="G116" s="92" t="b">
        <v>0</v>
      </c>
    </row>
    <row r="117" spans="1:7" ht="15">
      <c r="A117" s="92" t="s">
        <v>835</v>
      </c>
      <c r="B117" s="92">
        <v>12</v>
      </c>
      <c r="C117" s="131">
        <v>0</v>
      </c>
      <c r="D117" s="92" t="s">
        <v>748</v>
      </c>
      <c r="E117" s="92" t="b">
        <v>0</v>
      </c>
      <c r="F117" s="92" t="b">
        <v>0</v>
      </c>
      <c r="G117" s="92" t="b">
        <v>0</v>
      </c>
    </row>
    <row r="118" spans="1:7" ht="15">
      <c r="A118" s="92" t="s">
        <v>802</v>
      </c>
      <c r="B118" s="92">
        <v>12</v>
      </c>
      <c r="C118" s="131">
        <v>0</v>
      </c>
      <c r="D118" s="92" t="s">
        <v>748</v>
      </c>
      <c r="E118" s="92" t="b">
        <v>0</v>
      </c>
      <c r="F118" s="92" t="b">
        <v>0</v>
      </c>
      <c r="G118" s="92" t="b">
        <v>0</v>
      </c>
    </row>
    <row r="119" spans="1:7" ht="15">
      <c r="A119" s="92" t="s">
        <v>836</v>
      </c>
      <c r="B119" s="92">
        <v>12</v>
      </c>
      <c r="C119" s="131">
        <v>0</v>
      </c>
      <c r="D119" s="92" t="s">
        <v>748</v>
      </c>
      <c r="E119" s="92" t="b">
        <v>0</v>
      </c>
      <c r="F119" s="92" t="b">
        <v>0</v>
      </c>
      <c r="G119" s="92" t="b">
        <v>0</v>
      </c>
    </row>
    <row r="120" spans="1:7" ht="15">
      <c r="A120" s="92" t="s">
        <v>837</v>
      </c>
      <c r="B120" s="92">
        <v>12</v>
      </c>
      <c r="C120" s="131">
        <v>0</v>
      </c>
      <c r="D120" s="92" t="s">
        <v>748</v>
      </c>
      <c r="E120" s="92" t="b">
        <v>0</v>
      </c>
      <c r="F120" s="92" t="b">
        <v>0</v>
      </c>
      <c r="G120" s="92" t="b">
        <v>0</v>
      </c>
    </row>
    <row r="121" spans="1:7" ht="15">
      <c r="A121" s="92" t="s">
        <v>829</v>
      </c>
      <c r="B121" s="92">
        <v>12</v>
      </c>
      <c r="C121" s="131">
        <v>0</v>
      </c>
      <c r="D121" s="92" t="s">
        <v>748</v>
      </c>
      <c r="E121" s="92" t="b">
        <v>0</v>
      </c>
      <c r="F121" s="92" t="b">
        <v>0</v>
      </c>
      <c r="G121" s="92" t="b">
        <v>0</v>
      </c>
    </row>
    <row r="122" spans="1:7" ht="15">
      <c r="A122" s="92" t="s">
        <v>830</v>
      </c>
      <c r="B122" s="92">
        <v>12</v>
      </c>
      <c r="C122" s="131">
        <v>0</v>
      </c>
      <c r="D122" s="92" t="s">
        <v>748</v>
      </c>
      <c r="E122" s="92" t="b">
        <v>0</v>
      </c>
      <c r="F122" s="92" t="b">
        <v>0</v>
      </c>
      <c r="G122" s="92" t="b">
        <v>0</v>
      </c>
    </row>
    <row r="123" spans="1:7" ht="15">
      <c r="A123" s="92" t="s">
        <v>831</v>
      </c>
      <c r="B123" s="92">
        <v>12</v>
      </c>
      <c r="C123" s="131">
        <v>0</v>
      </c>
      <c r="D123" s="92" t="s">
        <v>748</v>
      </c>
      <c r="E123" s="92" t="b">
        <v>0</v>
      </c>
      <c r="F123" s="92" t="b">
        <v>0</v>
      </c>
      <c r="G123" s="92" t="b">
        <v>0</v>
      </c>
    </row>
    <row r="124" spans="1:7" ht="15">
      <c r="A124" s="92" t="s">
        <v>947</v>
      </c>
      <c r="B124" s="92">
        <v>12</v>
      </c>
      <c r="C124" s="131">
        <v>0</v>
      </c>
      <c r="D124" s="92" t="s">
        <v>748</v>
      </c>
      <c r="E124" s="92" t="b">
        <v>0</v>
      </c>
      <c r="F124" s="92" t="b">
        <v>0</v>
      </c>
      <c r="G124" s="92" t="b">
        <v>0</v>
      </c>
    </row>
    <row r="125" spans="1:7" ht="15">
      <c r="A125" s="92" t="s">
        <v>948</v>
      </c>
      <c r="B125" s="92">
        <v>12</v>
      </c>
      <c r="C125" s="131">
        <v>0</v>
      </c>
      <c r="D125" s="92" t="s">
        <v>748</v>
      </c>
      <c r="E125" s="92" t="b">
        <v>0</v>
      </c>
      <c r="F125" s="92" t="b">
        <v>0</v>
      </c>
      <c r="G125" s="92" t="b">
        <v>0</v>
      </c>
    </row>
    <row r="126" spans="1:7" ht="15">
      <c r="A126" s="92" t="s">
        <v>949</v>
      </c>
      <c r="B126" s="92">
        <v>12</v>
      </c>
      <c r="C126" s="131">
        <v>0</v>
      </c>
      <c r="D126" s="92" t="s">
        <v>748</v>
      </c>
      <c r="E126" s="92" t="b">
        <v>0</v>
      </c>
      <c r="F126" s="92" t="b">
        <v>0</v>
      </c>
      <c r="G126" s="92" t="b">
        <v>0</v>
      </c>
    </row>
    <row r="127" spans="1:7" ht="15">
      <c r="A127" s="92" t="s">
        <v>950</v>
      </c>
      <c r="B127" s="92">
        <v>12</v>
      </c>
      <c r="C127" s="131">
        <v>0</v>
      </c>
      <c r="D127" s="92" t="s">
        <v>748</v>
      </c>
      <c r="E127" s="92" t="b">
        <v>0</v>
      </c>
      <c r="F127" s="92" t="b">
        <v>0</v>
      </c>
      <c r="G127" s="92" t="b">
        <v>0</v>
      </c>
    </row>
    <row r="128" spans="1:7" ht="15">
      <c r="A128" s="92" t="s">
        <v>951</v>
      </c>
      <c r="B128" s="92">
        <v>12</v>
      </c>
      <c r="C128" s="131">
        <v>0</v>
      </c>
      <c r="D128" s="92" t="s">
        <v>748</v>
      </c>
      <c r="E128" s="92" t="b">
        <v>0</v>
      </c>
      <c r="F128" s="92" t="b">
        <v>0</v>
      </c>
      <c r="G128" s="92" t="b">
        <v>0</v>
      </c>
    </row>
    <row r="129" spans="1:7" ht="15">
      <c r="A129" s="92" t="s">
        <v>827</v>
      </c>
      <c r="B129" s="92">
        <v>12</v>
      </c>
      <c r="C129" s="131">
        <v>0</v>
      </c>
      <c r="D129" s="92" t="s">
        <v>748</v>
      </c>
      <c r="E129" s="92" t="b">
        <v>0</v>
      </c>
      <c r="F129" s="92" t="b">
        <v>0</v>
      </c>
      <c r="G129" s="92" t="b">
        <v>0</v>
      </c>
    </row>
    <row r="130" spans="1:7" ht="15">
      <c r="A130" s="92" t="s">
        <v>828</v>
      </c>
      <c r="B130" s="92">
        <v>12</v>
      </c>
      <c r="C130" s="131">
        <v>0</v>
      </c>
      <c r="D130" s="92" t="s">
        <v>748</v>
      </c>
      <c r="E130" s="92" t="b">
        <v>0</v>
      </c>
      <c r="F130" s="92" t="b">
        <v>0</v>
      </c>
      <c r="G130" s="92" t="b">
        <v>0</v>
      </c>
    </row>
    <row r="131" spans="1:7" ht="15">
      <c r="A131" s="92" t="s">
        <v>952</v>
      </c>
      <c r="B131" s="92">
        <v>12</v>
      </c>
      <c r="C131" s="131">
        <v>0</v>
      </c>
      <c r="D131" s="92" t="s">
        <v>748</v>
      </c>
      <c r="E131" s="92" t="b">
        <v>0</v>
      </c>
      <c r="F131" s="92" t="b">
        <v>0</v>
      </c>
      <c r="G131" s="92" t="b">
        <v>0</v>
      </c>
    </row>
    <row r="132" spans="1:7" ht="15">
      <c r="A132" s="92" t="s">
        <v>953</v>
      </c>
      <c r="B132" s="92">
        <v>12</v>
      </c>
      <c r="C132" s="131">
        <v>0</v>
      </c>
      <c r="D132" s="92" t="s">
        <v>748</v>
      </c>
      <c r="E132" s="92" t="b">
        <v>0</v>
      </c>
      <c r="F132" s="92" t="b">
        <v>0</v>
      </c>
      <c r="G132" s="92" t="b">
        <v>0</v>
      </c>
    </row>
    <row r="133" spans="1:7" ht="15">
      <c r="A133" s="92" t="s">
        <v>954</v>
      </c>
      <c r="B133" s="92">
        <v>12</v>
      </c>
      <c r="C133" s="131">
        <v>0</v>
      </c>
      <c r="D133" s="92" t="s">
        <v>748</v>
      </c>
      <c r="E133" s="92" t="b">
        <v>0</v>
      </c>
      <c r="F133" s="92" t="b">
        <v>0</v>
      </c>
      <c r="G133" s="92" t="b">
        <v>0</v>
      </c>
    </row>
    <row r="134" spans="1:7" ht="15">
      <c r="A134" s="92" t="s">
        <v>955</v>
      </c>
      <c r="B134" s="92">
        <v>12</v>
      </c>
      <c r="C134" s="131">
        <v>0</v>
      </c>
      <c r="D134" s="92" t="s">
        <v>748</v>
      </c>
      <c r="E134" s="92" t="b">
        <v>0</v>
      </c>
      <c r="F134" s="92" t="b">
        <v>0</v>
      </c>
      <c r="G134" s="92" t="b">
        <v>0</v>
      </c>
    </row>
    <row r="135" spans="1:7" ht="15">
      <c r="A135" s="92" t="s">
        <v>956</v>
      </c>
      <c r="B135" s="92">
        <v>12</v>
      </c>
      <c r="C135" s="131">
        <v>0</v>
      </c>
      <c r="D135" s="92" t="s">
        <v>748</v>
      </c>
      <c r="E135" s="92" t="b">
        <v>0</v>
      </c>
      <c r="F135" s="92" t="b">
        <v>0</v>
      </c>
      <c r="G135" s="92" t="b">
        <v>0</v>
      </c>
    </row>
    <row r="136" spans="1:7" ht="15">
      <c r="A136" s="92" t="s">
        <v>957</v>
      </c>
      <c r="B136" s="92">
        <v>12</v>
      </c>
      <c r="C136" s="131">
        <v>0</v>
      </c>
      <c r="D136" s="92" t="s">
        <v>748</v>
      </c>
      <c r="E136" s="92" t="b">
        <v>0</v>
      </c>
      <c r="F136" s="92" t="b">
        <v>0</v>
      </c>
      <c r="G136" s="92" t="b">
        <v>0</v>
      </c>
    </row>
    <row r="137" spans="1:7" ht="15">
      <c r="A137" s="92" t="s">
        <v>958</v>
      </c>
      <c r="B137" s="92">
        <v>12</v>
      </c>
      <c r="C137" s="131">
        <v>0</v>
      </c>
      <c r="D137" s="92" t="s">
        <v>748</v>
      </c>
      <c r="E137" s="92" t="b">
        <v>0</v>
      </c>
      <c r="F137" s="92" t="b">
        <v>0</v>
      </c>
      <c r="G137" s="92" t="b">
        <v>0</v>
      </c>
    </row>
    <row r="138" spans="1:7" ht="15">
      <c r="A138" s="92" t="s">
        <v>959</v>
      </c>
      <c r="B138" s="92">
        <v>12</v>
      </c>
      <c r="C138" s="131">
        <v>0</v>
      </c>
      <c r="D138" s="92" t="s">
        <v>748</v>
      </c>
      <c r="E138" s="92" t="b">
        <v>0</v>
      </c>
      <c r="F138" s="92" t="b">
        <v>0</v>
      </c>
      <c r="G138" s="92" t="b">
        <v>0</v>
      </c>
    </row>
    <row r="139" spans="1:7" ht="15">
      <c r="A139" s="92" t="s">
        <v>798</v>
      </c>
      <c r="B139" s="92">
        <v>15</v>
      </c>
      <c r="C139" s="131">
        <v>0</v>
      </c>
      <c r="D139" s="92" t="s">
        <v>749</v>
      </c>
      <c r="E139" s="92" t="b">
        <v>0</v>
      </c>
      <c r="F139" s="92" t="b">
        <v>0</v>
      </c>
      <c r="G139" s="92" t="b">
        <v>0</v>
      </c>
    </row>
    <row r="140" spans="1:7" ht="15">
      <c r="A140" s="92" t="s">
        <v>833</v>
      </c>
      <c r="B140" s="92">
        <v>15</v>
      </c>
      <c r="C140" s="131">
        <v>0</v>
      </c>
      <c r="D140" s="92" t="s">
        <v>749</v>
      </c>
      <c r="E140" s="92" t="b">
        <v>0</v>
      </c>
      <c r="F140" s="92" t="b">
        <v>0</v>
      </c>
      <c r="G140" s="92" t="b">
        <v>0</v>
      </c>
    </row>
    <row r="141" spans="1:7" ht="15">
      <c r="A141" s="92" t="s">
        <v>834</v>
      </c>
      <c r="B141" s="92">
        <v>15</v>
      </c>
      <c r="C141" s="131">
        <v>0</v>
      </c>
      <c r="D141" s="92" t="s">
        <v>749</v>
      </c>
      <c r="E141" s="92" t="b">
        <v>0</v>
      </c>
      <c r="F141" s="92" t="b">
        <v>0</v>
      </c>
      <c r="G141" s="92" t="b">
        <v>0</v>
      </c>
    </row>
    <row r="142" spans="1:7" ht="15">
      <c r="A142" s="92" t="s">
        <v>835</v>
      </c>
      <c r="B142" s="92">
        <v>15</v>
      </c>
      <c r="C142" s="131">
        <v>0</v>
      </c>
      <c r="D142" s="92" t="s">
        <v>749</v>
      </c>
      <c r="E142" s="92" t="b">
        <v>0</v>
      </c>
      <c r="F142" s="92" t="b">
        <v>0</v>
      </c>
      <c r="G142" s="92" t="b">
        <v>0</v>
      </c>
    </row>
    <row r="143" spans="1:7" ht="15">
      <c r="A143" s="92" t="s">
        <v>802</v>
      </c>
      <c r="B143" s="92">
        <v>15</v>
      </c>
      <c r="C143" s="131">
        <v>0</v>
      </c>
      <c r="D143" s="92" t="s">
        <v>749</v>
      </c>
      <c r="E143" s="92" t="b">
        <v>0</v>
      </c>
      <c r="F143" s="92" t="b">
        <v>0</v>
      </c>
      <c r="G143" s="92" t="b">
        <v>0</v>
      </c>
    </row>
    <row r="144" spans="1:7" ht="15">
      <c r="A144" s="92" t="s">
        <v>836</v>
      </c>
      <c r="B144" s="92">
        <v>15</v>
      </c>
      <c r="C144" s="131">
        <v>0</v>
      </c>
      <c r="D144" s="92" t="s">
        <v>749</v>
      </c>
      <c r="E144" s="92" t="b">
        <v>0</v>
      </c>
      <c r="F144" s="92" t="b">
        <v>0</v>
      </c>
      <c r="G144" s="92" t="b">
        <v>0</v>
      </c>
    </row>
    <row r="145" spans="1:7" ht="15">
      <c r="A145" s="92" t="s">
        <v>837</v>
      </c>
      <c r="B145" s="92">
        <v>15</v>
      </c>
      <c r="C145" s="131">
        <v>0</v>
      </c>
      <c r="D145" s="92" t="s">
        <v>749</v>
      </c>
      <c r="E145" s="92" t="b">
        <v>0</v>
      </c>
      <c r="F145" s="92" t="b">
        <v>0</v>
      </c>
      <c r="G145" s="92" t="b">
        <v>0</v>
      </c>
    </row>
    <row r="146" spans="1:7" ht="15">
      <c r="A146" s="92" t="s">
        <v>829</v>
      </c>
      <c r="B146" s="92">
        <v>15</v>
      </c>
      <c r="C146" s="131">
        <v>0</v>
      </c>
      <c r="D146" s="92" t="s">
        <v>749</v>
      </c>
      <c r="E146" s="92" t="b">
        <v>0</v>
      </c>
      <c r="F146" s="92" t="b">
        <v>0</v>
      </c>
      <c r="G146" s="92" t="b">
        <v>0</v>
      </c>
    </row>
    <row r="147" spans="1:7" ht="15">
      <c r="A147" s="92" t="s">
        <v>830</v>
      </c>
      <c r="B147" s="92">
        <v>15</v>
      </c>
      <c r="C147" s="131">
        <v>0</v>
      </c>
      <c r="D147" s="92" t="s">
        <v>749</v>
      </c>
      <c r="E147" s="92" t="b">
        <v>0</v>
      </c>
      <c r="F147" s="92" t="b">
        <v>0</v>
      </c>
      <c r="G147" s="92" t="b">
        <v>0</v>
      </c>
    </row>
    <row r="148" spans="1:7" ht="15">
      <c r="A148" s="92" t="s">
        <v>831</v>
      </c>
      <c r="B148" s="92">
        <v>15</v>
      </c>
      <c r="C148" s="131">
        <v>0</v>
      </c>
      <c r="D148" s="92" t="s">
        <v>749</v>
      </c>
      <c r="E148" s="92" t="b">
        <v>0</v>
      </c>
      <c r="F148" s="92" t="b">
        <v>0</v>
      </c>
      <c r="G148" s="92" t="b">
        <v>0</v>
      </c>
    </row>
    <row r="149" spans="1:7" ht="15">
      <c r="A149" s="92" t="s">
        <v>947</v>
      </c>
      <c r="B149" s="92">
        <v>15</v>
      </c>
      <c r="C149" s="131">
        <v>0</v>
      </c>
      <c r="D149" s="92" t="s">
        <v>749</v>
      </c>
      <c r="E149" s="92" t="b">
        <v>0</v>
      </c>
      <c r="F149" s="92" t="b">
        <v>0</v>
      </c>
      <c r="G149" s="92" t="b">
        <v>0</v>
      </c>
    </row>
    <row r="150" spans="1:7" ht="15">
      <c r="A150" s="92" t="s">
        <v>948</v>
      </c>
      <c r="B150" s="92">
        <v>15</v>
      </c>
      <c r="C150" s="131">
        <v>0</v>
      </c>
      <c r="D150" s="92" t="s">
        <v>749</v>
      </c>
      <c r="E150" s="92" t="b">
        <v>0</v>
      </c>
      <c r="F150" s="92" t="b">
        <v>0</v>
      </c>
      <c r="G150" s="92" t="b">
        <v>0</v>
      </c>
    </row>
    <row r="151" spans="1:7" ht="15">
      <c r="A151" s="92" t="s">
        <v>949</v>
      </c>
      <c r="B151" s="92">
        <v>15</v>
      </c>
      <c r="C151" s="131">
        <v>0</v>
      </c>
      <c r="D151" s="92" t="s">
        <v>749</v>
      </c>
      <c r="E151" s="92" t="b">
        <v>0</v>
      </c>
      <c r="F151" s="92" t="b">
        <v>0</v>
      </c>
      <c r="G151" s="92" t="b">
        <v>0</v>
      </c>
    </row>
    <row r="152" spans="1:7" ht="15">
      <c r="A152" s="92" t="s">
        <v>950</v>
      </c>
      <c r="B152" s="92">
        <v>15</v>
      </c>
      <c r="C152" s="131">
        <v>0</v>
      </c>
      <c r="D152" s="92" t="s">
        <v>749</v>
      </c>
      <c r="E152" s="92" t="b">
        <v>0</v>
      </c>
      <c r="F152" s="92" t="b">
        <v>0</v>
      </c>
      <c r="G152" s="92" t="b">
        <v>0</v>
      </c>
    </row>
    <row r="153" spans="1:7" ht="15">
      <c r="A153" s="92" t="s">
        <v>951</v>
      </c>
      <c r="B153" s="92">
        <v>15</v>
      </c>
      <c r="C153" s="131">
        <v>0</v>
      </c>
      <c r="D153" s="92" t="s">
        <v>749</v>
      </c>
      <c r="E153" s="92" t="b">
        <v>0</v>
      </c>
      <c r="F153" s="92" t="b">
        <v>0</v>
      </c>
      <c r="G153" s="92" t="b">
        <v>0</v>
      </c>
    </row>
    <row r="154" spans="1:7" ht="15">
      <c r="A154" s="92" t="s">
        <v>827</v>
      </c>
      <c r="B154" s="92">
        <v>15</v>
      </c>
      <c r="C154" s="131">
        <v>0</v>
      </c>
      <c r="D154" s="92" t="s">
        <v>749</v>
      </c>
      <c r="E154" s="92" t="b">
        <v>0</v>
      </c>
      <c r="F154" s="92" t="b">
        <v>0</v>
      </c>
      <c r="G154" s="92" t="b">
        <v>0</v>
      </c>
    </row>
    <row r="155" spans="1:7" ht="15">
      <c r="A155" s="92" t="s">
        <v>828</v>
      </c>
      <c r="B155" s="92">
        <v>15</v>
      </c>
      <c r="C155" s="131">
        <v>0</v>
      </c>
      <c r="D155" s="92" t="s">
        <v>749</v>
      </c>
      <c r="E155" s="92" t="b">
        <v>0</v>
      </c>
      <c r="F155" s="92" t="b">
        <v>0</v>
      </c>
      <c r="G155" s="92" t="b">
        <v>0</v>
      </c>
    </row>
    <row r="156" spans="1:7" ht="15">
      <c r="A156" s="92" t="s">
        <v>952</v>
      </c>
      <c r="B156" s="92">
        <v>15</v>
      </c>
      <c r="C156" s="131">
        <v>0</v>
      </c>
      <c r="D156" s="92" t="s">
        <v>749</v>
      </c>
      <c r="E156" s="92" t="b">
        <v>0</v>
      </c>
      <c r="F156" s="92" t="b">
        <v>0</v>
      </c>
      <c r="G156" s="92" t="b">
        <v>0</v>
      </c>
    </row>
    <row r="157" spans="1:7" ht="15">
      <c r="A157" s="92" t="s">
        <v>953</v>
      </c>
      <c r="B157" s="92">
        <v>15</v>
      </c>
      <c r="C157" s="131">
        <v>0</v>
      </c>
      <c r="D157" s="92" t="s">
        <v>749</v>
      </c>
      <c r="E157" s="92" t="b">
        <v>0</v>
      </c>
      <c r="F157" s="92" t="b">
        <v>0</v>
      </c>
      <c r="G157" s="92" t="b">
        <v>0</v>
      </c>
    </row>
    <row r="158" spans="1:7" ht="15">
      <c r="A158" s="92" t="s">
        <v>954</v>
      </c>
      <c r="B158" s="92">
        <v>15</v>
      </c>
      <c r="C158" s="131">
        <v>0</v>
      </c>
      <c r="D158" s="92" t="s">
        <v>749</v>
      </c>
      <c r="E158" s="92" t="b">
        <v>0</v>
      </c>
      <c r="F158" s="92" t="b">
        <v>0</v>
      </c>
      <c r="G158" s="92" t="b">
        <v>0</v>
      </c>
    </row>
    <row r="159" spans="1:7" ht="15">
      <c r="A159" s="92" t="s">
        <v>955</v>
      </c>
      <c r="B159" s="92">
        <v>15</v>
      </c>
      <c r="C159" s="131">
        <v>0</v>
      </c>
      <c r="D159" s="92" t="s">
        <v>749</v>
      </c>
      <c r="E159" s="92" t="b">
        <v>0</v>
      </c>
      <c r="F159" s="92" t="b">
        <v>0</v>
      </c>
      <c r="G159" s="92" t="b">
        <v>0</v>
      </c>
    </row>
    <row r="160" spans="1:7" ht="15">
      <c r="A160" s="92" t="s">
        <v>956</v>
      </c>
      <c r="B160" s="92">
        <v>15</v>
      </c>
      <c r="C160" s="131">
        <v>0</v>
      </c>
      <c r="D160" s="92" t="s">
        <v>749</v>
      </c>
      <c r="E160" s="92" t="b">
        <v>0</v>
      </c>
      <c r="F160" s="92" t="b">
        <v>0</v>
      </c>
      <c r="G160" s="92" t="b">
        <v>0</v>
      </c>
    </row>
    <row r="161" spans="1:7" ht="15">
      <c r="A161" s="92" t="s">
        <v>957</v>
      </c>
      <c r="B161" s="92">
        <v>15</v>
      </c>
      <c r="C161" s="131">
        <v>0</v>
      </c>
      <c r="D161" s="92" t="s">
        <v>749</v>
      </c>
      <c r="E161" s="92" t="b">
        <v>0</v>
      </c>
      <c r="F161" s="92" t="b">
        <v>0</v>
      </c>
      <c r="G161" s="92" t="b">
        <v>0</v>
      </c>
    </row>
    <row r="162" spans="1:7" ht="15">
      <c r="A162" s="92" t="s">
        <v>958</v>
      </c>
      <c r="B162" s="92">
        <v>12</v>
      </c>
      <c r="C162" s="131">
        <v>0.0030363450550827072</v>
      </c>
      <c r="D162" s="92" t="s">
        <v>749</v>
      </c>
      <c r="E162" s="92" t="b">
        <v>0</v>
      </c>
      <c r="F162" s="92" t="b">
        <v>0</v>
      </c>
      <c r="G162" s="92" t="b">
        <v>0</v>
      </c>
    </row>
    <row r="163" spans="1:7" ht="15">
      <c r="A163" s="92" t="s">
        <v>959</v>
      </c>
      <c r="B163" s="92">
        <v>12</v>
      </c>
      <c r="C163" s="131">
        <v>0.0030363450550827072</v>
      </c>
      <c r="D163" s="92" t="s">
        <v>749</v>
      </c>
      <c r="E163" s="92" t="b">
        <v>0</v>
      </c>
      <c r="F163" s="92" t="b">
        <v>0</v>
      </c>
      <c r="G163" s="92" t="b">
        <v>0</v>
      </c>
    </row>
    <row r="164" spans="1:7" ht="15">
      <c r="A164" s="92" t="s">
        <v>263</v>
      </c>
      <c r="B164" s="92">
        <v>5</v>
      </c>
      <c r="C164" s="131">
        <v>0.006228737006784104</v>
      </c>
      <c r="D164" s="92" t="s">
        <v>749</v>
      </c>
      <c r="E164" s="92" t="b">
        <v>0</v>
      </c>
      <c r="F164" s="92" t="b">
        <v>0</v>
      </c>
      <c r="G164" s="92" t="b">
        <v>0</v>
      </c>
    </row>
    <row r="165" spans="1:7" ht="15">
      <c r="A165" s="92" t="s">
        <v>262</v>
      </c>
      <c r="B165" s="92">
        <v>3</v>
      </c>
      <c r="C165" s="131">
        <v>0.005474960869472732</v>
      </c>
      <c r="D165" s="92" t="s">
        <v>749</v>
      </c>
      <c r="E165" s="92" t="b">
        <v>0</v>
      </c>
      <c r="F165" s="92" t="b">
        <v>0</v>
      </c>
      <c r="G165" s="92" t="b">
        <v>0</v>
      </c>
    </row>
    <row r="166" spans="1:7" ht="15">
      <c r="A166" s="92" t="s">
        <v>253</v>
      </c>
      <c r="B166" s="92">
        <v>3</v>
      </c>
      <c r="C166" s="131">
        <v>0.005474960869472732</v>
      </c>
      <c r="D166" s="92" t="s">
        <v>749</v>
      </c>
      <c r="E166" s="92" t="b">
        <v>0</v>
      </c>
      <c r="F166" s="92" t="b">
        <v>0</v>
      </c>
      <c r="G166" s="92" t="b">
        <v>0</v>
      </c>
    </row>
    <row r="167" spans="1:7" ht="15">
      <c r="A167" s="92" t="s">
        <v>976</v>
      </c>
      <c r="B167" s="92">
        <v>2</v>
      </c>
      <c r="C167" s="131">
        <v>0.004569510513794779</v>
      </c>
      <c r="D167" s="92" t="s">
        <v>749</v>
      </c>
      <c r="E167" s="92" t="b">
        <v>0</v>
      </c>
      <c r="F167" s="92" t="b">
        <v>0</v>
      </c>
      <c r="G167" s="92" t="b">
        <v>0</v>
      </c>
    </row>
    <row r="168" spans="1:7" ht="15">
      <c r="A168" s="92" t="s">
        <v>831</v>
      </c>
      <c r="B168" s="92">
        <v>5</v>
      </c>
      <c r="C168" s="131">
        <v>0</v>
      </c>
      <c r="D168" s="92" t="s">
        <v>750</v>
      </c>
      <c r="E168" s="92" t="b">
        <v>0</v>
      </c>
      <c r="F168" s="92" t="b">
        <v>0</v>
      </c>
      <c r="G168" s="92" t="b">
        <v>0</v>
      </c>
    </row>
    <row r="169" spans="1:7" ht="15">
      <c r="A169" s="92" t="s">
        <v>830</v>
      </c>
      <c r="B169" s="92">
        <v>5</v>
      </c>
      <c r="C169" s="131">
        <v>0</v>
      </c>
      <c r="D169" s="92" t="s">
        <v>750</v>
      </c>
      <c r="E169" s="92" t="b">
        <v>0</v>
      </c>
      <c r="F169" s="92" t="b">
        <v>0</v>
      </c>
      <c r="G169" s="92" t="b">
        <v>0</v>
      </c>
    </row>
    <row r="170" spans="1:7" ht="15">
      <c r="A170" s="92" t="s">
        <v>829</v>
      </c>
      <c r="B170" s="92">
        <v>5</v>
      </c>
      <c r="C170" s="131">
        <v>0</v>
      </c>
      <c r="D170" s="92" t="s">
        <v>750</v>
      </c>
      <c r="E170" s="92" t="b">
        <v>0</v>
      </c>
      <c r="F170" s="92" t="b">
        <v>0</v>
      </c>
      <c r="G170" s="92" t="b">
        <v>0</v>
      </c>
    </row>
    <row r="171" spans="1:7" ht="15">
      <c r="A171" s="92" t="s">
        <v>827</v>
      </c>
      <c r="B171" s="92">
        <v>5</v>
      </c>
      <c r="C171" s="131">
        <v>0</v>
      </c>
      <c r="D171" s="92" t="s">
        <v>750</v>
      </c>
      <c r="E171" s="92" t="b">
        <v>0</v>
      </c>
      <c r="F171" s="92" t="b">
        <v>0</v>
      </c>
      <c r="G171" s="92" t="b">
        <v>0</v>
      </c>
    </row>
    <row r="172" spans="1:7" ht="15">
      <c r="A172" s="92" t="s">
        <v>828</v>
      </c>
      <c r="B172" s="92">
        <v>5</v>
      </c>
      <c r="C172" s="131">
        <v>0</v>
      </c>
      <c r="D172" s="92" t="s">
        <v>750</v>
      </c>
      <c r="E172" s="92" t="b">
        <v>0</v>
      </c>
      <c r="F172" s="92" t="b">
        <v>0</v>
      </c>
      <c r="G172" s="92" t="b">
        <v>0</v>
      </c>
    </row>
    <row r="173" spans="1:7" ht="15">
      <c r="A173" s="92" t="s">
        <v>842</v>
      </c>
      <c r="B173" s="92">
        <v>4</v>
      </c>
      <c r="C173" s="131">
        <v>0.0029145868573851553</v>
      </c>
      <c r="D173" s="92" t="s">
        <v>750</v>
      </c>
      <c r="E173" s="92" t="b">
        <v>0</v>
      </c>
      <c r="F173" s="92" t="b">
        <v>0</v>
      </c>
      <c r="G173" s="92" t="b">
        <v>0</v>
      </c>
    </row>
    <row r="174" spans="1:7" ht="15">
      <c r="A174" s="92" t="s">
        <v>843</v>
      </c>
      <c r="B174" s="92">
        <v>4</v>
      </c>
      <c r="C174" s="131">
        <v>0.0029145868573851553</v>
      </c>
      <c r="D174" s="92" t="s">
        <v>750</v>
      </c>
      <c r="E174" s="92" t="b">
        <v>0</v>
      </c>
      <c r="F174" s="92" t="b">
        <v>0</v>
      </c>
      <c r="G174" s="92" t="b">
        <v>0</v>
      </c>
    </row>
    <row r="175" spans="1:7" ht="15">
      <c r="A175" s="92" t="s">
        <v>844</v>
      </c>
      <c r="B175" s="92">
        <v>4</v>
      </c>
      <c r="C175" s="131">
        <v>0.0029145868573851553</v>
      </c>
      <c r="D175" s="92" t="s">
        <v>750</v>
      </c>
      <c r="E175" s="92" t="b">
        <v>0</v>
      </c>
      <c r="F175" s="92" t="b">
        <v>0</v>
      </c>
      <c r="G175" s="92" t="b">
        <v>0</v>
      </c>
    </row>
    <row r="176" spans="1:7" ht="15">
      <c r="A176" s="92" t="s">
        <v>845</v>
      </c>
      <c r="B176" s="92">
        <v>4</v>
      </c>
      <c r="C176" s="131">
        <v>0.0029145868573851553</v>
      </c>
      <c r="D176" s="92" t="s">
        <v>750</v>
      </c>
      <c r="E176" s="92" t="b">
        <v>0</v>
      </c>
      <c r="F176" s="92" t="b">
        <v>0</v>
      </c>
      <c r="G176" s="92" t="b">
        <v>0</v>
      </c>
    </row>
    <row r="177" spans="1:7" ht="15">
      <c r="A177" s="92" t="s">
        <v>846</v>
      </c>
      <c r="B177" s="92">
        <v>4</v>
      </c>
      <c r="C177" s="131">
        <v>0.0029145868573851553</v>
      </c>
      <c r="D177" s="92" t="s">
        <v>750</v>
      </c>
      <c r="E177" s="92" t="b">
        <v>0</v>
      </c>
      <c r="F177" s="92" t="b">
        <v>1</v>
      </c>
      <c r="G177" s="92" t="b">
        <v>0</v>
      </c>
    </row>
    <row r="178" spans="1:7" ht="15">
      <c r="A178" s="92" t="s">
        <v>796</v>
      </c>
      <c r="B178" s="92">
        <v>4</v>
      </c>
      <c r="C178" s="131">
        <v>0.0029145868573851553</v>
      </c>
      <c r="D178" s="92" t="s">
        <v>750</v>
      </c>
      <c r="E178" s="92" t="b">
        <v>0</v>
      </c>
      <c r="F178" s="92" t="b">
        <v>0</v>
      </c>
      <c r="G178" s="92" t="b">
        <v>0</v>
      </c>
    </row>
    <row r="179" spans="1:7" ht="15">
      <c r="A179" s="92" t="s">
        <v>960</v>
      </c>
      <c r="B179" s="92">
        <v>4</v>
      </c>
      <c r="C179" s="131">
        <v>0.0029145868573851553</v>
      </c>
      <c r="D179" s="92" t="s">
        <v>750</v>
      </c>
      <c r="E179" s="92" t="b">
        <v>0</v>
      </c>
      <c r="F179" s="92" t="b">
        <v>0</v>
      </c>
      <c r="G179" s="92" t="b">
        <v>0</v>
      </c>
    </row>
    <row r="180" spans="1:7" ht="15">
      <c r="A180" s="92" t="s">
        <v>961</v>
      </c>
      <c r="B180" s="92">
        <v>4</v>
      </c>
      <c r="C180" s="131">
        <v>0.0029145868573851553</v>
      </c>
      <c r="D180" s="92" t="s">
        <v>750</v>
      </c>
      <c r="E180" s="92" t="b">
        <v>0</v>
      </c>
      <c r="F180" s="92" t="b">
        <v>0</v>
      </c>
      <c r="G180" s="92" t="b">
        <v>0</v>
      </c>
    </row>
    <row r="181" spans="1:7" ht="15">
      <c r="A181" s="92" t="s">
        <v>962</v>
      </c>
      <c r="B181" s="92">
        <v>4</v>
      </c>
      <c r="C181" s="131">
        <v>0.0029145868573851553</v>
      </c>
      <c r="D181" s="92" t="s">
        <v>750</v>
      </c>
      <c r="E181" s="92" t="b">
        <v>0</v>
      </c>
      <c r="F181" s="92" t="b">
        <v>0</v>
      </c>
      <c r="G181" s="92" t="b">
        <v>0</v>
      </c>
    </row>
    <row r="182" spans="1:7" ht="15">
      <c r="A182" s="92" t="s">
        <v>963</v>
      </c>
      <c r="B182" s="92">
        <v>4</v>
      </c>
      <c r="C182" s="131">
        <v>0.0029145868573851553</v>
      </c>
      <c r="D182" s="92" t="s">
        <v>750</v>
      </c>
      <c r="E182" s="92" t="b">
        <v>0</v>
      </c>
      <c r="F182" s="92" t="b">
        <v>0</v>
      </c>
      <c r="G182" s="92" t="b">
        <v>0</v>
      </c>
    </row>
    <row r="183" spans="1:7" ht="15">
      <c r="A183" s="92" t="s">
        <v>964</v>
      </c>
      <c r="B183" s="92">
        <v>4</v>
      </c>
      <c r="C183" s="131">
        <v>0.0029145868573851553</v>
      </c>
      <c r="D183" s="92" t="s">
        <v>750</v>
      </c>
      <c r="E183" s="92" t="b">
        <v>0</v>
      </c>
      <c r="F183" s="92" t="b">
        <v>0</v>
      </c>
      <c r="G183" s="92" t="b">
        <v>0</v>
      </c>
    </row>
    <row r="184" spans="1:7" ht="15">
      <c r="A184" s="92" t="s">
        <v>965</v>
      </c>
      <c r="B184" s="92">
        <v>4</v>
      </c>
      <c r="C184" s="131">
        <v>0.0029145868573851553</v>
      </c>
      <c r="D184" s="92" t="s">
        <v>750</v>
      </c>
      <c r="E184" s="92" t="b">
        <v>0</v>
      </c>
      <c r="F184" s="92" t="b">
        <v>0</v>
      </c>
      <c r="G184" s="92" t="b">
        <v>0</v>
      </c>
    </row>
    <row r="185" spans="1:7" ht="15">
      <c r="A185" s="92" t="s">
        <v>966</v>
      </c>
      <c r="B185" s="92">
        <v>4</v>
      </c>
      <c r="C185" s="131">
        <v>0.0029145868573851553</v>
      </c>
      <c r="D185" s="92" t="s">
        <v>750</v>
      </c>
      <c r="E185" s="92" t="b">
        <v>0</v>
      </c>
      <c r="F185" s="92" t="b">
        <v>0</v>
      </c>
      <c r="G185" s="92" t="b">
        <v>0</v>
      </c>
    </row>
    <row r="186" spans="1:7" ht="15">
      <c r="A186" s="92" t="s">
        <v>967</v>
      </c>
      <c r="B186" s="92">
        <v>4</v>
      </c>
      <c r="C186" s="131">
        <v>0.0029145868573851553</v>
      </c>
      <c r="D186" s="92" t="s">
        <v>750</v>
      </c>
      <c r="E186" s="92" t="b">
        <v>0</v>
      </c>
      <c r="F186" s="92" t="b">
        <v>0</v>
      </c>
      <c r="G186" s="92" t="b">
        <v>0</v>
      </c>
    </row>
    <row r="187" spans="1:7" ht="15">
      <c r="A187" s="92" t="s">
        <v>968</v>
      </c>
      <c r="B187" s="92">
        <v>4</v>
      </c>
      <c r="C187" s="131">
        <v>0.0029145868573851553</v>
      </c>
      <c r="D187" s="92" t="s">
        <v>750</v>
      </c>
      <c r="E187" s="92" t="b">
        <v>0</v>
      </c>
      <c r="F187" s="92" t="b">
        <v>0</v>
      </c>
      <c r="G187" s="92" t="b">
        <v>0</v>
      </c>
    </row>
    <row r="188" spans="1:7" ht="15">
      <c r="A188" s="92" t="s">
        <v>969</v>
      </c>
      <c r="B188" s="92">
        <v>4</v>
      </c>
      <c r="C188" s="131">
        <v>0.0029145868573851553</v>
      </c>
      <c r="D188" s="92" t="s">
        <v>750</v>
      </c>
      <c r="E188" s="92" t="b">
        <v>0</v>
      </c>
      <c r="F188" s="92" t="b">
        <v>0</v>
      </c>
      <c r="G188" s="92" t="b">
        <v>0</v>
      </c>
    </row>
    <row r="189" spans="1:7" ht="15">
      <c r="A189" s="92" t="s">
        <v>970</v>
      </c>
      <c r="B189" s="92">
        <v>4</v>
      </c>
      <c r="C189" s="131">
        <v>0.0029145868573851553</v>
      </c>
      <c r="D189" s="92" t="s">
        <v>750</v>
      </c>
      <c r="E189" s="92" t="b">
        <v>0</v>
      </c>
      <c r="F189" s="92" t="b">
        <v>0</v>
      </c>
      <c r="G189" s="92" t="b">
        <v>0</v>
      </c>
    </row>
    <row r="190" spans="1:7" ht="15">
      <c r="A190" s="92" t="s">
        <v>971</v>
      </c>
      <c r="B190" s="92">
        <v>4</v>
      </c>
      <c r="C190" s="131">
        <v>0.0029145868573851553</v>
      </c>
      <c r="D190" s="92" t="s">
        <v>750</v>
      </c>
      <c r="E190" s="92" t="b">
        <v>0</v>
      </c>
      <c r="F190" s="92" t="b">
        <v>0</v>
      </c>
      <c r="G190" s="92" t="b">
        <v>0</v>
      </c>
    </row>
    <row r="191" spans="1:7" ht="15">
      <c r="A191" s="92" t="s">
        <v>972</v>
      </c>
      <c r="B191" s="92">
        <v>4</v>
      </c>
      <c r="C191" s="131">
        <v>0.0029145868573851553</v>
      </c>
      <c r="D191" s="92" t="s">
        <v>750</v>
      </c>
      <c r="E191" s="92" t="b">
        <v>0</v>
      </c>
      <c r="F191" s="92" t="b">
        <v>0</v>
      </c>
      <c r="G191" s="92" t="b">
        <v>0</v>
      </c>
    </row>
    <row r="192" spans="1:7" ht="15">
      <c r="A192" s="92" t="s">
        <v>973</v>
      </c>
      <c r="B192" s="92">
        <v>4</v>
      </c>
      <c r="C192" s="131">
        <v>0.0029145868573851553</v>
      </c>
      <c r="D192" s="92" t="s">
        <v>750</v>
      </c>
      <c r="E192" s="92" t="b">
        <v>0</v>
      </c>
      <c r="F192" s="92" t="b">
        <v>0</v>
      </c>
      <c r="G192" s="92" t="b">
        <v>0</v>
      </c>
    </row>
    <row r="193" spans="1:7" ht="15">
      <c r="A193" s="92" t="s">
        <v>974</v>
      </c>
      <c r="B193" s="92">
        <v>4</v>
      </c>
      <c r="C193" s="131">
        <v>0.0029145868573851553</v>
      </c>
      <c r="D193" s="92" t="s">
        <v>750</v>
      </c>
      <c r="E193" s="92" t="b">
        <v>0</v>
      </c>
      <c r="F193" s="92" t="b">
        <v>0</v>
      </c>
      <c r="G193" s="92" t="b">
        <v>0</v>
      </c>
    </row>
    <row r="194" spans="1:7" ht="15">
      <c r="A194" s="92" t="s">
        <v>975</v>
      </c>
      <c r="B194" s="92">
        <v>4</v>
      </c>
      <c r="C194" s="131">
        <v>0.0029145868573851553</v>
      </c>
      <c r="D194" s="92" t="s">
        <v>750</v>
      </c>
      <c r="E194" s="92" t="b">
        <v>0</v>
      </c>
      <c r="F194" s="92" t="b">
        <v>0</v>
      </c>
      <c r="G194"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EA8DE-D421-4F0A-BC15-192A49D05E93}">
  <dimension ref="A1:L186"/>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984</v>
      </c>
      <c r="B1" s="13" t="s">
        <v>985</v>
      </c>
      <c r="C1" s="13" t="s">
        <v>978</v>
      </c>
      <c r="D1" s="13" t="s">
        <v>979</v>
      </c>
      <c r="E1" s="13" t="s">
        <v>986</v>
      </c>
      <c r="F1" s="13" t="s">
        <v>144</v>
      </c>
      <c r="G1" s="13" t="s">
        <v>987</v>
      </c>
      <c r="H1" s="13" t="s">
        <v>988</v>
      </c>
      <c r="I1" s="13" t="s">
        <v>989</v>
      </c>
      <c r="J1" s="13" t="s">
        <v>990</v>
      </c>
      <c r="K1" s="13" t="s">
        <v>991</v>
      </c>
      <c r="L1" s="13" t="s">
        <v>992</v>
      </c>
    </row>
    <row r="2" spans="1:12" ht="15">
      <c r="A2" s="92" t="s">
        <v>827</v>
      </c>
      <c r="B2" s="92" t="s">
        <v>828</v>
      </c>
      <c r="C2" s="92">
        <v>61</v>
      </c>
      <c r="D2" s="131">
        <v>0.0002764910935408843</v>
      </c>
      <c r="E2" s="131">
        <v>1.375478049542702</v>
      </c>
      <c r="F2" s="92" t="s">
        <v>980</v>
      </c>
      <c r="G2" s="92" t="b">
        <v>0</v>
      </c>
      <c r="H2" s="92" t="b">
        <v>0</v>
      </c>
      <c r="I2" s="92" t="b">
        <v>0</v>
      </c>
      <c r="J2" s="92" t="b">
        <v>0</v>
      </c>
      <c r="K2" s="92" t="b">
        <v>0</v>
      </c>
      <c r="L2" s="92" t="b">
        <v>0</v>
      </c>
    </row>
    <row r="3" spans="1:12" ht="15">
      <c r="A3" s="92" t="s">
        <v>798</v>
      </c>
      <c r="B3" s="92" t="s">
        <v>833</v>
      </c>
      <c r="C3" s="92">
        <v>57</v>
      </c>
      <c r="D3" s="131">
        <v>0.0013359817253327743</v>
      </c>
      <c r="E3" s="131">
        <v>1.419056737855951</v>
      </c>
      <c r="F3" s="92" t="s">
        <v>980</v>
      </c>
      <c r="G3" s="92" t="b">
        <v>0</v>
      </c>
      <c r="H3" s="92" t="b">
        <v>0</v>
      </c>
      <c r="I3" s="92" t="b">
        <v>0</v>
      </c>
      <c r="J3" s="92" t="b">
        <v>0</v>
      </c>
      <c r="K3" s="92" t="b">
        <v>0</v>
      </c>
      <c r="L3" s="92" t="b">
        <v>0</v>
      </c>
    </row>
    <row r="4" spans="1:12" ht="15">
      <c r="A4" s="92" t="s">
        <v>833</v>
      </c>
      <c r="B4" s="92" t="s">
        <v>834</v>
      </c>
      <c r="C4" s="92">
        <v>57</v>
      </c>
      <c r="D4" s="131">
        <v>0.0013359817253327743</v>
      </c>
      <c r="E4" s="131">
        <v>1.419056737855951</v>
      </c>
      <c r="F4" s="92" t="s">
        <v>980</v>
      </c>
      <c r="G4" s="92" t="b">
        <v>0</v>
      </c>
      <c r="H4" s="92" t="b">
        <v>0</v>
      </c>
      <c r="I4" s="92" t="b">
        <v>0</v>
      </c>
      <c r="J4" s="92" t="b">
        <v>0</v>
      </c>
      <c r="K4" s="92" t="b">
        <v>0</v>
      </c>
      <c r="L4" s="92" t="b">
        <v>0</v>
      </c>
    </row>
    <row r="5" spans="1:12" ht="15">
      <c r="A5" s="92" t="s">
        <v>834</v>
      </c>
      <c r="B5" s="92" t="s">
        <v>835</v>
      </c>
      <c r="C5" s="92">
        <v>57</v>
      </c>
      <c r="D5" s="131">
        <v>0.0013359817253327743</v>
      </c>
      <c r="E5" s="131">
        <v>1.419056737855951</v>
      </c>
      <c r="F5" s="92" t="s">
        <v>980</v>
      </c>
      <c r="G5" s="92" t="b">
        <v>0</v>
      </c>
      <c r="H5" s="92" t="b">
        <v>0</v>
      </c>
      <c r="I5" s="92" t="b">
        <v>0</v>
      </c>
      <c r="J5" s="92" t="b">
        <v>0</v>
      </c>
      <c r="K5" s="92" t="b">
        <v>0</v>
      </c>
      <c r="L5" s="92" t="b">
        <v>0</v>
      </c>
    </row>
    <row r="6" spans="1:12" ht="15">
      <c r="A6" s="92" t="s">
        <v>835</v>
      </c>
      <c r="B6" s="92" t="s">
        <v>802</v>
      </c>
      <c r="C6" s="92">
        <v>57</v>
      </c>
      <c r="D6" s="131">
        <v>0.0013359817253327743</v>
      </c>
      <c r="E6" s="131">
        <v>1.419056737855951</v>
      </c>
      <c r="F6" s="92" t="s">
        <v>980</v>
      </c>
      <c r="G6" s="92" t="b">
        <v>0</v>
      </c>
      <c r="H6" s="92" t="b">
        <v>0</v>
      </c>
      <c r="I6" s="92" t="b">
        <v>0</v>
      </c>
      <c r="J6" s="92" t="b">
        <v>0</v>
      </c>
      <c r="K6" s="92" t="b">
        <v>0</v>
      </c>
      <c r="L6" s="92" t="b">
        <v>0</v>
      </c>
    </row>
    <row r="7" spans="1:12" ht="15">
      <c r="A7" s="92" t="s">
        <v>802</v>
      </c>
      <c r="B7" s="92" t="s">
        <v>836</v>
      </c>
      <c r="C7" s="92">
        <v>57</v>
      </c>
      <c r="D7" s="131">
        <v>0.0013359817253327743</v>
      </c>
      <c r="E7" s="131">
        <v>1.419056737855951</v>
      </c>
      <c r="F7" s="92" t="s">
        <v>980</v>
      </c>
      <c r="G7" s="92" t="b">
        <v>0</v>
      </c>
      <c r="H7" s="92" t="b">
        <v>0</v>
      </c>
      <c r="I7" s="92" t="b">
        <v>0</v>
      </c>
      <c r="J7" s="92" t="b">
        <v>0</v>
      </c>
      <c r="K7" s="92" t="b">
        <v>0</v>
      </c>
      <c r="L7" s="92" t="b">
        <v>0</v>
      </c>
    </row>
    <row r="8" spans="1:12" ht="15">
      <c r="A8" s="92" t="s">
        <v>836</v>
      </c>
      <c r="B8" s="92" t="s">
        <v>837</v>
      </c>
      <c r="C8" s="92">
        <v>57</v>
      </c>
      <c r="D8" s="131">
        <v>0.0013359817253327743</v>
      </c>
      <c r="E8" s="131">
        <v>1.419056737855951</v>
      </c>
      <c r="F8" s="92" t="s">
        <v>980</v>
      </c>
      <c r="G8" s="92" t="b">
        <v>0</v>
      </c>
      <c r="H8" s="92" t="b">
        <v>0</v>
      </c>
      <c r="I8" s="92" t="b">
        <v>0</v>
      </c>
      <c r="J8" s="92" t="b">
        <v>0</v>
      </c>
      <c r="K8" s="92" t="b">
        <v>0</v>
      </c>
      <c r="L8" s="92" t="b">
        <v>0</v>
      </c>
    </row>
    <row r="9" spans="1:12" ht="15">
      <c r="A9" s="92" t="s">
        <v>837</v>
      </c>
      <c r="B9" s="92" t="s">
        <v>829</v>
      </c>
      <c r="C9" s="92">
        <v>57</v>
      </c>
      <c r="D9" s="131">
        <v>0.0013359817253327743</v>
      </c>
      <c r="E9" s="131">
        <v>1.3896017585176754</v>
      </c>
      <c r="F9" s="92" t="s">
        <v>980</v>
      </c>
      <c r="G9" s="92" t="b">
        <v>0</v>
      </c>
      <c r="H9" s="92" t="b">
        <v>0</v>
      </c>
      <c r="I9" s="92" t="b">
        <v>0</v>
      </c>
      <c r="J9" s="92" t="b">
        <v>0</v>
      </c>
      <c r="K9" s="92" t="b">
        <v>0</v>
      </c>
      <c r="L9" s="92" t="b">
        <v>0</v>
      </c>
    </row>
    <row r="10" spans="1:12" ht="15">
      <c r="A10" s="92" t="s">
        <v>829</v>
      </c>
      <c r="B10" s="92" t="s">
        <v>830</v>
      </c>
      <c r="C10" s="92">
        <v>57</v>
      </c>
      <c r="D10" s="131">
        <v>0.0013359817253327743</v>
      </c>
      <c r="E10" s="131">
        <v>1.3601467791793997</v>
      </c>
      <c r="F10" s="92" t="s">
        <v>980</v>
      </c>
      <c r="G10" s="92" t="b">
        <v>0</v>
      </c>
      <c r="H10" s="92" t="b">
        <v>0</v>
      </c>
      <c r="I10" s="92" t="b">
        <v>0</v>
      </c>
      <c r="J10" s="92" t="b">
        <v>0</v>
      </c>
      <c r="K10" s="92" t="b">
        <v>0</v>
      </c>
      <c r="L10" s="92" t="b">
        <v>0</v>
      </c>
    </row>
    <row r="11" spans="1:12" ht="15">
      <c r="A11" s="92" t="s">
        <v>830</v>
      </c>
      <c r="B11" s="92" t="s">
        <v>831</v>
      </c>
      <c r="C11" s="92">
        <v>57</v>
      </c>
      <c r="D11" s="131">
        <v>0.0013359817253327743</v>
      </c>
      <c r="E11" s="131">
        <v>1.3601467791793997</v>
      </c>
      <c r="F11" s="92" t="s">
        <v>980</v>
      </c>
      <c r="G11" s="92" t="b">
        <v>0</v>
      </c>
      <c r="H11" s="92" t="b">
        <v>0</v>
      </c>
      <c r="I11" s="92" t="b">
        <v>0</v>
      </c>
      <c r="J11" s="92" t="b">
        <v>0</v>
      </c>
      <c r="K11" s="92" t="b">
        <v>0</v>
      </c>
      <c r="L11" s="92" t="b">
        <v>0</v>
      </c>
    </row>
    <row r="12" spans="1:12" ht="15">
      <c r="A12" s="92" t="s">
        <v>831</v>
      </c>
      <c r="B12" s="92" t="s">
        <v>947</v>
      </c>
      <c r="C12" s="92">
        <v>57</v>
      </c>
      <c r="D12" s="131">
        <v>0.0013359817253327743</v>
      </c>
      <c r="E12" s="131">
        <v>1.3896017585176754</v>
      </c>
      <c r="F12" s="92" t="s">
        <v>980</v>
      </c>
      <c r="G12" s="92" t="b">
        <v>0</v>
      </c>
      <c r="H12" s="92" t="b">
        <v>0</v>
      </c>
      <c r="I12" s="92" t="b">
        <v>0</v>
      </c>
      <c r="J12" s="92" t="b">
        <v>0</v>
      </c>
      <c r="K12" s="92" t="b">
        <v>0</v>
      </c>
      <c r="L12" s="92" t="b">
        <v>0</v>
      </c>
    </row>
    <row r="13" spans="1:12" ht="15">
      <c r="A13" s="92" t="s">
        <v>947</v>
      </c>
      <c r="B13" s="92" t="s">
        <v>948</v>
      </c>
      <c r="C13" s="92">
        <v>57</v>
      </c>
      <c r="D13" s="131">
        <v>0.0013359817253327743</v>
      </c>
      <c r="E13" s="131">
        <v>1.419056737855951</v>
      </c>
      <c r="F13" s="92" t="s">
        <v>980</v>
      </c>
      <c r="G13" s="92" t="b">
        <v>0</v>
      </c>
      <c r="H13" s="92" t="b">
        <v>0</v>
      </c>
      <c r="I13" s="92" t="b">
        <v>0</v>
      </c>
      <c r="J13" s="92" t="b">
        <v>0</v>
      </c>
      <c r="K13" s="92" t="b">
        <v>0</v>
      </c>
      <c r="L13" s="92" t="b">
        <v>0</v>
      </c>
    </row>
    <row r="14" spans="1:12" ht="15">
      <c r="A14" s="92" t="s">
        <v>948</v>
      </c>
      <c r="B14" s="92" t="s">
        <v>949</v>
      </c>
      <c r="C14" s="92">
        <v>57</v>
      </c>
      <c r="D14" s="131">
        <v>0.0013359817253327743</v>
      </c>
      <c r="E14" s="131">
        <v>1.419056737855951</v>
      </c>
      <c r="F14" s="92" t="s">
        <v>980</v>
      </c>
      <c r="G14" s="92" t="b">
        <v>0</v>
      </c>
      <c r="H14" s="92" t="b">
        <v>0</v>
      </c>
      <c r="I14" s="92" t="b">
        <v>0</v>
      </c>
      <c r="J14" s="92" t="b">
        <v>0</v>
      </c>
      <c r="K14" s="92" t="b">
        <v>0</v>
      </c>
      <c r="L14" s="92" t="b">
        <v>0</v>
      </c>
    </row>
    <row r="15" spans="1:12" ht="15">
      <c r="A15" s="92" t="s">
        <v>949</v>
      </c>
      <c r="B15" s="92" t="s">
        <v>950</v>
      </c>
      <c r="C15" s="92">
        <v>57</v>
      </c>
      <c r="D15" s="131">
        <v>0.0013359817253327743</v>
      </c>
      <c r="E15" s="131">
        <v>1.419056737855951</v>
      </c>
      <c r="F15" s="92" t="s">
        <v>980</v>
      </c>
      <c r="G15" s="92" t="b">
        <v>0</v>
      </c>
      <c r="H15" s="92" t="b">
        <v>0</v>
      </c>
      <c r="I15" s="92" t="b">
        <v>0</v>
      </c>
      <c r="J15" s="92" t="b">
        <v>0</v>
      </c>
      <c r="K15" s="92" t="b">
        <v>0</v>
      </c>
      <c r="L15" s="92" t="b">
        <v>0</v>
      </c>
    </row>
    <row r="16" spans="1:12" ht="15">
      <c r="A16" s="92" t="s">
        <v>950</v>
      </c>
      <c r="B16" s="92" t="s">
        <v>951</v>
      </c>
      <c r="C16" s="92">
        <v>57</v>
      </c>
      <c r="D16" s="131">
        <v>0.0013359817253327743</v>
      </c>
      <c r="E16" s="131">
        <v>1.419056737855951</v>
      </c>
      <c r="F16" s="92" t="s">
        <v>980</v>
      </c>
      <c r="G16" s="92" t="b">
        <v>0</v>
      </c>
      <c r="H16" s="92" t="b">
        <v>0</v>
      </c>
      <c r="I16" s="92" t="b">
        <v>0</v>
      </c>
      <c r="J16" s="92" t="b">
        <v>0</v>
      </c>
      <c r="K16" s="92" t="b">
        <v>0</v>
      </c>
      <c r="L16" s="92" t="b">
        <v>0</v>
      </c>
    </row>
    <row r="17" spans="1:12" ht="15">
      <c r="A17" s="92" t="s">
        <v>951</v>
      </c>
      <c r="B17" s="92" t="s">
        <v>827</v>
      </c>
      <c r="C17" s="92">
        <v>57</v>
      </c>
      <c r="D17" s="131">
        <v>0.0013359817253327743</v>
      </c>
      <c r="E17" s="131">
        <v>1.3825399040301887</v>
      </c>
      <c r="F17" s="92" t="s">
        <v>980</v>
      </c>
      <c r="G17" s="92" t="b">
        <v>0</v>
      </c>
      <c r="H17" s="92" t="b">
        <v>0</v>
      </c>
      <c r="I17" s="92" t="b">
        <v>0</v>
      </c>
      <c r="J17" s="92" t="b">
        <v>0</v>
      </c>
      <c r="K17" s="92" t="b">
        <v>0</v>
      </c>
      <c r="L17" s="92" t="b">
        <v>0</v>
      </c>
    </row>
    <row r="18" spans="1:12" ht="15">
      <c r="A18" s="92" t="s">
        <v>828</v>
      </c>
      <c r="B18" s="92" t="s">
        <v>952</v>
      </c>
      <c r="C18" s="92">
        <v>57</v>
      </c>
      <c r="D18" s="131">
        <v>0.0013359817253327743</v>
      </c>
      <c r="E18" s="131">
        <v>1.3825399040301887</v>
      </c>
      <c r="F18" s="92" t="s">
        <v>980</v>
      </c>
      <c r="G18" s="92" t="b">
        <v>0</v>
      </c>
      <c r="H18" s="92" t="b">
        <v>0</v>
      </c>
      <c r="I18" s="92" t="b">
        <v>0</v>
      </c>
      <c r="J18" s="92" t="b">
        <v>0</v>
      </c>
      <c r="K18" s="92" t="b">
        <v>0</v>
      </c>
      <c r="L18" s="92" t="b">
        <v>0</v>
      </c>
    </row>
    <row r="19" spans="1:12" ht="15">
      <c r="A19" s="92" t="s">
        <v>952</v>
      </c>
      <c r="B19" s="92" t="s">
        <v>953</v>
      </c>
      <c r="C19" s="92">
        <v>57</v>
      </c>
      <c r="D19" s="131">
        <v>0.0013359817253327743</v>
      </c>
      <c r="E19" s="131">
        <v>1.419056737855951</v>
      </c>
      <c r="F19" s="92" t="s">
        <v>980</v>
      </c>
      <c r="G19" s="92" t="b">
        <v>0</v>
      </c>
      <c r="H19" s="92" t="b">
        <v>0</v>
      </c>
      <c r="I19" s="92" t="b">
        <v>0</v>
      </c>
      <c r="J19" s="92" t="b">
        <v>0</v>
      </c>
      <c r="K19" s="92" t="b">
        <v>0</v>
      </c>
      <c r="L19" s="92" t="b">
        <v>0</v>
      </c>
    </row>
    <row r="20" spans="1:12" ht="15">
      <c r="A20" s="92" t="s">
        <v>953</v>
      </c>
      <c r="B20" s="92" t="s">
        <v>954</v>
      </c>
      <c r="C20" s="92">
        <v>57</v>
      </c>
      <c r="D20" s="131">
        <v>0.0013359817253327743</v>
      </c>
      <c r="E20" s="131">
        <v>1.419056737855951</v>
      </c>
      <c r="F20" s="92" t="s">
        <v>980</v>
      </c>
      <c r="G20" s="92" t="b">
        <v>0</v>
      </c>
      <c r="H20" s="92" t="b">
        <v>0</v>
      </c>
      <c r="I20" s="92" t="b">
        <v>0</v>
      </c>
      <c r="J20" s="92" t="b">
        <v>0</v>
      </c>
      <c r="K20" s="92" t="b">
        <v>0</v>
      </c>
      <c r="L20" s="92" t="b">
        <v>0</v>
      </c>
    </row>
    <row r="21" spans="1:12" ht="15">
      <c r="A21" s="92" t="s">
        <v>954</v>
      </c>
      <c r="B21" s="92" t="s">
        <v>955</v>
      </c>
      <c r="C21" s="92">
        <v>57</v>
      </c>
      <c r="D21" s="131">
        <v>0.0013359817253327743</v>
      </c>
      <c r="E21" s="131">
        <v>1.419056737855951</v>
      </c>
      <c r="F21" s="92" t="s">
        <v>980</v>
      </c>
      <c r="G21" s="92" t="b">
        <v>0</v>
      </c>
      <c r="H21" s="92" t="b">
        <v>0</v>
      </c>
      <c r="I21" s="92" t="b">
        <v>0</v>
      </c>
      <c r="J21" s="92" t="b">
        <v>0</v>
      </c>
      <c r="K21" s="92" t="b">
        <v>0</v>
      </c>
      <c r="L21" s="92" t="b">
        <v>0</v>
      </c>
    </row>
    <row r="22" spans="1:12" ht="15">
      <c r="A22" s="92" t="s">
        <v>955</v>
      </c>
      <c r="B22" s="92" t="s">
        <v>956</v>
      </c>
      <c r="C22" s="92">
        <v>57</v>
      </c>
      <c r="D22" s="131">
        <v>0.0013359817253327743</v>
      </c>
      <c r="E22" s="131">
        <v>1.419056737855951</v>
      </c>
      <c r="F22" s="92" t="s">
        <v>980</v>
      </c>
      <c r="G22" s="92" t="b">
        <v>0</v>
      </c>
      <c r="H22" s="92" t="b">
        <v>0</v>
      </c>
      <c r="I22" s="92" t="b">
        <v>0</v>
      </c>
      <c r="J22" s="92" t="b">
        <v>0</v>
      </c>
      <c r="K22" s="92" t="b">
        <v>0</v>
      </c>
      <c r="L22" s="92" t="b">
        <v>0</v>
      </c>
    </row>
    <row r="23" spans="1:12" ht="15">
      <c r="A23" s="92" t="s">
        <v>956</v>
      </c>
      <c r="B23" s="92" t="s">
        <v>957</v>
      </c>
      <c r="C23" s="92">
        <v>57</v>
      </c>
      <c r="D23" s="131">
        <v>0.0013359817253327743</v>
      </c>
      <c r="E23" s="131">
        <v>1.419056737855951</v>
      </c>
      <c r="F23" s="92" t="s">
        <v>980</v>
      </c>
      <c r="G23" s="92" t="b">
        <v>0</v>
      </c>
      <c r="H23" s="92" t="b">
        <v>0</v>
      </c>
      <c r="I23" s="92" t="b">
        <v>0</v>
      </c>
      <c r="J23" s="92" t="b">
        <v>0</v>
      </c>
      <c r="K23" s="92" t="b">
        <v>0</v>
      </c>
      <c r="L23" s="92" t="b">
        <v>0</v>
      </c>
    </row>
    <row r="24" spans="1:12" ht="15">
      <c r="A24" s="92" t="s">
        <v>957</v>
      </c>
      <c r="B24" s="92" t="s">
        <v>958</v>
      </c>
      <c r="C24" s="92">
        <v>52</v>
      </c>
      <c r="D24" s="131">
        <v>0.0025495468452500928</v>
      </c>
      <c r="E24" s="131">
        <v>1.4190567378559513</v>
      </c>
      <c r="F24" s="92" t="s">
        <v>980</v>
      </c>
      <c r="G24" s="92" t="b">
        <v>0</v>
      </c>
      <c r="H24" s="92" t="b">
        <v>0</v>
      </c>
      <c r="I24" s="92" t="b">
        <v>0</v>
      </c>
      <c r="J24" s="92" t="b">
        <v>0</v>
      </c>
      <c r="K24" s="92" t="b">
        <v>0</v>
      </c>
      <c r="L24" s="92" t="b">
        <v>0</v>
      </c>
    </row>
    <row r="25" spans="1:12" ht="15">
      <c r="A25" s="92" t="s">
        <v>958</v>
      </c>
      <c r="B25" s="92" t="s">
        <v>959</v>
      </c>
      <c r="C25" s="92">
        <v>52</v>
      </c>
      <c r="D25" s="131">
        <v>0.0025495468452500928</v>
      </c>
      <c r="E25" s="131">
        <v>1.4589282498936433</v>
      </c>
      <c r="F25" s="92" t="s">
        <v>980</v>
      </c>
      <c r="G25" s="92" t="b">
        <v>0</v>
      </c>
      <c r="H25" s="92" t="b">
        <v>0</v>
      </c>
      <c r="I25" s="92" t="b">
        <v>0</v>
      </c>
      <c r="J25" s="92" t="b">
        <v>0</v>
      </c>
      <c r="K25" s="92" t="b">
        <v>0</v>
      </c>
      <c r="L25" s="92" t="b">
        <v>0</v>
      </c>
    </row>
    <row r="26" spans="1:12" ht="15">
      <c r="A26" s="92" t="s">
        <v>263</v>
      </c>
      <c r="B26" s="92" t="s">
        <v>798</v>
      </c>
      <c r="C26" s="92">
        <v>7</v>
      </c>
      <c r="D26" s="131">
        <v>0.004256133213342734</v>
      </c>
      <c r="E26" s="131">
        <v>2.0288035578502046</v>
      </c>
      <c r="F26" s="92" t="s">
        <v>980</v>
      </c>
      <c r="G26" s="92" t="b">
        <v>0</v>
      </c>
      <c r="H26" s="92" t="b">
        <v>0</v>
      </c>
      <c r="I26" s="92" t="b">
        <v>0</v>
      </c>
      <c r="J26" s="92" t="b">
        <v>0</v>
      </c>
      <c r="K26" s="92" t="b">
        <v>0</v>
      </c>
      <c r="L26" s="92" t="b">
        <v>0</v>
      </c>
    </row>
    <row r="27" spans="1:12" ht="15">
      <c r="A27" s="92" t="s">
        <v>262</v>
      </c>
      <c r="B27" s="92" t="s">
        <v>798</v>
      </c>
      <c r="C27" s="92">
        <v>5</v>
      </c>
      <c r="D27" s="131">
        <v>0.0035090554722793173</v>
      </c>
      <c r="E27" s="131">
        <v>2.0288035578502046</v>
      </c>
      <c r="F27" s="92" t="s">
        <v>980</v>
      </c>
      <c r="G27" s="92" t="b">
        <v>0</v>
      </c>
      <c r="H27" s="92" t="b">
        <v>0</v>
      </c>
      <c r="I27" s="92" t="b">
        <v>0</v>
      </c>
      <c r="J27" s="92" t="b">
        <v>0</v>
      </c>
      <c r="K27" s="92" t="b">
        <v>0</v>
      </c>
      <c r="L27" s="92" t="b">
        <v>0</v>
      </c>
    </row>
    <row r="28" spans="1:12" ht="15">
      <c r="A28" s="92" t="s">
        <v>842</v>
      </c>
      <c r="B28" s="92" t="s">
        <v>843</v>
      </c>
      <c r="C28" s="92">
        <v>4</v>
      </c>
      <c r="D28" s="131">
        <v>0.003056050572966088</v>
      </c>
      <c r="E28" s="131">
        <v>2.5728716022004803</v>
      </c>
      <c r="F28" s="92" t="s">
        <v>980</v>
      </c>
      <c r="G28" s="92" t="b">
        <v>0</v>
      </c>
      <c r="H28" s="92" t="b">
        <v>0</v>
      </c>
      <c r="I28" s="92" t="b">
        <v>0</v>
      </c>
      <c r="J28" s="92" t="b">
        <v>0</v>
      </c>
      <c r="K28" s="92" t="b">
        <v>0</v>
      </c>
      <c r="L28" s="92" t="b">
        <v>0</v>
      </c>
    </row>
    <row r="29" spans="1:12" ht="15">
      <c r="A29" s="92" t="s">
        <v>843</v>
      </c>
      <c r="B29" s="92" t="s">
        <v>844</v>
      </c>
      <c r="C29" s="92">
        <v>4</v>
      </c>
      <c r="D29" s="131">
        <v>0.003056050572966088</v>
      </c>
      <c r="E29" s="131">
        <v>2.5728716022004803</v>
      </c>
      <c r="F29" s="92" t="s">
        <v>980</v>
      </c>
      <c r="G29" s="92" t="b">
        <v>0</v>
      </c>
      <c r="H29" s="92" t="b">
        <v>0</v>
      </c>
      <c r="I29" s="92" t="b">
        <v>0</v>
      </c>
      <c r="J29" s="92" t="b">
        <v>0</v>
      </c>
      <c r="K29" s="92" t="b">
        <v>0</v>
      </c>
      <c r="L29" s="92" t="b">
        <v>0</v>
      </c>
    </row>
    <row r="30" spans="1:12" ht="15">
      <c r="A30" s="92" t="s">
        <v>844</v>
      </c>
      <c r="B30" s="92" t="s">
        <v>845</v>
      </c>
      <c r="C30" s="92">
        <v>4</v>
      </c>
      <c r="D30" s="131">
        <v>0.003056050572966088</v>
      </c>
      <c r="E30" s="131">
        <v>2.5728716022004803</v>
      </c>
      <c r="F30" s="92" t="s">
        <v>980</v>
      </c>
      <c r="G30" s="92" t="b">
        <v>0</v>
      </c>
      <c r="H30" s="92" t="b">
        <v>0</v>
      </c>
      <c r="I30" s="92" t="b">
        <v>0</v>
      </c>
      <c r="J30" s="92" t="b">
        <v>0</v>
      </c>
      <c r="K30" s="92" t="b">
        <v>0</v>
      </c>
      <c r="L30" s="92" t="b">
        <v>0</v>
      </c>
    </row>
    <row r="31" spans="1:12" ht="15">
      <c r="A31" s="92" t="s">
        <v>845</v>
      </c>
      <c r="B31" s="92" t="s">
        <v>846</v>
      </c>
      <c r="C31" s="92">
        <v>4</v>
      </c>
      <c r="D31" s="131">
        <v>0.003056050572966088</v>
      </c>
      <c r="E31" s="131">
        <v>2.5728716022004803</v>
      </c>
      <c r="F31" s="92" t="s">
        <v>980</v>
      </c>
      <c r="G31" s="92" t="b">
        <v>0</v>
      </c>
      <c r="H31" s="92" t="b">
        <v>0</v>
      </c>
      <c r="I31" s="92" t="b">
        <v>0</v>
      </c>
      <c r="J31" s="92" t="b">
        <v>0</v>
      </c>
      <c r="K31" s="92" t="b">
        <v>1</v>
      </c>
      <c r="L31" s="92" t="b">
        <v>0</v>
      </c>
    </row>
    <row r="32" spans="1:12" ht="15">
      <c r="A32" s="92" t="s">
        <v>846</v>
      </c>
      <c r="B32" s="92" t="s">
        <v>796</v>
      </c>
      <c r="C32" s="92">
        <v>4</v>
      </c>
      <c r="D32" s="131">
        <v>0.003056050572966088</v>
      </c>
      <c r="E32" s="131">
        <v>2.5728716022004803</v>
      </c>
      <c r="F32" s="92" t="s">
        <v>980</v>
      </c>
      <c r="G32" s="92" t="b">
        <v>0</v>
      </c>
      <c r="H32" s="92" t="b">
        <v>1</v>
      </c>
      <c r="I32" s="92" t="b">
        <v>0</v>
      </c>
      <c r="J32" s="92" t="b">
        <v>0</v>
      </c>
      <c r="K32" s="92" t="b">
        <v>0</v>
      </c>
      <c r="L32" s="92" t="b">
        <v>0</v>
      </c>
    </row>
    <row r="33" spans="1:12" ht="15">
      <c r="A33" s="92" t="s">
        <v>796</v>
      </c>
      <c r="B33" s="92" t="s">
        <v>960</v>
      </c>
      <c r="C33" s="92">
        <v>4</v>
      </c>
      <c r="D33" s="131">
        <v>0.003056050572966088</v>
      </c>
      <c r="E33" s="131">
        <v>2.5728716022004803</v>
      </c>
      <c r="F33" s="92" t="s">
        <v>980</v>
      </c>
      <c r="G33" s="92" t="b">
        <v>0</v>
      </c>
      <c r="H33" s="92" t="b">
        <v>0</v>
      </c>
      <c r="I33" s="92" t="b">
        <v>0</v>
      </c>
      <c r="J33" s="92" t="b">
        <v>0</v>
      </c>
      <c r="K33" s="92" t="b">
        <v>0</v>
      </c>
      <c r="L33" s="92" t="b">
        <v>0</v>
      </c>
    </row>
    <row r="34" spans="1:12" ht="15">
      <c r="A34" s="92" t="s">
        <v>960</v>
      </c>
      <c r="B34" s="92" t="s">
        <v>961</v>
      </c>
      <c r="C34" s="92">
        <v>4</v>
      </c>
      <c r="D34" s="131">
        <v>0.003056050572966088</v>
      </c>
      <c r="E34" s="131">
        <v>2.5728716022004803</v>
      </c>
      <c r="F34" s="92" t="s">
        <v>980</v>
      </c>
      <c r="G34" s="92" t="b">
        <v>0</v>
      </c>
      <c r="H34" s="92" t="b">
        <v>0</v>
      </c>
      <c r="I34" s="92" t="b">
        <v>0</v>
      </c>
      <c r="J34" s="92" t="b">
        <v>0</v>
      </c>
      <c r="K34" s="92" t="b">
        <v>0</v>
      </c>
      <c r="L34" s="92" t="b">
        <v>0</v>
      </c>
    </row>
    <row r="35" spans="1:12" ht="15">
      <c r="A35" s="92" t="s">
        <v>961</v>
      </c>
      <c r="B35" s="92" t="s">
        <v>962</v>
      </c>
      <c r="C35" s="92">
        <v>4</v>
      </c>
      <c r="D35" s="131">
        <v>0.003056050572966088</v>
      </c>
      <c r="E35" s="131">
        <v>2.5728716022004803</v>
      </c>
      <c r="F35" s="92" t="s">
        <v>980</v>
      </c>
      <c r="G35" s="92" t="b">
        <v>0</v>
      </c>
      <c r="H35" s="92" t="b">
        <v>0</v>
      </c>
      <c r="I35" s="92" t="b">
        <v>0</v>
      </c>
      <c r="J35" s="92" t="b">
        <v>0</v>
      </c>
      <c r="K35" s="92" t="b">
        <v>0</v>
      </c>
      <c r="L35" s="92" t="b">
        <v>0</v>
      </c>
    </row>
    <row r="36" spans="1:12" ht="15">
      <c r="A36" s="92" t="s">
        <v>962</v>
      </c>
      <c r="B36" s="92" t="s">
        <v>963</v>
      </c>
      <c r="C36" s="92">
        <v>4</v>
      </c>
      <c r="D36" s="131">
        <v>0.003056050572966088</v>
      </c>
      <c r="E36" s="131">
        <v>2.5728716022004803</v>
      </c>
      <c r="F36" s="92" t="s">
        <v>980</v>
      </c>
      <c r="G36" s="92" t="b">
        <v>0</v>
      </c>
      <c r="H36" s="92" t="b">
        <v>0</v>
      </c>
      <c r="I36" s="92" t="b">
        <v>0</v>
      </c>
      <c r="J36" s="92" t="b">
        <v>0</v>
      </c>
      <c r="K36" s="92" t="b">
        <v>0</v>
      </c>
      <c r="L36" s="92" t="b">
        <v>0</v>
      </c>
    </row>
    <row r="37" spans="1:12" ht="15">
      <c r="A37" s="92" t="s">
        <v>963</v>
      </c>
      <c r="B37" s="92" t="s">
        <v>831</v>
      </c>
      <c r="C37" s="92">
        <v>4</v>
      </c>
      <c r="D37" s="131">
        <v>0.003056050572966088</v>
      </c>
      <c r="E37" s="131">
        <v>1.3896017585176754</v>
      </c>
      <c r="F37" s="92" t="s">
        <v>980</v>
      </c>
      <c r="G37" s="92" t="b">
        <v>0</v>
      </c>
      <c r="H37" s="92" t="b">
        <v>0</v>
      </c>
      <c r="I37" s="92" t="b">
        <v>0</v>
      </c>
      <c r="J37" s="92" t="b">
        <v>0</v>
      </c>
      <c r="K37" s="92" t="b">
        <v>0</v>
      </c>
      <c r="L37" s="92" t="b">
        <v>0</v>
      </c>
    </row>
    <row r="38" spans="1:12" ht="15">
      <c r="A38" s="92" t="s">
        <v>831</v>
      </c>
      <c r="B38" s="92" t="s">
        <v>830</v>
      </c>
      <c r="C38" s="92">
        <v>4</v>
      </c>
      <c r="D38" s="131">
        <v>0.003056050572966088</v>
      </c>
      <c r="E38" s="131">
        <v>0.20633191483487076</v>
      </c>
      <c r="F38" s="92" t="s">
        <v>980</v>
      </c>
      <c r="G38" s="92" t="b">
        <v>0</v>
      </c>
      <c r="H38" s="92" t="b">
        <v>0</v>
      </c>
      <c r="I38" s="92" t="b">
        <v>0</v>
      </c>
      <c r="J38" s="92" t="b">
        <v>0</v>
      </c>
      <c r="K38" s="92" t="b">
        <v>0</v>
      </c>
      <c r="L38" s="92" t="b">
        <v>0</v>
      </c>
    </row>
    <row r="39" spans="1:12" ht="15">
      <c r="A39" s="92" t="s">
        <v>830</v>
      </c>
      <c r="B39" s="92" t="s">
        <v>829</v>
      </c>
      <c r="C39" s="92">
        <v>4</v>
      </c>
      <c r="D39" s="131">
        <v>0.003056050572966088</v>
      </c>
      <c r="E39" s="131">
        <v>0.20633191483487076</v>
      </c>
      <c r="F39" s="92" t="s">
        <v>980</v>
      </c>
      <c r="G39" s="92" t="b">
        <v>0</v>
      </c>
      <c r="H39" s="92" t="b">
        <v>0</v>
      </c>
      <c r="I39" s="92" t="b">
        <v>0</v>
      </c>
      <c r="J39" s="92" t="b">
        <v>0</v>
      </c>
      <c r="K39" s="92" t="b">
        <v>0</v>
      </c>
      <c r="L39" s="92" t="b">
        <v>0</v>
      </c>
    </row>
    <row r="40" spans="1:12" ht="15">
      <c r="A40" s="92" t="s">
        <v>829</v>
      </c>
      <c r="B40" s="92" t="s">
        <v>964</v>
      </c>
      <c r="C40" s="92">
        <v>4</v>
      </c>
      <c r="D40" s="131">
        <v>0.003056050572966088</v>
      </c>
      <c r="E40" s="131">
        <v>1.3896017585176754</v>
      </c>
      <c r="F40" s="92" t="s">
        <v>980</v>
      </c>
      <c r="G40" s="92" t="b">
        <v>0</v>
      </c>
      <c r="H40" s="92" t="b">
        <v>0</v>
      </c>
      <c r="I40" s="92" t="b">
        <v>0</v>
      </c>
      <c r="J40" s="92" t="b">
        <v>0</v>
      </c>
      <c r="K40" s="92" t="b">
        <v>0</v>
      </c>
      <c r="L40" s="92" t="b">
        <v>0</v>
      </c>
    </row>
    <row r="41" spans="1:12" ht="15">
      <c r="A41" s="92" t="s">
        <v>964</v>
      </c>
      <c r="B41" s="92" t="s">
        <v>965</v>
      </c>
      <c r="C41" s="92">
        <v>4</v>
      </c>
      <c r="D41" s="131">
        <v>0.003056050572966088</v>
      </c>
      <c r="E41" s="131">
        <v>2.5728716022004803</v>
      </c>
      <c r="F41" s="92" t="s">
        <v>980</v>
      </c>
      <c r="G41" s="92" t="b">
        <v>0</v>
      </c>
      <c r="H41" s="92" t="b">
        <v>0</v>
      </c>
      <c r="I41" s="92" t="b">
        <v>0</v>
      </c>
      <c r="J41" s="92" t="b">
        <v>0</v>
      </c>
      <c r="K41" s="92" t="b">
        <v>0</v>
      </c>
      <c r="L41" s="92" t="b">
        <v>0</v>
      </c>
    </row>
    <row r="42" spans="1:12" ht="15">
      <c r="A42" s="92" t="s">
        <v>965</v>
      </c>
      <c r="B42" s="92" t="s">
        <v>966</v>
      </c>
      <c r="C42" s="92">
        <v>4</v>
      </c>
      <c r="D42" s="131">
        <v>0.003056050572966088</v>
      </c>
      <c r="E42" s="131">
        <v>2.5728716022004803</v>
      </c>
      <c r="F42" s="92" t="s">
        <v>980</v>
      </c>
      <c r="G42" s="92" t="b">
        <v>0</v>
      </c>
      <c r="H42" s="92" t="b">
        <v>0</v>
      </c>
      <c r="I42" s="92" t="b">
        <v>0</v>
      </c>
      <c r="J42" s="92" t="b">
        <v>0</v>
      </c>
      <c r="K42" s="92" t="b">
        <v>0</v>
      </c>
      <c r="L42" s="92" t="b">
        <v>0</v>
      </c>
    </row>
    <row r="43" spans="1:12" ht="15">
      <c r="A43" s="92" t="s">
        <v>966</v>
      </c>
      <c r="B43" s="92" t="s">
        <v>967</v>
      </c>
      <c r="C43" s="92">
        <v>4</v>
      </c>
      <c r="D43" s="131">
        <v>0.003056050572966088</v>
      </c>
      <c r="E43" s="131">
        <v>2.5728716022004803</v>
      </c>
      <c r="F43" s="92" t="s">
        <v>980</v>
      </c>
      <c r="G43" s="92" t="b">
        <v>0</v>
      </c>
      <c r="H43" s="92" t="b">
        <v>0</v>
      </c>
      <c r="I43" s="92" t="b">
        <v>0</v>
      </c>
      <c r="J43" s="92" t="b">
        <v>0</v>
      </c>
      <c r="K43" s="92" t="b">
        <v>0</v>
      </c>
      <c r="L43" s="92" t="b">
        <v>0</v>
      </c>
    </row>
    <row r="44" spans="1:12" ht="15">
      <c r="A44" s="92" t="s">
        <v>967</v>
      </c>
      <c r="B44" s="92" t="s">
        <v>968</v>
      </c>
      <c r="C44" s="92">
        <v>4</v>
      </c>
      <c r="D44" s="131">
        <v>0.003056050572966088</v>
      </c>
      <c r="E44" s="131">
        <v>2.5728716022004803</v>
      </c>
      <c r="F44" s="92" t="s">
        <v>980</v>
      </c>
      <c r="G44" s="92" t="b">
        <v>0</v>
      </c>
      <c r="H44" s="92" t="b">
        <v>0</v>
      </c>
      <c r="I44" s="92" t="b">
        <v>0</v>
      </c>
      <c r="J44" s="92" t="b">
        <v>0</v>
      </c>
      <c r="K44" s="92" t="b">
        <v>0</v>
      </c>
      <c r="L44" s="92" t="b">
        <v>0</v>
      </c>
    </row>
    <row r="45" spans="1:12" ht="15">
      <c r="A45" s="92" t="s">
        <v>968</v>
      </c>
      <c r="B45" s="92" t="s">
        <v>969</v>
      </c>
      <c r="C45" s="92">
        <v>4</v>
      </c>
      <c r="D45" s="131">
        <v>0.003056050572966088</v>
      </c>
      <c r="E45" s="131">
        <v>2.5728716022004803</v>
      </c>
      <c r="F45" s="92" t="s">
        <v>980</v>
      </c>
      <c r="G45" s="92" t="b">
        <v>0</v>
      </c>
      <c r="H45" s="92" t="b">
        <v>0</v>
      </c>
      <c r="I45" s="92" t="b">
        <v>0</v>
      </c>
      <c r="J45" s="92" t="b">
        <v>0</v>
      </c>
      <c r="K45" s="92" t="b">
        <v>0</v>
      </c>
      <c r="L45" s="92" t="b">
        <v>0</v>
      </c>
    </row>
    <row r="46" spans="1:12" ht="15">
      <c r="A46" s="92" t="s">
        <v>969</v>
      </c>
      <c r="B46" s="92" t="s">
        <v>970</v>
      </c>
      <c r="C46" s="92">
        <v>4</v>
      </c>
      <c r="D46" s="131">
        <v>0.003056050572966088</v>
      </c>
      <c r="E46" s="131">
        <v>2.5728716022004803</v>
      </c>
      <c r="F46" s="92" t="s">
        <v>980</v>
      </c>
      <c r="G46" s="92" t="b">
        <v>0</v>
      </c>
      <c r="H46" s="92" t="b">
        <v>0</v>
      </c>
      <c r="I46" s="92" t="b">
        <v>0</v>
      </c>
      <c r="J46" s="92" t="b">
        <v>0</v>
      </c>
      <c r="K46" s="92" t="b">
        <v>0</v>
      </c>
      <c r="L46" s="92" t="b">
        <v>0</v>
      </c>
    </row>
    <row r="47" spans="1:12" ht="15">
      <c r="A47" s="92" t="s">
        <v>970</v>
      </c>
      <c r="B47" s="92" t="s">
        <v>971</v>
      </c>
      <c r="C47" s="92">
        <v>4</v>
      </c>
      <c r="D47" s="131">
        <v>0.003056050572966088</v>
      </c>
      <c r="E47" s="131">
        <v>2.5728716022004803</v>
      </c>
      <c r="F47" s="92" t="s">
        <v>980</v>
      </c>
      <c r="G47" s="92" t="b">
        <v>0</v>
      </c>
      <c r="H47" s="92" t="b">
        <v>0</v>
      </c>
      <c r="I47" s="92" t="b">
        <v>0</v>
      </c>
      <c r="J47" s="92" t="b">
        <v>0</v>
      </c>
      <c r="K47" s="92" t="b">
        <v>0</v>
      </c>
      <c r="L47" s="92" t="b">
        <v>0</v>
      </c>
    </row>
    <row r="48" spans="1:12" ht="15">
      <c r="A48" s="92" t="s">
        <v>971</v>
      </c>
      <c r="B48" s="92" t="s">
        <v>972</v>
      </c>
      <c r="C48" s="92">
        <v>4</v>
      </c>
      <c r="D48" s="131">
        <v>0.003056050572966088</v>
      </c>
      <c r="E48" s="131">
        <v>2.5728716022004803</v>
      </c>
      <c r="F48" s="92" t="s">
        <v>980</v>
      </c>
      <c r="G48" s="92" t="b">
        <v>0</v>
      </c>
      <c r="H48" s="92" t="b">
        <v>0</v>
      </c>
      <c r="I48" s="92" t="b">
        <v>0</v>
      </c>
      <c r="J48" s="92" t="b">
        <v>0</v>
      </c>
      <c r="K48" s="92" t="b">
        <v>0</v>
      </c>
      <c r="L48" s="92" t="b">
        <v>0</v>
      </c>
    </row>
    <row r="49" spans="1:12" ht="15">
      <c r="A49" s="92" t="s">
        <v>972</v>
      </c>
      <c r="B49" s="92" t="s">
        <v>827</v>
      </c>
      <c r="C49" s="92">
        <v>4</v>
      </c>
      <c r="D49" s="131">
        <v>0.003056050572966088</v>
      </c>
      <c r="E49" s="131">
        <v>1.3825399040301887</v>
      </c>
      <c r="F49" s="92" t="s">
        <v>980</v>
      </c>
      <c r="G49" s="92" t="b">
        <v>0</v>
      </c>
      <c r="H49" s="92" t="b">
        <v>0</v>
      </c>
      <c r="I49" s="92" t="b">
        <v>0</v>
      </c>
      <c r="J49" s="92" t="b">
        <v>0</v>
      </c>
      <c r="K49" s="92" t="b">
        <v>0</v>
      </c>
      <c r="L49" s="92" t="b">
        <v>0</v>
      </c>
    </row>
    <row r="50" spans="1:12" ht="15">
      <c r="A50" s="92" t="s">
        <v>828</v>
      </c>
      <c r="B50" s="92" t="s">
        <v>973</v>
      </c>
      <c r="C50" s="92">
        <v>4</v>
      </c>
      <c r="D50" s="131">
        <v>0.003056050572966088</v>
      </c>
      <c r="E50" s="131">
        <v>1.3825399040301887</v>
      </c>
      <c r="F50" s="92" t="s">
        <v>980</v>
      </c>
      <c r="G50" s="92" t="b">
        <v>0</v>
      </c>
      <c r="H50" s="92" t="b">
        <v>0</v>
      </c>
      <c r="I50" s="92" t="b">
        <v>0</v>
      </c>
      <c r="J50" s="92" t="b">
        <v>0</v>
      </c>
      <c r="K50" s="92" t="b">
        <v>0</v>
      </c>
      <c r="L50" s="92" t="b">
        <v>0</v>
      </c>
    </row>
    <row r="51" spans="1:12" ht="15">
      <c r="A51" s="92" t="s">
        <v>973</v>
      </c>
      <c r="B51" s="92" t="s">
        <v>974</v>
      </c>
      <c r="C51" s="92">
        <v>4</v>
      </c>
      <c r="D51" s="131">
        <v>0.003056050572966088</v>
      </c>
      <c r="E51" s="131">
        <v>2.5728716022004803</v>
      </c>
      <c r="F51" s="92" t="s">
        <v>980</v>
      </c>
      <c r="G51" s="92" t="b">
        <v>0</v>
      </c>
      <c r="H51" s="92" t="b">
        <v>0</v>
      </c>
      <c r="I51" s="92" t="b">
        <v>0</v>
      </c>
      <c r="J51" s="92" t="b">
        <v>0</v>
      </c>
      <c r="K51" s="92" t="b">
        <v>0</v>
      </c>
      <c r="L51" s="92" t="b">
        <v>0</v>
      </c>
    </row>
    <row r="52" spans="1:12" ht="15">
      <c r="A52" s="92" t="s">
        <v>974</v>
      </c>
      <c r="B52" s="92" t="s">
        <v>975</v>
      </c>
      <c r="C52" s="92">
        <v>4</v>
      </c>
      <c r="D52" s="131">
        <v>0.003056050572966088</v>
      </c>
      <c r="E52" s="131">
        <v>2.5728716022004803</v>
      </c>
      <c r="F52" s="92" t="s">
        <v>980</v>
      </c>
      <c r="G52" s="92" t="b">
        <v>0</v>
      </c>
      <c r="H52" s="92" t="b">
        <v>0</v>
      </c>
      <c r="I52" s="92" t="b">
        <v>0</v>
      </c>
      <c r="J52" s="92" t="b">
        <v>0</v>
      </c>
      <c r="K52" s="92" t="b">
        <v>0</v>
      </c>
      <c r="L52" s="92" t="b">
        <v>0</v>
      </c>
    </row>
    <row r="53" spans="1:12" ht="15">
      <c r="A53" s="92" t="s">
        <v>253</v>
      </c>
      <c r="B53" s="92" t="s">
        <v>263</v>
      </c>
      <c r="C53" s="92">
        <v>3</v>
      </c>
      <c r="D53" s="131">
        <v>0.0025326131606776474</v>
      </c>
      <c r="E53" s="131">
        <v>2.4759615891924236</v>
      </c>
      <c r="F53" s="92" t="s">
        <v>980</v>
      </c>
      <c r="G53" s="92" t="b">
        <v>0</v>
      </c>
      <c r="H53" s="92" t="b">
        <v>0</v>
      </c>
      <c r="I53" s="92" t="b">
        <v>0</v>
      </c>
      <c r="J53" s="92" t="b">
        <v>0</v>
      </c>
      <c r="K53" s="92" t="b">
        <v>0</v>
      </c>
      <c r="L53" s="92" t="b">
        <v>0</v>
      </c>
    </row>
    <row r="54" spans="1:12" ht="15">
      <c r="A54" s="92" t="s">
        <v>957</v>
      </c>
      <c r="B54" s="92" t="s">
        <v>976</v>
      </c>
      <c r="C54" s="92">
        <v>3</v>
      </c>
      <c r="D54" s="131">
        <v>0.0025326131606776474</v>
      </c>
      <c r="E54" s="131">
        <v>1.419056737855951</v>
      </c>
      <c r="F54" s="92" t="s">
        <v>980</v>
      </c>
      <c r="G54" s="92" t="b">
        <v>0</v>
      </c>
      <c r="H54" s="92" t="b">
        <v>0</v>
      </c>
      <c r="I54" s="92" t="b">
        <v>0</v>
      </c>
      <c r="J54" s="92" t="b">
        <v>0</v>
      </c>
      <c r="K54" s="92" t="b">
        <v>0</v>
      </c>
      <c r="L54" s="92" t="b">
        <v>0</v>
      </c>
    </row>
    <row r="55" spans="1:12" ht="15">
      <c r="A55" s="92" t="s">
        <v>255</v>
      </c>
      <c r="B55" s="92" t="s">
        <v>798</v>
      </c>
      <c r="C55" s="92">
        <v>2</v>
      </c>
      <c r="D55" s="131">
        <v>0.0019144566031248686</v>
      </c>
      <c r="E55" s="131">
        <v>2.0288035578502046</v>
      </c>
      <c r="F55" s="92" t="s">
        <v>980</v>
      </c>
      <c r="G55" s="92" t="b">
        <v>0</v>
      </c>
      <c r="H55" s="92" t="b">
        <v>0</v>
      </c>
      <c r="I55" s="92" t="b">
        <v>0</v>
      </c>
      <c r="J55" s="92" t="b">
        <v>0</v>
      </c>
      <c r="K55" s="92" t="b">
        <v>0</v>
      </c>
      <c r="L55" s="92" t="b">
        <v>0</v>
      </c>
    </row>
    <row r="56" spans="1:12" ht="15">
      <c r="A56" s="92" t="s">
        <v>253</v>
      </c>
      <c r="B56" s="92" t="s">
        <v>262</v>
      </c>
      <c r="C56" s="92">
        <v>2</v>
      </c>
      <c r="D56" s="131">
        <v>0.0019144566031248686</v>
      </c>
      <c r="E56" s="131">
        <v>2.4759615891924236</v>
      </c>
      <c r="F56" s="92" t="s">
        <v>980</v>
      </c>
      <c r="G56" s="92" t="b">
        <v>0</v>
      </c>
      <c r="H56" s="92" t="b">
        <v>0</v>
      </c>
      <c r="I56" s="92" t="b">
        <v>0</v>
      </c>
      <c r="J56" s="92" t="b">
        <v>0</v>
      </c>
      <c r="K56" s="92" t="b">
        <v>0</v>
      </c>
      <c r="L56" s="92" t="b">
        <v>0</v>
      </c>
    </row>
    <row r="57" spans="1:12" ht="15">
      <c r="A57" s="92" t="s">
        <v>957</v>
      </c>
      <c r="B57" s="92" t="s">
        <v>977</v>
      </c>
      <c r="C57" s="92">
        <v>2</v>
      </c>
      <c r="D57" s="131">
        <v>0.0019144566031248686</v>
      </c>
      <c r="E57" s="131">
        <v>1.419056737855951</v>
      </c>
      <c r="F57" s="92" t="s">
        <v>980</v>
      </c>
      <c r="G57" s="92" t="b">
        <v>0</v>
      </c>
      <c r="H57" s="92" t="b">
        <v>0</v>
      </c>
      <c r="I57" s="92" t="b">
        <v>0</v>
      </c>
      <c r="J57" s="92" t="b">
        <v>0</v>
      </c>
      <c r="K57" s="92" t="b">
        <v>0</v>
      </c>
      <c r="L57" s="92" t="b">
        <v>0</v>
      </c>
    </row>
    <row r="58" spans="1:12" ht="15">
      <c r="A58" s="92" t="s">
        <v>798</v>
      </c>
      <c r="B58" s="92" t="s">
        <v>833</v>
      </c>
      <c r="C58" s="92">
        <v>8</v>
      </c>
      <c r="D58" s="131">
        <v>0</v>
      </c>
      <c r="E58" s="131">
        <v>1.380211241711606</v>
      </c>
      <c r="F58" s="92" t="s">
        <v>746</v>
      </c>
      <c r="G58" s="92" t="b">
        <v>0</v>
      </c>
      <c r="H58" s="92" t="b">
        <v>0</v>
      </c>
      <c r="I58" s="92" t="b">
        <v>0</v>
      </c>
      <c r="J58" s="92" t="b">
        <v>0</v>
      </c>
      <c r="K58" s="92" t="b">
        <v>0</v>
      </c>
      <c r="L58" s="92" t="b">
        <v>0</v>
      </c>
    </row>
    <row r="59" spans="1:12" ht="15">
      <c r="A59" s="92" t="s">
        <v>833</v>
      </c>
      <c r="B59" s="92" t="s">
        <v>834</v>
      </c>
      <c r="C59" s="92">
        <v>8</v>
      </c>
      <c r="D59" s="131">
        <v>0</v>
      </c>
      <c r="E59" s="131">
        <v>1.380211241711606</v>
      </c>
      <c r="F59" s="92" t="s">
        <v>746</v>
      </c>
      <c r="G59" s="92" t="b">
        <v>0</v>
      </c>
      <c r="H59" s="92" t="b">
        <v>0</v>
      </c>
      <c r="I59" s="92" t="b">
        <v>0</v>
      </c>
      <c r="J59" s="92" t="b">
        <v>0</v>
      </c>
      <c r="K59" s="92" t="b">
        <v>0</v>
      </c>
      <c r="L59" s="92" t="b">
        <v>0</v>
      </c>
    </row>
    <row r="60" spans="1:12" ht="15">
      <c r="A60" s="92" t="s">
        <v>834</v>
      </c>
      <c r="B60" s="92" t="s">
        <v>835</v>
      </c>
      <c r="C60" s="92">
        <v>8</v>
      </c>
      <c r="D60" s="131">
        <v>0</v>
      </c>
      <c r="E60" s="131">
        <v>1.380211241711606</v>
      </c>
      <c r="F60" s="92" t="s">
        <v>746</v>
      </c>
      <c r="G60" s="92" t="b">
        <v>0</v>
      </c>
      <c r="H60" s="92" t="b">
        <v>0</v>
      </c>
      <c r="I60" s="92" t="b">
        <v>0</v>
      </c>
      <c r="J60" s="92" t="b">
        <v>0</v>
      </c>
      <c r="K60" s="92" t="b">
        <v>0</v>
      </c>
      <c r="L60" s="92" t="b">
        <v>0</v>
      </c>
    </row>
    <row r="61" spans="1:12" ht="15">
      <c r="A61" s="92" t="s">
        <v>835</v>
      </c>
      <c r="B61" s="92" t="s">
        <v>802</v>
      </c>
      <c r="C61" s="92">
        <v>8</v>
      </c>
      <c r="D61" s="131">
        <v>0</v>
      </c>
      <c r="E61" s="131">
        <v>1.380211241711606</v>
      </c>
      <c r="F61" s="92" t="s">
        <v>746</v>
      </c>
      <c r="G61" s="92" t="b">
        <v>0</v>
      </c>
      <c r="H61" s="92" t="b">
        <v>0</v>
      </c>
      <c r="I61" s="92" t="b">
        <v>0</v>
      </c>
      <c r="J61" s="92" t="b">
        <v>0</v>
      </c>
      <c r="K61" s="92" t="b">
        <v>0</v>
      </c>
      <c r="L61" s="92" t="b">
        <v>0</v>
      </c>
    </row>
    <row r="62" spans="1:12" ht="15">
      <c r="A62" s="92" t="s">
        <v>802</v>
      </c>
      <c r="B62" s="92" t="s">
        <v>836</v>
      </c>
      <c r="C62" s="92">
        <v>8</v>
      </c>
      <c r="D62" s="131">
        <v>0</v>
      </c>
      <c r="E62" s="131">
        <v>1.380211241711606</v>
      </c>
      <c r="F62" s="92" t="s">
        <v>746</v>
      </c>
      <c r="G62" s="92" t="b">
        <v>0</v>
      </c>
      <c r="H62" s="92" t="b">
        <v>0</v>
      </c>
      <c r="I62" s="92" t="b">
        <v>0</v>
      </c>
      <c r="J62" s="92" t="b">
        <v>0</v>
      </c>
      <c r="K62" s="92" t="b">
        <v>0</v>
      </c>
      <c r="L62" s="92" t="b">
        <v>0</v>
      </c>
    </row>
    <row r="63" spans="1:12" ht="15">
      <c r="A63" s="92" t="s">
        <v>836</v>
      </c>
      <c r="B63" s="92" t="s">
        <v>837</v>
      </c>
      <c r="C63" s="92">
        <v>8</v>
      </c>
      <c r="D63" s="131">
        <v>0</v>
      </c>
      <c r="E63" s="131">
        <v>1.380211241711606</v>
      </c>
      <c r="F63" s="92" t="s">
        <v>746</v>
      </c>
      <c r="G63" s="92" t="b">
        <v>0</v>
      </c>
      <c r="H63" s="92" t="b">
        <v>0</v>
      </c>
      <c r="I63" s="92" t="b">
        <v>0</v>
      </c>
      <c r="J63" s="92" t="b">
        <v>0</v>
      </c>
      <c r="K63" s="92" t="b">
        <v>0</v>
      </c>
      <c r="L63" s="92" t="b">
        <v>0</v>
      </c>
    </row>
    <row r="64" spans="1:12" ht="15">
      <c r="A64" s="92" t="s">
        <v>837</v>
      </c>
      <c r="B64" s="92" t="s">
        <v>829</v>
      </c>
      <c r="C64" s="92">
        <v>8</v>
      </c>
      <c r="D64" s="131">
        <v>0</v>
      </c>
      <c r="E64" s="131">
        <v>1.380211241711606</v>
      </c>
      <c r="F64" s="92" t="s">
        <v>746</v>
      </c>
      <c r="G64" s="92" t="b">
        <v>0</v>
      </c>
      <c r="H64" s="92" t="b">
        <v>0</v>
      </c>
      <c r="I64" s="92" t="b">
        <v>0</v>
      </c>
      <c r="J64" s="92" t="b">
        <v>0</v>
      </c>
      <c r="K64" s="92" t="b">
        <v>0</v>
      </c>
      <c r="L64" s="92" t="b">
        <v>0</v>
      </c>
    </row>
    <row r="65" spans="1:12" ht="15">
      <c r="A65" s="92" t="s">
        <v>829</v>
      </c>
      <c r="B65" s="92" t="s">
        <v>830</v>
      </c>
      <c r="C65" s="92">
        <v>8</v>
      </c>
      <c r="D65" s="131">
        <v>0</v>
      </c>
      <c r="E65" s="131">
        <v>1.380211241711606</v>
      </c>
      <c r="F65" s="92" t="s">
        <v>746</v>
      </c>
      <c r="G65" s="92" t="b">
        <v>0</v>
      </c>
      <c r="H65" s="92" t="b">
        <v>0</v>
      </c>
      <c r="I65" s="92" t="b">
        <v>0</v>
      </c>
      <c r="J65" s="92" t="b">
        <v>0</v>
      </c>
      <c r="K65" s="92" t="b">
        <v>0</v>
      </c>
      <c r="L65" s="92" t="b">
        <v>0</v>
      </c>
    </row>
    <row r="66" spans="1:12" ht="15">
      <c r="A66" s="92" t="s">
        <v>830</v>
      </c>
      <c r="B66" s="92" t="s">
        <v>831</v>
      </c>
      <c r="C66" s="92">
        <v>8</v>
      </c>
      <c r="D66" s="131">
        <v>0</v>
      </c>
      <c r="E66" s="131">
        <v>1.380211241711606</v>
      </c>
      <c r="F66" s="92" t="s">
        <v>746</v>
      </c>
      <c r="G66" s="92" t="b">
        <v>0</v>
      </c>
      <c r="H66" s="92" t="b">
        <v>0</v>
      </c>
      <c r="I66" s="92" t="b">
        <v>0</v>
      </c>
      <c r="J66" s="92" t="b">
        <v>0</v>
      </c>
      <c r="K66" s="92" t="b">
        <v>0</v>
      </c>
      <c r="L66" s="92" t="b">
        <v>0</v>
      </c>
    </row>
    <row r="67" spans="1:12" ht="15">
      <c r="A67" s="92" t="s">
        <v>831</v>
      </c>
      <c r="B67" s="92" t="s">
        <v>947</v>
      </c>
      <c r="C67" s="92">
        <v>8</v>
      </c>
      <c r="D67" s="131">
        <v>0</v>
      </c>
      <c r="E67" s="131">
        <v>1.380211241711606</v>
      </c>
      <c r="F67" s="92" t="s">
        <v>746</v>
      </c>
      <c r="G67" s="92" t="b">
        <v>0</v>
      </c>
      <c r="H67" s="92" t="b">
        <v>0</v>
      </c>
      <c r="I67" s="92" t="b">
        <v>0</v>
      </c>
      <c r="J67" s="92" t="b">
        <v>0</v>
      </c>
      <c r="K67" s="92" t="b">
        <v>0</v>
      </c>
      <c r="L67" s="92" t="b">
        <v>0</v>
      </c>
    </row>
    <row r="68" spans="1:12" ht="15">
      <c r="A68" s="92" t="s">
        <v>947</v>
      </c>
      <c r="B68" s="92" t="s">
        <v>948</v>
      </c>
      <c r="C68" s="92">
        <v>8</v>
      </c>
      <c r="D68" s="131">
        <v>0</v>
      </c>
      <c r="E68" s="131">
        <v>1.380211241711606</v>
      </c>
      <c r="F68" s="92" t="s">
        <v>746</v>
      </c>
      <c r="G68" s="92" t="b">
        <v>0</v>
      </c>
      <c r="H68" s="92" t="b">
        <v>0</v>
      </c>
      <c r="I68" s="92" t="b">
        <v>0</v>
      </c>
      <c r="J68" s="92" t="b">
        <v>0</v>
      </c>
      <c r="K68" s="92" t="b">
        <v>0</v>
      </c>
      <c r="L68" s="92" t="b">
        <v>0</v>
      </c>
    </row>
    <row r="69" spans="1:12" ht="15">
      <c r="A69" s="92" t="s">
        <v>948</v>
      </c>
      <c r="B69" s="92" t="s">
        <v>949</v>
      </c>
      <c r="C69" s="92">
        <v>8</v>
      </c>
      <c r="D69" s="131">
        <v>0</v>
      </c>
      <c r="E69" s="131">
        <v>1.380211241711606</v>
      </c>
      <c r="F69" s="92" t="s">
        <v>746</v>
      </c>
      <c r="G69" s="92" t="b">
        <v>0</v>
      </c>
      <c r="H69" s="92" t="b">
        <v>0</v>
      </c>
      <c r="I69" s="92" t="b">
        <v>0</v>
      </c>
      <c r="J69" s="92" t="b">
        <v>0</v>
      </c>
      <c r="K69" s="92" t="b">
        <v>0</v>
      </c>
      <c r="L69" s="92" t="b">
        <v>0</v>
      </c>
    </row>
    <row r="70" spans="1:12" ht="15">
      <c r="A70" s="92" t="s">
        <v>949</v>
      </c>
      <c r="B70" s="92" t="s">
        <v>950</v>
      </c>
      <c r="C70" s="92">
        <v>8</v>
      </c>
      <c r="D70" s="131">
        <v>0</v>
      </c>
      <c r="E70" s="131">
        <v>1.380211241711606</v>
      </c>
      <c r="F70" s="92" t="s">
        <v>746</v>
      </c>
      <c r="G70" s="92" t="b">
        <v>0</v>
      </c>
      <c r="H70" s="92" t="b">
        <v>0</v>
      </c>
      <c r="I70" s="92" t="b">
        <v>0</v>
      </c>
      <c r="J70" s="92" t="b">
        <v>0</v>
      </c>
      <c r="K70" s="92" t="b">
        <v>0</v>
      </c>
      <c r="L70" s="92" t="b">
        <v>0</v>
      </c>
    </row>
    <row r="71" spans="1:12" ht="15">
      <c r="A71" s="92" t="s">
        <v>950</v>
      </c>
      <c r="B71" s="92" t="s">
        <v>951</v>
      </c>
      <c r="C71" s="92">
        <v>8</v>
      </c>
      <c r="D71" s="131">
        <v>0</v>
      </c>
      <c r="E71" s="131">
        <v>1.380211241711606</v>
      </c>
      <c r="F71" s="92" t="s">
        <v>746</v>
      </c>
      <c r="G71" s="92" t="b">
        <v>0</v>
      </c>
      <c r="H71" s="92" t="b">
        <v>0</v>
      </c>
      <c r="I71" s="92" t="b">
        <v>0</v>
      </c>
      <c r="J71" s="92" t="b">
        <v>0</v>
      </c>
      <c r="K71" s="92" t="b">
        <v>0</v>
      </c>
      <c r="L71" s="92" t="b">
        <v>0</v>
      </c>
    </row>
    <row r="72" spans="1:12" ht="15">
      <c r="A72" s="92" t="s">
        <v>951</v>
      </c>
      <c r="B72" s="92" t="s">
        <v>827</v>
      </c>
      <c r="C72" s="92">
        <v>8</v>
      </c>
      <c r="D72" s="131">
        <v>0</v>
      </c>
      <c r="E72" s="131">
        <v>1.380211241711606</v>
      </c>
      <c r="F72" s="92" t="s">
        <v>746</v>
      </c>
      <c r="G72" s="92" t="b">
        <v>0</v>
      </c>
      <c r="H72" s="92" t="b">
        <v>0</v>
      </c>
      <c r="I72" s="92" t="b">
        <v>0</v>
      </c>
      <c r="J72" s="92" t="b">
        <v>0</v>
      </c>
      <c r="K72" s="92" t="b">
        <v>0</v>
      </c>
      <c r="L72" s="92" t="b">
        <v>0</v>
      </c>
    </row>
    <row r="73" spans="1:12" ht="15">
      <c r="A73" s="92" t="s">
        <v>827</v>
      </c>
      <c r="B73" s="92" t="s">
        <v>828</v>
      </c>
      <c r="C73" s="92">
        <v>8</v>
      </c>
      <c r="D73" s="131">
        <v>0</v>
      </c>
      <c r="E73" s="131">
        <v>1.380211241711606</v>
      </c>
      <c r="F73" s="92" t="s">
        <v>746</v>
      </c>
      <c r="G73" s="92" t="b">
        <v>0</v>
      </c>
      <c r="H73" s="92" t="b">
        <v>0</v>
      </c>
      <c r="I73" s="92" t="b">
        <v>0</v>
      </c>
      <c r="J73" s="92" t="b">
        <v>0</v>
      </c>
      <c r="K73" s="92" t="b">
        <v>0</v>
      </c>
      <c r="L73" s="92" t="b">
        <v>0</v>
      </c>
    </row>
    <row r="74" spans="1:12" ht="15">
      <c r="A74" s="92" t="s">
        <v>828</v>
      </c>
      <c r="B74" s="92" t="s">
        <v>952</v>
      </c>
      <c r="C74" s="92">
        <v>8</v>
      </c>
      <c r="D74" s="131">
        <v>0</v>
      </c>
      <c r="E74" s="131">
        <v>1.380211241711606</v>
      </c>
      <c r="F74" s="92" t="s">
        <v>746</v>
      </c>
      <c r="G74" s="92" t="b">
        <v>0</v>
      </c>
      <c r="H74" s="92" t="b">
        <v>0</v>
      </c>
      <c r="I74" s="92" t="b">
        <v>0</v>
      </c>
      <c r="J74" s="92" t="b">
        <v>0</v>
      </c>
      <c r="K74" s="92" t="b">
        <v>0</v>
      </c>
      <c r="L74" s="92" t="b">
        <v>0</v>
      </c>
    </row>
    <row r="75" spans="1:12" ht="15">
      <c r="A75" s="92" t="s">
        <v>952</v>
      </c>
      <c r="B75" s="92" t="s">
        <v>953</v>
      </c>
      <c r="C75" s="92">
        <v>8</v>
      </c>
      <c r="D75" s="131">
        <v>0</v>
      </c>
      <c r="E75" s="131">
        <v>1.380211241711606</v>
      </c>
      <c r="F75" s="92" t="s">
        <v>746</v>
      </c>
      <c r="G75" s="92" t="b">
        <v>0</v>
      </c>
      <c r="H75" s="92" t="b">
        <v>0</v>
      </c>
      <c r="I75" s="92" t="b">
        <v>0</v>
      </c>
      <c r="J75" s="92" t="b">
        <v>0</v>
      </c>
      <c r="K75" s="92" t="b">
        <v>0</v>
      </c>
      <c r="L75" s="92" t="b">
        <v>0</v>
      </c>
    </row>
    <row r="76" spans="1:12" ht="15">
      <c r="A76" s="92" t="s">
        <v>953</v>
      </c>
      <c r="B76" s="92" t="s">
        <v>954</v>
      </c>
      <c r="C76" s="92">
        <v>8</v>
      </c>
      <c r="D76" s="131">
        <v>0</v>
      </c>
      <c r="E76" s="131">
        <v>1.380211241711606</v>
      </c>
      <c r="F76" s="92" t="s">
        <v>746</v>
      </c>
      <c r="G76" s="92" t="b">
        <v>0</v>
      </c>
      <c r="H76" s="92" t="b">
        <v>0</v>
      </c>
      <c r="I76" s="92" t="b">
        <v>0</v>
      </c>
      <c r="J76" s="92" t="b">
        <v>0</v>
      </c>
      <c r="K76" s="92" t="b">
        <v>0</v>
      </c>
      <c r="L76" s="92" t="b">
        <v>0</v>
      </c>
    </row>
    <row r="77" spans="1:12" ht="15">
      <c r="A77" s="92" t="s">
        <v>954</v>
      </c>
      <c r="B77" s="92" t="s">
        <v>955</v>
      </c>
      <c r="C77" s="92">
        <v>8</v>
      </c>
      <c r="D77" s="131">
        <v>0</v>
      </c>
      <c r="E77" s="131">
        <v>1.380211241711606</v>
      </c>
      <c r="F77" s="92" t="s">
        <v>746</v>
      </c>
      <c r="G77" s="92" t="b">
        <v>0</v>
      </c>
      <c r="H77" s="92" t="b">
        <v>0</v>
      </c>
      <c r="I77" s="92" t="b">
        <v>0</v>
      </c>
      <c r="J77" s="92" t="b">
        <v>0</v>
      </c>
      <c r="K77" s="92" t="b">
        <v>0</v>
      </c>
      <c r="L77" s="92" t="b">
        <v>0</v>
      </c>
    </row>
    <row r="78" spans="1:12" ht="15">
      <c r="A78" s="92" t="s">
        <v>955</v>
      </c>
      <c r="B78" s="92" t="s">
        <v>956</v>
      </c>
      <c r="C78" s="92">
        <v>8</v>
      </c>
      <c r="D78" s="131">
        <v>0</v>
      </c>
      <c r="E78" s="131">
        <v>1.380211241711606</v>
      </c>
      <c r="F78" s="92" t="s">
        <v>746</v>
      </c>
      <c r="G78" s="92" t="b">
        <v>0</v>
      </c>
      <c r="H78" s="92" t="b">
        <v>0</v>
      </c>
      <c r="I78" s="92" t="b">
        <v>0</v>
      </c>
      <c r="J78" s="92" t="b">
        <v>0</v>
      </c>
      <c r="K78" s="92" t="b">
        <v>0</v>
      </c>
      <c r="L78" s="92" t="b">
        <v>0</v>
      </c>
    </row>
    <row r="79" spans="1:12" ht="15">
      <c r="A79" s="92" t="s">
        <v>956</v>
      </c>
      <c r="B79" s="92" t="s">
        <v>957</v>
      </c>
      <c r="C79" s="92">
        <v>8</v>
      </c>
      <c r="D79" s="131">
        <v>0</v>
      </c>
      <c r="E79" s="131">
        <v>1.380211241711606</v>
      </c>
      <c r="F79" s="92" t="s">
        <v>746</v>
      </c>
      <c r="G79" s="92" t="b">
        <v>0</v>
      </c>
      <c r="H79" s="92" t="b">
        <v>0</v>
      </c>
      <c r="I79" s="92" t="b">
        <v>0</v>
      </c>
      <c r="J79" s="92" t="b">
        <v>0</v>
      </c>
      <c r="K79" s="92" t="b">
        <v>0</v>
      </c>
      <c r="L79" s="92" t="b">
        <v>0</v>
      </c>
    </row>
    <row r="80" spans="1:12" ht="15">
      <c r="A80" s="92" t="s">
        <v>957</v>
      </c>
      <c r="B80" s="92" t="s">
        <v>958</v>
      </c>
      <c r="C80" s="92">
        <v>8</v>
      </c>
      <c r="D80" s="131">
        <v>0</v>
      </c>
      <c r="E80" s="131">
        <v>1.380211241711606</v>
      </c>
      <c r="F80" s="92" t="s">
        <v>746</v>
      </c>
      <c r="G80" s="92" t="b">
        <v>0</v>
      </c>
      <c r="H80" s="92" t="b">
        <v>0</v>
      </c>
      <c r="I80" s="92" t="b">
        <v>0</v>
      </c>
      <c r="J80" s="92" t="b">
        <v>0</v>
      </c>
      <c r="K80" s="92" t="b">
        <v>0</v>
      </c>
      <c r="L80" s="92" t="b">
        <v>0</v>
      </c>
    </row>
    <row r="81" spans="1:12" ht="15">
      <c r="A81" s="92" t="s">
        <v>958</v>
      </c>
      <c r="B81" s="92" t="s">
        <v>959</v>
      </c>
      <c r="C81" s="92">
        <v>8</v>
      </c>
      <c r="D81" s="131">
        <v>0</v>
      </c>
      <c r="E81" s="131">
        <v>1.380211241711606</v>
      </c>
      <c r="F81" s="92" t="s">
        <v>746</v>
      </c>
      <c r="G81" s="92" t="b">
        <v>0</v>
      </c>
      <c r="H81" s="92" t="b">
        <v>0</v>
      </c>
      <c r="I81" s="92" t="b">
        <v>0</v>
      </c>
      <c r="J81" s="92" t="b">
        <v>0</v>
      </c>
      <c r="K81" s="92" t="b">
        <v>0</v>
      </c>
      <c r="L81" s="92" t="b">
        <v>0</v>
      </c>
    </row>
    <row r="82" spans="1:12" ht="15">
      <c r="A82" s="92" t="s">
        <v>798</v>
      </c>
      <c r="B82" s="92" t="s">
        <v>833</v>
      </c>
      <c r="C82" s="92">
        <v>21</v>
      </c>
      <c r="D82" s="131">
        <v>0</v>
      </c>
      <c r="E82" s="131">
        <v>1.3853508813640172</v>
      </c>
      <c r="F82" s="92" t="s">
        <v>747</v>
      </c>
      <c r="G82" s="92" t="b">
        <v>0</v>
      </c>
      <c r="H82" s="92" t="b">
        <v>0</v>
      </c>
      <c r="I82" s="92" t="b">
        <v>0</v>
      </c>
      <c r="J82" s="92" t="b">
        <v>0</v>
      </c>
      <c r="K82" s="92" t="b">
        <v>0</v>
      </c>
      <c r="L82" s="92" t="b">
        <v>0</v>
      </c>
    </row>
    <row r="83" spans="1:12" ht="15">
      <c r="A83" s="92" t="s">
        <v>833</v>
      </c>
      <c r="B83" s="92" t="s">
        <v>834</v>
      </c>
      <c r="C83" s="92">
        <v>21</v>
      </c>
      <c r="D83" s="131">
        <v>0</v>
      </c>
      <c r="E83" s="131">
        <v>1.3853508813640172</v>
      </c>
      <c r="F83" s="92" t="s">
        <v>747</v>
      </c>
      <c r="G83" s="92" t="b">
        <v>0</v>
      </c>
      <c r="H83" s="92" t="b">
        <v>0</v>
      </c>
      <c r="I83" s="92" t="b">
        <v>0</v>
      </c>
      <c r="J83" s="92" t="b">
        <v>0</v>
      </c>
      <c r="K83" s="92" t="b">
        <v>0</v>
      </c>
      <c r="L83" s="92" t="b">
        <v>0</v>
      </c>
    </row>
    <row r="84" spans="1:12" ht="15">
      <c r="A84" s="92" t="s">
        <v>834</v>
      </c>
      <c r="B84" s="92" t="s">
        <v>835</v>
      </c>
      <c r="C84" s="92">
        <v>21</v>
      </c>
      <c r="D84" s="131">
        <v>0</v>
      </c>
      <c r="E84" s="131">
        <v>1.3853508813640172</v>
      </c>
      <c r="F84" s="92" t="s">
        <v>747</v>
      </c>
      <c r="G84" s="92" t="b">
        <v>0</v>
      </c>
      <c r="H84" s="92" t="b">
        <v>0</v>
      </c>
      <c r="I84" s="92" t="b">
        <v>0</v>
      </c>
      <c r="J84" s="92" t="b">
        <v>0</v>
      </c>
      <c r="K84" s="92" t="b">
        <v>0</v>
      </c>
      <c r="L84" s="92" t="b">
        <v>0</v>
      </c>
    </row>
    <row r="85" spans="1:12" ht="15">
      <c r="A85" s="92" t="s">
        <v>835</v>
      </c>
      <c r="B85" s="92" t="s">
        <v>802</v>
      </c>
      <c r="C85" s="92">
        <v>21</v>
      </c>
      <c r="D85" s="131">
        <v>0</v>
      </c>
      <c r="E85" s="131">
        <v>1.3853508813640172</v>
      </c>
      <c r="F85" s="92" t="s">
        <v>747</v>
      </c>
      <c r="G85" s="92" t="b">
        <v>0</v>
      </c>
      <c r="H85" s="92" t="b">
        <v>0</v>
      </c>
      <c r="I85" s="92" t="b">
        <v>0</v>
      </c>
      <c r="J85" s="92" t="b">
        <v>0</v>
      </c>
      <c r="K85" s="92" t="b">
        <v>0</v>
      </c>
      <c r="L85" s="92" t="b">
        <v>0</v>
      </c>
    </row>
    <row r="86" spans="1:12" ht="15">
      <c r="A86" s="92" t="s">
        <v>802</v>
      </c>
      <c r="B86" s="92" t="s">
        <v>836</v>
      </c>
      <c r="C86" s="92">
        <v>21</v>
      </c>
      <c r="D86" s="131">
        <v>0</v>
      </c>
      <c r="E86" s="131">
        <v>1.3853508813640172</v>
      </c>
      <c r="F86" s="92" t="s">
        <v>747</v>
      </c>
      <c r="G86" s="92" t="b">
        <v>0</v>
      </c>
      <c r="H86" s="92" t="b">
        <v>0</v>
      </c>
      <c r="I86" s="92" t="b">
        <v>0</v>
      </c>
      <c r="J86" s="92" t="b">
        <v>0</v>
      </c>
      <c r="K86" s="92" t="b">
        <v>0</v>
      </c>
      <c r="L86" s="92" t="b">
        <v>0</v>
      </c>
    </row>
    <row r="87" spans="1:12" ht="15">
      <c r="A87" s="92" t="s">
        <v>836</v>
      </c>
      <c r="B87" s="92" t="s">
        <v>837</v>
      </c>
      <c r="C87" s="92">
        <v>21</v>
      </c>
      <c r="D87" s="131">
        <v>0</v>
      </c>
      <c r="E87" s="131">
        <v>1.3853508813640172</v>
      </c>
      <c r="F87" s="92" t="s">
        <v>747</v>
      </c>
      <c r="G87" s="92" t="b">
        <v>0</v>
      </c>
      <c r="H87" s="92" t="b">
        <v>0</v>
      </c>
      <c r="I87" s="92" t="b">
        <v>0</v>
      </c>
      <c r="J87" s="92" t="b">
        <v>0</v>
      </c>
      <c r="K87" s="92" t="b">
        <v>0</v>
      </c>
      <c r="L87" s="92" t="b">
        <v>0</v>
      </c>
    </row>
    <row r="88" spans="1:12" ht="15">
      <c r="A88" s="92" t="s">
        <v>837</v>
      </c>
      <c r="B88" s="92" t="s">
        <v>829</v>
      </c>
      <c r="C88" s="92">
        <v>21</v>
      </c>
      <c r="D88" s="131">
        <v>0</v>
      </c>
      <c r="E88" s="131">
        <v>1.3853508813640172</v>
      </c>
      <c r="F88" s="92" t="s">
        <v>747</v>
      </c>
      <c r="G88" s="92" t="b">
        <v>0</v>
      </c>
      <c r="H88" s="92" t="b">
        <v>0</v>
      </c>
      <c r="I88" s="92" t="b">
        <v>0</v>
      </c>
      <c r="J88" s="92" t="b">
        <v>0</v>
      </c>
      <c r="K88" s="92" t="b">
        <v>0</v>
      </c>
      <c r="L88" s="92" t="b">
        <v>0</v>
      </c>
    </row>
    <row r="89" spans="1:12" ht="15">
      <c r="A89" s="92" t="s">
        <v>829</v>
      </c>
      <c r="B89" s="92" t="s">
        <v>830</v>
      </c>
      <c r="C89" s="92">
        <v>21</v>
      </c>
      <c r="D89" s="131">
        <v>0</v>
      </c>
      <c r="E89" s="131">
        <v>1.3853508813640172</v>
      </c>
      <c r="F89" s="92" t="s">
        <v>747</v>
      </c>
      <c r="G89" s="92" t="b">
        <v>0</v>
      </c>
      <c r="H89" s="92" t="b">
        <v>0</v>
      </c>
      <c r="I89" s="92" t="b">
        <v>0</v>
      </c>
      <c r="J89" s="92" t="b">
        <v>0</v>
      </c>
      <c r="K89" s="92" t="b">
        <v>0</v>
      </c>
      <c r="L89" s="92" t="b">
        <v>0</v>
      </c>
    </row>
    <row r="90" spans="1:12" ht="15">
      <c r="A90" s="92" t="s">
        <v>830</v>
      </c>
      <c r="B90" s="92" t="s">
        <v>831</v>
      </c>
      <c r="C90" s="92">
        <v>21</v>
      </c>
      <c r="D90" s="131">
        <v>0</v>
      </c>
      <c r="E90" s="131">
        <v>1.3853508813640172</v>
      </c>
      <c r="F90" s="92" t="s">
        <v>747</v>
      </c>
      <c r="G90" s="92" t="b">
        <v>0</v>
      </c>
      <c r="H90" s="92" t="b">
        <v>0</v>
      </c>
      <c r="I90" s="92" t="b">
        <v>0</v>
      </c>
      <c r="J90" s="92" t="b">
        <v>0</v>
      </c>
      <c r="K90" s="92" t="b">
        <v>0</v>
      </c>
      <c r="L90" s="92" t="b">
        <v>0</v>
      </c>
    </row>
    <row r="91" spans="1:12" ht="15">
      <c r="A91" s="92" t="s">
        <v>831</v>
      </c>
      <c r="B91" s="92" t="s">
        <v>947</v>
      </c>
      <c r="C91" s="92">
        <v>21</v>
      </c>
      <c r="D91" s="131">
        <v>0</v>
      </c>
      <c r="E91" s="131">
        <v>1.3853508813640172</v>
      </c>
      <c r="F91" s="92" t="s">
        <v>747</v>
      </c>
      <c r="G91" s="92" t="b">
        <v>0</v>
      </c>
      <c r="H91" s="92" t="b">
        <v>0</v>
      </c>
      <c r="I91" s="92" t="b">
        <v>0</v>
      </c>
      <c r="J91" s="92" t="b">
        <v>0</v>
      </c>
      <c r="K91" s="92" t="b">
        <v>0</v>
      </c>
      <c r="L91" s="92" t="b">
        <v>0</v>
      </c>
    </row>
    <row r="92" spans="1:12" ht="15">
      <c r="A92" s="92" t="s">
        <v>947</v>
      </c>
      <c r="B92" s="92" t="s">
        <v>948</v>
      </c>
      <c r="C92" s="92">
        <v>21</v>
      </c>
      <c r="D92" s="131">
        <v>0</v>
      </c>
      <c r="E92" s="131">
        <v>1.3853508813640172</v>
      </c>
      <c r="F92" s="92" t="s">
        <v>747</v>
      </c>
      <c r="G92" s="92" t="b">
        <v>0</v>
      </c>
      <c r="H92" s="92" t="b">
        <v>0</v>
      </c>
      <c r="I92" s="92" t="b">
        <v>0</v>
      </c>
      <c r="J92" s="92" t="b">
        <v>0</v>
      </c>
      <c r="K92" s="92" t="b">
        <v>0</v>
      </c>
      <c r="L92" s="92" t="b">
        <v>0</v>
      </c>
    </row>
    <row r="93" spans="1:12" ht="15">
      <c r="A93" s="92" t="s">
        <v>948</v>
      </c>
      <c r="B93" s="92" t="s">
        <v>949</v>
      </c>
      <c r="C93" s="92">
        <v>21</v>
      </c>
      <c r="D93" s="131">
        <v>0</v>
      </c>
      <c r="E93" s="131">
        <v>1.3853508813640172</v>
      </c>
      <c r="F93" s="92" t="s">
        <v>747</v>
      </c>
      <c r="G93" s="92" t="b">
        <v>0</v>
      </c>
      <c r="H93" s="92" t="b">
        <v>0</v>
      </c>
      <c r="I93" s="92" t="b">
        <v>0</v>
      </c>
      <c r="J93" s="92" t="b">
        <v>0</v>
      </c>
      <c r="K93" s="92" t="b">
        <v>0</v>
      </c>
      <c r="L93" s="92" t="b">
        <v>0</v>
      </c>
    </row>
    <row r="94" spans="1:12" ht="15">
      <c r="A94" s="92" t="s">
        <v>949</v>
      </c>
      <c r="B94" s="92" t="s">
        <v>950</v>
      </c>
      <c r="C94" s="92">
        <v>21</v>
      </c>
      <c r="D94" s="131">
        <v>0</v>
      </c>
      <c r="E94" s="131">
        <v>1.3853508813640172</v>
      </c>
      <c r="F94" s="92" t="s">
        <v>747</v>
      </c>
      <c r="G94" s="92" t="b">
        <v>0</v>
      </c>
      <c r="H94" s="92" t="b">
        <v>0</v>
      </c>
      <c r="I94" s="92" t="b">
        <v>0</v>
      </c>
      <c r="J94" s="92" t="b">
        <v>0</v>
      </c>
      <c r="K94" s="92" t="b">
        <v>0</v>
      </c>
      <c r="L94" s="92" t="b">
        <v>0</v>
      </c>
    </row>
    <row r="95" spans="1:12" ht="15">
      <c r="A95" s="92" t="s">
        <v>950</v>
      </c>
      <c r="B95" s="92" t="s">
        <v>951</v>
      </c>
      <c r="C95" s="92">
        <v>21</v>
      </c>
      <c r="D95" s="131">
        <v>0</v>
      </c>
      <c r="E95" s="131">
        <v>1.3853508813640172</v>
      </c>
      <c r="F95" s="92" t="s">
        <v>747</v>
      </c>
      <c r="G95" s="92" t="b">
        <v>0</v>
      </c>
      <c r="H95" s="92" t="b">
        <v>0</v>
      </c>
      <c r="I95" s="92" t="b">
        <v>0</v>
      </c>
      <c r="J95" s="92" t="b">
        <v>0</v>
      </c>
      <c r="K95" s="92" t="b">
        <v>0</v>
      </c>
      <c r="L95" s="92" t="b">
        <v>0</v>
      </c>
    </row>
    <row r="96" spans="1:12" ht="15">
      <c r="A96" s="92" t="s">
        <v>951</v>
      </c>
      <c r="B96" s="92" t="s">
        <v>827</v>
      </c>
      <c r="C96" s="92">
        <v>21</v>
      </c>
      <c r="D96" s="131">
        <v>0</v>
      </c>
      <c r="E96" s="131">
        <v>1.3853508813640172</v>
      </c>
      <c r="F96" s="92" t="s">
        <v>747</v>
      </c>
      <c r="G96" s="92" t="b">
        <v>0</v>
      </c>
      <c r="H96" s="92" t="b">
        <v>0</v>
      </c>
      <c r="I96" s="92" t="b">
        <v>0</v>
      </c>
      <c r="J96" s="92" t="b">
        <v>0</v>
      </c>
      <c r="K96" s="92" t="b">
        <v>0</v>
      </c>
      <c r="L96" s="92" t="b">
        <v>0</v>
      </c>
    </row>
    <row r="97" spans="1:12" ht="15">
      <c r="A97" s="92" t="s">
        <v>827</v>
      </c>
      <c r="B97" s="92" t="s">
        <v>828</v>
      </c>
      <c r="C97" s="92">
        <v>21</v>
      </c>
      <c r="D97" s="131">
        <v>0</v>
      </c>
      <c r="E97" s="131">
        <v>1.3853508813640172</v>
      </c>
      <c r="F97" s="92" t="s">
        <v>747</v>
      </c>
      <c r="G97" s="92" t="b">
        <v>0</v>
      </c>
      <c r="H97" s="92" t="b">
        <v>0</v>
      </c>
      <c r="I97" s="92" t="b">
        <v>0</v>
      </c>
      <c r="J97" s="92" t="b">
        <v>0</v>
      </c>
      <c r="K97" s="92" t="b">
        <v>0</v>
      </c>
      <c r="L97" s="92" t="b">
        <v>0</v>
      </c>
    </row>
    <row r="98" spans="1:12" ht="15">
      <c r="A98" s="92" t="s">
        <v>828</v>
      </c>
      <c r="B98" s="92" t="s">
        <v>952</v>
      </c>
      <c r="C98" s="92">
        <v>21</v>
      </c>
      <c r="D98" s="131">
        <v>0</v>
      </c>
      <c r="E98" s="131">
        <v>1.3853508813640172</v>
      </c>
      <c r="F98" s="92" t="s">
        <v>747</v>
      </c>
      <c r="G98" s="92" t="b">
        <v>0</v>
      </c>
      <c r="H98" s="92" t="b">
        <v>0</v>
      </c>
      <c r="I98" s="92" t="b">
        <v>0</v>
      </c>
      <c r="J98" s="92" t="b">
        <v>0</v>
      </c>
      <c r="K98" s="92" t="b">
        <v>0</v>
      </c>
      <c r="L98" s="92" t="b">
        <v>0</v>
      </c>
    </row>
    <row r="99" spans="1:12" ht="15">
      <c r="A99" s="92" t="s">
        <v>952</v>
      </c>
      <c r="B99" s="92" t="s">
        <v>953</v>
      </c>
      <c r="C99" s="92">
        <v>21</v>
      </c>
      <c r="D99" s="131">
        <v>0</v>
      </c>
      <c r="E99" s="131">
        <v>1.3853508813640172</v>
      </c>
      <c r="F99" s="92" t="s">
        <v>747</v>
      </c>
      <c r="G99" s="92" t="b">
        <v>0</v>
      </c>
      <c r="H99" s="92" t="b">
        <v>0</v>
      </c>
      <c r="I99" s="92" t="b">
        <v>0</v>
      </c>
      <c r="J99" s="92" t="b">
        <v>0</v>
      </c>
      <c r="K99" s="92" t="b">
        <v>0</v>
      </c>
      <c r="L99" s="92" t="b">
        <v>0</v>
      </c>
    </row>
    <row r="100" spans="1:12" ht="15">
      <c r="A100" s="92" t="s">
        <v>953</v>
      </c>
      <c r="B100" s="92" t="s">
        <v>954</v>
      </c>
      <c r="C100" s="92">
        <v>21</v>
      </c>
      <c r="D100" s="131">
        <v>0</v>
      </c>
      <c r="E100" s="131">
        <v>1.3853508813640172</v>
      </c>
      <c r="F100" s="92" t="s">
        <v>747</v>
      </c>
      <c r="G100" s="92" t="b">
        <v>0</v>
      </c>
      <c r="H100" s="92" t="b">
        <v>0</v>
      </c>
      <c r="I100" s="92" t="b">
        <v>0</v>
      </c>
      <c r="J100" s="92" t="b">
        <v>0</v>
      </c>
      <c r="K100" s="92" t="b">
        <v>0</v>
      </c>
      <c r="L100" s="92" t="b">
        <v>0</v>
      </c>
    </row>
    <row r="101" spans="1:12" ht="15">
      <c r="A101" s="92" t="s">
        <v>954</v>
      </c>
      <c r="B101" s="92" t="s">
        <v>955</v>
      </c>
      <c r="C101" s="92">
        <v>21</v>
      </c>
      <c r="D101" s="131">
        <v>0</v>
      </c>
      <c r="E101" s="131">
        <v>1.3853508813640172</v>
      </c>
      <c r="F101" s="92" t="s">
        <v>747</v>
      </c>
      <c r="G101" s="92" t="b">
        <v>0</v>
      </c>
      <c r="H101" s="92" t="b">
        <v>0</v>
      </c>
      <c r="I101" s="92" t="b">
        <v>0</v>
      </c>
      <c r="J101" s="92" t="b">
        <v>0</v>
      </c>
      <c r="K101" s="92" t="b">
        <v>0</v>
      </c>
      <c r="L101" s="92" t="b">
        <v>0</v>
      </c>
    </row>
    <row r="102" spans="1:12" ht="15">
      <c r="A102" s="92" t="s">
        <v>955</v>
      </c>
      <c r="B102" s="92" t="s">
        <v>956</v>
      </c>
      <c r="C102" s="92">
        <v>21</v>
      </c>
      <c r="D102" s="131">
        <v>0</v>
      </c>
      <c r="E102" s="131">
        <v>1.3853508813640172</v>
      </c>
      <c r="F102" s="92" t="s">
        <v>747</v>
      </c>
      <c r="G102" s="92" t="b">
        <v>0</v>
      </c>
      <c r="H102" s="92" t="b">
        <v>0</v>
      </c>
      <c r="I102" s="92" t="b">
        <v>0</v>
      </c>
      <c r="J102" s="92" t="b">
        <v>0</v>
      </c>
      <c r="K102" s="92" t="b">
        <v>0</v>
      </c>
      <c r="L102" s="92" t="b">
        <v>0</v>
      </c>
    </row>
    <row r="103" spans="1:12" ht="15">
      <c r="A103" s="92" t="s">
        <v>956</v>
      </c>
      <c r="B103" s="92" t="s">
        <v>957</v>
      </c>
      <c r="C103" s="92">
        <v>21</v>
      </c>
      <c r="D103" s="131">
        <v>0</v>
      </c>
      <c r="E103" s="131">
        <v>1.3853508813640172</v>
      </c>
      <c r="F103" s="92" t="s">
        <v>747</v>
      </c>
      <c r="G103" s="92" t="b">
        <v>0</v>
      </c>
      <c r="H103" s="92" t="b">
        <v>0</v>
      </c>
      <c r="I103" s="92" t="b">
        <v>0</v>
      </c>
      <c r="J103" s="92" t="b">
        <v>0</v>
      </c>
      <c r="K103" s="92" t="b">
        <v>0</v>
      </c>
      <c r="L103" s="92" t="b">
        <v>0</v>
      </c>
    </row>
    <row r="104" spans="1:12" ht="15">
      <c r="A104" s="92" t="s">
        <v>957</v>
      </c>
      <c r="B104" s="92" t="s">
        <v>958</v>
      </c>
      <c r="C104" s="92">
        <v>19</v>
      </c>
      <c r="D104" s="131">
        <v>0.0015552696456510669</v>
      </c>
      <c r="E104" s="131">
        <v>1.3853508813640172</v>
      </c>
      <c r="F104" s="92" t="s">
        <v>747</v>
      </c>
      <c r="G104" s="92" t="b">
        <v>0</v>
      </c>
      <c r="H104" s="92" t="b">
        <v>0</v>
      </c>
      <c r="I104" s="92" t="b">
        <v>0</v>
      </c>
      <c r="J104" s="92" t="b">
        <v>0</v>
      </c>
      <c r="K104" s="92" t="b">
        <v>0</v>
      </c>
      <c r="L104" s="92" t="b">
        <v>0</v>
      </c>
    </row>
    <row r="105" spans="1:12" ht="15">
      <c r="A105" s="92" t="s">
        <v>958</v>
      </c>
      <c r="B105" s="92" t="s">
        <v>959</v>
      </c>
      <c r="C105" s="92">
        <v>19</v>
      </c>
      <c r="D105" s="131">
        <v>0.0015552696456510669</v>
      </c>
      <c r="E105" s="131">
        <v>1.4288165751451074</v>
      </c>
      <c r="F105" s="92" t="s">
        <v>747</v>
      </c>
      <c r="G105" s="92" t="b">
        <v>0</v>
      </c>
      <c r="H105" s="92" t="b">
        <v>0</v>
      </c>
      <c r="I105" s="92" t="b">
        <v>0</v>
      </c>
      <c r="J105" s="92" t="b">
        <v>0</v>
      </c>
      <c r="K105" s="92" t="b">
        <v>0</v>
      </c>
      <c r="L105" s="92" t="b">
        <v>0</v>
      </c>
    </row>
    <row r="106" spans="1:12" ht="15">
      <c r="A106" s="92" t="s">
        <v>255</v>
      </c>
      <c r="B106" s="92" t="s">
        <v>798</v>
      </c>
      <c r="C106" s="92">
        <v>2</v>
      </c>
      <c r="D106" s="131">
        <v>0.0038462873787944935</v>
      </c>
      <c r="E106" s="131">
        <v>1.9294189257142926</v>
      </c>
      <c r="F106" s="92" t="s">
        <v>747</v>
      </c>
      <c r="G106" s="92" t="b">
        <v>0</v>
      </c>
      <c r="H106" s="92" t="b">
        <v>0</v>
      </c>
      <c r="I106" s="92" t="b">
        <v>0</v>
      </c>
      <c r="J106" s="92" t="b">
        <v>0</v>
      </c>
      <c r="K106" s="92" t="b">
        <v>0</v>
      </c>
      <c r="L106" s="92" t="b">
        <v>0</v>
      </c>
    </row>
    <row r="107" spans="1:12" ht="15">
      <c r="A107" s="92" t="s">
        <v>263</v>
      </c>
      <c r="B107" s="92" t="s">
        <v>798</v>
      </c>
      <c r="C107" s="92">
        <v>2</v>
      </c>
      <c r="D107" s="131">
        <v>0.0038462873787944935</v>
      </c>
      <c r="E107" s="131">
        <v>1.9294189257142926</v>
      </c>
      <c r="F107" s="92" t="s">
        <v>747</v>
      </c>
      <c r="G107" s="92" t="b">
        <v>0</v>
      </c>
      <c r="H107" s="92" t="b">
        <v>0</v>
      </c>
      <c r="I107" s="92" t="b">
        <v>0</v>
      </c>
      <c r="J107" s="92" t="b">
        <v>0</v>
      </c>
      <c r="K107" s="92" t="b">
        <v>0</v>
      </c>
      <c r="L107" s="92" t="b">
        <v>0</v>
      </c>
    </row>
    <row r="108" spans="1:12" ht="15">
      <c r="A108" s="92" t="s">
        <v>262</v>
      </c>
      <c r="B108" s="92" t="s">
        <v>798</v>
      </c>
      <c r="C108" s="92">
        <v>2</v>
      </c>
      <c r="D108" s="131">
        <v>0.0038462873787944935</v>
      </c>
      <c r="E108" s="131">
        <v>1.9294189257142926</v>
      </c>
      <c r="F108" s="92" t="s">
        <v>747</v>
      </c>
      <c r="G108" s="92" t="b">
        <v>0</v>
      </c>
      <c r="H108" s="92" t="b">
        <v>0</v>
      </c>
      <c r="I108" s="92" t="b">
        <v>0</v>
      </c>
      <c r="J108" s="92" t="b">
        <v>0</v>
      </c>
      <c r="K108" s="92" t="b">
        <v>0</v>
      </c>
      <c r="L108" s="92" t="b">
        <v>0</v>
      </c>
    </row>
    <row r="109" spans="1:12" ht="15">
      <c r="A109" s="92" t="s">
        <v>798</v>
      </c>
      <c r="B109" s="92" t="s">
        <v>833</v>
      </c>
      <c r="C109" s="92">
        <v>12</v>
      </c>
      <c r="D109" s="131">
        <v>0</v>
      </c>
      <c r="E109" s="131">
        <v>1.380211241711606</v>
      </c>
      <c r="F109" s="92" t="s">
        <v>748</v>
      </c>
      <c r="G109" s="92" t="b">
        <v>0</v>
      </c>
      <c r="H109" s="92" t="b">
        <v>0</v>
      </c>
      <c r="I109" s="92" t="b">
        <v>0</v>
      </c>
      <c r="J109" s="92" t="b">
        <v>0</v>
      </c>
      <c r="K109" s="92" t="b">
        <v>0</v>
      </c>
      <c r="L109" s="92" t="b">
        <v>0</v>
      </c>
    </row>
    <row r="110" spans="1:12" ht="15">
      <c r="A110" s="92" t="s">
        <v>833</v>
      </c>
      <c r="B110" s="92" t="s">
        <v>834</v>
      </c>
      <c r="C110" s="92">
        <v>12</v>
      </c>
      <c r="D110" s="131">
        <v>0</v>
      </c>
      <c r="E110" s="131">
        <v>1.380211241711606</v>
      </c>
      <c r="F110" s="92" t="s">
        <v>748</v>
      </c>
      <c r="G110" s="92" t="b">
        <v>0</v>
      </c>
      <c r="H110" s="92" t="b">
        <v>0</v>
      </c>
      <c r="I110" s="92" t="b">
        <v>0</v>
      </c>
      <c r="J110" s="92" t="b">
        <v>0</v>
      </c>
      <c r="K110" s="92" t="b">
        <v>0</v>
      </c>
      <c r="L110" s="92" t="b">
        <v>0</v>
      </c>
    </row>
    <row r="111" spans="1:12" ht="15">
      <c r="A111" s="92" t="s">
        <v>834</v>
      </c>
      <c r="B111" s="92" t="s">
        <v>835</v>
      </c>
      <c r="C111" s="92">
        <v>12</v>
      </c>
      <c r="D111" s="131">
        <v>0</v>
      </c>
      <c r="E111" s="131">
        <v>1.380211241711606</v>
      </c>
      <c r="F111" s="92" t="s">
        <v>748</v>
      </c>
      <c r="G111" s="92" t="b">
        <v>0</v>
      </c>
      <c r="H111" s="92" t="b">
        <v>0</v>
      </c>
      <c r="I111" s="92" t="b">
        <v>0</v>
      </c>
      <c r="J111" s="92" t="b">
        <v>0</v>
      </c>
      <c r="K111" s="92" t="b">
        <v>0</v>
      </c>
      <c r="L111" s="92" t="b">
        <v>0</v>
      </c>
    </row>
    <row r="112" spans="1:12" ht="15">
      <c r="A112" s="92" t="s">
        <v>835</v>
      </c>
      <c r="B112" s="92" t="s">
        <v>802</v>
      </c>
      <c r="C112" s="92">
        <v>12</v>
      </c>
      <c r="D112" s="131">
        <v>0</v>
      </c>
      <c r="E112" s="131">
        <v>1.380211241711606</v>
      </c>
      <c r="F112" s="92" t="s">
        <v>748</v>
      </c>
      <c r="G112" s="92" t="b">
        <v>0</v>
      </c>
      <c r="H112" s="92" t="b">
        <v>0</v>
      </c>
      <c r="I112" s="92" t="b">
        <v>0</v>
      </c>
      <c r="J112" s="92" t="b">
        <v>0</v>
      </c>
      <c r="K112" s="92" t="b">
        <v>0</v>
      </c>
      <c r="L112" s="92" t="b">
        <v>0</v>
      </c>
    </row>
    <row r="113" spans="1:12" ht="15">
      <c r="A113" s="92" t="s">
        <v>802</v>
      </c>
      <c r="B113" s="92" t="s">
        <v>836</v>
      </c>
      <c r="C113" s="92">
        <v>12</v>
      </c>
      <c r="D113" s="131">
        <v>0</v>
      </c>
      <c r="E113" s="131">
        <v>1.380211241711606</v>
      </c>
      <c r="F113" s="92" t="s">
        <v>748</v>
      </c>
      <c r="G113" s="92" t="b">
        <v>0</v>
      </c>
      <c r="H113" s="92" t="b">
        <v>0</v>
      </c>
      <c r="I113" s="92" t="b">
        <v>0</v>
      </c>
      <c r="J113" s="92" t="b">
        <v>0</v>
      </c>
      <c r="K113" s="92" t="b">
        <v>0</v>
      </c>
      <c r="L113" s="92" t="b">
        <v>0</v>
      </c>
    </row>
    <row r="114" spans="1:12" ht="15">
      <c r="A114" s="92" t="s">
        <v>836</v>
      </c>
      <c r="B114" s="92" t="s">
        <v>837</v>
      </c>
      <c r="C114" s="92">
        <v>12</v>
      </c>
      <c r="D114" s="131">
        <v>0</v>
      </c>
      <c r="E114" s="131">
        <v>1.380211241711606</v>
      </c>
      <c r="F114" s="92" t="s">
        <v>748</v>
      </c>
      <c r="G114" s="92" t="b">
        <v>0</v>
      </c>
      <c r="H114" s="92" t="b">
        <v>0</v>
      </c>
      <c r="I114" s="92" t="b">
        <v>0</v>
      </c>
      <c r="J114" s="92" t="b">
        <v>0</v>
      </c>
      <c r="K114" s="92" t="b">
        <v>0</v>
      </c>
      <c r="L114" s="92" t="b">
        <v>0</v>
      </c>
    </row>
    <row r="115" spans="1:12" ht="15">
      <c r="A115" s="92" t="s">
        <v>837</v>
      </c>
      <c r="B115" s="92" t="s">
        <v>829</v>
      </c>
      <c r="C115" s="92">
        <v>12</v>
      </c>
      <c r="D115" s="131">
        <v>0</v>
      </c>
      <c r="E115" s="131">
        <v>1.380211241711606</v>
      </c>
      <c r="F115" s="92" t="s">
        <v>748</v>
      </c>
      <c r="G115" s="92" t="b">
        <v>0</v>
      </c>
      <c r="H115" s="92" t="b">
        <v>0</v>
      </c>
      <c r="I115" s="92" t="b">
        <v>0</v>
      </c>
      <c r="J115" s="92" t="b">
        <v>0</v>
      </c>
      <c r="K115" s="92" t="b">
        <v>0</v>
      </c>
      <c r="L115" s="92" t="b">
        <v>0</v>
      </c>
    </row>
    <row r="116" spans="1:12" ht="15">
      <c r="A116" s="92" t="s">
        <v>829</v>
      </c>
      <c r="B116" s="92" t="s">
        <v>830</v>
      </c>
      <c r="C116" s="92">
        <v>12</v>
      </c>
      <c r="D116" s="131">
        <v>0</v>
      </c>
      <c r="E116" s="131">
        <v>1.380211241711606</v>
      </c>
      <c r="F116" s="92" t="s">
        <v>748</v>
      </c>
      <c r="G116" s="92" t="b">
        <v>0</v>
      </c>
      <c r="H116" s="92" t="b">
        <v>0</v>
      </c>
      <c r="I116" s="92" t="b">
        <v>0</v>
      </c>
      <c r="J116" s="92" t="b">
        <v>0</v>
      </c>
      <c r="K116" s="92" t="b">
        <v>0</v>
      </c>
      <c r="L116" s="92" t="b">
        <v>0</v>
      </c>
    </row>
    <row r="117" spans="1:12" ht="15">
      <c r="A117" s="92" t="s">
        <v>830</v>
      </c>
      <c r="B117" s="92" t="s">
        <v>831</v>
      </c>
      <c r="C117" s="92">
        <v>12</v>
      </c>
      <c r="D117" s="131">
        <v>0</v>
      </c>
      <c r="E117" s="131">
        <v>1.380211241711606</v>
      </c>
      <c r="F117" s="92" t="s">
        <v>748</v>
      </c>
      <c r="G117" s="92" t="b">
        <v>0</v>
      </c>
      <c r="H117" s="92" t="b">
        <v>0</v>
      </c>
      <c r="I117" s="92" t="b">
        <v>0</v>
      </c>
      <c r="J117" s="92" t="b">
        <v>0</v>
      </c>
      <c r="K117" s="92" t="b">
        <v>0</v>
      </c>
      <c r="L117" s="92" t="b">
        <v>0</v>
      </c>
    </row>
    <row r="118" spans="1:12" ht="15">
      <c r="A118" s="92" t="s">
        <v>831</v>
      </c>
      <c r="B118" s="92" t="s">
        <v>947</v>
      </c>
      <c r="C118" s="92">
        <v>12</v>
      </c>
      <c r="D118" s="131">
        <v>0</v>
      </c>
      <c r="E118" s="131">
        <v>1.380211241711606</v>
      </c>
      <c r="F118" s="92" t="s">
        <v>748</v>
      </c>
      <c r="G118" s="92" t="b">
        <v>0</v>
      </c>
      <c r="H118" s="92" t="b">
        <v>0</v>
      </c>
      <c r="I118" s="92" t="b">
        <v>0</v>
      </c>
      <c r="J118" s="92" t="b">
        <v>0</v>
      </c>
      <c r="K118" s="92" t="b">
        <v>0</v>
      </c>
      <c r="L118" s="92" t="b">
        <v>0</v>
      </c>
    </row>
    <row r="119" spans="1:12" ht="15">
      <c r="A119" s="92" t="s">
        <v>947</v>
      </c>
      <c r="B119" s="92" t="s">
        <v>948</v>
      </c>
      <c r="C119" s="92">
        <v>12</v>
      </c>
      <c r="D119" s="131">
        <v>0</v>
      </c>
      <c r="E119" s="131">
        <v>1.380211241711606</v>
      </c>
      <c r="F119" s="92" t="s">
        <v>748</v>
      </c>
      <c r="G119" s="92" t="b">
        <v>0</v>
      </c>
      <c r="H119" s="92" t="b">
        <v>0</v>
      </c>
      <c r="I119" s="92" t="b">
        <v>0</v>
      </c>
      <c r="J119" s="92" t="b">
        <v>0</v>
      </c>
      <c r="K119" s="92" t="b">
        <v>0</v>
      </c>
      <c r="L119" s="92" t="b">
        <v>0</v>
      </c>
    </row>
    <row r="120" spans="1:12" ht="15">
      <c r="A120" s="92" t="s">
        <v>948</v>
      </c>
      <c r="B120" s="92" t="s">
        <v>949</v>
      </c>
      <c r="C120" s="92">
        <v>12</v>
      </c>
      <c r="D120" s="131">
        <v>0</v>
      </c>
      <c r="E120" s="131">
        <v>1.380211241711606</v>
      </c>
      <c r="F120" s="92" t="s">
        <v>748</v>
      </c>
      <c r="G120" s="92" t="b">
        <v>0</v>
      </c>
      <c r="H120" s="92" t="b">
        <v>0</v>
      </c>
      <c r="I120" s="92" t="b">
        <v>0</v>
      </c>
      <c r="J120" s="92" t="b">
        <v>0</v>
      </c>
      <c r="K120" s="92" t="b">
        <v>0</v>
      </c>
      <c r="L120" s="92" t="b">
        <v>0</v>
      </c>
    </row>
    <row r="121" spans="1:12" ht="15">
      <c r="A121" s="92" t="s">
        <v>949</v>
      </c>
      <c r="B121" s="92" t="s">
        <v>950</v>
      </c>
      <c r="C121" s="92">
        <v>12</v>
      </c>
      <c r="D121" s="131">
        <v>0</v>
      </c>
      <c r="E121" s="131">
        <v>1.380211241711606</v>
      </c>
      <c r="F121" s="92" t="s">
        <v>748</v>
      </c>
      <c r="G121" s="92" t="b">
        <v>0</v>
      </c>
      <c r="H121" s="92" t="b">
        <v>0</v>
      </c>
      <c r="I121" s="92" t="b">
        <v>0</v>
      </c>
      <c r="J121" s="92" t="b">
        <v>0</v>
      </c>
      <c r="K121" s="92" t="b">
        <v>0</v>
      </c>
      <c r="L121" s="92" t="b">
        <v>0</v>
      </c>
    </row>
    <row r="122" spans="1:12" ht="15">
      <c r="A122" s="92" t="s">
        <v>950</v>
      </c>
      <c r="B122" s="92" t="s">
        <v>951</v>
      </c>
      <c r="C122" s="92">
        <v>12</v>
      </c>
      <c r="D122" s="131">
        <v>0</v>
      </c>
      <c r="E122" s="131">
        <v>1.380211241711606</v>
      </c>
      <c r="F122" s="92" t="s">
        <v>748</v>
      </c>
      <c r="G122" s="92" t="b">
        <v>0</v>
      </c>
      <c r="H122" s="92" t="b">
        <v>0</v>
      </c>
      <c r="I122" s="92" t="b">
        <v>0</v>
      </c>
      <c r="J122" s="92" t="b">
        <v>0</v>
      </c>
      <c r="K122" s="92" t="b">
        <v>0</v>
      </c>
      <c r="L122" s="92" t="b">
        <v>0</v>
      </c>
    </row>
    <row r="123" spans="1:12" ht="15">
      <c r="A123" s="92" t="s">
        <v>951</v>
      </c>
      <c r="B123" s="92" t="s">
        <v>827</v>
      </c>
      <c r="C123" s="92">
        <v>12</v>
      </c>
      <c r="D123" s="131">
        <v>0</v>
      </c>
      <c r="E123" s="131">
        <v>1.380211241711606</v>
      </c>
      <c r="F123" s="92" t="s">
        <v>748</v>
      </c>
      <c r="G123" s="92" t="b">
        <v>0</v>
      </c>
      <c r="H123" s="92" t="b">
        <v>0</v>
      </c>
      <c r="I123" s="92" t="b">
        <v>0</v>
      </c>
      <c r="J123" s="92" t="b">
        <v>0</v>
      </c>
      <c r="K123" s="92" t="b">
        <v>0</v>
      </c>
      <c r="L123" s="92" t="b">
        <v>0</v>
      </c>
    </row>
    <row r="124" spans="1:12" ht="15">
      <c r="A124" s="92" t="s">
        <v>827</v>
      </c>
      <c r="B124" s="92" t="s">
        <v>828</v>
      </c>
      <c r="C124" s="92">
        <v>12</v>
      </c>
      <c r="D124" s="131">
        <v>0</v>
      </c>
      <c r="E124" s="131">
        <v>1.380211241711606</v>
      </c>
      <c r="F124" s="92" t="s">
        <v>748</v>
      </c>
      <c r="G124" s="92" t="b">
        <v>0</v>
      </c>
      <c r="H124" s="92" t="b">
        <v>0</v>
      </c>
      <c r="I124" s="92" t="b">
        <v>0</v>
      </c>
      <c r="J124" s="92" t="b">
        <v>0</v>
      </c>
      <c r="K124" s="92" t="b">
        <v>0</v>
      </c>
      <c r="L124" s="92" t="b">
        <v>0</v>
      </c>
    </row>
    <row r="125" spans="1:12" ht="15">
      <c r="A125" s="92" t="s">
        <v>828</v>
      </c>
      <c r="B125" s="92" t="s">
        <v>952</v>
      </c>
      <c r="C125" s="92">
        <v>12</v>
      </c>
      <c r="D125" s="131">
        <v>0</v>
      </c>
      <c r="E125" s="131">
        <v>1.380211241711606</v>
      </c>
      <c r="F125" s="92" t="s">
        <v>748</v>
      </c>
      <c r="G125" s="92" t="b">
        <v>0</v>
      </c>
      <c r="H125" s="92" t="b">
        <v>0</v>
      </c>
      <c r="I125" s="92" t="b">
        <v>0</v>
      </c>
      <c r="J125" s="92" t="b">
        <v>0</v>
      </c>
      <c r="K125" s="92" t="b">
        <v>0</v>
      </c>
      <c r="L125" s="92" t="b">
        <v>0</v>
      </c>
    </row>
    <row r="126" spans="1:12" ht="15">
      <c r="A126" s="92" t="s">
        <v>952</v>
      </c>
      <c r="B126" s="92" t="s">
        <v>953</v>
      </c>
      <c r="C126" s="92">
        <v>12</v>
      </c>
      <c r="D126" s="131">
        <v>0</v>
      </c>
      <c r="E126" s="131">
        <v>1.380211241711606</v>
      </c>
      <c r="F126" s="92" t="s">
        <v>748</v>
      </c>
      <c r="G126" s="92" t="b">
        <v>0</v>
      </c>
      <c r="H126" s="92" t="b">
        <v>0</v>
      </c>
      <c r="I126" s="92" t="b">
        <v>0</v>
      </c>
      <c r="J126" s="92" t="b">
        <v>0</v>
      </c>
      <c r="K126" s="92" t="b">
        <v>0</v>
      </c>
      <c r="L126" s="92" t="b">
        <v>0</v>
      </c>
    </row>
    <row r="127" spans="1:12" ht="15">
      <c r="A127" s="92" t="s">
        <v>953</v>
      </c>
      <c r="B127" s="92" t="s">
        <v>954</v>
      </c>
      <c r="C127" s="92">
        <v>12</v>
      </c>
      <c r="D127" s="131">
        <v>0</v>
      </c>
      <c r="E127" s="131">
        <v>1.380211241711606</v>
      </c>
      <c r="F127" s="92" t="s">
        <v>748</v>
      </c>
      <c r="G127" s="92" t="b">
        <v>0</v>
      </c>
      <c r="H127" s="92" t="b">
        <v>0</v>
      </c>
      <c r="I127" s="92" t="b">
        <v>0</v>
      </c>
      <c r="J127" s="92" t="b">
        <v>0</v>
      </c>
      <c r="K127" s="92" t="b">
        <v>0</v>
      </c>
      <c r="L127" s="92" t="b">
        <v>0</v>
      </c>
    </row>
    <row r="128" spans="1:12" ht="15">
      <c r="A128" s="92" t="s">
        <v>954</v>
      </c>
      <c r="B128" s="92" t="s">
        <v>955</v>
      </c>
      <c r="C128" s="92">
        <v>12</v>
      </c>
      <c r="D128" s="131">
        <v>0</v>
      </c>
      <c r="E128" s="131">
        <v>1.380211241711606</v>
      </c>
      <c r="F128" s="92" t="s">
        <v>748</v>
      </c>
      <c r="G128" s="92" t="b">
        <v>0</v>
      </c>
      <c r="H128" s="92" t="b">
        <v>0</v>
      </c>
      <c r="I128" s="92" t="b">
        <v>0</v>
      </c>
      <c r="J128" s="92" t="b">
        <v>0</v>
      </c>
      <c r="K128" s="92" t="b">
        <v>0</v>
      </c>
      <c r="L128" s="92" t="b">
        <v>0</v>
      </c>
    </row>
    <row r="129" spans="1:12" ht="15">
      <c r="A129" s="92" t="s">
        <v>955</v>
      </c>
      <c r="B129" s="92" t="s">
        <v>956</v>
      </c>
      <c r="C129" s="92">
        <v>12</v>
      </c>
      <c r="D129" s="131">
        <v>0</v>
      </c>
      <c r="E129" s="131">
        <v>1.380211241711606</v>
      </c>
      <c r="F129" s="92" t="s">
        <v>748</v>
      </c>
      <c r="G129" s="92" t="b">
        <v>0</v>
      </c>
      <c r="H129" s="92" t="b">
        <v>0</v>
      </c>
      <c r="I129" s="92" t="b">
        <v>0</v>
      </c>
      <c r="J129" s="92" t="b">
        <v>0</v>
      </c>
      <c r="K129" s="92" t="b">
        <v>0</v>
      </c>
      <c r="L129" s="92" t="b">
        <v>0</v>
      </c>
    </row>
    <row r="130" spans="1:12" ht="15">
      <c r="A130" s="92" t="s">
        <v>956</v>
      </c>
      <c r="B130" s="92" t="s">
        <v>957</v>
      </c>
      <c r="C130" s="92">
        <v>12</v>
      </c>
      <c r="D130" s="131">
        <v>0</v>
      </c>
      <c r="E130" s="131">
        <v>1.380211241711606</v>
      </c>
      <c r="F130" s="92" t="s">
        <v>748</v>
      </c>
      <c r="G130" s="92" t="b">
        <v>0</v>
      </c>
      <c r="H130" s="92" t="b">
        <v>0</v>
      </c>
      <c r="I130" s="92" t="b">
        <v>0</v>
      </c>
      <c r="J130" s="92" t="b">
        <v>0</v>
      </c>
      <c r="K130" s="92" t="b">
        <v>0</v>
      </c>
      <c r="L130" s="92" t="b">
        <v>0</v>
      </c>
    </row>
    <row r="131" spans="1:12" ht="15">
      <c r="A131" s="92" t="s">
        <v>957</v>
      </c>
      <c r="B131" s="92" t="s">
        <v>958</v>
      </c>
      <c r="C131" s="92">
        <v>12</v>
      </c>
      <c r="D131" s="131">
        <v>0</v>
      </c>
      <c r="E131" s="131">
        <v>1.380211241711606</v>
      </c>
      <c r="F131" s="92" t="s">
        <v>748</v>
      </c>
      <c r="G131" s="92" t="b">
        <v>0</v>
      </c>
      <c r="H131" s="92" t="b">
        <v>0</v>
      </c>
      <c r="I131" s="92" t="b">
        <v>0</v>
      </c>
      <c r="J131" s="92" t="b">
        <v>0</v>
      </c>
      <c r="K131" s="92" t="b">
        <v>0</v>
      </c>
      <c r="L131" s="92" t="b">
        <v>0</v>
      </c>
    </row>
    <row r="132" spans="1:12" ht="15">
      <c r="A132" s="92" t="s">
        <v>958</v>
      </c>
      <c r="B132" s="92" t="s">
        <v>959</v>
      </c>
      <c r="C132" s="92">
        <v>12</v>
      </c>
      <c r="D132" s="131">
        <v>0</v>
      </c>
      <c r="E132" s="131">
        <v>1.380211241711606</v>
      </c>
      <c r="F132" s="92" t="s">
        <v>748</v>
      </c>
      <c r="G132" s="92" t="b">
        <v>0</v>
      </c>
      <c r="H132" s="92" t="b">
        <v>0</v>
      </c>
      <c r="I132" s="92" t="b">
        <v>0</v>
      </c>
      <c r="J132" s="92" t="b">
        <v>0</v>
      </c>
      <c r="K132" s="92" t="b">
        <v>0</v>
      </c>
      <c r="L132" s="92" t="b">
        <v>0</v>
      </c>
    </row>
    <row r="133" spans="1:12" ht="15">
      <c r="A133" s="92" t="s">
        <v>798</v>
      </c>
      <c r="B133" s="92" t="s">
        <v>833</v>
      </c>
      <c r="C133" s="92">
        <v>15</v>
      </c>
      <c r="D133" s="131">
        <v>0</v>
      </c>
      <c r="E133" s="131">
        <v>1.3897565596178363</v>
      </c>
      <c r="F133" s="92" t="s">
        <v>749</v>
      </c>
      <c r="G133" s="92" t="b">
        <v>0</v>
      </c>
      <c r="H133" s="92" t="b">
        <v>0</v>
      </c>
      <c r="I133" s="92" t="b">
        <v>0</v>
      </c>
      <c r="J133" s="92" t="b">
        <v>0</v>
      </c>
      <c r="K133" s="92" t="b">
        <v>0</v>
      </c>
      <c r="L133" s="92" t="b">
        <v>0</v>
      </c>
    </row>
    <row r="134" spans="1:12" ht="15">
      <c r="A134" s="92" t="s">
        <v>833</v>
      </c>
      <c r="B134" s="92" t="s">
        <v>834</v>
      </c>
      <c r="C134" s="92">
        <v>15</v>
      </c>
      <c r="D134" s="131">
        <v>0</v>
      </c>
      <c r="E134" s="131">
        <v>1.3897565596178363</v>
      </c>
      <c r="F134" s="92" t="s">
        <v>749</v>
      </c>
      <c r="G134" s="92" t="b">
        <v>0</v>
      </c>
      <c r="H134" s="92" t="b">
        <v>0</v>
      </c>
      <c r="I134" s="92" t="b">
        <v>0</v>
      </c>
      <c r="J134" s="92" t="b">
        <v>0</v>
      </c>
      <c r="K134" s="92" t="b">
        <v>0</v>
      </c>
      <c r="L134" s="92" t="b">
        <v>0</v>
      </c>
    </row>
    <row r="135" spans="1:12" ht="15">
      <c r="A135" s="92" t="s">
        <v>834</v>
      </c>
      <c r="B135" s="92" t="s">
        <v>835</v>
      </c>
      <c r="C135" s="92">
        <v>15</v>
      </c>
      <c r="D135" s="131">
        <v>0</v>
      </c>
      <c r="E135" s="131">
        <v>1.3897565596178363</v>
      </c>
      <c r="F135" s="92" t="s">
        <v>749</v>
      </c>
      <c r="G135" s="92" t="b">
        <v>0</v>
      </c>
      <c r="H135" s="92" t="b">
        <v>0</v>
      </c>
      <c r="I135" s="92" t="b">
        <v>0</v>
      </c>
      <c r="J135" s="92" t="b">
        <v>0</v>
      </c>
      <c r="K135" s="92" t="b">
        <v>0</v>
      </c>
      <c r="L135" s="92" t="b">
        <v>0</v>
      </c>
    </row>
    <row r="136" spans="1:12" ht="15">
      <c r="A136" s="92" t="s">
        <v>835</v>
      </c>
      <c r="B136" s="92" t="s">
        <v>802</v>
      </c>
      <c r="C136" s="92">
        <v>15</v>
      </c>
      <c r="D136" s="131">
        <v>0</v>
      </c>
      <c r="E136" s="131">
        <v>1.3897565596178363</v>
      </c>
      <c r="F136" s="92" t="s">
        <v>749</v>
      </c>
      <c r="G136" s="92" t="b">
        <v>0</v>
      </c>
      <c r="H136" s="92" t="b">
        <v>0</v>
      </c>
      <c r="I136" s="92" t="b">
        <v>0</v>
      </c>
      <c r="J136" s="92" t="b">
        <v>0</v>
      </c>
      <c r="K136" s="92" t="b">
        <v>0</v>
      </c>
      <c r="L136" s="92" t="b">
        <v>0</v>
      </c>
    </row>
    <row r="137" spans="1:12" ht="15">
      <c r="A137" s="92" t="s">
        <v>802</v>
      </c>
      <c r="B137" s="92" t="s">
        <v>836</v>
      </c>
      <c r="C137" s="92">
        <v>15</v>
      </c>
      <c r="D137" s="131">
        <v>0</v>
      </c>
      <c r="E137" s="131">
        <v>1.3897565596178363</v>
      </c>
      <c r="F137" s="92" t="s">
        <v>749</v>
      </c>
      <c r="G137" s="92" t="b">
        <v>0</v>
      </c>
      <c r="H137" s="92" t="b">
        <v>0</v>
      </c>
      <c r="I137" s="92" t="b">
        <v>0</v>
      </c>
      <c r="J137" s="92" t="b">
        <v>0</v>
      </c>
      <c r="K137" s="92" t="b">
        <v>0</v>
      </c>
      <c r="L137" s="92" t="b">
        <v>0</v>
      </c>
    </row>
    <row r="138" spans="1:12" ht="15">
      <c r="A138" s="92" t="s">
        <v>836</v>
      </c>
      <c r="B138" s="92" t="s">
        <v>837</v>
      </c>
      <c r="C138" s="92">
        <v>15</v>
      </c>
      <c r="D138" s="131">
        <v>0</v>
      </c>
      <c r="E138" s="131">
        <v>1.3897565596178363</v>
      </c>
      <c r="F138" s="92" t="s">
        <v>749</v>
      </c>
      <c r="G138" s="92" t="b">
        <v>0</v>
      </c>
      <c r="H138" s="92" t="b">
        <v>0</v>
      </c>
      <c r="I138" s="92" t="b">
        <v>0</v>
      </c>
      <c r="J138" s="92" t="b">
        <v>0</v>
      </c>
      <c r="K138" s="92" t="b">
        <v>0</v>
      </c>
      <c r="L138" s="92" t="b">
        <v>0</v>
      </c>
    </row>
    <row r="139" spans="1:12" ht="15">
      <c r="A139" s="92" t="s">
        <v>837</v>
      </c>
      <c r="B139" s="92" t="s">
        <v>829</v>
      </c>
      <c r="C139" s="92">
        <v>15</v>
      </c>
      <c r="D139" s="131">
        <v>0</v>
      </c>
      <c r="E139" s="131">
        <v>1.3897565596178363</v>
      </c>
      <c r="F139" s="92" t="s">
        <v>749</v>
      </c>
      <c r="G139" s="92" t="b">
        <v>0</v>
      </c>
      <c r="H139" s="92" t="b">
        <v>0</v>
      </c>
      <c r="I139" s="92" t="b">
        <v>0</v>
      </c>
      <c r="J139" s="92" t="b">
        <v>0</v>
      </c>
      <c r="K139" s="92" t="b">
        <v>0</v>
      </c>
      <c r="L139" s="92" t="b">
        <v>0</v>
      </c>
    </row>
    <row r="140" spans="1:12" ht="15">
      <c r="A140" s="92" t="s">
        <v>829</v>
      </c>
      <c r="B140" s="92" t="s">
        <v>830</v>
      </c>
      <c r="C140" s="92">
        <v>15</v>
      </c>
      <c r="D140" s="131">
        <v>0</v>
      </c>
      <c r="E140" s="131">
        <v>1.3897565596178363</v>
      </c>
      <c r="F140" s="92" t="s">
        <v>749</v>
      </c>
      <c r="G140" s="92" t="b">
        <v>0</v>
      </c>
      <c r="H140" s="92" t="b">
        <v>0</v>
      </c>
      <c r="I140" s="92" t="b">
        <v>0</v>
      </c>
      <c r="J140" s="92" t="b">
        <v>0</v>
      </c>
      <c r="K140" s="92" t="b">
        <v>0</v>
      </c>
      <c r="L140" s="92" t="b">
        <v>0</v>
      </c>
    </row>
    <row r="141" spans="1:12" ht="15">
      <c r="A141" s="92" t="s">
        <v>830</v>
      </c>
      <c r="B141" s="92" t="s">
        <v>831</v>
      </c>
      <c r="C141" s="92">
        <v>15</v>
      </c>
      <c r="D141" s="131">
        <v>0</v>
      </c>
      <c r="E141" s="131">
        <v>1.3897565596178363</v>
      </c>
      <c r="F141" s="92" t="s">
        <v>749</v>
      </c>
      <c r="G141" s="92" t="b">
        <v>0</v>
      </c>
      <c r="H141" s="92" t="b">
        <v>0</v>
      </c>
      <c r="I141" s="92" t="b">
        <v>0</v>
      </c>
      <c r="J141" s="92" t="b">
        <v>0</v>
      </c>
      <c r="K141" s="92" t="b">
        <v>0</v>
      </c>
      <c r="L141" s="92" t="b">
        <v>0</v>
      </c>
    </row>
    <row r="142" spans="1:12" ht="15">
      <c r="A142" s="92" t="s">
        <v>831</v>
      </c>
      <c r="B142" s="92" t="s">
        <v>947</v>
      </c>
      <c r="C142" s="92">
        <v>15</v>
      </c>
      <c r="D142" s="131">
        <v>0</v>
      </c>
      <c r="E142" s="131">
        <v>1.3897565596178363</v>
      </c>
      <c r="F142" s="92" t="s">
        <v>749</v>
      </c>
      <c r="G142" s="92" t="b">
        <v>0</v>
      </c>
      <c r="H142" s="92" t="b">
        <v>0</v>
      </c>
      <c r="I142" s="92" t="b">
        <v>0</v>
      </c>
      <c r="J142" s="92" t="b">
        <v>0</v>
      </c>
      <c r="K142" s="92" t="b">
        <v>0</v>
      </c>
      <c r="L142" s="92" t="b">
        <v>0</v>
      </c>
    </row>
    <row r="143" spans="1:12" ht="15">
      <c r="A143" s="92" t="s">
        <v>947</v>
      </c>
      <c r="B143" s="92" t="s">
        <v>948</v>
      </c>
      <c r="C143" s="92">
        <v>15</v>
      </c>
      <c r="D143" s="131">
        <v>0</v>
      </c>
      <c r="E143" s="131">
        <v>1.3897565596178363</v>
      </c>
      <c r="F143" s="92" t="s">
        <v>749</v>
      </c>
      <c r="G143" s="92" t="b">
        <v>0</v>
      </c>
      <c r="H143" s="92" t="b">
        <v>0</v>
      </c>
      <c r="I143" s="92" t="b">
        <v>0</v>
      </c>
      <c r="J143" s="92" t="b">
        <v>0</v>
      </c>
      <c r="K143" s="92" t="b">
        <v>0</v>
      </c>
      <c r="L143" s="92" t="b">
        <v>0</v>
      </c>
    </row>
    <row r="144" spans="1:12" ht="15">
      <c r="A144" s="92" t="s">
        <v>948</v>
      </c>
      <c r="B144" s="92" t="s">
        <v>949</v>
      </c>
      <c r="C144" s="92">
        <v>15</v>
      </c>
      <c r="D144" s="131">
        <v>0</v>
      </c>
      <c r="E144" s="131">
        <v>1.3897565596178363</v>
      </c>
      <c r="F144" s="92" t="s">
        <v>749</v>
      </c>
      <c r="G144" s="92" t="b">
        <v>0</v>
      </c>
      <c r="H144" s="92" t="b">
        <v>0</v>
      </c>
      <c r="I144" s="92" t="b">
        <v>0</v>
      </c>
      <c r="J144" s="92" t="b">
        <v>0</v>
      </c>
      <c r="K144" s="92" t="b">
        <v>0</v>
      </c>
      <c r="L144" s="92" t="b">
        <v>0</v>
      </c>
    </row>
    <row r="145" spans="1:12" ht="15">
      <c r="A145" s="92" t="s">
        <v>949</v>
      </c>
      <c r="B145" s="92" t="s">
        <v>950</v>
      </c>
      <c r="C145" s="92">
        <v>15</v>
      </c>
      <c r="D145" s="131">
        <v>0</v>
      </c>
      <c r="E145" s="131">
        <v>1.3897565596178363</v>
      </c>
      <c r="F145" s="92" t="s">
        <v>749</v>
      </c>
      <c r="G145" s="92" t="b">
        <v>0</v>
      </c>
      <c r="H145" s="92" t="b">
        <v>0</v>
      </c>
      <c r="I145" s="92" t="b">
        <v>0</v>
      </c>
      <c r="J145" s="92" t="b">
        <v>0</v>
      </c>
      <c r="K145" s="92" t="b">
        <v>0</v>
      </c>
      <c r="L145" s="92" t="b">
        <v>0</v>
      </c>
    </row>
    <row r="146" spans="1:12" ht="15">
      <c r="A146" s="92" t="s">
        <v>950</v>
      </c>
      <c r="B146" s="92" t="s">
        <v>951</v>
      </c>
      <c r="C146" s="92">
        <v>15</v>
      </c>
      <c r="D146" s="131">
        <v>0</v>
      </c>
      <c r="E146" s="131">
        <v>1.3897565596178363</v>
      </c>
      <c r="F146" s="92" t="s">
        <v>749</v>
      </c>
      <c r="G146" s="92" t="b">
        <v>0</v>
      </c>
      <c r="H146" s="92" t="b">
        <v>0</v>
      </c>
      <c r="I146" s="92" t="b">
        <v>0</v>
      </c>
      <c r="J146" s="92" t="b">
        <v>0</v>
      </c>
      <c r="K146" s="92" t="b">
        <v>0</v>
      </c>
      <c r="L146" s="92" t="b">
        <v>0</v>
      </c>
    </row>
    <row r="147" spans="1:12" ht="15">
      <c r="A147" s="92" t="s">
        <v>951</v>
      </c>
      <c r="B147" s="92" t="s">
        <v>827</v>
      </c>
      <c r="C147" s="92">
        <v>15</v>
      </c>
      <c r="D147" s="131">
        <v>0</v>
      </c>
      <c r="E147" s="131">
        <v>1.3897565596178363</v>
      </c>
      <c r="F147" s="92" t="s">
        <v>749</v>
      </c>
      <c r="G147" s="92" t="b">
        <v>0</v>
      </c>
      <c r="H147" s="92" t="b">
        <v>0</v>
      </c>
      <c r="I147" s="92" t="b">
        <v>0</v>
      </c>
      <c r="J147" s="92" t="b">
        <v>0</v>
      </c>
      <c r="K147" s="92" t="b">
        <v>0</v>
      </c>
      <c r="L147" s="92" t="b">
        <v>0</v>
      </c>
    </row>
    <row r="148" spans="1:12" ht="15">
      <c r="A148" s="92" t="s">
        <v>827</v>
      </c>
      <c r="B148" s="92" t="s">
        <v>828</v>
      </c>
      <c r="C148" s="92">
        <v>15</v>
      </c>
      <c r="D148" s="131">
        <v>0</v>
      </c>
      <c r="E148" s="131">
        <v>1.3897565596178363</v>
      </c>
      <c r="F148" s="92" t="s">
        <v>749</v>
      </c>
      <c r="G148" s="92" t="b">
        <v>0</v>
      </c>
      <c r="H148" s="92" t="b">
        <v>0</v>
      </c>
      <c r="I148" s="92" t="b">
        <v>0</v>
      </c>
      <c r="J148" s="92" t="b">
        <v>0</v>
      </c>
      <c r="K148" s="92" t="b">
        <v>0</v>
      </c>
      <c r="L148" s="92" t="b">
        <v>0</v>
      </c>
    </row>
    <row r="149" spans="1:12" ht="15">
      <c r="A149" s="92" t="s">
        <v>828</v>
      </c>
      <c r="B149" s="92" t="s">
        <v>952</v>
      </c>
      <c r="C149" s="92">
        <v>15</v>
      </c>
      <c r="D149" s="131">
        <v>0</v>
      </c>
      <c r="E149" s="131">
        <v>1.3897565596178363</v>
      </c>
      <c r="F149" s="92" t="s">
        <v>749</v>
      </c>
      <c r="G149" s="92" t="b">
        <v>0</v>
      </c>
      <c r="H149" s="92" t="b">
        <v>0</v>
      </c>
      <c r="I149" s="92" t="b">
        <v>0</v>
      </c>
      <c r="J149" s="92" t="b">
        <v>0</v>
      </c>
      <c r="K149" s="92" t="b">
        <v>0</v>
      </c>
      <c r="L149" s="92" t="b">
        <v>0</v>
      </c>
    </row>
    <row r="150" spans="1:12" ht="15">
      <c r="A150" s="92" t="s">
        <v>952</v>
      </c>
      <c r="B150" s="92" t="s">
        <v>953</v>
      </c>
      <c r="C150" s="92">
        <v>15</v>
      </c>
      <c r="D150" s="131">
        <v>0</v>
      </c>
      <c r="E150" s="131">
        <v>1.3897565596178363</v>
      </c>
      <c r="F150" s="92" t="s">
        <v>749</v>
      </c>
      <c r="G150" s="92" t="b">
        <v>0</v>
      </c>
      <c r="H150" s="92" t="b">
        <v>0</v>
      </c>
      <c r="I150" s="92" t="b">
        <v>0</v>
      </c>
      <c r="J150" s="92" t="b">
        <v>0</v>
      </c>
      <c r="K150" s="92" t="b">
        <v>0</v>
      </c>
      <c r="L150" s="92" t="b">
        <v>0</v>
      </c>
    </row>
    <row r="151" spans="1:12" ht="15">
      <c r="A151" s="92" t="s">
        <v>953</v>
      </c>
      <c r="B151" s="92" t="s">
        <v>954</v>
      </c>
      <c r="C151" s="92">
        <v>15</v>
      </c>
      <c r="D151" s="131">
        <v>0</v>
      </c>
      <c r="E151" s="131">
        <v>1.3897565596178363</v>
      </c>
      <c r="F151" s="92" t="s">
        <v>749</v>
      </c>
      <c r="G151" s="92" t="b">
        <v>0</v>
      </c>
      <c r="H151" s="92" t="b">
        <v>0</v>
      </c>
      <c r="I151" s="92" t="b">
        <v>0</v>
      </c>
      <c r="J151" s="92" t="b">
        <v>0</v>
      </c>
      <c r="K151" s="92" t="b">
        <v>0</v>
      </c>
      <c r="L151" s="92" t="b">
        <v>0</v>
      </c>
    </row>
    <row r="152" spans="1:12" ht="15">
      <c r="A152" s="92" t="s">
        <v>954</v>
      </c>
      <c r="B152" s="92" t="s">
        <v>955</v>
      </c>
      <c r="C152" s="92">
        <v>15</v>
      </c>
      <c r="D152" s="131">
        <v>0</v>
      </c>
      <c r="E152" s="131">
        <v>1.3897565596178363</v>
      </c>
      <c r="F152" s="92" t="s">
        <v>749</v>
      </c>
      <c r="G152" s="92" t="b">
        <v>0</v>
      </c>
      <c r="H152" s="92" t="b">
        <v>0</v>
      </c>
      <c r="I152" s="92" t="b">
        <v>0</v>
      </c>
      <c r="J152" s="92" t="b">
        <v>0</v>
      </c>
      <c r="K152" s="92" t="b">
        <v>0</v>
      </c>
      <c r="L152" s="92" t="b">
        <v>0</v>
      </c>
    </row>
    <row r="153" spans="1:12" ht="15">
      <c r="A153" s="92" t="s">
        <v>955</v>
      </c>
      <c r="B153" s="92" t="s">
        <v>956</v>
      </c>
      <c r="C153" s="92">
        <v>15</v>
      </c>
      <c r="D153" s="131">
        <v>0</v>
      </c>
      <c r="E153" s="131">
        <v>1.3897565596178363</v>
      </c>
      <c r="F153" s="92" t="s">
        <v>749</v>
      </c>
      <c r="G153" s="92" t="b">
        <v>0</v>
      </c>
      <c r="H153" s="92" t="b">
        <v>0</v>
      </c>
      <c r="I153" s="92" t="b">
        <v>0</v>
      </c>
      <c r="J153" s="92" t="b">
        <v>0</v>
      </c>
      <c r="K153" s="92" t="b">
        <v>0</v>
      </c>
      <c r="L153" s="92" t="b">
        <v>0</v>
      </c>
    </row>
    <row r="154" spans="1:12" ht="15">
      <c r="A154" s="92" t="s">
        <v>956</v>
      </c>
      <c r="B154" s="92" t="s">
        <v>957</v>
      </c>
      <c r="C154" s="92">
        <v>15</v>
      </c>
      <c r="D154" s="131">
        <v>0</v>
      </c>
      <c r="E154" s="131">
        <v>1.3897565596178363</v>
      </c>
      <c r="F154" s="92" t="s">
        <v>749</v>
      </c>
      <c r="G154" s="92" t="b">
        <v>0</v>
      </c>
      <c r="H154" s="92" t="b">
        <v>0</v>
      </c>
      <c r="I154" s="92" t="b">
        <v>0</v>
      </c>
      <c r="J154" s="92" t="b">
        <v>0</v>
      </c>
      <c r="K154" s="92" t="b">
        <v>0</v>
      </c>
      <c r="L154" s="92" t="b">
        <v>0</v>
      </c>
    </row>
    <row r="155" spans="1:12" ht="15">
      <c r="A155" s="92" t="s">
        <v>957</v>
      </c>
      <c r="B155" s="92" t="s">
        <v>958</v>
      </c>
      <c r="C155" s="92">
        <v>12</v>
      </c>
      <c r="D155" s="131">
        <v>0.0030363450550827072</v>
      </c>
      <c r="E155" s="131">
        <v>1.3897565596178365</v>
      </c>
      <c r="F155" s="92" t="s">
        <v>749</v>
      </c>
      <c r="G155" s="92" t="b">
        <v>0</v>
      </c>
      <c r="H155" s="92" t="b">
        <v>0</v>
      </c>
      <c r="I155" s="92" t="b">
        <v>0</v>
      </c>
      <c r="J155" s="92" t="b">
        <v>0</v>
      </c>
      <c r="K155" s="92" t="b">
        <v>0</v>
      </c>
      <c r="L155" s="92" t="b">
        <v>0</v>
      </c>
    </row>
    <row r="156" spans="1:12" ht="15">
      <c r="A156" s="92" t="s">
        <v>958</v>
      </c>
      <c r="B156" s="92" t="s">
        <v>959</v>
      </c>
      <c r="C156" s="92">
        <v>12</v>
      </c>
      <c r="D156" s="131">
        <v>0.0030363450550827072</v>
      </c>
      <c r="E156" s="131">
        <v>1.4866665726258927</v>
      </c>
      <c r="F156" s="92" t="s">
        <v>749</v>
      </c>
      <c r="G156" s="92" t="b">
        <v>0</v>
      </c>
      <c r="H156" s="92" t="b">
        <v>0</v>
      </c>
      <c r="I156" s="92" t="b">
        <v>0</v>
      </c>
      <c r="J156" s="92" t="b">
        <v>0</v>
      </c>
      <c r="K156" s="92" t="b">
        <v>0</v>
      </c>
      <c r="L156" s="92" t="b">
        <v>0</v>
      </c>
    </row>
    <row r="157" spans="1:12" ht="15">
      <c r="A157" s="92" t="s">
        <v>263</v>
      </c>
      <c r="B157" s="92" t="s">
        <v>798</v>
      </c>
      <c r="C157" s="92">
        <v>5</v>
      </c>
      <c r="D157" s="131">
        <v>0.006228737006784104</v>
      </c>
      <c r="E157" s="131">
        <v>1.662757831681574</v>
      </c>
      <c r="F157" s="92" t="s">
        <v>749</v>
      </c>
      <c r="G157" s="92" t="b">
        <v>0</v>
      </c>
      <c r="H157" s="92" t="b">
        <v>0</v>
      </c>
      <c r="I157" s="92" t="b">
        <v>0</v>
      </c>
      <c r="J157" s="92" t="b">
        <v>0</v>
      </c>
      <c r="K157" s="92" t="b">
        <v>0</v>
      </c>
      <c r="L157" s="92" t="b">
        <v>0</v>
      </c>
    </row>
    <row r="158" spans="1:12" ht="15">
      <c r="A158" s="92" t="s">
        <v>262</v>
      </c>
      <c r="B158" s="92" t="s">
        <v>798</v>
      </c>
      <c r="C158" s="92">
        <v>3</v>
      </c>
      <c r="D158" s="131">
        <v>0.005474960869472732</v>
      </c>
      <c r="E158" s="131">
        <v>1.662757831681574</v>
      </c>
      <c r="F158" s="92" t="s">
        <v>749</v>
      </c>
      <c r="G158" s="92" t="b">
        <v>0</v>
      </c>
      <c r="H158" s="92" t="b">
        <v>0</v>
      </c>
      <c r="I158" s="92" t="b">
        <v>0</v>
      </c>
      <c r="J158" s="92" t="b">
        <v>0</v>
      </c>
      <c r="K158" s="92" t="b">
        <v>0</v>
      </c>
      <c r="L158" s="92" t="b">
        <v>0</v>
      </c>
    </row>
    <row r="159" spans="1:12" ht="15">
      <c r="A159" s="92" t="s">
        <v>253</v>
      </c>
      <c r="B159" s="92" t="s">
        <v>263</v>
      </c>
      <c r="C159" s="92">
        <v>2</v>
      </c>
      <c r="D159" s="131">
        <v>0.004569510513794779</v>
      </c>
      <c r="E159" s="131">
        <v>2.088726563953855</v>
      </c>
      <c r="F159" s="92" t="s">
        <v>749</v>
      </c>
      <c r="G159" s="92" t="b">
        <v>0</v>
      </c>
      <c r="H159" s="92" t="b">
        <v>0</v>
      </c>
      <c r="I159" s="92" t="b">
        <v>0</v>
      </c>
      <c r="J159" s="92" t="b">
        <v>0</v>
      </c>
      <c r="K159" s="92" t="b">
        <v>0</v>
      </c>
      <c r="L159" s="92" t="b">
        <v>0</v>
      </c>
    </row>
    <row r="160" spans="1:12" ht="15">
      <c r="A160" s="92" t="s">
        <v>957</v>
      </c>
      <c r="B160" s="92" t="s">
        <v>976</v>
      </c>
      <c r="C160" s="92">
        <v>2</v>
      </c>
      <c r="D160" s="131">
        <v>0.004569510513794779</v>
      </c>
      <c r="E160" s="131">
        <v>1.3897565596178363</v>
      </c>
      <c r="F160" s="92" t="s">
        <v>749</v>
      </c>
      <c r="G160" s="92" t="b">
        <v>0</v>
      </c>
      <c r="H160" s="92" t="b">
        <v>0</v>
      </c>
      <c r="I160" s="92" t="b">
        <v>0</v>
      </c>
      <c r="J160" s="92" t="b">
        <v>0</v>
      </c>
      <c r="K160" s="92" t="b">
        <v>0</v>
      </c>
      <c r="L160" s="92" t="b">
        <v>0</v>
      </c>
    </row>
    <row r="161" spans="1:12" ht="15">
      <c r="A161" s="92" t="s">
        <v>827</v>
      </c>
      <c r="B161" s="92" t="s">
        <v>828</v>
      </c>
      <c r="C161" s="92">
        <v>5</v>
      </c>
      <c r="D161" s="131">
        <v>0</v>
      </c>
      <c r="E161" s="131">
        <v>1.4082399653118496</v>
      </c>
      <c r="F161" s="92" t="s">
        <v>750</v>
      </c>
      <c r="G161" s="92" t="b">
        <v>0</v>
      </c>
      <c r="H161" s="92" t="b">
        <v>0</v>
      </c>
      <c r="I161" s="92" t="b">
        <v>0</v>
      </c>
      <c r="J161" s="92" t="b">
        <v>0</v>
      </c>
      <c r="K161" s="92" t="b">
        <v>0</v>
      </c>
      <c r="L161" s="92" t="b">
        <v>0</v>
      </c>
    </row>
    <row r="162" spans="1:12" ht="15">
      <c r="A162" s="92" t="s">
        <v>842</v>
      </c>
      <c r="B162" s="92" t="s">
        <v>843</v>
      </c>
      <c r="C162" s="92">
        <v>4</v>
      </c>
      <c r="D162" s="131">
        <v>0.0029145868573851553</v>
      </c>
      <c r="E162" s="131">
        <v>1.505149978319906</v>
      </c>
      <c r="F162" s="92" t="s">
        <v>750</v>
      </c>
      <c r="G162" s="92" t="b">
        <v>0</v>
      </c>
      <c r="H162" s="92" t="b">
        <v>0</v>
      </c>
      <c r="I162" s="92" t="b">
        <v>0</v>
      </c>
      <c r="J162" s="92" t="b">
        <v>0</v>
      </c>
      <c r="K162" s="92" t="b">
        <v>0</v>
      </c>
      <c r="L162" s="92" t="b">
        <v>0</v>
      </c>
    </row>
    <row r="163" spans="1:12" ht="15">
      <c r="A163" s="92" t="s">
        <v>843</v>
      </c>
      <c r="B163" s="92" t="s">
        <v>844</v>
      </c>
      <c r="C163" s="92">
        <v>4</v>
      </c>
      <c r="D163" s="131">
        <v>0.0029145868573851553</v>
      </c>
      <c r="E163" s="131">
        <v>1.505149978319906</v>
      </c>
      <c r="F163" s="92" t="s">
        <v>750</v>
      </c>
      <c r="G163" s="92" t="b">
        <v>0</v>
      </c>
      <c r="H163" s="92" t="b">
        <v>0</v>
      </c>
      <c r="I163" s="92" t="b">
        <v>0</v>
      </c>
      <c r="J163" s="92" t="b">
        <v>0</v>
      </c>
      <c r="K163" s="92" t="b">
        <v>0</v>
      </c>
      <c r="L163" s="92" t="b">
        <v>0</v>
      </c>
    </row>
    <row r="164" spans="1:12" ht="15">
      <c r="A164" s="92" t="s">
        <v>844</v>
      </c>
      <c r="B164" s="92" t="s">
        <v>845</v>
      </c>
      <c r="C164" s="92">
        <v>4</v>
      </c>
      <c r="D164" s="131">
        <v>0.0029145868573851553</v>
      </c>
      <c r="E164" s="131">
        <v>1.505149978319906</v>
      </c>
      <c r="F164" s="92" t="s">
        <v>750</v>
      </c>
      <c r="G164" s="92" t="b">
        <v>0</v>
      </c>
      <c r="H164" s="92" t="b">
        <v>0</v>
      </c>
      <c r="I164" s="92" t="b">
        <v>0</v>
      </c>
      <c r="J164" s="92" t="b">
        <v>0</v>
      </c>
      <c r="K164" s="92" t="b">
        <v>0</v>
      </c>
      <c r="L164" s="92" t="b">
        <v>0</v>
      </c>
    </row>
    <row r="165" spans="1:12" ht="15">
      <c r="A165" s="92" t="s">
        <v>845</v>
      </c>
      <c r="B165" s="92" t="s">
        <v>846</v>
      </c>
      <c r="C165" s="92">
        <v>4</v>
      </c>
      <c r="D165" s="131">
        <v>0.0029145868573851553</v>
      </c>
      <c r="E165" s="131">
        <v>1.505149978319906</v>
      </c>
      <c r="F165" s="92" t="s">
        <v>750</v>
      </c>
      <c r="G165" s="92" t="b">
        <v>0</v>
      </c>
      <c r="H165" s="92" t="b">
        <v>0</v>
      </c>
      <c r="I165" s="92" t="b">
        <v>0</v>
      </c>
      <c r="J165" s="92" t="b">
        <v>0</v>
      </c>
      <c r="K165" s="92" t="b">
        <v>1</v>
      </c>
      <c r="L165" s="92" t="b">
        <v>0</v>
      </c>
    </row>
    <row r="166" spans="1:12" ht="15">
      <c r="A166" s="92" t="s">
        <v>846</v>
      </c>
      <c r="B166" s="92" t="s">
        <v>796</v>
      </c>
      <c r="C166" s="92">
        <v>4</v>
      </c>
      <c r="D166" s="131">
        <v>0.0029145868573851553</v>
      </c>
      <c r="E166" s="131">
        <v>1.505149978319906</v>
      </c>
      <c r="F166" s="92" t="s">
        <v>750</v>
      </c>
      <c r="G166" s="92" t="b">
        <v>0</v>
      </c>
      <c r="H166" s="92" t="b">
        <v>1</v>
      </c>
      <c r="I166" s="92" t="b">
        <v>0</v>
      </c>
      <c r="J166" s="92" t="b">
        <v>0</v>
      </c>
      <c r="K166" s="92" t="b">
        <v>0</v>
      </c>
      <c r="L166" s="92" t="b">
        <v>0</v>
      </c>
    </row>
    <row r="167" spans="1:12" ht="15">
      <c r="A167" s="92" t="s">
        <v>796</v>
      </c>
      <c r="B167" s="92" t="s">
        <v>960</v>
      </c>
      <c r="C167" s="92">
        <v>4</v>
      </c>
      <c r="D167" s="131">
        <v>0.0029145868573851553</v>
      </c>
      <c r="E167" s="131">
        <v>1.505149978319906</v>
      </c>
      <c r="F167" s="92" t="s">
        <v>750</v>
      </c>
      <c r="G167" s="92" t="b">
        <v>0</v>
      </c>
      <c r="H167" s="92" t="b">
        <v>0</v>
      </c>
      <c r="I167" s="92" t="b">
        <v>0</v>
      </c>
      <c r="J167" s="92" t="b">
        <v>0</v>
      </c>
      <c r="K167" s="92" t="b">
        <v>0</v>
      </c>
      <c r="L167" s="92" t="b">
        <v>0</v>
      </c>
    </row>
    <row r="168" spans="1:12" ht="15">
      <c r="A168" s="92" t="s">
        <v>960</v>
      </c>
      <c r="B168" s="92" t="s">
        <v>961</v>
      </c>
      <c r="C168" s="92">
        <v>4</v>
      </c>
      <c r="D168" s="131">
        <v>0.0029145868573851553</v>
      </c>
      <c r="E168" s="131">
        <v>1.505149978319906</v>
      </c>
      <c r="F168" s="92" t="s">
        <v>750</v>
      </c>
      <c r="G168" s="92" t="b">
        <v>0</v>
      </c>
      <c r="H168" s="92" t="b">
        <v>0</v>
      </c>
      <c r="I168" s="92" t="b">
        <v>0</v>
      </c>
      <c r="J168" s="92" t="b">
        <v>0</v>
      </c>
      <c r="K168" s="92" t="b">
        <v>0</v>
      </c>
      <c r="L168" s="92" t="b">
        <v>0</v>
      </c>
    </row>
    <row r="169" spans="1:12" ht="15">
      <c r="A169" s="92" t="s">
        <v>961</v>
      </c>
      <c r="B169" s="92" t="s">
        <v>962</v>
      </c>
      <c r="C169" s="92">
        <v>4</v>
      </c>
      <c r="D169" s="131">
        <v>0.0029145868573851553</v>
      </c>
      <c r="E169" s="131">
        <v>1.505149978319906</v>
      </c>
      <c r="F169" s="92" t="s">
        <v>750</v>
      </c>
      <c r="G169" s="92" t="b">
        <v>0</v>
      </c>
      <c r="H169" s="92" t="b">
        <v>0</v>
      </c>
      <c r="I169" s="92" t="b">
        <v>0</v>
      </c>
      <c r="J169" s="92" t="b">
        <v>0</v>
      </c>
      <c r="K169" s="92" t="b">
        <v>0</v>
      </c>
      <c r="L169" s="92" t="b">
        <v>0</v>
      </c>
    </row>
    <row r="170" spans="1:12" ht="15">
      <c r="A170" s="92" t="s">
        <v>962</v>
      </c>
      <c r="B170" s="92" t="s">
        <v>963</v>
      </c>
      <c r="C170" s="92">
        <v>4</v>
      </c>
      <c r="D170" s="131">
        <v>0.0029145868573851553</v>
      </c>
      <c r="E170" s="131">
        <v>1.505149978319906</v>
      </c>
      <c r="F170" s="92" t="s">
        <v>750</v>
      </c>
      <c r="G170" s="92" t="b">
        <v>0</v>
      </c>
      <c r="H170" s="92" t="b">
        <v>0</v>
      </c>
      <c r="I170" s="92" t="b">
        <v>0</v>
      </c>
      <c r="J170" s="92" t="b">
        <v>0</v>
      </c>
      <c r="K170" s="92" t="b">
        <v>0</v>
      </c>
      <c r="L170" s="92" t="b">
        <v>0</v>
      </c>
    </row>
    <row r="171" spans="1:12" ht="15">
      <c r="A171" s="92" t="s">
        <v>963</v>
      </c>
      <c r="B171" s="92" t="s">
        <v>831</v>
      </c>
      <c r="C171" s="92">
        <v>4</v>
      </c>
      <c r="D171" s="131">
        <v>0.0029145868573851553</v>
      </c>
      <c r="E171" s="131">
        <v>1.4082399653118496</v>
      </c>
      <c r="F171" s="92" t="s">
        <v>750</v>
      </c>
      <c r="G171" s="92" t="b">
        <v>0</v>
      </c>
      <c r="H171" s="92" t="b">
        <v>0</v>
      </c>
      <c r="I171" s="92" t="b">
        <v>0</v>
      </c>
      <c r="J171" s="92" t="b">
        <v>0</v>
      </c>
      <c r="K171" s="92" t="b">
        <v>0</v>
      </c>
      <c r="L171" s="92" t="b">
        <v>0</v>
      </c>
    </row>
    <row r="172" spans="1:12" ht="15">
      <c r="A172" s="92" t="s">
        <v>831</v>
      </c>
      <c r="B172" s="92" t="s">
        <v>830</v>
      </c>
      <c r="C172" s="92">
        <v>4</v>
      </c>
      <c r="D172" s="131">
        <v>0.0029145868573851553</v>
      </c>
      <c r="E172" s="131">
        <v>1.3113299523037931</v>
      </c>
      <c r="F172" s="92" t="s">
        <v>750</v>
      </c>
      <c r="G172" s="92" t="b">
        <v>0</v>
      </c>
      <c r="H172" s="92" t="b">
        <v>0</v>
      </c>
      <c r="I172" s="92" t="b">
        <v>0</v>
      </c>
      <c r="J172" s="92" t="b">
        <v>0</v>
      </c>
      <c r="K172" s="92" t="b">
        <v>0</v>
      </c>
      <c r="L172" s="92" t="b">
        <v>0</v>
      </c>
    </row>
    <row r="173" spans="1:12" ht="15">
      <c r="A173" s="92" t="s">
        <v>830</v>
      </c>
      <c r="B173" s="92" t="s">
        <v>829</v>
      </c>
      <c r="C173" s="92">
        <v>4</v>
      </c>
      <c r="D173" s="131">
        <v>0.0029145868573851553</v>
      </c>
      <c r="E173" s="131">
        <v>1.3113299523037931</v>
      </c>
      <c r="F173" s="92" t="s">
        <v>750</v>
      </c>
      <c r="G173" s="92" t="b">
        <v>0</v>
      </c>
      <c r="H173" s="92" t="b">
        <v>0</v>
      </c>
      <c r="I173" s="92" t="b">
        <v>0</v>
      </c>
      <c r="J173" s="92" t="b">
        <v>0</v>
      </c>
      <c r="K173" s="92" t="b">
        <v>0</v>
      </c>
      <c r="L173" s="92" t="b">
        <v>0</v>
      </c>
    </row>
    <row r="174" spans="1:12" ht="15">
      <c r="A174" s="92" t="s">
        <v>829</v>
      </c>
      <c r="B174" s="92" t="s">
        <v>964</v>
      </c>
      <c r="C174" s="92">
        <v>4</v>
      </c>
      <c r="D174" s="131">
        <v>0.0029145868573851553</v>
      </c>
      <c r="E174" s="131">
        <v>1.4082399653118496</v>
      </c>
      <c r="F174" s="92" t="s">
        <v>750</v>
      </c>
      <c r="G174" s="92" t="b">
        <v>0</v>
      </c>
      <c r="H174" s="92" t="b">
        <v>0</v>
      </c>
      <c r="I174" s="92" t="b">
        <v>0</v>
      </c>
      <c r="J174" s="92" t="b">
        <v>0</v>
      </c>
      <c r="K174" s="92" t="b">
        <v>0</v>
      </c>
      <c r="L174" s="92" t="b">
        <v>0</v>
      </c>
    </row>
    <row r="175" spans="1:12" ht="15">
      <c r="A175" s="92" t="s">
        <v>964</v>
      </c>
      <c r="B175" s="92" t="s">
        <v>965</v>
      </c>
      <c r="C175" s="92">
        <v>4</v>
      </c>
      <c r="D175" s="131">
        <v>0.0029145868573851553</v>
      </c>
      <c r="E175" s="131">
        <v>1.505149978319906</v>
      </c>
      <c r="F175" s="92" t="s">
        <v>750</v>
      </c>
      <c r="G175" s="92" t="b">
        <v>0</v>
      </c>
      <c r="H175" s="92" t="b">
        <v>0</v>
      </c>
      <c r="I175" s="92" t="b">
        <v>0</v>
      </c>
      <c r="J175" s="92" t="b">
        <v>0</v>
      </c>
      <c r="K175" s="92" t="b">
        <v>0</v>
      </c>
      <c r="L175" s="92" t="b">
        <v>0</v>
      </c>
    </row>
    <row r="176" spans="1:12" ht="15">
      <c r="A176" s="92" t="s">
        <v>965</v>
      </c>
      <c r="B176" s="92" t="s">
        <v>966</v>
      </c>
      <c r="C176" s="92">
        <v>4</v>
      </c>
      <c r="D176" s="131">
        <v>0.0029145868573851553</v>
      </c>
      <c r="E176" s="131">
        <v>1.505149978319906</v>
      </c>
      <c r="F176" s="92" t="s">
        <v>750</v>
      </c>
      <c r="G176" s="92" t="b">
        <v>0</v>
      </c>
      <c r="H176" s="92" t="b">
        <v>0</v>
      </c>
      <c r="I176" s="92" t="b">
        <v>0</v>
      </c>
      <c r="J176" s="92" t="b">
        <v>0</v>
      </c>
      <c r="K176" s="92" t="b">
        <v>0</v>
      </c>
      <c r="L176" s="92" t="b">
        <v>0</v>
      </c>
    </row>
    <row r="177" spans="1:12" ht="15">
      <c r="A177" s="92" t="s">
        <v>966</v>
      </c>
      <c r="B177" s="92" t="s">
        <v>967</v>
      </c>
      <c r="C177" s="92">
        <v>4</v>
      </c>
      <c r="D177" s="131">
        <v>0.0029145868573851553</v>
      </c>
      <c r="E177" s="131">
        <v>1.505149978319906</v>
      </c>
      <c r="F177" s="92" t="s">
        <v>750</v>
      </c>
      <c r="G177" s="92" t="b">
        <v>0</v>
      </c>
      <c r="H177" s="92" t="b">
        <v>0</v>
      </c>
      <c r="I177" s="92" t="b">
        <v>0</v>
      </c>
      <c r="J177" s="92" t="b">
        <v>0</v>
      </c>
      <c r="K177" s="92" t="b">
        <v>0</v>
      </c>
      <c r="L177" s="92" t="b">
        <v>0</v>
      </c>
    </row>
    <row r="178" spans="1:12" ht="15">
      <c r="A178" s="92" t="s">
        <v>967</v>
      </c>
      <c r="B178" s="92" t="s">
        <v>968</v>
      </c>
      <c r="C178" s="92">
        <v>4</v>
      </c>
      <c r="D178" s="131">
        <v>0.0029145868573851553</v>
      </c>
      <c r="E178" s="131">
        <v>1.505149978319906</v>
      </c>
      <c r="F178" s="92" t="s">
        <v>750</v>
      </c>
      <c r="G178" s="92" t="b">
        <v>0</v>
      </c>
      <c r="H178" s="92" t="b">
        <v>0</v>
      </c>
      <c r="I178" s="92" t="b">
        <v>0</v>
      </c>
      <c r="J178" s="92" t="b">
        <v>0</v>
      </c>
      <c r="K178" s="92" t="b">
        <v>0</v>
      </c>
      <c r="L178" s="92" t="b">
        <v>0</v>
      </c>
    </row>
    <row r="179" spans="1:12" ht="15">
      <c r="A179" s="92" t="s">
        <v>968</v>
      </c>
      <c r="B179" s="92" t="s">
        <v>969</v>
      </c>
      <c r="C179" s="92">
        <v>4</v>
      </c>
      <c r="D179" s="131">
        <v>0.0029145868573851553</v>
      </c>
      <c r="E179" s="131">
        <v>1.505149978319906</v>
      </c>
      <c r="F179" s="92" t="s">
        <v>750</v>
      </c>
      <c r="G179" s="92" t="b">
        <v>0</v>
      </c>
      <c r="H179" s="92" t="b">
        <v>0</v>
      </c>
      <c r="I179" s="92" t="b">
        <v>0</v>
      </c>
      <c r="J179" s="92" t="b">
        <v>0</v>
      </c>
      <c r="K179" s="92" t="b">
        <v>0</v>
      </c>
      <c r="L179" s="92" t="b">
        <v>0</v>
      </c>
    </row>
    <row r="180" spans="1:12" ht="15">
      <c r="A180" s="92" t="s">
        <v>969</v>
      </c>
      <c r="B180" s="92" t="s">
        <v>970</v>
      </c>
      <c r="C180" s="92">
        <v>4</v>
      </c>
      <c r="D180" s="131">
        <v>0.0029145868573851553</v>
      </c>
      <c r="E180" s="131">
        <v>1.505149978319906</v>
      </c>
      <c r="F180" s="92" t="s">
        <v>750</v>
      </c>
      <c r="G180" s="92" t="b">
        <v>0</v>
      </c>
      <c r="H180" s="92" t="b">
        <v>0</v>
      </c>
      <c r="I180" s="92" t="b">
        <v>0</v>
      </c>
      <c r="J180" s="92" t="b">
        <v>0</v>
      </c>
      <c r="K180" s="92" t="b">
        <v>0</v>
      </c>
      <c r="L180" s="92" t="b">
        <v>0</v>
      </c>
    </row>
    <row r="181" spans="1:12" ht="15">
      <c r="A181" s="92" t="s">
        <v>970</v>
      </c>
      <c r="B181" s="92" t="s">
        <v>971</v>
      </c>
      <c r="C181" s="92">
        <v>4</v>
      </c>
      <c r="D181" s="131">
        <v>0.0029145868573851553</v>
      </c>
      <c r="E181" s="131">
        <v>1.505149978319906</v>
      </c>
      <c r="F181" s="92" t="s">
        <v>750</v>
      </c>
      <c r="G181" s="92" t="b">
        <v>0</v>
      </c>
      <c r="H181" s="92" t="b">
        <v>0</v>
      </c>
      <c r="I181" s="92" t="b">
        <v>0</v>
      </c>
      <c r="J181" s="92" t="b">
        <v>0</v>
      </c>
      <c r="K181" s="92" t="b">
        <v>0</v>
      </c>
      <c r="L181" s="92" t="b">
        <v>0</v>
      </c>
    </row>
    <row r="182" spans="1:12" ht="15">
      <c r="A182" s="92" t="s">
        <v>971</v>
      </c>
      <c r="B182" s="92" t="s">
        <v>972</v>
      </c>
      <c r="C182" s="92">
        <v>4</v>
      </c>
      <c r="D182" s="131">
        <v>0.0029145868573851553</v>
      </c>
      <c r="E182" s="131">
        <v>1.505149978319906</v>
      </c>
      <c r="F182" s="92" t="s">
        <v>750</v>
      </c>
      <c r="G182" s="92" t="b">
        <v>0</v>
      </c>
      <c r="H182" s="92" t="b">
        <v>0</v>
      </c>
      <c r="I182" s="92" t="b">
        <v>0</v>
      </c>
      <c r="J182" s="92" t="b">
        <v>0</v>
      </c>
      <c r="K182" s="92" t="b">
        <v>0</v>
      </c>
      <c r="L182" s="92" t="b">
        <v>0</v>
      </c>
    </row>
    <row r="183" spans="1:12" ht="15">
      <c r="A183" s="92" t="s">
        <v>972</v>
      </c>
      <c r="B183" s="92" t="s">
        <v>827</v>
      </c>
      <c r="C183" s="92">
        <v>4</v>
      </c>
      <c r="D183" s="131">
        <v>0.0029145868573851553</v>
      </c>
      <c r="E183" s="131">
        <v>1.4082399653118496</v>
      </c>
      <c r="F183" s="92" t="s">
        <v>750</v>
      </c>
      <c r="G183" s="92" t="b">
        <v>0</v>
      </c>
      <c r="H183" s="92" t="b">
        <v>0</v>
      </c>
      <c r="I183" s="92" t="b">
        <v>0</v>
      </c>
      <c r="J183" s="92" t="b">
        <v>0</v>
      </c>
      <c r="K183" s="92" t="b">
        <v>0</v>
      </c>
      <c r="L183" s="92" t="b">
        <v>0</v>
      </c>
    </row>
    <row r="184" spans="1:12" ht="15">
      <c r="A184" s="92" t="s">
        <v>828</v>
      </c>
      <c r="B184" s="92" t="s">
        <v>973</v>
      </c>
      <c r="C184" s="92">
        <v>4</v>
      </c>
      <c r="D184" s="131">
        <v>0.0029145868573851553</v>
      </c>
      <c r="E184" s="131">
        <v>1.4082399653118496</v>
      </c>
      <c r="F184" s="92" t="s">
        <v>750</v>
      </c>
      <c r="G184" s="92" t="b">
        <v>0</v>
      </c>
      <c r="H184" s="92" t="b">
        <v>0</v>
      </c>
      <c r="I184" s="92" t="b">
        <v>0</v>
      </c>
      <c r="J184" s="92" t="b">
        <v>0</v>
      </c>
      <c r="K184" s="92" t="b">
        <v>0</v>
      </c>
      <c r="L184" s="92" t="b">
        <v>0</v>
      </c>
    </row>
    <row r="185" spans="1:12" ht="15">
      <c r="A185" s="92" t="s">
        <v>973</v>
      </c>
      <c r="B185" s="92" t="s">
        <v>974</v>
      </c>
      <c r="C185" s="92">
        <v>4</v>
      </c>
      <c r="D185" s="131">
        <v>0.0029145868573851553</v>
      </c>
      <c r="E185" s="131">
        <v>1.505149978319906</v>
      </c>
      <c r="F185" s="92" t="s">
        <v>750</v>
      </c>
      <c r="G185" s="92" t="b">
        <v>0</v>
      </c>
      <c r="H185" s="92" t="b">
        <v>0</v>
      </c>
      <c r="I185" s="92" t="b">
        <v>0</v>
      </c>
      <c r="J185" s="92" t="b">
        <v>0</v>
      </c>
      <c r="K185" s="92" t="b">
        <v>0</v>
      </c>
      <c r="L185" s="92" t="b">
        <v>0</v>
      </c>
    </row>
    <row r="186" spans="1:12" ht="15">
      <c r="A186" s="92" t="s">
        <v>974</v>
      </c>
      <c r="B186" s="92" t="s">
        <v>975</v>
      </c>
      <c r="C186" s="92">
        <v>4</v>
      </c>
      <c r="D186" s="131">
        <v>0.0029145868573851553</v>
      </c>
      <c r="E186" s="131">
        <v>1.505149978319906</v>
      </c>
      <c r="F186" s="92" t="s">
        <v>750</v>
      </c>
      <c r="G186" s="92" t="b">
        <v>0</v>
      </c>
      <c r="H186" s="92" t="b">
        <v>0</v>
      </c>
      <c r="I186" s="92" t="b">
        <v>0</v>
      </c>
      <c r="J186" s="92" t="b">
        <v>0</v>
      </c>
      <c r="K186" s="92" t="b">
        <v>0</v>
      </c>
      <c r="L186"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4435-E17F-41C9-AF20-F432BCDE2CA8}">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9.8515625" style="0" bestFit="1" customWidth="1"/>
    <col min="58" max="58" width="19.8515625" style="0" bestFit="1" customWidth="1"/>
    <col min="59" max="59" width="24.8515625" style="0" bestFit="1" customWidth="1"/>
    <col min="60" max="60" width="20.7109375" style="0" bestFit="1" customWidth="1"/>
    <col min="61" max="61" width="25.7109375" style="0" bestFit="1" customWidth="1"/>
    <col min="62" max="62" width="24.7109375" style="0" bestFit="1" customWidth="1"/>
    <col min="63" max="63" width="29.7109375" style="0" bestFit="1" customWidth="1"/>
    <col min="64" max="64" width="16.421875" style="0" bestFit="1" customWidth="1"/>
    <col min="65" max="65" width="20.421875" style="0" bestFit="1" customWidth="1"/>
    <col min="66" max="66" width="14.0039062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745</v>
      </c>
      <c r="BD2" s="13" t="s">
        <v>759</v>
      </c>
      <c r="BE2" s="13" t="s">
        <v>760</v>
      </c>
      <c r="BF2" s="67" t="s">
        <v>993</v>
      </c>
      <c r="BG2" s="67" t="s">
        <v>994</v>
      </c>
      <c r="BH2" s="67" t="s">
        <v>995</v>
      </c>
      <c r="BI2" s="67" t="s">
        <v>996</v>
      </c>
      <c r="BJ2" s="67" t="s">
        <v>997</v>
      </c>
      <c r="BK2" s="67" t="s">
        <v>998</v>
      </c>
      <c r="BL2" s="67" t="s">
        <v>999</v>
      </c>
      <c r="BM2" s="67" t="s">
        <v>1000</v>
      </c>
      <c r="BN2" s="67" t="s">
        <v>1001</v>
      </c>
    </row>
    <row r="3" spans="1:66" ht="15" customHeight="1">
      <c r="A3" s="83" t="s">
        <v>234</v>
      </c>
      <c r="B3" s="83" t="s">
        <v>264</v>
      </c>
      <c r="C3" s="53"/>
      <c r="D3" s="54"/>
      <c r="E3" s="65"/>
      <c r="F3" s="55"/>
      <c r="G3" s="53"/>
      <c r="H3" s="57"/>
      <c r="I3" s="56"/>
      <c r="J3" s="56"/>
      <c r="K3" s="36" t="s">
        <v>65</v>
      </c>
      <c r="L3" s="62">
        <v>3</v>
      </c>
      <c r="M3" s="62"/>
      <c r="N3" s="63"/>
      <c r="O3" s="84" t="s">
        <v>265</v>
      </c>
      <c r="P3" s="86">
        <v>43606.70211805555</v>
      </c>
      <c r="Q3" s="84" t="s">
        <v>268</v>
      </c>
      <c r="R3" s="84"/>
      <c r="S3" s="84"/>
      <c r="T3" s="84" t="s">
        <v>281</v>
      </c>
      <c r="U3" s="84"/>
      <c r="V3" s="89" t="s">
        <v>292</v>
      </c>
      <c r="W3" s="86">
        <v>43606.70211805555</v>
      </c>
      <c r="X3" s="90">
        <v>43606</v>
      </c>
      <c r="Y3" s="92" t="s">
        <v>320</v>
      </c>
      <c r="Z3" s="89" t="s">
        <v>382</v>
      </c>
      <c r="AA3" s="84"/>
      <c r="AB3" s="84"/>
      <c r="AC3" s="92" t="s">
        <v>444</v>
      </c>
      <c r="AD3" s="92" t="s">
        <v>506</v>
      </c>
      <c r="AE3" s="84" t="b">
        <v>0</v>
      </c>
      <c r="AF3" s="84">
        <v>1</v>
      </c>
      <c r="AG3" s="92" t="s">
        <v>507</v>
      </c>
      <c r="AH3" s="84" t="b">
        <v>0</v>
      </c>
      <c r="AI3" s="84" t="s">
        <v>509</v>
      </c>
      <c r="AJ3" s="84"/>
      <c r="AK3" s="92" t="s">
        <v>508</v>
      </c>
      <c r="AL3" s="84" t="b">
        <v>0</v>
      </c>
      <c r="AM3" s="84">
        <v>0</v>
      </c>
      <c r="AN3" s="92" t="s">
        <v>508</v>
      </c>
      <c r="AO3" s="84" t="s">
        <v>510</v>
      </c>
      <c r="AP3" s="84" t="b">
        <v>0</v>
      </c>
      <c r="AQ3" s="92" t="s">
        <v>506</v>
      </c>
      <c r="AR3" s="84" t="s">
        <v>196</v>
      </c>
      <c r="AS3" s="84">
        <v>0</v>
      </c>
      <c r="AT3" s="84">
        <v>0</v>
      </c>
      <c r="AU3" s="84" t="s">
        <v>532</v>
      </c>
      <c r="AV3" s="84" t="s">
        <v>534</v>
      </c>
      <c r="AW3" s="84" t="s">
        <v>535</v>
      </c>
      <c r="AX3" s="84" t="s">
        <v>536</v>
      </c>
      <c r="AY3" s="84" t="s">
        <v>538</v>
      </c>
      <c r="AZ3" s="84" t="s">
        <v>540</v>
      </c>
      <c r="BA3" s="84" t="s">
        <v>542</v>
      </c>
      <c r="BB3" s="89" t="s">
        <v>544</v>
      </c>
      <c r="BC3">
        <v>1</v>
      </c>
      <c r="BD3" s="84" t="str">
        <f>REPLACE(INDEX(GroupVertices[Group],MATCH(Edges24[[#This Row],[Vertex 1]],GroupVertices[Vertex],0)),1,1,"")</f>
        <v>6</v>
      </c>
      <c r="BE3" s="84" t="str">
        <f>REPLACE(INDEX(GroupVertices[Group],MATCH(Edges24[[#This Row],[Vertex 2]],GroupVertices[Vertex],0)),1,1,"")</f>
        <v>6</v>
      </c>
      <c r="BF3" s="51">
        <v>0</v>
      </c>
      <c r="BG3" s="52">
        <v>0</v>
      </c>
      <c r="BH3" s="51">
        <v>0</v>
      </c>
      <c r="BI3" s="52">
        <v>0</v>
      </c>
      <c r="BJ3" s="51">
        <v>0</v>
      </c>
      <c r="BK3" s="52">
        <v>0</v>
      </c>
      <c r="BL3" s="51">
        <v>16</v>
      </c>
      <c r="BM3" s="52">
        <v>100</v>
      </c>
      <c r="BN3" s="51">
        <v>16</v>
      </c>
    </row>
    <row r="4" spans="1:66" ht="15" customHeight="1">
      <c r="A4" s="83" t="s">
        <v>235</v>
      </c>
      <c r="B4" s="83" t="s">
        <v>243</v>
      </c>
      <c r="C4" s="53"/>
      <c r="D4" s="54"/>
      <c r="E4" s="53"/>
      <c r="F4" s="55"/>
      <c r="G4" s="53"/>
      <c r="H4" s="57"/>
      <c r="I4" s="56"/>
      <c r="J4" s="56"/>
      <c r="K4" s="36" t="s">
        <v>65</v>
      </c>
      <c r="L4" s="62">
        <v>4</v>
      </c>
      <c r="M4" s="62"/>
      <c r="N4" s="63"/>
      <c r="O4" s="85" t="s">
        <v>266</v>
      </c>
      <c r="P4" s="87">
        <v>43614.093668981484</v>
      </c>
      <c r="Q4" s="85" t="s">
        <v>269</v>
      </c>
      <c r="R4" s="88" t="s">
        <v>277</v>
      </c>
      <c r="S4" s="85" t="s">
        <v>279</v>
      </c>
      <c r="T4" s="85" t="s">
        <v>282</v>
      </c>
      <c r="U4" s="85"/>
      <c r="V4" s="88" t="s">
        <v>293</v>
      </c>
      <c r="W4" s="87">
        <v>43614.093668981484</v>
      </c>
      <c r="X4" s="91">
        <v>43614</v>
      </c>
      <c r="Y4" s="93" t="s">
        <v>321</v>
      </c>
      <c r="Z4" s="88" t="s">
        <v>383</v>
      </c>
      <c r="AA4" s="85"/>
      <c r="AB4" s="85"/>
      <c r="AC4" s="93" t="s">
        <v>445</v>
      </c>
      <c r="AD4" s="85"/>
      <c r="AE4" s="85" t="b">
        <v>0</v>
      </c>
      <c r="AF4" s="85">
        <v>0</v>
      </c>
      <c r="AG4" s="93" t="s">
        <v>508</v>
      </c>
      <c r="AH4" s="85" t="b">
        <v>0</v>
      </c>
      <c r="AI4" s="85" t="s">
        <v>509</v>
      </c>
      <c r="AJ4" s="85"/>
      <c r="AK4" s="93" t="s">
        <v>508</v>
      </c>
      <c r="AL4" s="85" t="b">
        <v>0</v>
      </c>
      <c r="AM4" s="85">
        <v>3</v>
      </c>
      <c r="AN4" s="93" t="s">
        <v>454</v>
      </c>
      <c r="AO4" s="85" t="s">
        <v>511</v>
      </c>
      <c r="AP4" s="85" t="b">
        <v>0</v>
      </c>
      <c r="AQ4" s="93" t="s">
        <v>454</v>
      </c>
      <c r="AR4" s="85" t="s">
        <v>196</v>
      </c>
      <c r="AS4" s="85">
        <v>0</v>
      </c>
      <c r="AT4" s="85">
        <v>0</v>
      </c>
      <c r="AU4" s="85"/>
      <c r="AV4" s="85"/>
      <c r="AW4" s="85"/>
      <c r="AX4" s="85"/>
      <c r="AY4" s="85"/>
      <c r="AZ4" s="85"/>
      <c r="BA4" s="85"/>
      <c r="BB4" s="85"/>
      <c r="BC4">
        <v>1</v>
      </c>
      <c r="BD4" s="84" t="str">
        <f>REPLACE(INDEX(GroupVertices[Group],MATCH(Edges24[[#This Row],[Vertex 1]],GroupVertices[Vertex],0)),1,1,"")</f>
        <v>5</v>
      </c>
      <c r="BE4" s="84" t="str">
        <f>REPLACE(INDEX(GroupVertices[Group],MATCH(Edges24[[#This Row],[Vertex 2]],GroupVertices[Vertex],0)),1,1,"")</f>
        <v>5</v>
      </c>
      <c r="BF4" s="51">
        <v>0</v>
      </c>
      <c r="BG4" s="52">
        <v>0</v>
      </c>
      <c r="BH4" s="51">
        <v>1</v>
      </c>
      <c r="BI4" s="52">
        <v>3.225806451612903</v>
      </c>
      <c r="BJ4" s="51">
        <v>0</v>
      </c>
      <c r="BK4" s="52">
        <v>0</v>
      </c>
      <c r="BL4" s="51">
        <v>30</v>
      </c>
      <c r="BM4" s="52">
        <v>96.7741935483871</v>
      </c>
      <c r="BN4" s="51">
        <v>31</v>
      </c>
    </row>
    <row r="5" spans="1:66" ht="15">
      <c r="A5" s="83" t="s">
        <v>236</v>
      </c>
      <c r="B5" s="83" t="s">
        <v>251</v>
      </c>
      <c r="C5" s="53"/>
      <c r="D5" s="54"/>
      <c r="E5" s="53"/>
      <c r="F5" s="55"/>
      <c r="G5" s="53"/>
      <c r="H5" s="57"/>
      <c r="I5" s="56"/>
      <c r="J5" s="56"/>
      <c r="K5" s="36" t="s">
        <v>65</v>
      </c>
      <c r="L5" s="62">
        <v>5</v>
      </c>
      <c r="M5" s="62"/>
      <c r="N5" s="63"/>
      <c r="O5" s="85" t="s">
        <v>266</v>
      </c>
      <c r="P5" s="87">
        <v>43614.21913194445</v>
      </c>
      <c r="Q5" s="85" t="s">
        <v>270</v>
      </c>
      <c r="R5" s="85"/>
      <c r="S5" s="85"/>
      <c r="T5" s="85" t="s">
        <v>283</v>
      </c>
      <c r="U5" s="85"/>
      <c r="V5" s="88" t="s">
        <v>294</v>
      </c>
      <c r="W5" s="87">
        <v>43614.21913194445</v>
      </c>
      <c r="X5" s="91">
        <v>43614</v>
      </c>
      <c r="Y5" s="93" t="s">
        <v>322</v>
      </c>
      <c r="Z5" s="88" t="s">
        <v>384</v>
      </c>
      <c r="AA5" s="85"/>
      <c r="AB5" s="85"/>
      <c r="AC5" s="93" t="s">
        <v>446</v>
      </c>
      <c r="AD5" s="85"/>
      <c r="AE5" s="85" t="b">
        <v>0</v>
      </c>
      <c r="AF5" s="85">
        <v>0</v>
      </c>
      <c r="AG5" s="93" t="s">
        <v>508</v>
      </c>
      <c r="AH5" s="85" t="b">
        <v>0</v>
      </c>
      <c r="AI5" s="85" t="s">
        <v>509</v>
      </c>
      <c r="AJ5" s="85"/>
      <c r="AK5" s="93" t="s">
        <v>508</v>
      </c>
      <c r="AL5" s="85" t="b">
        <v>0</v>
      </c>
      <c r="AM5" s="85">
        <v>13</v>
      </c>
      <c r="AN5" s="93" t="s">
        <v>474</v>
      </c>
      <c r="AO5" s="85" t="s">
        <v>512</v>
      </c>
      <c r="AP5" s="85" t="b">
        <v>0</v>
      </c>
      <c r="AQ5" s="93" t="s">
        <v>474</v>
      </c>
      <c r="AR5" s="85" t="s">
        <v>196</v>
      </c>
      <c r="AS5" s="85">
        <v>0</v>
      </c>
      <c r="AT5" s="85">
        <v>0</v>
      </c>
      <c r="AU5" s="85"/>
      <c r="AV5" s="85"/>
      <c r="AW5" s="85"/>
      <c r="AX5" s="85"/>
      <c r="AY5" s="85"/>
      <c r="AZ5" s="85"/>
      <c r="BA5" s="85"/>
      <c r="BB5" s="85"/>
      <c r="BC5">
        <v>1</v>
      </c>
      <c r="BD5" s="84" t="str">
        <f>REPLACE(INDEX(GroupVertices[Group],MATCH(Edges24[[#This Row],[Vertex 1]],GroupVertices[Vertex],0)),1,1,"")</f>
        <v>1</v>
      </c>
      <c r="BE5" s="84" t="str">
        <f>REPLACE(INDEX(GroupVertices[Group],MATCH(Edges24[[#This Row],[Vertex 2]],GroupVertices[Vertex],0)),1,1,"")</f>
        <v>1</v>
      </c>
      <c r="BF5" s="51">
        <v>0</v>
      </c>
      <c r="BG5" s="52">
        <v>0</v>
      </c>
      <c r="BH5" s="51">
        <v>0</v>
      </c>
      <c r="BI5" s="52">
        <v>0</v>
      </c>
      <c r="BJ5" s="51">
        <v>0</v>
      </c>
      <c r="BK5" s="52">
        <v>0</v>
      </c>
      <c r="BL5" s="51">
        <v>26</v>
      </c>
      <c r="BM5" s="52">
        <v>100</v>
      </c>
      <c r="BN5" s="51">
        <v>26</v>
      </c>
    </row>
    <row r="6" spans="1:66" ht="15">
      <c r="A6" s="83" t="s">
        <v>237</v>
      </c>
      <c r="B6" s="83" t="s">
        <v>251</v>
      </c>
      <c r="C6" s="53"/>
      <c r="D6" s="54"/>
      <c r="E6" s="53"/>
      <c r="F6" s="55"/>
      <c r="G6" s="53"/>
      <c r="H6" s="57"/>
      <c r="I6" s="56"/>
      <c r="J6" s="56"/>
      <c r="K6" s="36" t="s">
        <v>65</v>
      </c>
      <c r="L6" s="62">
        <v>6</v>
      </c>
      <c r="M6" s="62"/>
      <c r="N6" s="63"/>
      <c r="O6" s="85" t="s">
        <v>266</v>
      </c>
      <c r="P6" s="87">
        <v>43614.21916666667</v>
      </c>
      <c r="Q6" s="85" t="s">
        <v>270</v>
      </c>
      <c r="R6" s="85"/>
      <c r="S6" s="85"/>
      <c r="T6" s="85" t="s">
        <v>283</v>
      </c>
      <c r="U6" s="85"/>
      <c r="V6" s="88" t="s">
        <v>295</v>
      </c>
      <c r="W6" s="87">
        <v>43614.21916666667</v>
      </c>
      <c r="X6" s="91">
        <v>43614</v>
      </c>
      <c r="Y6" s="93" t="s">
        <v>323</v>
      </c>
      <c r="Z6" s="88" t="s">
        <v>385</v>
      </c>
      <c r="AA6" s="85"/>
      <c r="AB6" s="85"/>
      <c r="AC6" s="93" t="s">
        <v>447</v>
      </c>
      <c r="AD6" s="85"/>
      <c r="AE6" s="85" t="b">
        <v>0</v>
      </c>
      <c r="AF6" s="85">
        <v>0</v>
      </c>
      <c r="AG6" s="93" t="s">
        <v>508</v>
      </c>
      <c r="AH6" s="85" t="b">
        <v>0</v>
      </c>
      <c r="AI6" s="85" t="s">
        <v>509</v>
      </c>
      <c r="AJ6" s="85"/>
      <c r="AK6" s="93" t="s">
        <v>508</v>
      </c>
      <c r="AL6" s="85" t="b">
        <v>0</v>
      </c>
      <c r="AM6" s="85">
        <v>13</v>
      </c>
      <c r="AN6" s="93" t="s">
        <v>474</v>
      </c>
      <c r="AO6" s="85" t="s">
        <v>512</v>
      </c>
      <c r="AP6" s="85" t="b">
        <v>0</v>
      </c>
      <c r="AQ6" s="93" t="s">
        <v>474</v>
      </c>
      <c r="AR6" s="85" t="s">
        <v>196</v>
      </c>
      <c r="AS6" s="85">
        <v>0</v>
      </c>
      <c r="AT6" s="85">
        <v>0</v>
      </c>
      <c r="AU6" s="85"/>
      <c r="AV6" s="85"/>
      <c r="AW6" s="85"/>
      <c r="AX6" s="85"/>
      <c r="AY6" s="85"/>
      <c r="AZ6" s="85"/>
      <c r="BA6" s="85"/>
      <c r="BB6" s="85"/>
      <c r="BC6">
        <v>1</v>
      </c>
      <c r="BD6" s="84" t="str">
        <f>REPLACE(INDEX(GroupVertices[Group],MATCH(Edges24[[#This Row],[Vertex 1]],GroupVertices[Vertex],0)),1,1,"")</f>
        <v>1</v>
      </c>
      <c r="BE6" s="84" t="str">
        <f>REPLACE(INDEX(GroupVertices[Group],MATCH(Edges24[[#This Row],[Vertex 2]],GroupVertices[Vertex],0)),1,1,"")</f>
        <v>1</v>
      </c>
      <c r="BF6" s="51">
        <v>0</v>
      </c>
      <c r="BG6" s="52">
        <v>0</v>
      </c>
      <c r="BH6" s="51">
        <v>0</v>
      </c>
      <c r="BI6" s="52">
        <v>0</v>
      </c>
      <c r="BJ6" s="51">
        <v>0</v>
      </c>
      <c r="BK6" s="52">
        <v>0</v>
      </c>
      <c r="BL6" s="51">
        <v>26</v>
      </c>
      <c r="BM6" s="52">
        <v>100</v>
      </c>
      <c r="BN6" s="51">
        <v>26</v>
      </c>
    </row>
    <row r="7" spans="1:66" ht="15">
      <c r="A7" s="83" t="s">
        <v>238</v>
      </c>
      <c r="B7" s="83" t="s">
        <v>251</v>
      </c>
      <c r="C7" s="53"/>
      <c r="D7" s="54"/>
      <c r="E7" s="53"/>
      <c r="F7" s="55"/>
      <c r="G7" s="53"/>
      <c r="H7" s="57"/>
      <c r="I7" s="56"/>
      <c r="J7" s="56"/>
      <c r="K7" s="36" t="s">
        <v>65</v>
      </c>
      <c r="L7" s="62">
        <v>7</v>
      </c>
      <c r="M7" s="62"/>
      <c r="N7" s="63"/>
      <c r="O7" s="85" t="s">
        <v>266</v>
      </c>
      <c r="P7" s="87">
        <v>43614.219675925924</v>
      </c>
      <c r="Q7" s="85" t="s">
        <v>270</v>
      </c>
      <c r="R7" s="85"/>
      <c r="S7" s="85"/>
      <c r="T7" s="85" t="s">
        <v>283</v>
      </c>
      <c r="U7" s="85"/>
      <c r="V7" s="88" t="s">
        <v>296</v>
      </c>
      <c r="W7" s="87">
        <v>43614.219675925924</v>
      </c>
      <c r="X7" s="91">
        <v>43614</v>
      </c>
      <c r="Y7" s="93" t="s">
        <v>324</v>
      </c>
      <c r="Z7" s="88" t="s">
        <v>386</v>
      </c>
      <c r="AA7" s="85"/>
      <c r="AB7" s="85"/>
      <c r="AC7" s="93" t="s">
        <v>448</v>
      </c>
      <c r="AD7" s="85"/>
      <c r="AE7" s="85" t="b">
        <v>0</v>
      </c>
      <c r="AF7" s="85">
        <v>0</v>
      </c>
      <c r="AG7" s="93" t="s">
        <v>508</v>
      </c>
      <c r="AH7" s="85" t="b">
        <v>0</v>
      </c>
      <c r="AI7" s="85" t="s">
        <v>509</v>
      </c>
      <c r="AJ7" s="85"/>
      <c r="AK7" s="93" t="s">
        <v>508</v>
      </c>
      <c r="AL7" s="85" t="b">
        <v>0</v>
      </c>
      <c r="AM7" s="85">
        <v>13</v>
      </c>
      <c r="AN7" s="93" t="s">
        <v>474</v>
      </c>
      <c r="AO7" s="85" t="s">
        <v>513</v>
      </c>
      <c r="AP7" s="85" t="b">
        <v>0</v>
      </c>
      <c r="AQ7" s="93" t="s">
        <v>474</v>
      </c>
      <c r="AR7" s="85" t="s">
        <v>196</v>
      </c>
      <c r="AS7" s="85">
        <v>0</v>
      </c>
      <c r="AT7" s="85">
        <v>0</v>
      </c>
      <c r="AU7" s="85"/>
      <c r="AV7" s="85"/>
      <c r="AW7" s="85"/>
      <c r="AX7" s="85"/>
      <c r="AY7" s="85"/>
      <c r="AZ7" s="85"/>
      <c r="BA7" s="85"/>
      <c r="BB7" s="85"/>
      <c r="BC7">
        <v>1</v>
      </c>
      <c r="BD7" s="84" t="str">
        <f>REPLACE(INDEX(GroupVertices[Group],MATCH(Edges24[[#This Row],[Vertex 1]],GroupVertices[Vertex],0)),1,1,"")</f>
        <v>1</v>
      </c>
      <c r="BE7" s="84" t="str">
        <f>REPLACE(INDEX(GroupVertices[Group],MATCH(Edges24[[#This Row],[Vertex 2]],GroupVertices[Vertex],0)),1,1,"")</f>
        <v>1</v>
      </c>
      <c r="BF7" s="51">
        <v>0</v>
      </c>
      <c r="BG7" s="52">
        <v>0</v>
      </c>
      <c r="BH7" s="51">
        <v>0</v>
      </c>
      <c r="BI7" s="52">
        <v>0</v>
      </c>
      <c r="BJ7" s="51">
        <v>0</v>
      </c>
      <c r="BK7" s="52">
        <v>0</v>
      </c>
      <c r="BL7" s="51">
        <v>26</v>
      </c>
      <c r="BM7" s="52">
        <v>100</v>
      </c>
      <c r="BN7" s="51">
        <v>26</v>
      </c>
    </row>
    <row r="8" spans="1:66" ht="15">
      <c r="A8" s="83" t="s">
        <v>239</v>
      </c>
      <c r="B8" s="83" t="s">
        <v>251</v>
      </c>
      <c r="C8" s="53"/>
      <c r="D8" s="54"/>
      <c r="E8" s="53"/>
      <c r="F8" s="55"/>
      <c r="G8" s="53"/>
      <c r="H8" s="57"/>
      <c r="I8" s="56"/>
      <c r="J8" s="56"/>
      <c r="K8" s="36" t="s">
        <v>65</v>
      </c>
      <c r="L8" s="62">
        <v>8</v>
      </c>
      <c r="M8" s="62"/>
      <c r="N8" s="63"/>
      <c r="O8" s="85" t="s">
        <v>266</v>
      </c>
      <c r="P8" s="87">
        <v>43614.21974537037</v>
      </c>
      <c r="Q8" s="85" t="s">
        <v>270</v>
      </c>
      <c r="R8" s="85"/>
      <c r="S8" s="85"/>
      <c r="T8" s="85" t="s">
        <v>283</v>
      </c>
      <c r="U8" s="85"/>
      <c r="V8" s="88" t="s">
        <v>297</v>
      </c>
      <c r="W8" s="87">
        <v>43614.21974537037</v>
      </c>
      <c r="X8" s="91">
        <v>43614</v>
      </c>
      <c r="Y8" s="93" t="s">
        <v>325</v>
      </c>
      <c r="Z8" s="88" t="s">
        <v>387</v>
      </c>
      <c r="AA8" s="85"/>
      <c r="AB8" s="85"/>
      <c r="AC8" s="93" t="s">
        <v>449</v>
      </c>
      <c r="AD8" s="85"/>
      <c r="AE8" s="85" t="b">
        <v>0</v>
      </c>
      <c r="AF8" s="85">
        <v>0</v>
      </c>
      <c r="AG8" s="93" t="s">
        <v>508</v>
      </c>
      <c r="AH8" s="85" t="b">
        <v>0</v>
      </c>
      <c r="AI8" s="85" t="s">
        <v>509</v>
      </c>
      <c r="AJ8" s="85"/>
      <c r="AK8" s="93" t="s">
        <v>508</v>
      </c>
      <c r="AL8" s="85" t="b">
        <v>0</v>
      </c>
      <c r="AM8" s="85">
        <v>13</v>
      </c>
      <c r="AN8" s="93" t="s">
        <v>474</v>
      </c>
      <c r="AO8" s="85" t="s">
        <v>514</v>
      </c>
      <c r="AP8" s="85" t="b">
        <v>0</v>
      </c>
      <c r="AQ8" s="93" t="s">
        <v>474</v>
      </c>
      <c r="AR8" s="85" t="s">
        <v>196</v>
      </c>
      <c r="AS8" s="85">
        <v>0</v>
      </c>
      <c r="AT8" s="85">
        <v>0</v>
      </c>
      <c r="AU8" s="85"/>
      <c r="AV8" s="85"/>
      <c r="AW8" s="85"/>
      <c r="AX8" s="85"/>
      <c r="AY8" s="85"/>
      <c r="AZ8" s="85"/>
      <c r="BA8" s="85"/>
      <c r="BB8" s="85"/>
      <c r="BC8">
        <v>1</v>
      </c>
      <c r="BD8" s="84" t="str">
        <f>REPLACE(INDEX(GroupVertices[Group],MATCH(Edges24[[#This Row],[Vertex 1]],GroupVertices[Vertex],0)),1,1,"")</f>
        <v>1</v>
      </c>
      <c r="BE8" s="84" t="str">
        <f>REPLACE(INDEX(GroupVertices[Group],MATCH(Edges24[[#This Row],[Vertex 2]],GroupVertices[Vertex],0)),1,1,"")</f>
        <v>1</v>
      </c>
      <c r="BF8" s="51">
        <v>0</v>
      </c>
      <c r="BG8" s="52">
        <v>0</v>
      </c>
      <c r="BH8" s="51">
        <v>0</v>
      </c>
      <c r="BI8" s="52">
        <v>0</v>
      </c>
      <c r="BJ8" s="51">
        <v>0</v>
      </c>
      <c r="BK8" s="52">
        <v>0</v>
      </c>
      <c r="BL8" s="51">
        <v>26</v>
      </c>
      <c r="BM8" s="52">
        <v>100</v>
      </c>
      <c r="BN8" s="51">
        <v>26</v>
      </c>
    </row>
    <row r="9" spans="1:66" ht="15">
      <c r="A9" s="83" t="s">
        <v>240</v>
      </c>
      <c r="B9" s="83" t="s">
        <v>251</v>
      </c>
      <c r="C9" s="53"/>
      <c r="D9" s="54"/>
      <c r="E9" s="53"/>
      <c r="F9" s="55"/>
      <c r="G9" s="53"/>
      <c r="H9" s="57"/>
      <c r="I9" s="56"/>
      <c r="J9" s="56"/>
      <c r="K9" s="36" t="s">
        <v>65</v>
      </c>
      <c r="L9" s="62">
        <v>9</v>
      </c>
      <c r="M9" s="62"/>
      <c r="N9" s="63"/>
      <c r="O9" s="85" t="s">
        <v>266</v>
      </c>
      <c r="P9" s="87">
        <v>43614.220289351855</v>
      </c>
      <c r="Q9" s="85" t="s">
        <v>270</v>
      </c>
      <c r="R9" s="85"/>
      <c r="S9" s="85"/>
      <c r="T9" s="85" t="s">
        <v>283</v>
      </c>
      <c r="U9" s="85"/>
      <c r="V9" s="88" t="s">
        <v>298</v>
      </c>
      <c r="W9" s="87">
        <v>43614.220289351855</v>
      </c>
      <c r="X9" s="91">
        <v>43614</v>
      </c>
      <c r="Y9" s="93" t="s">
        <v>326</v>
      </c>
      <c r="Z9" s="88" t="s">
        <v>388</v>
      </c>
      <c r="AA9" s="85"/>
      <c r="AB9" s="85"/>
      <c r="AC9" s="93" t="s">
        <v>450</v>
      </c>
      <c r="AD9" s="85"/>
      <c r="AE9" s="85" t="b">
        <v>0</v>
      </c>
      <c r="AF9" s="85">
        <v>0</v>
      </c>
      <c r="AG9" s="93" t="s">
        <v>508</v>
      </c>
      <c r="AH9" s="85" t="b">
        <v>0</v>
      </c>
      <c r="AI9" s="85" t="s">
        <v>509</v>
      </c>
      <c r="AJ9" s="85"/>
      <c r="AK9" s="93" t="s">
        <v>508</v>
      </c>
      <c r="AL9" s="85" t="b">
        <v>0</v>
      </c>
      <c r="AM9" s="85">
        <v>13</v>
      </c>
      <c r="AN9" s="93" t="s">
        <v>474</v>
      </c>
      <c r="AO9" s="85" t="s">
        <v>515</v>
      </c>
      <c r="AP9" s="85" t="b">
        <v>0</v>
      </c>
      <c r="AQ9" s="93" t="s">
        <v>474</v>
      </c>
      <c r="AR9" s="85" t="s">
        <v>196</v>
      </c>
      <c r="AS9" s="85">
        <v>0</v>
      </c>
      <c r="AT9" s="85">
        <v>0</v>
      </c>
      <c r="AU9" s="85"/>
      <c r="AV9" s="85"/>
      <c r="AW9" s="85"/>
      <c r="AX9" s="85"/>
      <c r="AY9" s="85"/>
      <c r="AZ9" s="85"/>
      <c r="BA9" s="85"/>
      <c r="BB9" s="85"/>
      <c r="BC9">
        <v>1</v>
      </c>
      <c r="BD9" s="84" t="str">
        <f>REPLACE(INDEX(GroupVertices[Group],MATCH(Edges24[[#This Row],[Vertex 1]],GroupVertices[Vertex],0)),1,1,"")</f>
        <v>1</v>
      </c>
      <c r="BE9" s="84" t="str">
        <f>REPLACE(INDEX(GroupVertices[Group],MATCH(Edges24[[#This Row],[Vertex 2]],GroupVertices[Vertex],0)),1,1,"")</f>
        <v>1</v>
      </c>
      <c r="BF9" s="51">
        <v>0</v>
      </c>
      <c r="BG9" s="52">
        <v>0</v>
      </c>
      <c r="BH9" s="51">
        <v>0</v>
      </c>
      <c r="BI9" s="52">
        <v>0</v>
      </c>
      <c r="BJ9" s="51">
        <v>0</v>
      </c>
      <c r="BK9" s="52">
        <v>0</v>
      </c>
      <c r="BL9" s="51">
        <v>26</v>
      </c>
      <c r="BM9" s="52">
        <v>100</v>
      </c>
      <c r="BN9" s="51">
        <v>26</v>
      </c>
    </row>
    <row r="10" spans="1:66" ht="15">
      <c r="A10" s="83" t="s">
        <v>241</v>
      </c>
      <c r="B10" s="83" t="s">
        <v>251</v>
      </c>
      <c r="C10" s="53"/>
      <c r="D10" s="54"/>
      <c r="E10" s="53"/>
      <c r="F10" s="55"/>
      <c r="G10" s="53"/>
      <c r="H10" s="57"/>
      <c r="I10" s="56"/>
      <c r="J10" s="56"/>
      <c r="K10" s="36" t="s">
        <v>65</v>
      </c>
      <c r="L10" s="62">
        <v>10</v>
      </c>
      <c r="M10" s="62"/>
      <c r="N10" s="63"/>
      <c r="O10" s="85" t="s">
        <v>266</v>
      </c>
      <c r="P10" s="87">
        <v>43614.22252314815</v>
      </c>
      <c r="Q10" s="85" t="s">
        <v>270</v>
      </c>
      <c r="R10" s="85"/>
      <c r="S10" s="85"/>
      <c r="T10" s="85" t="s">
        <v>283</v>
      </c>
      <c r="U10" s="85"/>
      <c r="V10" s="88" t="s">
        <v>299</v>
      </c>
      <c r="W10" s="87">
        <v>43614.22252314815</v>
      </c>
      <c r="X10" s="91">
        <v>43614</v>
      </c>
      <c r="Y10" s="93" t="s">
        <v>327</v>
      </c>
      <c r="Z10" s="88" t="s">
        <v>389</v>
      </c>
      <c r="AA10" s="85"/>
      <c r="AB10" s="85"/>
      <c r="AC10" s="93" t="s">
        <v>451</v>
      </c>
      <c r="AD10" s="85"/>
      <c r="AE10" s="85" t="b">
        <v>0</v>
      </c>
      <c r="AF10" s="85">
        <v>0</v>
      </c>
      <c r="AG10" s="93" t="s">
        <v>508</v>
      </c>
      <c r="AH10" s="85" t="b">
        <v>0</v>
      </c>
      <c r="AI10" s="85" t="s">
        <v>509</v>
      </c>
      <c r="AJ10" s="85"/>
      <c r="AK10" s="93" t="s">
        <v>508</v>
      </c>
      <c r="AL10" s="85" t="b">
        <v>0</v>
      </c>
      <c r="AM10" s="85">
        <v>13</v>
      </c>
      <c r="AN10" s="93" t="s">
        <v>474</v>
      </c>
      <c r="AO10" s="85" t="s">
        <v>516</v>
      </c>
      <c r="AP10" s="85" t="b">
        <v>0</v>
      </c>
      <c r="AQ10" s="93" t="s">
        <v>474</v>
      </c>
      <c r="AR10" s="85" t="s">
        <v>196</v>
      </c>
      <c r="AS10" s="85">
        <v>0</v>
      </c>
      <c r="AT10" s="85">
        <v>0</v>
      </c>
      <c r="AU10" s="85"/>
      <c r="AV10" s="85"/>
      <c r="AW10" s="85"/>
      <c r="AX10" s="85"/>
      <c r="AY10" s="85"/>
      <c r="AZ10" s="85"/>
      <c r="BA10" s="85"/>
      <c r="BB10" s="85"/>
      <c r="BC10">
        <v>1</v>
      </c>
      <c r="BD10" s="84" t="str">
        <f>REPLACE(INDEX(GroupVertices[Group],MATCH(Edges24[[#This Row],[Vertex 1]],GroupVertices[Vertex],0)),1,1,"")</f>
        <v>1</v>
      </c>
      <c r="BE10" s="84" t="str">
        <f>REPLACE(INDEX(GroupVertices[Group],MATCH(Edges24[[#This Row],[Vertex 2]],GroupVertices[Vertex],0)),1,1,"")</f>
        <v>1</v>
      </c>
      <c r="BF10" s="51">
        <v>0</v>
      </c>
      <c r="BG10" s="52">
        <v>0</v>
      </c>
      <c r="BH10" s="51">
        <v>0</v>
      </c>
      <c r="BI10" s="52">
        <v>0</v>
      </c>
      <c r="BJ10" s="51">
        <v>0</v>
      </c>
      <c r="BK10" s="52">
        <v>0</v>
      </c>
      <c r="BL10" s="51">
        <v>26</v>
      </c>
      <c r="BM10" s="52">
        <v>100</v>
      </c>
      <c r="BN10" s="51">
        <v>26</v>
      </c>
    </row>
    <row r="11" spans="1:66" ht="15">
      <c r="A11" s="83" t="s">
        <v>242</v>
      </c>
      <c r="B11" s="83" t="s">
        <v>251</v>
      </c>
      <c r="C11" s="53"/>
      <c r="D11" s="54"/>
      <c r="E11" s="53"/>
      <c r="F11" s="55"/>
      <c r="G11" s="53"/>
      <c r="H11" s="57"/>
      <c r="I11" s="56"/>
      <c r="J11" s="56"/>
      <c r="K11" s="36" t="s">
        <v>65</v>
      </c>
      <c r="L11" s="62">
        <v>11</v>
      </c>
      <c r="M11" s="62"/>
      <c r="N11" s="63"/>
      <c r="O11" s="85" t="s">
        <v>266</v>
      </c>
      <c r="P11" s="87">
        <v>43614.28880787037</v>
      </c>
      <c r="Q11" s="85" t="s">
        <v>270</v>
      </c>
      <c r="R11" s="85"/>
      <c r="S11" s="85"/>
      <c r="T11" s="85" t="s">
        <v>283</v>
      </c>
      <c r="U11" s="85"/>
      <c r="V11" s="88" t="s">
        <v>300</v>
      </c>
      <c r="W11" s="87">
        <v>43614.28880787037</v>
      </c>
      <c r="X11" s="91">
        <v>43614</v>
      </c>
      <c r="Y11" s="93" t="s">
        <v>328</v>
      </c>
      <c r="Z11" s="88" t="s">
        <v>390</v>
      </c>
      <c r="AA11" s="85"/>
      <c r="AB11" s="85"/>
      <c r="AC11" s="93" t="s">
        <v>452</v>
      </c>
      <c r="AD11" s="85"/>
      <c r="AE11" s="85" t="b">
        <v>0</v>
      </c>
      <c r="AF11" s="85">
        <v>0</v>
      </c>
      <c r="AG11" s="93" t="s">
        <v>508</v>
      </c>
      <c r="AH11" s="85" t="b">
        <v>0</v>
      </c>
      <c r="AI11" s="85" t="s">
        <v>509</v>
      </c>
      <c r="AJ11" s="85"/>
      <c r="AK11" s="93" t="s">
        <v>508</v>
      </c>
      <c r="AL11" s="85" t="b">
        <v>0</v>
      </c>
      <c r="AM11" s="85">
        <v>13</v>
      </c>
      <c r="AN11" s="93" t="s">
        <v>474</v>
      </c>
      <c r="AO11" s="85" t="s">
        <v>517</v>
      </c>
      <c r="AP11" s="85" t="b">
        <v>0</v>
      </c>
      <c r="AQ11" s="93" t="s">
        <v>474</v>
      </c>
      <c r="AR11" s="85" t="s">
        <v>196</v>
      </c>
      <c r="AS11" s="85">
        <v>0</v>
      </c>
      <c r="AT11" s="85">
        <v>0</v>
      </c>
      <c r="AU11" s="85"/>
      <c r="AV11" s="85"/>
      <c r="AW11" s="85"/>
      <c r="AX11" s="85"/>
      <c r="AY11" s="85"/>
      <c r="AZ11" s="85"/>
      <c r="BA11" s="85"/>
      <c r="BB11" s="85"/>
      <c r="BC11">
        <v>1</v>
      </c>
      <c r="BD11" s="84" t="str">
        <f>REPLACE(INDEX(GroupVertices[Group],MATCH(Edges24[[#This Row],[Vertex 1]],GroupVertices[Vertex],0)),1,1,"")</f>
        <v>5</v>
      </c>
      <c r="BE11" s="84" t="str">
        <f>REPLACE(INDEX(GroupVertices[Group],MATCH(Edges24[[#This Row],[Vertex 2]],GroupVertices[Vertex],0)),1,1,"")</f>
        <v>1</v>
      </c>
      <c r="BF11" s="51">
        <v>0</v>
      </c>
      <c r="BG11" s="52">
        <v>0</v>
      </c>
      <c r="BH11" s="51">
        <v>0</v>
      </c>
      <c r="BI11" s="52">
        <v>0</v>
      </c>
      <c r="BJ11" s="51">
        <v>0</v>
      </c>
      <c r="BK11" s="52">
        <v>0</v>
      </c>
      <c r="BL11" s="51">
        <v>26</v>
      </c>
      <c r="BM11" s="52">
        <v>100</v>
      </c>
      <c r="BN11" s="51">
        <v>26</v>
      </c>
    </row>
    <row r="12" spans="1:66" ht="15">
      <c r="A12" s="83" t="s">
        <v>242</v>
      </c>
      <c r="B12" s="83" t="s">
        <v>243</v>
      </c>
      <c r="C12" s="53"/>
      <c r="D12" s="54"/>
      <c r="E12" s="53"/>
      <c r="F12" s="55"/>
      <c r="G12" s="53"/>
      <c r="H12" s="57"/>
      <c r="I12" s="56"/>
      <c r="J12" s="56"/>
      <c r="K12" s="36" t="s">
        <v>65</v>
      </c>
      <c r="L12" s="62">
        <v>12</v>
      </c>
      <c r="M12" s="62"/>
      <c r="N12" s="63"/>
      <c r="O12" s="85" t="s">
        <v>266</v>
      </c>
      <c r="P12" s="87">
        <v>43614.29210648148</v>
      </c>
      <c r="Q12" s="85" t="s">
        <v>269</v>
      </c>
      <c r="R12" s="88" t="s">
        <v>277</v>
      </c>
      <c r="S12" s="85" t="s">
        <v>279</v>
      </c>
      <c r="T12" s="85" t="s">
        <v>282</v>
      </c>
      <c r="U12" s="85"/>
      <c r="V12" s="88" t="s">
        <v>300</v>
      </c>
      <c r="W12" s="87">
        <v>43614.29210648148</v>
      </c>
      <c r="X12" s="91">
        <v>43614</v>
      </c>
      <c r="Y12" s="93" t="s">
        <v>329</v>
      </c>
      <c r="Z12" s="88" t="s">
        <v>391</v>
      </c>
      <c r="AA12" s="85"/>
      <c r="AB12" s="85"/>
      <c r="AC12" s="93" t="s">
        <v>453</v>
      </c>
      <c r="AD12" s="85"/>
      <c r="AE12" s="85" t="b">
        <v>0</v>
      </c>
      <c r="AF12" s="85">
        <v>0</v>
      </c>
      <c r="AG12" s="93" t="s">
        <v>508</v>
      </c>
      <c r="AH12" s="85" t="b">
        <v>0</v>
      </c>
      <c r="AI12" s="85" t="s">
        <v>509</v>
      </c>
      <c r="AJ12" s="85"/>
      <c r="AK12" s="93" t="s">
        <v>508</v>
      </c>
      <c r="AL12" s="85" t="b">
        <v>0</v>
      </c>
      <c r="AM12" s="85">
        <v>3</v>
      </c>
      <c r="AN12" s="93" t="s">
        <v>454</v>
      </c>
      <c r="AO12" s="85" t="s">
        <v>517</v>
      </c>
      <c r="AP12" s="85" t="b">
        <v>0</v>
      </c>
      <c r="AQ12" s="93" t="s">
        <v>454</v>
      </c>
      <c r="AR12" s="85" t="s">
        <v>196</v>
      </c>
      <c r="AS12" s="85">
        <v>0</v>
      </c>
      <c r="AT12" s="85">
        <v>0</v>
      </c>
      <c r="AU12" s="85"/>
      <c r="AV12" s="85"/>
      <c r="AW12" s="85"/>
      <c r="AX12" s="85"/>
      <c r="AY12" s="85"/>
      <c r="AZ12" s="85"/>
      <c r="BA12" s="85"/>
      <c r="BB12" s="85"/>
      <c r="BC12">
        <v>1</v>
      </c>
      <c r="BD12" s="84" t="str">
        <f>REPLACE(INDEX(GroupVertices[Group],MATCH(Edges24[[#This Row],[Vertex 1]],GroupVertices[Vertex],0)),1,1,"")</f>
        <v>5</v>
      </c>
      <c r="BE12" s="84" t="str">
        <f>REPLACE(INDEX(GroupVertices[Group],MATCH(Edges24[[#This Row],[Vertex 2]],GroupVertices[Vertex],0)),1,1,"")</f>
        <v>5</v>
      </c>
      <c r="BF12" s="51">
        <v>0</v>
      </c>
      <c r="BG12" s="52">
        <v>0</v>
      </c>
      <c r="BH12" s="51">
        <v>1</v>
      </c>
      <c r="BI12" s="52">
        <v>3.225806451612903</v>
      </c>
      <c r="BJ12" s="51">
        <v>0</v>
      </c>
      <c r="BK12" s="52">
        <v>0</v>
      </c>
      <c r="BL12" s="51">
        <v>30</v>
      </c>
      <c r="BM12" s="52">
        <v>96.7741935483871</v>
      </c>
      <c r="BN12" s="51">
        <v>31</v>
      </c>
    </row>
    <row r="13" spans="1:66" ht="15">
      <c r="A13" s="83" t="s">
        <v>243</v>
      </c>
      <c r="B13" s="83" t="s">
        <v>243</v>
      </c>
      <c r="C13" s="53"/>
      <c r="D13" s="54"/>
      <c r="E13" s="53"/>
      <c r="F13" s="55"/>
      <c r="G13" s="53"/>
      <c r="H13" s="57"/>
      <c r="I13" s="56"/>
      <c r="J13" s="56"/>
      <c r="K13" s="36" t="s">
        <v>65</v>
      </c>
      <c r="L13" s="62">
        <v>13</v>
      </c>
      <c r="M13" s="62"/>
      <c r="N13" s="63"/>
      <c r="O13" s="85" t="s">
        <v>196</v>
      </c>
      <c r="P13" s="87">
        <v>43614.06251157408</v>
      </c>
      <c r="Q13" s="85" t="s">
        <v>269</v>
      </c>
      <c r="R13" s="88" t="s">
        <v>277</v>
      </c>
      <c r="S13" s="85" t="s">
        <v>279</v>
      </c>
      <c r="T13" s="85" t="s">
        <v>284</v>
      </c>
      <c r="U13" s="85"/>
      <c r="V13" s="88" t="s">
        <v>301</v>
      </c>
      <c r="W13" s="87">
        <v>43614.06251157408</v>
      </c>
      <c r="X13" s="91">
        <v>43614</v>
      </c>
      <c r="Y13" s="93" t="s">
        <v>330</v>
      </c>
      <c r="Z13" s="88" t="s">
        <v>392</v>
      </c>
      <c r="AA13" s="85"/>
      <c r="AB13" s="85"/>
      <c r="AC13" s="93" t="s">
        <v>454</v>
      </c>
      <c r="AD13" s="85"/>
      <c r="AE13" s="85" t="b">
        <v>0</v>
      </c>
      <c r="AF13" s="85">
        <v>1</v>
      </c>
      <c r="AG13" s="93" t="s">
        <v>508</v>
      </c>
      <c r="AH13" s="85" t="b">
        <v>0</v>
      </c>
      <c r="AI13" s="85" t="s">
        <v>509</v>
      </c>
      <c r="AJ13" s="85"/>
      <c r="AK13" s="93" t="s">
        <v>508</v>
      </c>
      <c r="AL13" s="85" t="b">
        <v>0</v>
      </c>
      <c r="AM13" s="85">
        <v>3</v>
      </c>
      <c r="AN13" s="93" t="s">
        <v>508</v>
      </c>
      <c r="AO13" s="85" t="s">
        <v>518</v>
      </c>
      <c r="AP13" s="85" t="b">
        <v>0</v>
      </c>
      <c r="AQ13" s="93" t="s">
        <v>454</v>
      </c>
      <c r="AR13" s="85" t="s">
        <v>196</v>
      </c>
      <c r="AS13" s="85">
        <v>0</v>
      </c>
      <c r="AT13" s="85">
        <v>0</v>
      </c>
      <c r="AU13" s="85"/>
      <c r="AV13" s="85"/>
      <c r="AW13" s="85"/>
      <c r="AX13" s="85"/>
      <c r="AY13" s="85"/>
      <c r="AZ13" s="85"/>
      <c r="BA13" s="85"/>
      <c r="BB13" s="85"/>
      <c r="BC13">
        <v>1</v>
      </c>
      <c r="BD13" s="84" t="str">
        <f>REPLACE(INDEX(GroupVertices[Group],MATCH(Edges24[[#This Row],[Vertex 1]],GroupVertices[Vertex],0)),1,1,"")</f>
        <v>5</v>
      </c>
      <c r="BE13" s="84" t="str">
        <f>REPLACE(INDEX(GroupVertices[Group],MATCH(Edges24[[#This Row],[Vertex 2]],GroupVertices[Vertex],0)),1,1,"")</f>
        <v>5</v>
      </c>
      <c r="BF13" s="51">
        <v>0</v>
      </c>
      <c r="BG13" s="52">
        <v>0</v>
      </c>
      <c r="BH13" s="51">
        <v>1</v>
      </c>
      <c r="BI13" s="52">
        <v>3.225806451612903</v>
      </c>
      <c r="BJ13" s="51">
        <v>0</v>
      </c>
      <c r="BK13" s="52">
        <v>0</v>
      </c>
      <c r="BL13" s="51">
        <v>30</v>
      </c>
      <c r="BM13" s="52">
        <v>96.7741935483871</v>
      </c>
      <c r="BN13" s="51">
        <v>31</v>
      </c>
    </row>
    <row r="14" spans="1:66" ht="15">
      <c r="A14" s="83" t="s">
        <v>244</v>
      </c>
      <c r="B14" s="83" t="s">
        <v>243</v>
      </c>
      <c r="C14" s="53"/>
      <c r="D14" s="54"/>
      <c r="E14" s="53"/>
      <c r="F14" s="55"/>
      <c r="G14" s="53"/>
      <c r="H14" s="57"/>
      <c r="I14" s="56"/>
      <c r="J14" s="56"/>
      <c r="K14" s="36" t="s">
        <v>65</v>
      </c>
      <c r="L14" s="62">
        <v>14</v>
      </c>
      <c r="M14" s="62"/>
      <c r="N14" s="63"/>
      <c r="O14" s="85" t="s">
        <v>266</v>
      </c>
      <c r="P14" s="87">
        <v>43614.29236111111</v>
      </c>
      <c r="Q14" s="85" t="s">
        <v>269</v>
      </c>
      <c r="R14" s="88" t="s">
        <v>277</v>
      </c>
      <c r="S14" s="85" t="s">
        <v>279</v>
      </c>
      <c r="T14" s="85" t="s">
        <v>282</v>
      </c>
      <c r="U14" s="85"/>
      <c r="V14" s="88" t="s">
        <v>302</v>
      </c>
      <c r="W14" s="87">
        <v>43614.29236111111</v>
      </c>
      <c r="X14" s="91">
        <v>43614</v>
      </c>
      <c r="Y14" s="93" t="s">
        <v>331</v>
      </c>
      <c r="Z14" s="88" t="s">
        <v>393</v>
      </c>
      <c r="AA14" s="85"/>
      <c r="AB14" s="85"/>
      <c r="AC14" s="93" t="s">
        <v>455</v>
      </c>
      <c r="AD14" s="85"/>
      <c r="AE14" s="85" t="b">
        <v>0</v>
      </c>
      <c r="AF14" s="85">
        <v>0</v>
      </c>
      <c r="AG14" s="93" t="s">
        <v>508</v>
      </c>
      <c r="AH14" s="85" t="b">
        <v>0</v>
      </c>
      <c r="AI14" s="85" t="s">
        <v>509</v>
      </c>
      <c r="AJ14" s="85"/>
      <c r="AK14" s="93" t="s">
        <v>508</v>
      </c>
      <c r="AL14" s="85" t="b">
        <v>0</v>
      </c>
      <c r="AM14" s="85">
        <v>3</v>
      </c>
      <c r="AN14" s="93" t="s">
        <v>454</v>
      </c>
      <c r="AO14" s="85" t="s">
        <v>519</v>
      </c>
      <c r="AP14" s="85" t="b">
        <v>0</v>
      </c>
      <c r="AQ14" s="93" t="s">
        <v>454</v>
      </c>
      <c r="AR14" s="85" t="s">
        <v>196</v>
      </c>
      <c r="AS14" s="85">
        <v>0</v>
      </c>
      <c r="AT14" s="85">
        <v>0</v>
      </c>
      <c r="AU14" s="85"/>
      <c r="AV14" s="85"/>
      <c r="AW14" s="85"/>
      <c r="AX14" s="85"/>
      <c r="AY14" s="85"/>
      <c r="AZ14" s="85"/>
      <c r="BA14" s="85"/>
      <c r="BB14" s="85"/>
      <c r="BC14">
        <v>1</v>
      </c>
      <c r="BD14" s="84" t="str">
        <f>REPLACE(INDEX(GroupVertices[Group],MATCH(Edges24[[#This Row],[Vertex 1]],GroupVertices[Vertex],0)),1,1,"")</f>
        <v>5</v>
      </c>
      <c r="BE14" s="84" t="str">
        <f>REPLACE(INDEX(GroupVertices[Group],MATCH(Edges24[[#This Row],[Vertex 2]],GroupVertices[Vertex],0)),1,1,"")</f>
        <v>5</v>
      </c>
      <c r="BF14" s="51">
        <v>0</v>
      </c>
      <c r="BG14" s="52">
        <v>0</v>
      </c>
      <c r="BH14" s="51">
        <v>1</v>
      </c>
      <c r="BI14" s="52">
        <v>3.225806451612903</v>
      </c>
      <c r="BJ14" s="51">
        <v>0</v>
      </c>
      <c r="BK14" s="52">
        <v>0</v>
      </c>
      <c r="BL14" s="51">
        <v>30</v>
      </c>
      <c r="BM14" s="52">
        <v>96.7741935483871</v>
      </c>
      <c r="BN14" s="51">
        <v>31</v>
      </c>
    </row>
    <row r="15" spans="1:66" ht="15">
      <c r="A15" s="83" t="s">
        <v>245</v>
      </c>
      <c r="B15" s="83" t="s">
        <v>251</v>
      </c>
      <c r="C15" s="53"/>
      <c r="D15" s="54"/>
      <c r="E15" s="53"/>
      <c r="F15" s="55"/>
      <c r="G15" s="53"/>
      <c r="H15" s="57"/>
      <c r="I15" s="56"/>
      <c r="J15" s="56"/>
      <c r="K15" s="36" t="s">
        <v>65</v>
      </c>
      <c r="L15" s="62">
        <v>15</v>
      </c>
      <c r="M15" s="62"/>
      <c r="N15" s="63"/>
      <c r="O15" s="85" t="s">
        <v>266</v>
      </c>
      <c r="P15" s="87">
        <v>43614.305601851855</v>
      </c>
      <c r="Q15" s="85" t="s">
        <v>270</v>
      </c>
      <c r="R15" s="85"/>
      <c r="S15" s="85"/>
      <c r="T15" s="85" t="s">
        <v>283</v>
      </c>
      <c r="U15" s="85"/>
      <c r="V15" s="88" t="s">
        <v>303</v>
      </c>
      <c r="W15" s="87">
        <v>43614.305601851855</v>
      </c>
      <c r="X15" s="91">
        <v>43614</v>
      </c>
      <c r="Y15" s="93" t="s">
        <v>332</v>
      </c>
      <c r="Z15" s="88" t="s">
        <v>394</v>
      </c>
      <c r="AA15" s="85"/>
      <c r="AB15" s="85"/>
      <c r="AC15" s="93" t="s">
        <v>456</v>
      </c>
      <c r="AD15" s="85"/>
      <c r="AE15" s="85" t="b">
        <v>0</v>
      </c>
      <c r="AF15" s="85">
        <v>0</v>
      </c>
      <c r="AG15" s="93" t="s">
        <v>508</v>
      </c>
      <c r="AH15" s="85" t="b">
        <v>0</v>
      </c>
      <c r="AI15" s="85" t="s">
        <v>509</v>
      </c>
      <c r="AJ15" s="85"/>
      <c r="AK15" s="93" t="s">
        <v>508</v>
      </c>
      <c r="AL15" s="85" t="b">
        <v>0</v>
      </c>
      <c r="AM15" s="85">
        <v>13</v>
      </c>
      <c r="AN15" s="93" t="s">
        <v>474</v>
      </c>
      <c r="AO15" s="85" t="s">
        <v>520</v>
      </c>
      <c r="AP15" s="85" t="b">
        <v>0</v>
      </c>
      <c r="AQ15" s="93" t="s">
        <v>474</v>
      </c>
      <c r="AR15" s="85" t="s">
        <v>196</v>
      </c>
      <c r="AS15" s="85">
        <v>0</v>
      </c>
      <c r="AT15" s="85">
        <v>0</v>
      </c>
      <c r="AU15" s="85"/>
      <c r="AV15" s="85"/>
      <c r="AW15" s="85"/>
      <c r="AX15" s="85"/>
      <c r="AY15" s="85"/>
      <c r="AZ15" s="85"/>
      <c r="BA15" s="85"/>
      <c r="BB15" s="85"/>
      <c r="BC15">
        <v>1</v>
      </c>
      <c r="BD15" s="84" t="str">
        <f>REPLACE(INDEX(GroupVertices[Group],MATCH(Edges24[[#This Row],[Vertex 1]],GroupVertices[Vertex],0)),1,1,"")</f>
        <v>1</v>
      </c>
      <c r="BE15" s="84" t="str">
        <f>REPLACE(INDEX(GroupVertices[Group],MATCH(Edges24[[#This Row],[Vertex 2]],GroupVertices[Vertex],0)),1,1,"")</f>
        <v>1</v>
      </c>
      <c r="BF15" s="51">
        <v>0</v>
      </c>
      <c r="BG15" s="52">
        <v>0</v>
      </c>
      <c r="BH15" s="51">
        <v>0</v>
      </c>
      <c r="BI15" s="52">
        <v>0</v>
      </c>
      <c r="BJ15" s="51">
        <v>0</v>
      </c>
      <c r="BK15" s="52">
        <v>0</v>
      </c>
      <c r="BL15" s="51">
        <v>26</v>
      </c>
      <c r="BM15" s="52">
        <v>100</v>
      </c>
      <c r="BN15" s="51">
        <v>26</v>
      </c>
    </row>
    <row r="16" spans="1:66" ht="15">
      <c r="A16" s="83" t="s">
        <v>246</v>
      </c>
      <c r="B16" s="83" t="s">
        <v>255</v>
      </c>
      <c r="C16" s="53"/>
      <c r="D16" s="54"/>
      <c r="E16" s="53"/>
      <c r="F16" s="55"/>
      <c r="G16" s="53"/>
      <c r="H16" s="57"/>
      <c r="I16" s="56"/>
      <c r="J16" s="56"/>
      <c r="K16" s="36" t="s">
        <v>65</v>
      </c>
      <c r="L16" s="62">
        <v>16</v>
      </c>
      <c r="M16" s="62"/>
      <c r="N16" s="63"/>
      <c r="O16" s="85" t="s">
        <v>266</v>
      </c>
      <c r="P16" s="87">
        <v>43614.35592592593</v>
      </c>
      <c r="Q16" s="85" t="s">
        <v>271</v>
      </c>
      <c r="R16" s="85"/>
      <c r="S16" s="85"/>
      <c r="T16" s="85" t="s">
        <v>283</v>
      </c>
      <c r="U16" s="85"/>
      <c r="V16" s="88" t="s">
        <v>304</v>
      </c>
      <c r="W16" s="87">
        <v>43614.35592592593</v>
      </c>
      <c r="X16" s="91">
        <v>43614</v>
      </c>
      <c r="Y16" s="93" t="s">
        <v>333</v>
      </c>
      <c r="Z16" s="88" t="s">
        <v>395</v>
      </c>
      <c r="AA16" s="85"/>
      <c r="AB16" s="85"/>
      <c r="AC16" s="93" t="s">
        <v>457</v>
      </c>
      <c r="AD16" s="85"/>
      <c r="AE16" s="85" t="b">
        <v>0</v>
      </c>
      <c r="AF16" s="85">
        <v>0</v>
      </c>
      <c r="AG16" s="93" t="s">
        <v>508</v>
      </c>
      <c r="AH16" s="85" t="b">
        <v>0</v>
      </c>
      <c r="AI16" s="85" t="s">
        <v>509</v>
      </c>
      <c r="AJ16" s="85"/>
      <c r="AK16" s="93" t="s">
        <v>508</v>
      </c>
      <c r="AL16" s="85" t="b">
        <v>0</v>
      </c>
      <c r="AM16" s="85">
        <v>4</v>
      </c>
      <c r="AN16" s="93" t="s">
        <v>479</v>
      </c>
      <c r="AO16" s="85" t="s">
        <v>521</v>
      </c>
      <c r="AP16" s="85" t="b">
        <v>0</v>
      </c>
      <c r="AQ16" s="93" t="s">
        <v>479</v>
      </c>
      <c r="AR16" s="85" t="s">
        <v>196</v>
      </c>
      <c r="AS16" s="85">
        <v>0</v>
      </c>
      <c r="AT16" s="85">
        <v>0</v>
      </c>
      <c r="AU16" s="85"/>
      <c r="AV16" s="85"/>
      <c r="AW16" s="85"/>
      <c r="AX16" s="85"/>
      <c r="AY16" s="85"/>
      <c r="AZ16" s="85"/>
      <c r="BA16" s="85"/>
      <c r="BB16" s="85"/>
      <c r="BC16">
        <v>1</v>
      </c>
      <c r="BD16" s="84" t="str">
        <f>REPLACE(INDEX(GroupVertices[Group],MATCH(Edges24[[#This Row],[Vertex 1]],GroupVertices[Vertex],0)),1,1,"")</f>
        <v>2</v>
      </c>
      <c r="BE16" s="84" t="str">
        <f>REPLACE(INDEX(GroupVertices[Group],MATCH(Edges24[[#This Row],[Vertex 2]],GroupVertices[Vertex],0)),1,1,"")</f>
        <v>2</v>
      </c>
      <c r="BF16" s="51">
        <v>0</v>
      </c>
      <c r="BG16" s="52">
        <v>0</v>
      </c>
      <c r="BH16" s="51">
        <v>0</v>
      </c>
      <c r="BI16" s="52">
        <v>0</v>
      </c>
      <c r="BJ16" s="51">
        <v>0</v>
      </c>
      <c r="BK16" s="52">
        <v>0</v>
      </c>
      <c r="BL16" s="51">
        <v>26</v>
      </c>
      <c r="BM16" s="52">
        <v>100</v>
      </c>
      <c r="BN16" s="51">
        <v>26</v>
      </c>
    </row>
    <row r="17" spans="1:66" ht="15">
      <c r="A17" s="83" t="s">
        <v>246</v>
      </c>
      <c r="B17" s="83" t="s">
        <v>262</v>
      </c>
      <c r="C17" s="53"/>
      <c r="D17" s="54"/>
      <c r="E17" s="53"/>
      <c r="F17" s="55"/>
      <c r="G17" s="53"/>
      <c r="H17" s="57"/>
      <c r="I17" s="56"/>
      <c r="J17" s="56"/>
      <c r="K17" s="36" t="s">
        <v>65</v>
      </c>
      <c r="L17" s="62">
        <v>17</v>
      </c>
      <c r="M17" s="62"/>
      <c r="N17" s="63"/>
      <c r="O17" s="85" t="s">
        <v>266</v>
      </c>
      <c r="P17" s="87">
        <v>43614.3587962963</v>
      </c>
      <c r="Q17" s="85" t="s">
        <v>271</v>
      </c>
      <c r="R17" s="85"/>
      <c r="S17" s="85"/>
      <c r="T17" s="85" t="s">
        <v>283</v>
      </c>
      <c r="U17" s="85"/>
      <c r="V17" s="88" t="s">
        <v>304</v>
      </c>
      <c r="W17" s="87">
        <v>43614.3587962963</v>
      </c>
      <c r="X17" s="91">
        <v>43614</v>
      </c>
      <c r="Y17" s="93" t="s">
        <v>334</v>
      </c>
      <c r="Z17" s="88" t="s">
        <v>396</v>
      </c>
      <c r="AA17" s="85"/>
      <c r="AB17" s="85"/>
      <c r="AC17" s="93" t="s">
        <v>458</v>
      </c>
      <c r="AD17" s="85"/>
      <c r="AE17" s="85" t="b">
        <v>0</v>
      </c>
      <c r="AF17" s="85">
        <v>0</v>
      </c>
      <c r="AG17" s="93" t="s">
        <v>508</v>
      </c>
      <c r="AH17" s="85" t="b">
        <v>0</v>
      </c>
      <c r="AI17" s="85" t="s">
        <v>509</v>
      </c>
      <c r="AJ17" s="85"/>
      <c r="AK17" s="93" t="s">
        <v>508</v>
      </c>
      <c r="AL17" s="85" t="b">
        <v>0</v>
      </c>
      <c r="AM17" s="85">
        <v>5</v>
      </c>
      <c r="AN17" s="93" t="s">
        <v>502</v>
      </c>
      <c r="AO17" s="85" t="s">
        <v>521</v>
      </c>
      <c r="AP17" s="85" t="b">
        <v>0</v>
      </c>
      <c r="AQ17" s="93" t="s">
        <v>502</v>
      </c>
      <c r="AR17" s="85" t="s">
        <v>196</v>
      </c>
      <c r="AS17" s="85">
        <v>0</v>
      </c>
      <c r="AT17" s="85">
        <v>0</v>
      </c>
      <c r="AU17" s="85"/>
      <c r="AV17" s="85"/>
      <c r="AW17" s="85"/>
      <c r="AX17" s="85"/>
      <c r="AY17" s="85"/>
      <c r="AZ17" s="85"/>
      <c r="BA17" s="85"/>
      <c r="BB17" s="85"/>
      <c r="BC17">
        <v>1</v>
      </c>
      <c r="BD17" s="84" t="str">
        <f>REPLACE(INDEX(GroupVertices[Group],MATCH(Edges24[[#This Row],[Vertex 1]],GroupVertices[Vertex],0)),1,1,"")</f>
        <v>2</v>
      </c>
      <c r="BE17" s="84" t="str">
        <f>REPLACE(INDEX(GroupVertices[Group],MATCH(Edges24[[#This Row],[Vertex 2]],GroupVertices[Vertex],0)),1,1,"")</f>
        <v>2</v>
      </c>
      <c r="BF17" s="51">
        <v>0</v>
      </c>
      <c r="BG17" s="52">
        <v>0</v>
      </c>
      <c r="BH17" s="51">
        <v>0</v>
      </c>
      <c r="BI17" s="52">
        <v>0</v>
      </c>
      <c r="BJ17" s="51">
        <v>0</v>
      </c>
      <c r="BK17" s="52">
        <v>0</v>
      </c>
      <c r="BL17" s="51">
        <v>26</v>
      </c>
      <c r="BM17" s="52">
        <v>100</v>
      </c>
      <c r="BN17" s="51">
        <v>26</v>
      </c>
    </row>
    <row r="18" spans="1:66" ht="15">
      <c r="A18" s="83" t="s">
        <v>247</v>
      </c>
      <c r="B18" s="83" t="s">
        <v>257</v>
      </c>
      <c r="C18" s="53"/>
      <c r="D18" s="54"/>
      <c r="E18" s="53"/>
      <c r="F18" s="55"/>
      <c r="G18" s="53"/>
      <c r="H18" s="57"/>
      <c r="I18" s="56"/>
      <c r="J18" s="56"/>
      <c r="K18" s="36" t="s">
        <v>65</v>
      </c>
      <c r="L18" s="62">
        <v>18</v>
      </c>
      <c r="M18" s="62"/>
      <c r="N18" s="63"/>
      <c r="O18" s="85" t="s">
        <v>266</v>
      </c>
      <c r="P18" s="87">
        <v>43614.381886574076</v>
      </c>
      <c r="Q18" s="85" t="s">
        <v>271</v>
      </c>
      <c r="R18" s="85"/>
      <c r="S18" s="85"/>
      <c r="T18" s="85" t="s">
        <v>283</v>
      </c>
      <c r="U18" s="85"/>
      <c r="V18" s="88" t="s">
        <v>295</v>
      </c>
      <c r="W18" s="87">
        <v>43614.381886574076</v>
      </c>
      <c r="X18" s="91">
        <v>43614</v>
      </c>
      <c r="Y18" s="93" t="s">
        <v>335</v>
      </c>
      <c r="Z18" s="88" t="s">
        <v>397</v>
      </c>
      <c r="AA18" s="85"/>
      <c r="AB18" s="85"/>
      <c r="AC18" s="93" t="s">
        <v>459</v>
      </c>
      <c r="AD18" s="85"/>
      <c r="AE18" s="85" t="b">
        <v>0</v>
      </c>
      <c r="AF18" s="85">
        <v>0</v>
      </c>
      <c r="AG18" s="93" t="s">
        <v>508</v>
      </c>
      <c r="AH18" s="85" t="b">
        <v>0</v>
      </c>
      <c r="AI18" s="85" t="s">
        <v>509</v>
      </c>
      <c r="AJ18" s="85"/>
      <c r="AK18" s="93" t="s">
        <v>508</v>
      </c>
      <c r="AL18" s="85" t="b">
        <v>0</v>
      </c>
      <c r="AM18" s="85">
        <v>6</v>
      </c>
      <c r="AN18" s="93" t="s">
        <v>482</v>
      </c>
      <c r="AO18" s="85" t="s">
        <v>522</v>
      </c>
      <c r="AP18" s="85" t="b">
        <v>0</v>
      </c>
      <c r="AQ18" s="93" t="s">
        <v>482</v>
      </c>
      <c r="AR18" s="85" t="s">
        <v>196</v>
      </c>
      <c r="AS18" s="85">
        <v>0</v>
      </c>
      <c r="AT18" s="85">
        <v>0</v>
      </c>
      <c r="AU18" s="85"/>
      <c r="AV18" s="85"/>
      <c r="AW18" s="85"/>
      <c r="AX18" s="85"/>
      <c r="AY18" s="85"/>
      <c r="AZ18" s="85"/>
      <c r="BA18" s="85"/>
      <c r="BB18" s="85"/>
      <c r="BC18">
        <v>1</v>
      </c>
      <c r="BD18" s="84" t="str">
        <f>REPLACE(INDEX(GroupVertices[Group],MATCH(Edges24[[#This Row],[Vertex 1]],GroupVertices[Vertex],0)),1,1,"")</f>
        <v>3</v>
      </c>
      <c r="BE18" s="84" t="str">
        <f>REPLACE(INDEX(GroupVertices[Group],MATCH(Edges24[[#This Row],[Vertex 2]],GroupVertices[Vertex],0)),1,1,"")</f>
        <v>3</v>
      </c>
      <c r="BF18" s="51">
        <v>0</v>
      </c>
      <c r="BG18" s="52">
        <v>0</v>
      </c>
      <c r="BH18" s="51">
        <v>0</v>
      </c>
      <c r="BI18" s="52">
        <v>0</v>
      </c>
      <c r="BJ18" s="51">
        <v>0</v>
      </c>
      <c r="BK18" s="52">
        <v>0</v>
      </c>
      <c r="BL18" s="51">
        <v>26</v>
      </c>
      <c r="BM18" s="52">
        <v>100</v>
      </c>
      <c r="BN18" s="51">
        <v>26</v>
      </c>
    </row>
    <row r="19" spans="1:66" ht="15">
      <c r="A19" s="83" t="s">
        <v>248</v>
      </c>
      <c r="B19" s="83" t="s">
        <v>262</v>
      </c>
      <c r="C19" s="53"/>
      <c r="D19" s="54"/>
      <c r="E19" s="53"/>
      <c r="F19" s="55"/>
      <c r="G19" s="53"/>
      <c r="H19" s="57"/>
      <c r="I19" s="56"/>
      <c r="J19" s="56"/>
      <c r="K19" s="36" t="s">
        <v>65</v>
      </c>
      <c r="L19" s="62">
        <v>19</v>
      </c>
      <c r="M19" s="62"/>
      <c r="N19" s="63"/>
      <c r="O19" s="85" t="s">
        <v>266</v>
      </c>
      <c r="P19" s="87">
        <v>43614.34032407407</v>
      </c>
      <c r="Q19" s="85" t="s">
        <v>271</v>
      </c>
      <c r="R19" s="85"/>
      <c r="S19" s="85"/>
      <c r="T19" s="85" t="s">
        <v>283</v>
      </c>
      <c r="U19" s="85"/>
      <c r="V19" s="88" t="s">
        <v>305</v>
      </c>
      <c r="W19" s="87">
        <v>43614.34032407407</v>
      </c>
      <c r="X19" s="91">
        <v>43614</v>
      </c>
      <c r="Y19" s="93" t="s">
        <v>336</v>
      </c>
      <c r="Z19" s="88" t="s">
        <v>398</v>
      </c>
      <c r="AA19" s="85"/>
      <c r="AB19" s="85"/>
      <c r="AC19" s="93" t="s">
        <v>460</v>
      </c>
      <c r="AD19" s="85"/>
      <c r="AE19" s="85" t="b">
        <v>0</v>
      </c>
      <c r="AF19" s="85">
        <v>0</v>
      </c>
      <c r="AG19" s="93" t="s">
        <v>508</v>
      </c>
      <c r="AH19" s="85" t="b">
        <v>0</v>
      </c>
      <c r="AI19" s="85" t="s">
        <v>509</v>
      </c>
      <c r="AJ19" s="85"/>
      <c r="AK19" s="93" t="s">
        <v>508</v>
      </c>
      <c r="AL19" s="85" t="b">
        <v>0</v>
      </c>
      <c r="AM19" s="85">
        <v>5</v>
      </c>
      <c r="AN19" s="93" t="s">
        <v>502</v>
      </c>
      <c r="AO19" s="85" t="s">
        <v>523</v>
      </c>
      <c r="AP19" s="85" t="b">
        <v>0</v>
      </c>
      <c r="AQ19" s="93" t="s">
        <v>502</v>
      </c>
      <c r="AR19" s="85" t="s">
        <v>196</v>
      </c>
      <c r="AS19" s="85">
        <v>0</v>
      </c>
      <c r="AT19" s="85">
        <v>0</v>
      </c>
      <c r="AU19" s="85"/>
      <c r="AV19" s="85"/>
      <c r="AW19" s="85"/>
      <c r="AX19" s="85"/>
      <c r="AY19" s="85"/>
      <c r="AZ19" s="85"/>
      <c r="BA19" s="85"/>
      <c r="BB19" s="85"/>
      <c r="BC19">
        <v>1</v>
      </c>
      <c r="BD19" s="84" t="str">
        <f>REPLACE(INDEX(GroupVertices[Group],MATCH(Edges24[[#This Row],[Vertex 1]],GroupVertices[Vertex],0)),1,1,"")</f>
        <v>2</v>
      </c>
      <c r="BE19" s="84" t="str">
        <f>REPLACE(INDEX(GroupVertices[Group],MATCH(Edges24[[#This Row],[Vertex 2]],GroupVertices[Vertex],0)),1,1,"")</f>
        <v>2</v>
      </c>
      <c r="BF19" s="51">
        <v>0</v>
      </c>
      <c r="BG19" s="52">
        <v>0</v>
      </c>
      <c r="BH19" s="51">
        <v>0</v>
      </c>
      <c r="BI19" s="52">
        <v>0</v>
      </c>
      <c r="BJ19" s="51">
        <v>0</v>
      </c>
      <c r="BK19" s="52">
        <v>0</v>
      </c>
      <c r="BL19" s="51">
        <v>26</v>
      </c>
      <c r="BM19" s="52">
        <v>100</v>
      </c>
      <c r="BN19" s="51">
        <v>26</v>
      </c>
    </row>
    <row r="20" spans="1:66" ht="15">
      <c r="A20" s="83" t="s">
        <v>248</v>
      </c>
      <c r="B20" s="83" t="s">
        <v>263</v>
      </c>
      <c r="C20" s="53"/>
      <c r="D20" s="54"/>
      <c r="E20" s="53"/>
      <c r="F20" s="55"/>
      <c r="G20" s="53"/>
      <c r="H20" s="57"/>
      <c r="I20" s="56"/>
      <c r="J20" s="56"/>
      <c r="K20" s="36" t="s">
        <v>65</v>
      </c>
      <c r="L20" s="62">
        <v>20</v>
      </c>
      <c r="M20" s="62"/>
      <c r="N20" s="63"/>
      <c r="O20" s="85" t="s">
        <v>266</v>
      </c>
      <c r="P20" s="87">
        <v>43614.34033564815</v>
      </c>
      <c r="Q20" s="85" t="s">
        <v>271</v>
      </c>
      <c r="R20" s="85"/>
      <c r="S20" s="85"/>
      <c r="T20" s="85" t="s">
        <v>283</v>
      </c>
      <c r="U20" s="85"/>
      <c r="V20" s="88" t="s">
        <v>305</v>
      </c>
      <c r="W20" s="87">
        <v>43614.34033564815</v>
      </c>
      <c r="X20" s="91">
        <v>43614</v>
      </c>
      <c r="Y20" s="93" t="s">
        <v>337</v>
      </c>
      <c r="Z20" s="88" t="s">
        <v>399</v>
      </c>
      <c r="AA20" s="85"/>
      <c r="AB20" s="85"/>
      <c r="AC20" s="93" t="s">
        <v>461</v>
      </c>
      <c r="AD20" s="85"/>
      <c r="AE20" s="85" t="b">
        <v>0</v>
      </c>
      <c r="AF20" s="85">
        <v>0</v>
      </c>
      <c r="AG20" s="93" t="s">
        <v>508</v>
      </c>
      <c r="AH20" s="85" t="b">
        <v>0</v>
      </c>
      <c r="AI20" s="85" t="s">
        <v>509</v>
      </c>
      <c r="AJ20" s="85"/>
      <c r="AK20" s="93" t="s">
        <v>508</v>
      </c>
      <c r="AL20" s="85" t="b">
        <v>0</v>
      </c>
      <c r="AM20" s="85">
        <v>5</v>
      </c>
      <c r="AN20" s="93" t="s">
        <v>504</v>
      </c>
      <c r="AO20" s="85" t="s">
        <v>523</v>
      </c>
      <c r="AP20" s="85" t="b">
        <v>0</v>
      </c>
      <c r="AQ20" s="93" t="s">
        <v>504</v>
      </c>
      <c r="AR20" s="85" t="s">
        <v>196</v>
      </c>
      <c r="AS20" s="85">
        <v>0</v>
      </c>
      <c r="AT20" s="85">
        <v>0</v>
      </c>
      <c r="AU20" s="85"/>
      <c r="AV20" s="85"/>
      <c r="AW20" s="85"/>
      <c r="AX20" s="85"/>
      <c r="AY20" s="85"/>
      <c r="AZ20" s="85"/>
      <c r="BA20" s="85"/>
      <c r="BB20" s="85"/>
      <c r="BC20">
        <v>1</v>
      </c>
      <c r="BD20" s="84" t="str">
        <f>REPLACE(INDEX(GroupVertices[Group],MATCH(Edges24[[#This Row],[Vertex 1]],GroupVertices[Vertex],0)),1,1,"")</f>
        <v>2</v>
      </c>
      <c r="BE20" s="84" t="str">
        <f>REPLACE(INDEX(GroupVertices[Group],MATCH(Edges24[[#This Row],[Vertex 2]],GroupVertices[Vertex],0)),1,1,"")</f>
        <v>4</v>
      </c>
      <c r="BF20" s="51">
        <v>0</v>
      </c>
      <c r="BG20" s="52">
        <v>0</v>
      </c>
      <c r="BH20" s="51">
        <v>0</v>
      </c>
      <c r="BI20" s="52">
        <v>0</v>
      </c>
      <c r="BJ20" s="51">
        <v>0</v>
      </c>
      <c r="BK20" s="52">
        <v>0</v>
      </c>
      <c r="BL20" s="51">
        <v>26</v>
      </c>
      <c r="BM20" s="52">
        <v>100</v>
      </c>
      <c r="BN20" s="51">
        <v>26</v>
      </c>
    </row>
    <row r="21" spans="1:66" ht="15">
      <c r="A21" s="83" t="s">
        <v>248</v>
      </c>
      <c r="B21" s="83" t="s">
        <v>255</v>
      </c>
      <c r="C21" s="53"/>
      <c r="D21" s="54"/>
      <c r="E21" s="53"/>
      <c r="F21" s="55"/>
      <c r="G21" s="53"/>
      <c r="H21" s="57"/>
      <c r="I21" s="56"/>
      <c r="J21" s="56"/>
      <c r="K21" s="36" t="s">
        <v>65</v>
      </c>
      <c r="L21" s="62">
        <v>21</v>
      </c>
      <c r="M21" s="62"/>
      <c r="N21" s="63"/>
      <c r="O21" s="85" t="s">
        <v>266</v>
      </c>
      <c r="P21" s="87">
        <v>43614.354212962964</v>
      </c>
      <c r="Q21" s="85" t="s">
        <v>271</v>
      </c>
      <c r="R21" s="85"/>
      <c r="S21" s="85"/>
      <c r="T21" s="85" t="s">
        <v>283</v>
      </c>
      <c r="U21" s="85"/>
      <c r="V21" s="88" t="s">
        <v>305</v>
      </c>
      <c r="W21" s="87">
        <v>43614.354212962964</v>
      </c>
      <c r="X21" s="91">
        <v>43614</v>
      </c>
      <c r="Y21" s="93" t="s">
        <v>338</v>
      </c>
      <c r="Z21" s="88" t="s">
        <v>400</v>
      </c>
      <c r="AA21" s="85"/>
      <c r="AB21" s="85"/>
      <c r="AC21" s="93" t="s">
        <v>462</v>
      </c>
      <c r="AD21" s="85"/>
      <c r="AE21" s="85" t="b">
        <v>0</v>
      </c>
      <c r="AF21" s="85">
        <v>0</v>
      </c>
      <c r="AG21" s="93" t="s">
        <v>508</v>
      </c>
      <c r="AH21" s="85" t="b">
        <v>0</v>
      </c>
      <c r="AI21" s="85" t="s">
        <v>509</v>
      </c>
      <c r="AJ21" s="85"/>
      <c r="AK21" s="93" t="s">
        <v>508</v>
      </c>
      <c r="AL21" s="85" t="b">
        <v>0</v>
      </c>
      <c r="AM21" s="85">
        <v>4</v>
      </c>
      <c r="AN21" s="93" t="s">
        <v>479</v>
      </c>
      <c r="AO21" s="85" t="s">
        <v>523</v>
      </c>
      <c r="AP21" s="85" t="b">
        <v>0</v>
      </c>
      <c r="AQ21" s="93" t="s">
        <v>479</v>
      </c>
      <c r="AR21" s="85" t="s">
        <v>196</v>
      </c>
      <c r="AS21" s="85">
        <v>0</v>
      </c>
      <c r="AT21" s="85">
        <v>0</v>
      </c>
      <c r="AU21" s="85"/>
      <c r="AV21" s="85"/>
      <c r="AW21" s="85"/>
      <c r="AX21" s="85"/>
      <c r="AY21" s="85"/>
      <c r="AZ21" s="85"/>
      <c r="BA21" s="85"/>
      <c r="BB21" s="85"/>
      <c r="BC21">
        <v>1</v>
      </c>
      <c r="BD21" s="84" t="str">
        <f>REPLACE(INDEX(GroupVertices[Group],MATCH(Edges24[[#This Row],[Vertex 1]],GroupVertices[Vertex],0)),1,1,"")</f>
        <v>2</v>
      </c>
      <c r="BE21" s="84" t="str">
        <f>REPLACE(INDEX(GroupVertices[Group],MATCH(Edges24[[#This Row],[Vertex 2]],GroupVertices[Vertex],0)),1,1,"")</f>
        <v>2</v>
      </c>
      <c r="BF21" s="51">
        <v>0</v>
      </c>
      <c r="BG21" s="52">
        <v>0</v>
      </c>
      <c r="BH21" s="51">
        <v>0</v>
      </c>
      <c r="BI21" s="52">
        <v>0</v>
      </c>
      <c r="BJ21" s="51">
        <v>0</v>
      </c>
      <c r="BK21" s="52">
        <v>0</v>
      </c>
      <c r="BL21" s="51">
        <v>26</v>
      </c>
      <c r="BM21" s="52">
        <v>100</v>
      </c>
      <c r="BN21" s="51">
        <v>26</v>
      </c>
    </row>
    <row r="22" spans="1:66" ht="15">
      <c r="A22" s="83" t="s">
        <v>248</v>
      </c>
      <c r="B22" s="83" t="s">
        <v>260</v>
      </c>
      <c r="C22" s="53"/>
      <c r="D22" s="54"/>
      <c r="E22" s="53"/>
      <c r="F22" s="55"/>
      <c r="G22" s="53"/>
      <c r="H22" s="57"/>
      <c r="I22" s="56"/>
      <c r="J22" s="56"/>
      <c r="K22" s="36" t="s">
        <v>65</v>
      </c>
      <c r="L22" s="62">
        <v>22</v>
      </c>
      <c r="M22" s="62"/>
      <c r="N22" s="63"/>
      <c r="O22" s="85" t="s">
        <v>266</v>
      </c>
      <c r="P22" s="87">
        <v>43614.37505787037</v>
      </c>
      <c r="Q22" s="85" t="s">
        <v>271</v>
      </c>
      <c r="R22" s="85"/>
      <c r="S22" s="85"/>
      <c r="T22" s="85" t="s">
        <v>283</v>
      </c>
      <c r="U22" s="85"/>
      <c r="V22" s="88" t="s">
        <v>305</v>
      </c>
      <c r="W22" s="87">
        <v>43614.37505787037</v>
      </c>
      <c r="X22" s="91">
        <v>43614</v>
      </c>
      <c r="Y22" s="93" t="s">
        <v>339</v>
      </c>
      <c r="Z22" s="88" t="s">
        <v>401</v>
      </c>
      <c r="AA22" s="85"/>
      <c r="AB22" s="85"/>
      <c r="AC22" s="93" t="s">
        <v>463</v>
      </c>
      <c r="AD22" s="85"/>
      <c r="AE22" s="85" t="b">
        <v>0</v>
      </c>
      <c r="AF22" s="85">
        <v>0</v>
      </c>
      <c r="AG22" s="93" t="s">
        <v>508</v>
      </c>
      <c r="AH22" s="85" t="b">
        <v>0</v>
      </c>
      <c r="AI22" s="85" t="s">
        <v>509</v>
      </c>
      <c r="AJ22" s="85"/>
      <c r="AK22" s="93" t="s">
        <v>508</v>
      </c>
      <c r="AL22" s="85" t="b">
        <v>0</v>
      </c>
      <c r="AM22" s="85">
        <v>7</v>
      </c>
      <c r="AN22" s="93" t="s">
        <v>496</v>
      </c>
      <c r="AO22" s="85" t="s">
        <v>523</v>
      </c>
      <c r="AP22" s="85" t="b">
        <v>0</v>
      </c>
      <c r="AQ22" s="93" t="s">
        <v>496</v>
      </c>
      <c r="AR22" s="85" t="s">
        <v>196</v>
      </c>
      <c r="AS22" s="85">
        <v>0</v>
      </c>
      <c r="AT22" s="85">
        <v>0</v>
      </c>
      <c r="AU22" s="85"/>
      <c r="AV22" s="85"/>
      <c r="AW22" s="85"/>
      <c r="AX22" s="85"/>
      <c r="AY22" s="85"/>
      <c r="AZ22" s="85"/>
      <c r="BA22" s="85"/>
      <c r="BB22" s="85"/>
      <c r="BC22">
        <v>1</v>
      </c>
      <c r="BD22" s="84" t="str">
        <f>REPLACE(INDEX(GroupVertices[Group],MATCH(Edges24[[#This Row],[Vertex 1]],GroupVertices[Vertex],0)),1,1,"")</f>
        <v>2</v>
      </c>
      <c r="BE22" s="84" t="str">
        <f>REPLACE(INDEX(GroupVertices[Group],MATCH(Edges24[[#This Row],[Vertex 2]],GroupVertices[Vertex],0)),1,1,"")</f>
        <v>3</v>
      </c>
      <c r="BF22" s="51">
        <v>0</v>
      </c>
      <c r="BG22" s="52">
        <v>0</v>
      </c>
      <c r="BH22" s="51">
        <v>0</v>
      </c>
      <c r="BI22" s="52">
        <v>0</v>
      </c>
      <c r="BJ22" s="51">
        <v>0</v>
      </c>
      <c r="BK22" s="52">
        <v>0</v>
      </c>
      <c r="BL22" s="51">
        <v>26</v>
      </c>
      <c r="BM22" s="52">
        <v>100</v>
      </c>
      <c r="BN22" s="51">
        <v>26</v>
      </c>
    </row>
    <row r="23" spans="1:66" ht="15">
      <c r="A23" s="83" t="s">
        <v>248</v>
      </c>
      <c r="B23" s="83" t="s">
        <v>257</v>
      </c>
      <c r="C23" s="53"/>
      <c r="D23" s="54"/>
      <c r="E23" s="53"/>
      <c r="F23" s="55"/>
      <c r="G23" s="53"/>
      <c r="H23" s="57"/>
      <c r="I23" s="56"/>
      <c r="J23" s="56"/>
      <c r="K23" s="36" t="s">
        <v>65</v>
      </c>
      <c r="L23" s="62">
        <v>23</v>
      </c>
      <c r="M23" s="62"/>
      <c r="N23" s="63"/>
      <c r="O23" s="85" t="s">
        <v>266</v>
      </c>
      <c r="P23" s="87">
        <v>43614.38196759259</v>
      </c>
      <c r="Q23" s="85" t="s">
        <v>271</v>
      </c>
      <c r="R23" s="85"/>
      <c r="S23" s="85"/>
      <c r="T23" s="85" t="s">
        <v>283</v>
      </c>
      <c r="U23" s="85"/>
      <c r="V23" s="88" t="s">
        <v>305</v>
      </c>
      <c r="W23" s="87">
        <v>43614.38196759259</v>
      </c>
      <c r="X23" s="91">
        <v>43614</v>
      </c>
      <c r="Y23" s="93" t="s">
        <v>340</v>
      </c>
      <c r="Z23" s="88" t="s">
        <v>402</v>
      </c>
      <c r="AA23" s="85"/>
      <c r="AB23" s="85"/>
      <c r="AC23" s="93" t="s">
        <v>464</v>
      </c>
      <c r="AD23" s="85"/>
      <c r="AE23" s="85" t="b">
        <v>0</v>
      </c>
      <c r="AF23" s="85">
        <v>0</v>
      </c>
      <c r="AG23" s="93" t="s">
        <v>508</v>
      </c>
      <c r="AH23" s="85" t="b">
        <v>0</v>
      </c>
      <c r="AI23" s="85" t="s">
        <v>509</v>
      </c>
      <c r="AJ23" s="85"/>
      <c r="AK23" s="93" t="s">
        <v>508</v>
      </c>
      <c r="AL23" s="85" t="b">
        <v>0</v>
      </c>
      <c r="AM23" s="85">
        <v>6</v>
      </c>
      <c r="AN23" s="93" t="s">
        <v>482</v>
      </c>
      <c r="AO23" s="85" t="s">
        <v>523</v>
      </c>
      <c r="AP23" s="85" t="b">
        <v>0</v>
      </c>
      <c r="AQ23" s="93" t="s">
        <v>482</v>
      </c>
      <c r="AR23" s="85" t="s">
        <v>196</v>
      </c>
      <c r="AS23" s="85">
        <v>0</v>
      </c>
      <c r="AT23" s="85">
        <v>0</v>
      </c>
      <c r="AU23" s="85"/>
      <c r="AV23" s="85"/>
      <c r="AW23" s="85"/>
      <c r="AX23" s="85"/>
      <c r="AY23" s="85"/>
      <c r="AZ23" s="85"/>
      <c r="BA23" s="85"/>
      <c r="BB23" s="85"/>
      <c r="BC23">
        <v>1</v>
      </c>
      <c r="BD23" s="84" t="str">
        <f>REPLACE(INDEX(GroupVertices[Group],MATCH(Edges24[[#This Row],[Vertex 1]],GroupVertices[Vertex],0)),1,1,"")</f>
        <v>2</v>
      </c>
      <c r="BE23" s="84" t="str">
        <f>REPLACE(INDEX(GroupVertices[Group],MATCH(Edges24[[#This Row],[Vertex 2]],GroupVertices[Vertex],0)),1,1,"")</f>
        <v>3</v>
      </c>
      <c r="BF23" s="51">
        <v>0</v>
      </c>
      <c r="BG23" s="52">
        <v>0</v>
      </c>
      <c r="BH23" s="51">
        <v>0</v>
      </c>
      <c r="BI23" s="52">
        <v>0</v>
      </c>
      <c r="BJ23" s="51">
        <v>0</v>
      </c>
      <c r="BK23" s="52">
        <v>0</v>
      </c>
      <c r="BL23" s="51">
        <v>26</v>
      </c>
      <c r="BM23" s="52">
        <v>100</v>
      </c>
      <c r="BN23" s="51">
        <v>26</v>
      </c>
    </row>
    <row r="24" spans="1:66" ht="15">
      <c r="A24" s="83" t="s">
        <v>249</v>
      </c>
      <c r="B24" s="83" t="s">
        <v>251</v>
      </c>
      <c r="C24" s="53"/>
      <c r="D24" s="54"/>
      <c r="E24" s="53"/>
      <c r="F24" s="55"/>
      <c r="G24" s="53"/>
      <c r="H24" s="57"/>
      <c r="I24" s="56"/>
      <c r="J24" s="56"/>
      <c r="K24" s="36" t="s">
        <v>65</v>
      </c>
      <c r="L24" s="62">
        <v>24</v>
      </c>
      <c r="M24" s="62"/>
      <c r="N24" s="63"/>
      <c r="O24" s="85" t="s">
        <v>266</v>
      </c>
      <c r="P24" s="87">
        <v>43614.22721064815</v>
      </c>
      <c r="Q24" s="85" t="s">
        <v>270</v>
      </c>
      <c r="R24" s="85"/>
      <c r="S24" s="85"/>
      <c r="T24" s="85" t="s">
        <v>283</v>
      </c>
      <c r="U24" s="85"/>
      <c r="V24" s="88" t="s">
        <v>306</v>
      </c>
      <c r="W24" s="87">
        <v>43614.22721064815</v>
      </c>
      <c r="X24" s="91">
        <v>43614</v>
      </c>
      <c r="Y24" s="93" t="s">
        <v>341</v>
      </c>
      <c r="Z24" s="88" t="s">
        <v>403</v>
      </c>
      <c r="AA24" s="85"/>
      <c r="AB24" s="85"/>
      <c r="AC24" s="93" t="s">
        <v>465</v>
      </c>
      <c r="AD24" s="85"/>
      <c r="AE24" s="85" t="b">
        <v>0</v>
      </c>
      <c r="AF24" s="85">
        <v>0</v>
      </c>
      <c r="AG24" s="93" t="s">
        <v>508</v>
      </c>
      <c r="AH24" s="85" t="b">
        <v>0</v>
      </c>
      <c r="AI24" s="85" t="s">
        <v>509</v>
      </c>
      <c r="AJ24" s="85"/>
      <c r="AK24" s="93" t="s">
        <v>508</v>
      </c>
      <c r="AL24" s="85" t="b">
        <v>0</v>
      </c>
      <c r="AM24" s="85">
        <v>13</v>
      </c>
      <c r="AN24" s="93" t="s">
        <v>474</v>
      </c>
      <c r="AO24" s="85" t="s">
        <v>524</v>
      </c>
      <c r="AP24" s="85" t="b">
        <v>0</v>
      </c>
      <c r="AQ24" s="93" t="s">
        <v>474</v>
      </c>
      <c r="AR24" s="85" t="s">
        <v>196</v>
      </c>
      <c r="AS24" s="85">
        <v>0</v>
      </c>
      <c r="AT24" s="85">
        <v>0</v>
      </c>
      <c r="AU24" s="85"/>
      <c r="AV24" s="85"/>
      <c r="AW24" s="85"/>
      <c r="AX24" s="85"/>
      <c r="AY24" s="85"/>
      <c r="AZ24" s="85"/>
      <c r="BA24" s="85"/>
      <c r="BB24" s="85"/>
      <c r="BC24">
        <v>1</v>
      </c>
      <c r="BD24" s="84" t="str">
        <f>REPLACE(INDEX(GroupVertices[Group],MATCH(Edges24[[#This Row],[Vertex 1]],GroupVertices[Vertex],0)),1,1,"")</f>
        <v>3</v>
      </c>
      <c r="BE24" s="84" t="str">
        <f>REPLACE(INDEX(GroupVertices[Group],MATCH(Edges24[[#This Row],[Vertex 2]],GroupVertices[Vertex],0)),1,1,"")</f>
        <v>1</v>
      </c>
      <c r="BF24" s="51">
        <v>0</v>
      </c>
      <c r="BG24" s="52">
        <v>0</v>
      </c>
      <c r="BH24" s="51">
        <v>0</v>
      </c>
      <c r="BI24" s="52">
        <v>0</v>
      </c>
      <c r="BJ24" s="51">
        <v>0</v>
      </c>
      <c r="BK24" s="52">
        <v>0</v>
      </c>
      <c r="BL24" s="51">
        <v>26</v>
      </c>
      <c r="BM24" s="52">
        <v>100</v>
      </c>
      <c r="BN24" s="51">
        <v>26</v>
      </c>
    </row>
    <row r="25" spans="1:66" ht="15">
      <c r="A25" s="83" t="s">
        <v>249</v>
      </c>
      <c r="B25" s="83" t="s">
        <v>263</v>
      </c>
      <c r="C25" s="53"/>
      <c r="D25" s="54"/>
      <c r="E25" s="53"/>
      <c r="F25" s="55"/>
      <c r="G25" s="53"/>
      <c r="H25" s="57"/>
      <c r="I25" s="56"/>
      <c r="J25" s="56"/>
      <c r="K25" s="36" t="s">
        <v>65</v>
      </c>
      <c r="L25" s="62">
        <v>25</v>
      </c>
      <c r="M25" s="62"/>
      <c r="N25" s="63"/>
      <c r="O25" s="85" t="s">
        <v>266</v>
      </c>
      <c r="P25" s="87">
        <v>43614.34138888889</v>
      </c>
      <c r="Q25" s="85" t="s">
        <v>271</v>
      </c>
      <c r="R25" s="85"/>
      <c r="S25" s="85"/>
      <c r="T25" s="85" t="s">
        <v>283</v>
      </c>
      <c r="U25" s="85"/>
      <c r="V25" s="88" t="s">
        <v>306</v>
      </c>
      <c r="W25" s="87">
        <v>43614.34138888889</v>
      </c>
      <c r="X25" s="91">
        <v>43614</v>
      </c>
      <c r="Y25" s="93" t="s">
        <v>342</v>
      </c>
      <c r="Z25" s="88" t="s">
        <v>404</v>
      </c>
      <c r="AA25" s="85"/>
      <c r="AB25" s="85"/>
      <c r="AC25" s="93" t="s">
        <v>466</v>
      </c>
      <c r="AD25" s="85"/>
      <c r="AE25" s="85" t="b">
        <v>0</v>
      </c>
      <c r="AF25" s="85">
        <v>0</v>
      </c>
      <c r="AG25" s="93" t="s">
        <v>508</v>
      </c>
      <c r="AH25" s="85" t="b">
        <v>0</v>
      </c>
      <c r="AI25" s="85" t="s">
        <v>509</v>
      </c>
      <c r="AJ25" s="85"/>
      <c r="AK25" s="93" t="s">
        <v>508</v>
      </c>
      <c r="AL25" s="85" t="b">
        <v>0</v>
      </c>
      <c r="AM25" s="85">
        <v>5</v>
      </c>
      <c r="AN25" s="93" t="s">
        <v>504</v>
      </c>
      <c r="AO25" s="85" t="s">
        <v>524</v>
      </c>
      <c r="AP25" s="85" t="b">
        <v>0</v>
      </c>
      <c r="AQ25" s="93" t="s">
        <v>504</v>
      </c>
      <c r="AR25" s="85" t="s">
        <v>196</v>
      </c>
      <c r="AS25" s="85">
        <v>0</v>
      </c>
      <c r="AT25" s="85">
        <v>0</v>
      </c>
      <c r="AU25" s="85"/>
      <c r="AV25" s="85"/>
      <c r="AW25" s="85"/>
      <c r="AX25" s="85"/>
      <c r="AY25" s="85"/>
      <c r="AZ25" s="85"/>
      <c r="BA25" s="85"/>
      <c r="BB25" s="85"/>
      <c r="BC25">
        <v>1</v>
      </c>
      <c r="BD25" s="84" t="str">
        <f>REPLACE(INDEX(GroupVertices[Group],MATCH(Edges24[[#This Row],[Vertex 1]],GroupVertices[Vertex],0)),1,1,"")</f>
        <v>3</v>
      </c>
      <c r="BE25" s="84" t="str">
        <f>REPLACE(INDEX(GroupVertices[Group],MATCH(Edges24[[#This Row],[Vertex 2]],GroupVertices[Vertex],0)),1,1,"")</f>
        <v>4</v>
      </c>
      <c r="BF25" s="51">
        <v>0</v>
      </c>
      <c r="BG25" s="52">
        <v>0</v>
      </c>
      <c r="BH25" s="51">
        <v>0</v>
      </c>
      <c r="BI25" s="52">
        <v>0</v>
      </c>
      <c r="BJ25" s="51">
        <v>0</v>
      </c>
      <c r="BK25" s="52">
        <v>0</v>
      </c>
      <c r="BL25" s="51">
        <v>26</v>
      </c>
      <c r="BM25" s="52">
        <v>100</v>
      </c>
      <c r="BN25" s="51">
        <v>26</v>
      </c>
    </row>
    <row r="26" spans="1:66" ht="15">
      <c r="A26" s="83" t="s">
        <v>249</v>
      </c>
      <c r="B26" s="83" t="s">
        <v>262</v>
      </c>
      <c r="C26" s="53"/>
      <c r="D26" s="54"/>
      <c r="E26" s="53"/>
      <c r="F26" s="55"/>
      <c r="G26" s="53"/>
      <c r="H26" s="57"/>
      <c r="I26" s="56"/>
      <c r="J26" s="56"/>
      <c r="K26" s="36" t="s">
        <v>65</v>
      </c>
      <c r="L26" s="62">
        <v>26</v>
      </c>
      <c r="M26" s="62"/>
      <c r="N26" s="63"/>
      <c r="O26" s="85" t="s">
        <v>266</v>
      </c>
      <c r="P26" s="87">
        <v>43614.34140046296</v>
      </c>
      <c r="Q26" s="85" t="s">
        <v>271</v>
      </c>
      <c r="R26" s="85"/>
      <c r="S26" s="85"/>
      <c r="T26" s="85" t="s">
        <v>283</v>
      </c>
      <c r="U26" s="85"/>
      <c r="V26" s="88" t="s">
        <v>306</v>
      </c>
      <c r="W26" s="87">
        <v>43614.34140046296</v>
      </c>
      <c r="X26" s="91">
        <v>43614</v>
      </c>
      <c r="Y26" s="93" t="s">
        <v>343</v>
      </c>
      <c r="Z26" s="88" t="s">
        <v>405</v>
      </c>
      <c r="AA26" s="85"/>
      <c r="AB26" s="85"/>
      <c r="AC26" s="93" t="s">
        <v>467</v>
      </c>
      <c r="AD26" s="85"/>
      <c r="AE26" s="85" t="b">
        <v>0</v>
      </c>
      <c r="AF26" s="85">
        <v>0</v>
      </c>
      <c r="AG26" s="93" t="s">
        <v>508</v>
      </c>
      <c r="AH26" s="85" t="b">
        <v>0</v>
      </c>
      <c r="AI26" s="85" t="s">
        <v>509</v>
      </c>
      <c r="AJ26" s="85"/>
      <c r="AK26" s="93" t="s">
        <v>508</v>
      </c>
      <c r="AL26" s="85" t="b">
        <v>0</v>
      </c>
      <c r="AM26" s="85">
        <v>5</v>
      </c>
      <c r="AN26" s="93" t="s">
        <v>502</v>
      </c>
      <c r="AO26" s="85" t="s">
        <v>524</v>
      </c>
      <c r="AP26" s="85" t="b">
        <v>0</v>
      </c>
      <c r="AQ26" s="93" t="s">
        <v>502</v>
      </c>
      <c r="AR26" s="85" t="s">
        <v>196</v>
      </c>
      <c r="AS26" s="85">
        <v>0</v>
      </c>
      <c r="AT26" s="85">
        <v>0</v>
      </c>
      <c r="AU26" s="85"/>
      <c r="AV26" s="85"/>
      <c r="AW26" s="85"/>
      <c r="AX26" s="85"/>
      <c r="AY26" s="85"/>
      <c r="AZ26" s="85"/>
      <c r="BA26" s="85"/>
      <c r="BB26" s="85"/>
      <c r="BC26">
        <v>1</v>
      </c>
      <c r="BD26" s="84" t="str">
        <f>REPLACE(INDEX(GroupVertices[Group],MATCH(Edges24[[#This Row],[Vertex 1]],GroupVertices[Vertex],0)),1,1,"")</f>
        <v>3</v>
      </c>
      <c r="BE26" s="84" t="str">
        <f>REPLACE(INDEX(GroupVertices[Group],MATCH(Edges24[[#This Row],[Vertex 2]],GroupVertices[Vertex],0)),1,1,"")</f>
        <v>2</v>
      </c>
      <c r="BF26" s="51">
        <v>0</v>
      </c>
      <c r="BG26" s="52">
        <v>0</v>
      </c>
      <c r="BH26" s="51">
        <v>0</v>
      </c>
      <c r="BI26" s="52">
        <v>0</v>
      </c>
      <c r="BJ26" s="51">
        <v>0</v>
      </c>
      <c r="BK26" s="52">
        <v>0</v>
      </c>
      <c r="BL26" s="51">
        <v>26</v>
      </c>
      <c r="BM26" s="52">
        <v>100</v>
      </c>
      <c r="BN26" s="51">
        <v>26</v>
      </c>
    </row>
    <row r="27" spans="1:66" ht="15">
      <c r="A27" s="83" t="s">
        <v>249</v>
      </c>
      <c r="B27" s="83" t="s">
        <v>255</v>
      </c>
      <c r="C27" s="53"/>
      <c r="D27" s="54"/>
      <c r="E27" s="53"/>
      <c r="F27" s="55"/>
      <c r="G27" s="53"/>
      <c r="H27" s="57"/>
      <c r="I27" s="56"/>
      <c r="J27" s="56"/>
      <c r="K27" s="36" t="s">
        <v>65</v>
      </c>
      <c r="L27" s="62">
        <v>27</v>
      </c>
      <c r="M27" s="62"/>
      <c r="N27" s="63"/>
      <c r="O27" s="85" t="s">
        <v>266</v>
      </c>
      <c r="P27" s="87">
        <v>43614.362222222226</v>
      </c>
      <c r="Q27" s="85" t="s">
        <v>271</v>
      </c>
      <c r="R27" s="85"/>
      <c r="S27" s="85"/>
      <c r="T27" s="85" t="s">
        <v>283</v>
      </c>
      <c r="U27" s="85"/>
      <c r="V27" s="88" t="s">
        <v>306</v>
      </c>
      <c r="W27" s="87">
        <v>43614.362222222226</v>
      </c>
      <c r="X27" s="91">
        <v>43614</v>
      </c>
      <c r="Y27" s="93" t="s">
        <v>344</v>
      </c>
      <c r="Z27" s="88" t="s">
        <v>406</v>
      </c>
      <c r="AA27" s="85"/>
      <c r="AB27" s="85"/>
      <c r="AC27" s="93" t="s">
        <v>468</v>
      </c>
      <c r="AD27" s="85"/>
      <c r="AE27" s="85" t="b">
        <v>0</v>
      </c>
      <c r="AF27" s="85">
        <v>0</v>
      </c>
      <c r="AG27" s="93" t="s">
        <v>508</v>
      </c>
      <c r="AH27" s="85" t="b">
        <v>0</v>
      </c>
      <c r="AI27" s="85" t="s">
        <v>509</v>
      </c>
      <c r="AJ27" s="85"/>
      <c r="AK27" s="93" t="s">
        <v>508</v>
      </c>
      <c r="AL27" s="85" t="b">
        <v>0</v>
      </c>
      <c r="AM27" s="85">
        <v>4</v>
      </c>
      <c r="AN27" s="93" t="s">
        <v>479</v>
      </c>
      <c r="AO27" s="85" t="s">
        <v>524</v>
      </c>
      <c r="AP27" s="85" t="b">
        <v>0</v>
      </c>
      <c r="AQ27" s="93" t="s">
        <v>479</v>
      </c>
      <c r="AR27" s="85" t="s">
        <v>196</v>
      </c>
      <c r="AS27" s="85">
        <v>0</v>
      </c>
      <c r="AT27" s="85">
        <v>0</v>
      </c>
      <c r="AU27" s="85"/>
      <c r="AV27" s="85"/>
      <c r="AW27" s="85"/>
      <c r="AX27" s="85"/>
      <c r="AY27" s="85"/>
      <c r="AZ27" s="85"/>
      <c r="BA27" s="85"/>
      <c r="BB27" s="85"/>
      <c r="BC27">
        <v>1</v>
      </c>
      <c r="BD27" s="84" t="str">
        <f>REPLACE(INDEX(GroupVertices[Group],MATCH(Edges24[[#This Row],[Vertex 1]],GroupVertices[Vertex],0)),1,1,"")</f>
        <v>3</v>
      </c>
      <c r="BE27" s="84" t="str">
        <f>REPLACE(INDEX(GroupVertices[Group],MATCH(Edges24[[#This Row],[Vertex 2]],GroupVertices[Vertex],0)),1,1,"")</f>
        <v>2</v>
      </c>
      <c r="BF27" s="51">
        <v>0</v>
      </c>
      <c r="BG27" s="52">
        <v>0</v>
      </c>
      <c r="BH27" s="51">
        <v>0</v>
      </c>
      <c r="BI27" s="52">
        <v>0</v>
      </c>
      <c r="BJ27" s="51">
        <v>0</v>
      </c>
      <c r="BK27" s="52">
        <v>0</v>
      </c>
      <c r="BL27" s="51">
        <v>26</v>
      </c>
      <c r="BM27" s="52">
        <v>100</v>
      </c>
      <c r="BN27" s="51">
        <v>26</v>
      </c>
    </row>
    <row r="28" spans="1:66" ht="15">
      <c r="A28" s="83" t="s">
        <v>249</v>
      </c>
      <c r="B28" s="83" t="s">
        <v>260</v>
      </c>
      <c r="C28" s="53"/>
      <c r="D28" s="54"/>
      <c r="E28" s="53"/>
      <c r="F28" s="55"/>
      <c r="G28" s="53"/>
      <c r="H28" s="57"/>
      <c r="I28" s="56"/>
      <c r="J28" s="56"/>
      <c r="K28" s="36" t="s">
        <v>65</v>
      </c>
      <c r="L28" s="62">
        <v>28</v>
      </c>
      <c r="M28" s="62"/>
      <c r="N28" s="63"/>
      <c r="O28" s="85" t="s">
        <v>266</v>
      </c>
      <c r="P28" s="87">
        <v>43614.37260416667</v>
      </c>
      <c r="Q28" s="85" t="s">
        <v>271</v>
      </c>
      <c r="R28" s="85"/>
      <c r="S28" s="85"/>
      <c r="T28" s="85" t="s">
        <v>283</v>
      </c>
      <c r="U28" s="85"/>
      <c r="V28" s="88" t="s">
        <v>306</v>
      </c>
      <c r="W28" s="87">
        <v>43614.37260416667</v>
      </c>
      <c r="X28" s="91">
        <v>43614</v>
      </c>
      <c r="Y28" s="93" t="s">
        <v>345</v>
      </c>
      <c r="Z28" s="88" t="s">
        <v>407</v>
      </c>
      <c r="AA28" s="85"/>
      <c r="AB28" s="85"/>
      <c r="AC28" s="93" t="s">
        <v>469</v>
      </c>
      <c r="AD28" s="85"/>
      <c r="AE28" s="85" t="b">
        <v>0</v>
      </c>
      <c r="AF28" s="85">
        <v>0</v>
      </c>
      <c r="AG28" s="93" t="s">
        <v>508</v>
      </c>
      <c r="AH28" s="85" t="b">
        <v>0</v>
      </c>
      <c r="AI28" s="85" t="s">
        <v>509</v>
      </c>
      <c r="AJ28" s="85"/>
      <c r="AK28" s="93" t="s">
        <v>508</v>
      </c>
      <c r="AL28" s="85" t="b">
        <v>0</v>
      </c>
      <c r="AM28" s="85">
        <v>7</v>
      </c>
      <c r="AN28" s="93" t="s">
        <v>496</v>
      </c>
      <c r="AO28" s="85" t="s">
        <v>524</v>
      </c>
      <c r="AP28" s="85" t="b">
        <v>0</v>
      </c>
      <c r="AQ28" s="93" t="s">
        <v>496</v>
      </c>
      <c r="AR28" s="85" t="s">
        <v>196</v>
      </c>
      <c r="AS28" s="85">
        <v>0</v>
      </c>
      <c r="AT28" s="85">
        <v>0</v>
      </c>
      <c r="AU28" s="85"/>
      <c r="AV28" s="85"/>
      <c r="AW28" s="85"/>
      <c r="AX28" s="85"/>
      <c r="AY28" s="85"/>
      <c r="AZ28" s="85"/>
      <c r="BA28" s="85"/>
      <c r="BB28" s="85"/>
      <c r="BC28">
        <v>1</v>
      </c>
      <c r="BD28" s="84" t="str">
        <f>REPLACE(INDEX(GroupVertices[Group],MATCH(Edges24[[#This Row],[Vertex 1]],GroupVertices[Vertex],0)),1,1,"")</f>
        <v>3</v>
      </c>
      <c r="BE28" s="84" t="str">
        <f>REPLACE(INDEX(GroupVertices[Group],MATCH(Edges24[[#This Row],[Vertex 2]],GroupVertices[Vertex],0)),1,1,"")</f>
        <v>3</v>
      </c>
      <c r="BF28" s="51">
        <v>0</v>
      </c>
      <c r="BG28" s="52">
        <v>0</v>
      </c>
      <c r="BH28" s="51">
        <v>0</v>
      </c>
      <c r="BI28" s="52">
        <v>0</v>
      </c>
      <c r="BJ28" s="51">
        <v>0</v>
      </c>
      <c r="BK28" s="52">
        <v>0</v>
      </c>
      <c r="BL28" s="51">
        <v>26</v>
      </c>
      <c r="BM28" s="52">
        <v>100</v>
      </c>
      <c r="BN28" s="51">
        <v>26</v>
      </c>
    </row>
    <row r="29" spans="1:66" ht="15">
      <c r="A29" s="83" t="s">
        <v>249</v>
      </c>
      <c r="B29" s="83" t="s">
        <v>257</v>
      </c>
      <c r="C29" s="53"/>
      <c r="D29" s="54"/>
      <c r="E29" s="53"/>
      <c r="F29" s="55"/>
      <c r="G29" s="53"/>
      <c r="H29" s="57"/>
      <c r="I29" s="56"/>
      <c r="J29" s="56"/>
      <c r="K29" s="36" t="s">
        <v>65</v>
      </c>
      <c r="L29" s="62">
        <v>29</v>
      </c>
      <c r="M29" s="62"/>
      <c r="N29" s="63"/>
      <c r="O29" s="85" t="s">
        <v>266</v>
      </c>
      <c r="P29" s="87">
        <v>43614.38318287037</v>
      </c>
      <c r="Q29" s="85" t="s">
        <v>271</v>
      </c>
      <c r="R29" s="85"/>
      <c r="S29" s="85"/>
      <c r="T29" s="85" t="s">
        <v>283</v>
      </c>
      <c r="U29" s="85"/>
      <c r="V29" s="88" t="s">
        <v>306</v>
      </c>
      <c r="W29" s="87">
        <v>43614.38318287037</v>
      </c>
      <c r="X29" s="91">
        <v>43614</v>
      </c>
      <c r="Y29" s="93" t="s">
        <v>346</v>
      </c>
      <c r="Z29" s="88" t="s">
        <v>408</v>
      </c>
      <c r="AA29" s="85"/>
      <c r="AB29" s="85"/>
      <c r="AC29" s="93" t="s">
        <v>470</v>
      </c>
      <c r="AD29" s="85"/>
      <c r="AE29" s="85" t="b">
        <v>0</v>
      </c>
      <c r="AF29" s="85">
        <v>0</v>
      </c>
      <c r="AG29" s="93" t="s">
        <v>508</v>
      </c>
      <c r="AH29" s="85" t="b">
        <v>0</v>
      </c>
      <c r="AI29" s="85" t="s">
        <v>509</v>
      </c>
      <c r="AJ29" s="85"/>
      <c r="AK29" s="93" t="s">
        <v>508</v>
      </c>
      <c r="AL29" s="85" t="b">
        <v>0</v>
      </c>
      <c r="AM29" s="85">
        <v>6</v>
      </c>
      <c r="AN29" s="93" t="s">
        <v>482</v>
      </c>
      <c r="AO29" s="85" t="s">
        <v>524</v>
      </c>
      <c r="AP29" s="85" t="b">
        <v>0</v>
      </c>
      <c r="AQ29" s="93" t="s">
        <v>482</v>
      </c>
      <c r="AR29" s="85" t="s">
        <v>196</v>
      </c>
      <c r="AS29" s="85">
        <v>0</v>
      </c>
      <c r="AT29" s="85">
        <v>0</v>
      </c>
      <c r="AU29" s="85"/>
      <c r="AV29" s="85"/>
      <c r="AW29" s="85"/>
      <c r="AX29" s="85"/>
      <c r="AY29" s="85"/>
      <c r="AZ29" s="85"/>
      <c r="BA29" s="85"/>
      <c r="BB29" s="85"/>
      <c r="BC29">
        <v>1</v>
      </c>
      <c r="BD29" s="84" t="str">
        <f>REPLACE(INDEX(GroupVertices[Group],MATCH(Edges24[[#This Row],[Vertex 1]],GroupVertices[Vertex],0)),1,1,"")</f>
        <v>3</v>
      </c>
      <c r="BE29" s="84" t="str">
        <f>REPLACE(INDEX(GroupVertices[Group],MATCH(Edges24[[#This Row],[Vertex 2]],GroupVertices[Vertex],0)),1,1,"")</f>
        <v>3</v>
      </c>
      <c r="BF29" s="51">
        <v>0</v>
      </c>
      <c r="BG29" s="52">
        <v>0</v>
      </c>
      <c r="BH29" s="51">
        <v>0</v>
      </c>
      <c r="BI29" s="52">
        <v>0</v>
      </c>
      <c r="BJ29" s="51">
        <v>0</v>
      </c>
      <c r="BK29" s="52">
        <v>0</v>
      </c>
      <c r="BL29" s="51">
        <v>26</v>
      </c>
      <c r="BM29" s="52">
        <v>100</v>
      </c>
      <c r="BN29" s="51">
        <v>26</v>
      </c>
    </row>
    <row r="30" spans="1:66" ht="15">
      <c r="A30" s="83" t="s">
        <v>250</v>
      </c>
      <c r="B30" s="83" t="s">
        <v>252</v>
      </c>
      <c r="C30" s="53"/>
      <c r="D30" s="54"/>
      <c r="E30" s="53"/>
      <c r="F30" s="55"/>
      <c r="G30" s="53"/>
      <c r="H30" s="57"/>
      <c r="I30" s="56"/>
      <c r="J30" s="56"/>
      <c r="K30" s="36" t="s">
        <v>65</v>
      </c>
      <c r="L30" s="62">
        <v>30</v>
      </c>
      <c r="M30" s="62"/>
      <c r="N30" s="63"/>
      <c r="O30" s="85" t="s">
        <v>266</v>
      </c>
      <c r="P30" s="87">
        <v>43614.37087962963</v>
      </c>
      <c r="Q30" s="85" t="s">
        <v>272</v>
      </c>
      <c r="R30" s="85"/>
      <c r="S30" s="85"/>
      <c r="T30" s="85" t="s">
        <v>285</v>
      </c>
      <c r="U30" s="85"/>
      <c r="V30" s="88" t="s">
        <v>307</v>
      </c>
      <c r="W30" s="87">
        <v>43614.37087962963</v>
      </c>
      <c r="X30" s="91">
        <v>43614</v>
      </c>
      <c r="Y30" s="93" t="s">
        <v>347</v>
      </c>
      <c r="Z30" s="88" t="s">
        <v>409</v>
      </c>
      <c r="AA30" s="85"/>
      <c r="AB30" s="85"/>
      <c r="AC30" s="93" t="s">
        <v>471</v>
      </c>
      <c r="AD30" s="85"/>
      <c r="AE30" s="85" t="b">
        <v>0</v>
      </c>
      <c r="AF30" s="85">
        <v>0</v>
      </c>
      <c r="AG30" s="93" t="s">
        <v>508</v>
      </c>
      <c r="AH30" s="85" t="b">
        <v>0</v>
      </c>
      <c r="AI30" s="85" t="s">
        <v>509</v>
      </c>
      <c r="AJ30" s="85"/>
      <c r="AK30" s="93" t="s">
        <v>508</v>
      </c>
      <c r="AL30" s="85" t="b">
        <v>0</v>
      </c>
      <c r="AM30" s="85">
        <v>3</v>
      </c>
      <c r="AN30" s="93" t="s">
        <v>498</v>
      </c>
      <c r="AO30" s="85" t="s">
        <v>525</v>
      </c>
      <c r="AP30" s="85" t="b">
        <v>0</v>
      </c>
      <c r="AQ30" s="93" t="s">
        <v>498</v>
      </c>
      <c r="AR30" s="85" t="s">
        <v>196</v>
      </c>
      <c r="AS30" s="85">
        <v>0</v>
      </c>
      <c r="AT30" s="85">
        <v>0</v>
      </c>
      <c r="AU30" s="85"/>
      <c r="AV30" s="85"/>
      <c r="AW30" s="85"/>
      <c r="AX30" s="85"/>
      <c r="AY30" s="85"/>
      <c r="AZ30" s="85"/>
      <c r="BA30" s="85"/>
      <c r="BB30" s="85"/>
      <c r="BC30">
        <v>1</v>
      </c>
      <c r="BD30" s="84" t="str">
        <f>REPLACE(INDEX(GroupVertices[Group],MATCH(Edges24[[#This Row],[Vertex 1]],GroupVertices[Vertex],0)),1,1,"")</f>
        <v>4</v>
      </c>
      <c r="BE30" s="84" t="str">
        <f>REPLACE(INDEX(GroupVertices[Group],MATCH(Edges24[[#This Row],[Vertex 2]],GroupVertices[Vertex],0)),1,1,"")</f>
        <v>4</v>
      </c>
      <c r="BF30" s="51">
        <v>0</v>
      </c>
      <c r="BG30" s="52">
        <v>0</v>
      </c>
      <c r="BH30" s="51">
        <v>0</v>
      </c>
      <c r="BI30" s="52">
        <v>0</v>
      </c>
      <c r="BJ30" s="51">
        <v>0</v>
      </c>
      <c r="BK30" s="52">
        <v>0</v>
      </c>
      <c r="BL30" s="51">
        <v>28</v>
      </c>
      <c r="BM30" s="52">
        <v>100</v>
      </c>
      <c r="BN30" s="51">
        <v>28</v>
      </c>
    </row>
    <row r="31" spans="1:66" ht="15">
      <c r="A31" s="83" t="s">
        <v>250</v>
      </c>
      <c r="B31" s="83" t="s">
        <v>260</v>
      </c>
      <c r="C31" s="53"/>
      <c r="D31" s="54"/>
      <c r="E31" s="53"/>
      <c r="F31" s="55"/>
      <c r="G31" s="53"/>
      <c r="H31" s="57"/>
      <c r="I31" s="56"/>
      <c r="J31" s="56"/>
      <c r="K31" s="36" t="s">
        <v>65</v>
      </c>
      <c r="L31" s="62">
        <v>32</v>
      </c>
      <c r="M31" s="62"/>
      <c r="N31" s="63"/>
      <c r="O31" s="85" t="s">
        <v>266</v>
      </c>
      <c r="P31" s="87">
        <v>43614.37296296296</v>
      </c>
      <c r="Q31" s="85" t="s">
        <v>271</v>
      </c>
      <c r="R31" s="85"/>
      <c r="S31" s="85"/>
      <c r="T31" s="85" t="s">
        <v>283</v>
      </c>
      <c r="U31" s="85"/>
      <c r="V31" s="88" t="s">
        <v>307</v>
      </c>
      <c r="W31" s="87">
        <v>43614.37296296296</v>
      </c>
      <c r="X31" s="91">
        <v>43614</v>
      </c>
      <c r="Y31" s="93" t="s">
        <v>348</v>
      </c>
      <c r="Z31" s="88" t="s">
        <v>410</v>
      </c>
      <c r="AA31" s="85"/>
      <c r="AB31" s="85"/>
      <c r="AC31" s="93" t="s">
        <v>472</v>
      </c>
      <c r="AD31" s="85"/>
      <c r="AE31" s="85" t="b">
        <v>0</v>
      </c>
      <c r="AF31" s="85">
        <v>0</v>
      </c>
      <c r="AG31" s="93" t="s">
        <v>508</v>
      </c>
      <c r="AH31" s="85" t="b">
        <v>0</v>
      </c>
      <c r="AI31" s="85" t="s">
        <v>509</v>
      </c>
      <c r="AJ31" s="85"/>
      <c r="AK31" s="93" t="s">
        <v>508</v>
      </c>
      <c r="AL31" s="85" t="b">
        <v>0</v>
      </c>
      <c r="AM31" s="85">
        <v>7</v>
      </c>
      <c r="AN31" s="93" t="s">
        <v>496</v>
      </c>
      <c r="AO31" s="85" t="s">
        <v>525</v>
      </c>
      <c r="AP31" s="85" t="b">
        <v>0</v>
      </c>
      <c r="AQ31" s="93" t="s">
        <v>496</v>
      </c>
      <c r="AR31" s="85" t="s">
        <v>196</v>
      </c>
      <c r="AS31" s="85">
        <v>0</v>
      </c>
      <c r="AT31" s="85">
        <v>0</v>
      </c>
      <c r="AU31" s="85"/>
      <c r="AV31" s="85"/>
      <c r="AW31" s="85"/>
      <c r="AX31" s="85"/>
      <c r="AY31" s="85"/>
      <c r="AZ31" s="85"/>
      <c r="BA31" s="85"/>
      <c r="BB31" s="85"/>
      <c r="BC31">
        <v>1</v>
      </c>
      <c r="BD31" s="84" t="str">
        <f>REPLACE(INDEX(GroupVertices[Group],MATCH(Edges24[[#This Row],[Vertex 1]],GroupVertices[Vertex],0)),1,1,"")</f>
        <v>4</v>
      </c>
      <c r="BE31" s="84" t="str">
        <f>REPLACE(INDEX(GroupVertices[Group],MATCH(Edges24[[#This Row],[Vertex 2]],GroupVertices[Vertex],0)),1,1,"")</f>
        <v>3</v>
      </c>
      <c r="BF31" s="51">
        <v>0</v>
      </c>
      <c r="BG31" s="52">
        <v>0</v>
      </c>
      <c r="BH31" s="51">
        <v>0</v>
      </c>
      <c r="BI31" s="52">
        <v>0</v>
      </c>
      <c r="BJ31" s="51">
        <v>0</v>
      </c>
      <c r="BK31" s="52">
        <v>0</v>
      </c>
      <c r="BL31" s="51">
        <v>26</v>
      </c>
      <c r="BM31" s="52">
        <v>100</v>
      </c>
      <c r="BN31" s="51">
        <v>26</v>
      </c>
    </row>
    <row r="32" spans="1:66" ht="15">
      <c r="A32" s="83" t="s">
        <v>250</v>
      </c>
      <c r="B32" s="83" t="s">
        <v>257</v>
      </c>
      <c r="C32" s="53"/>
      <c r="D32" s="54"/>
      <c r="E32" s="53"/>
      <c r="F32" s="55"/>
      <c r="G32" s="53"/>
      <c r="H32" s="57"/>
      <c r="I32" s="56"/>
      <c r="J32" s="56"/>
      <c r="K32" s="36" t="s">
        <v>65</v>
      </c>
      <c r="L32" s="62">
        <v>33</v>
      </c>
      <c r="M32" s="62"/>
      <c r="N32" s="63"/>
      <c r="O32" s="85" t="s">
        <v>266</v>
      </c>
      <c r="P32" s="87">
        <v>43614.38337962963</v>
      </c>
      <c r="Q32" s="85" t="s">
        <v>271</v>
      </c>
      <c r="R32" s="85"/>
      <c r="S32" s="85"/>
      <c r="T32" s="85" t="s">
        <v>283</v>
      </c>
      <c r="U32" s="85"/>
      <c r="V32" s="88" t="s">
        <v>307</v>
      </c>
      <c r="W32" s="87">
        <v>43614.38337962963</v>
      </c>
      <c r="X32" s="91">
        <v>43614</v>
      </c>
      <c r="Y32" s="93" t="s">
        <v>349</v>
      </c>
      <c r="Z32" s="88" t="s">
        <v>411</v>
      </c>
      <c r="AA32" s="85"/>
      <c r="AB32" s="85"/>
      <c r="AC32" s="93" t="s">
        <v>473</v>
      </c>
      <c r="AD32" s="85"/>
      <c r="AE32" s="85" t="b">
        <v>0</v>
      </c>
      <c r="AF32" s="85">
        <v>0</v>
      </c>
      <c r="AG32" s="93" t="s">
        <v>508</v>
      </c>
      <c r="AH32" s="85" t="b">
        <v>0</v>
      </c>
      <c r="AI32" s="85" t="s">
        <v>509</v>
      </c>
      <c r="AJ32" s="85"/>
      <c r="AK32" s="93" t="s">
        <v>508</v>
      </c>
      <c r="AL32" s="85" t="b">
        <v>0</v>
      </c>
      <c r="AM32" s="85">
        <v>6</v>
      </c>
      <c r="AN32" s="93" t="s">
        <v>482</v>
      </c>
      <c r="AO32" s="85" t="s">
        <v>525</v>
      </c>
      <c r="AP32" s="85" t="b">
        <v>0</v>
      </c>
      <c r="AQ32" s="93" t="s">
        <v>482</v>
      </c>
      <c r="AR32" s="85" t="s">
        <v>196</v>
      </c>
      <c r="AS32" s="85">
        <v>0</v>
      </c>
      <c r="AT32" s="85">
        <v>0</v>
      </c>
      <c r="AU32" s="85"/>
      <c r="AV32" s="85"/>
      <c r="AW32" s="85"/>
      <c r="AX32" s="85"/>
      <c r="AY32" s="85"/>
      <c r="AZ32" s="85"/>
      <c r="BA32" s="85"/>
      <c r="BB32" s="85"/>
      <c r="BC32">
        <v>1</v>
      </c>
      <c r="BD32" s="84" t="str">
        <f>REPLACE(INDEX(GroupVertices[Group],MATCH(Edges24[[#This Row],[Vertex 1]],GroupVertices[Vertex],0)),1,1,"")</f>
        <v>4</v>
      </c>
      <c r="BE32" s="84" t="str">
        <f>REPLACE(INDEX(GroupVertices[Group],MATCH(Edges24[[#This Row],[Vertex 2]],GroupVertices[Vertex],0)),1,1,"")</f>
        <v>3</v>
      </c>
      <c r="BF32" s="51">
        <v>0</v>
      </c>
      <c r="BG32" s="52">
        <v>0</v>
      </c>
      <c r="BH32" s="51">
        <v>0</v>
      </c>
      <c r="BI32" s="52">
        <v>0</v>
      </c>
      <c r="BJ32" s="51">
        <v>0</v>
      </c>
      <c r="BK32" s="52">
        <v>0</v>
      </c>
      <c r="BL32" s="51">
        <v>26</v>
      </c>
      <c r="BM32" s="52">
        <v>100</v>
      </c>
      <c r="BN32" s="51">
        <v>26</v>
      </c>
    </row>
    <row r="33" spans="1:66" ht="15">
      <c r="A33" s="83" t="s">
        <v>251</v>
      </c>
      <c r="B33" s="83" t="s">
        <v>251</v>
      </c>
      <c r="C33" s="53"/>
      <c r="D33" s="54"/>
      <c r="E33" s="53"/>
      <c r="F33" s="55"/>
      <c r="G33" s="53"/>
      <c r="H33" s="57"/>
      <c r="I33" s="56"/>
      <c r="J33" s="56"/>
      <c r="K33" s="36" t="s">
        <v>65</v>
      </c>
      <c r="L33" s="62">
        <v>34</v>
      </c>
      <c r="M33" s="62"/>
      <c r="N33" s="63"/>
      <c r="O33" s="85" t="s">
        <v>196</v>
      </c>
      <c r="P33" s="87">
        <v>43614.21905092592</v>
      </c>
      <c r="Q33" s="85" t="s">
        <v>270</v>
      </c>
      <c r="R33" s="88" t="s">
        <v>278</v>
      </c>
      <c r="S33" s="85" t="s">
        <v>280</v>
      </c>
      <c r="T33" s="85" t="s">
        <v>286</v>
      </c>
      <c r="U33" s="88" t="s">
        <v>291</v>
      </c>
      <c r="V33" s="88" t="s">
        <v>291</v>
      </c>
      <c r="W33" s="87">
        <v>43614.21905092592</v>
      </c>
      <c r="X33" s="91">
        <v>43614</v>
      </c>
      <c r="Y33" s="93" t="s">
        <v>350</v>
      </c>
      <c r="Z33" s="88" t="s">
        <v>412</v>
      </c>
      <c r="AA33" s="85"/>
      <c r="AB33" s="85"/>
      <c r="AC33" s="93" t="s">
        <v>474</v>
      </c>
      <c r="AD33" s="85"/>
      <c r="AE33" s="85" t="b">
        <v>0</v>
      </c>
      <c r="AF33" s="85">
        <v>3</v>
      </c>
      <c r="AG33" s="93" t="s">
        <v>508</v>
      </c>
      <c r="AH33" s="85" t="b">
        <v>0</v>
      </c>
      <c r="AI33" s="85" t="s">
        <v>509</v>
      </c>
      <c r="AJ33" s="85"/>
      <c r="AK33" s="93" t="s">
        <v>508</v>
      </c>
      <c r="AL33" s="85" t="b">
        <v>0</v>
      </c>
      <c r="AM33" s="85">
        <v>13</v>
      </c>
      <c r="AN33" s="93" t="s">
        <v>508</v>
      </c>
      <c r="AO33" s="85" t="s">
        <v>510</v>
      </c>
      <c r="AP33" s="85" t="b">
        <v>0</v>
      </c>
      <c r="AQ33" s="93" t="s">
        <v>474</v>
      </c>
      <c r="AR33" s="85" t="s">
        <v>196</v>
      </c>
      <c r="AS33" s="85">
        <v>0</v>
      </c>
      <c r="AT33" s="85">
        <v>0</v>
      </c>
      <c r="AU33" s="85" t="s">
        <v>533</v>
      </c>
      <c r="AV33" s="85" t="s">
        <v>534</v>
      </c>
      <c r="AW33" s="85" t="s">
        <v>535</v>
      </c>
      <c r="AX33" s="85" t="s">
        <v>537</v>
      </c>
      <c r="AY33" s="85" t="s">
        <v>539</v>
      </c>
      <c r="AZ33" s="85" t="s">
        <v>541</v>
      </c>
      <c r="BA33" s="85" t="s">
        <v>543</v>
      </c>
      <c r="BB33" s="88" t="s">
        <v>545</v>
      </c>
      <c r="BC33">
        <v>1</v>
      </c>
      <c r="BD33" s="84" t="str">
        <f>REPLACE(INDEX(GroupVertices[Group],MATCH(Edges24[[#This Row],[Vertex 1]],GroupVertices[Vertex],0)),1,1,"")</f>
        <v>1</v>
      </c>
      <c r="BE33" s="84" t="str">
        <f>REPLACE(INDEX(GroupVertices[Group],MATCH(Edges24[[#This Row],[Vertex 2]],GroupVertices[Vertex],0)),1,1,"")</f>
        <v>1</v>
      </c>
      <c r="BF33" s="51">
        <v>0</v>
      </c>
      <c r="BG33" s="52">
        <v>0</v>
      </c>
      <c r="BH33" s="51">
        <v>0</v>
      </c>
      <c r="BI33" s="52">
        <v>0</v>
      </c>
      <c r="BJ33" s="51">
        <v>0</v>
      </c>
      <c r="BK33" s="52">
        <v>0</v>
      </c>
      <c r="BL33" s="51">
        <v>26</v>
      </c>
      <c r="BM33" s="52">
        <v>100</v>
      </c>
      <c r="BN33" s="51">
        <v>26</v>
      </c>
    </row>
    <row r="34" spans="1:66" ht="15">
      <c r="A34" s="83" t="s">
        <v>252</v>
      </c>
      <c r="B34" s="83" t="s">
        <v>251</v>
      </c>
      <c r="C34" s="53"/>
      <c r="D34" s="54"/>
      <c r="E34" s="53"/>
      <c r="F34" s="55"/>
      <c r="G34" s="53"/>
      <c r="H34" s="57"/>
      <c r="I34" s="56"/>
      <c r="J34" s="56"/>
      <c r="K34" s="36" t="s">
        <v>65</v>
      </c>
      <c r="L34" s="62">
        <v>35</v>
      </c>
      <c r="M34" s="62"/>
      <c r="N34" s="63"/>
      <c r="O34" s="85" t="s">
        <v>266</v>
      </c>
      <c r="P34" s="87">
        <v>43614.21996527778</v>
      </c>
      <c r="Q34" s="85" t="s">
        <v>270</v>
      </c>
      <c r="R34" s="85"/>
      <c r="S34" s="85"/>
      <c r="T34" s="85" t="s">
        <v>283</v>
      </c>
      <c r="U34" s="85"/>
      <c r="V34" s="88" t="s">
        <v>308</v>
      </c>
      <c r="W34" s="87">
        <v>43614.21996527778</v>
      </c>
      <c r="X34" s="91">
        <v>43614</v>
      </c>
      <c r="Y34" s="93" t="s">
        <v>351</v>
      </c>
      <c r="Z34" s="88" t="s">
        <v>413</v>
      </c>
      <c r="AA34" s="85"/>
      <c r="AB34" s="85"/>
      <c r="AC34" s="93" t="s">
        <v>475</v>
      </c>
      <c r="AD34" s="85"/>
      <c r="AE34" s="85" t="b">
        <v>0</v>
      </c>
      <c r="AF34" s="85">
        <v>0</v>
      </c>
      <c r="AG34" s="93" t="s">
        <v>508</v>
      </c>
      <c r="AH34" s="85" t="b">
        <v>0</v>
      </c>
      <c r="AI34" s="85" t="s">
        <v>509</v>
      </c>
      <c r="AJ34" s="85"/>
      <c r="AK34" s="93" t="s">
        <v>508</v>
      </c>
      <c r="AL34" s="85" t="b">
        <v>0</v>
      </c>
      <c r="AM34" s="85">
        <v>13</v>
      </c>
      <c r="AN34" s="93" t="s">
        <v>474</v>
      </c>
      <c r="AO34" s="85" t="s">
        <v>526</v>
      </c>
      <c r="AP34" s="85" t="b">
        <v>0</v>
      </c>
      <c r="AQ34" s="93" t="s">
        <v>474</v>
      </c>
      <c r="AR34" s="85" t="s">
        <v>196</v>
      </c>
      <c r="AS34" s="85">
        <v>0</v>
      </c>
      <c r="AT34" s="85">
        <v>0</v>
      </c>
      <c r="AU34" s="85"/>
      <c r="AV34" s="85"/>
      <c r="AW34" s="85"/>
      <c r="AX34" s="85"/>
      <c r="AY34" s="85"/>
      <c r="AZ34" s="85"/>
      <c r="BA34" s="85"/>
      <c r="BB34" s="85"/>
      <c r="BC34">
        <v>1</v>
      </c>
      <c r="BD34" s="84" t="str">
        <f>REPLACE(INDEX(GroupVertices[Group],MATCH(Edges24[[#This Row],[Vertex 1]],GroupVertices[Vertex],0)),1,1,"")</f>
        <v>4</v>
      </c>
      <c r="BE34" s="84" t="str">
        <f>REPLACE(INDEX(GroupVertices[Group],MATCH(Edges24[[#This Row],[Vertex 2]],GroupVertices[Vertex],0)),1,1,"")</f>
        <v>1</v>
      </c>
      <c r="BF34" s="51">
        <v>0</v>
      </c>
      <c r="BG34" s="52">
        <v>0</v>
      </c>
      <c r="BH34" s="51">
        <v>0</v>
      </c>
      <c r="BI34" s="52">
        <v>0</v>
      </c>
      <c r="BJ34" s="51">
        <v>0</v>
      </c>
      <c r="BK34" s="52">
        <v>0</v>
      </c>
      <c r="BL34" s="51">
        <v>26</v>
      </c>
      <c r="BM34" s="52">
        <v>100</v>
      </c>
      <c r="BN34" s="51">
        <v>26</v>
      </c>
    </row>
    <row r="35" spans="1:66" ht="15">
      <c r="A35" s="83" t="s">
        <v>253</v>
      </c>
      <c r="B35" s="83" t="s">
        <v>251</v>
      </c>
      <c r="C35" s="53"/>
      <c r="D35" s="54"/>
      <c r="E35" s="53"/>
      <c r="F35" s="55"/>
      <c r="G35" s="53"/>
      <c r="H35" s="57"/>
      <c r="I35" s="56"/>
      <c r="J35" s="56"/>
      <c r="K35" s="36" t="s">
        <v>65</v>
      </c>
      <c r="L35" s="62">
        <v>36</v>
      </c>
      <c r="M35" s="62"/>
      <c r="N35" s="63"/>
      <c r="O35" s="85" t="s">
        <v>266</v>
      </c>
      <c r="P35" s="87">
        <v>43614.21910879629</v>
      </c>
      <c r="Q35" s="85" t="s">
        <v>270</v>
      </c>
      <c r="R35" s="85"/>
      <c r="S35" s="85"/>
      <c r="T35" s="85" t="s">
        <v>283</v>
      </c>
      <c r="U35" s="85"/>
      <c r="V35" s="88" t="s">
        <v>309</v>
      </c>
      <c r="W35" s="87">
        <v>43614.21910879629</v>
      </c>
      <c r="X35" s="91">
        <v>43614</v>
      </c>
      <c r="Y35" s="93" t="s">
        <v>352</v>
      </c>
      <c r="Z35" s="88" t="s">
        <v>414</v>
      </c>
      <c r="AA35" s="85"/>
      <c r="AB35" s="85"/>
      <c r="AC35" s="93" t="s">
        <v>476</v>
      </c>
      <c r="AD35" s="85"/>
      <c r="AE35" s="85" t="b">
        <v>0</v>
      </c>
      <c r="AF35" s="85">
        <v>0</v>
      </c>
      <c r="AG35" s="93" t="s">
        <v>508</v>
      </c>
      <c r="AH35" s="85" t="b">
        <v>0</v>
      </c>
      <c r="AI35" s="85" t="s">
        <v>509</v>
      </c>
      <c r="AJ35" s="85"/>
      <c r="AK35" s="93" t="s">
        <v>508</v>
      </c>
      <c r="AL35" s="85" t="b">
        <v>0</v>
      </c>
      <c r="AM35" s="85">
        <v>13</v>
      </c>
      <c r="AN35" s="93" t="s">
        <v>474</v>
      </c>
      <c r="AO35" s="85" t="s">
        <v>527</v>
      </c>
      <c r="AP35" s="85" t="b">
        <v>0</v>
      </c>
      <c r="AQ35" s="93" t="s">
        <v>474</v>
      </c>
      <c r="AR35" s="85" t="s">
        <v>196</v>
      </c>
      <c r="AS35" s="85">
        <v>0</v>
      </c>
      <c r="AT35" s="85">
        <v>0</v>
      </c>
      <c r="AU35" s="85"/>
      <c r="AV35" s="85"/>
      <c r="AW35" s="85"/>
      <c r="AX35" s="85"/>
      <c r="AY35" s="85"/>
      <c r="AZ35" s="85"/>
      <c r="BA35" s="85"/>
      <c r="BB35" s="85"/>
      <c r="BC35">
        <v>1</v>
      </c>
      <c r="BD35" s="84" t="str">
        <f>REPLACE(INDEX(GroupVertices[Group],MATCH(Edges24[[#This Row],[Vertex 1]],GroupVertices[Vertex],0)),1,1,"")</f>
        <v>2</v>
      </c>
      <c r="BE35" s="84" t="str">
        <f>REPLACE(INDEX(GroupVertices[Group],MATCH(Edges24[[#This Row],[Vertex 2]],GroupVertices[Vertex],0)),1,1,"")</f>
        <v>1</v>
      </c>
      <c r="BF35" s="51">
        <v>0</v>
      </c>
      <c r="BG35" s="52">
        <v>0</v>
      </c>
      <c r="BH35" s="51">
        <v>0</v>
      </c>
      <c r="BI35" s="52">
        <v>0</v>
      </c>
      <c r="BJ35" s="51">
        <v>0</v>
      </c>
      <c r="BK35" s="52">
        <v>0</v>
      </c>
      <c r="BL35" s="51">
        <v>26</v>
      </c>
      <c r="BM35" s="52">
        <v>100</v>
      </c>
      <c r="BN35" s="51">
        <v>26</v>
      </c>
    </row>
    <row r="36" spans="1:66" ht="15">
      <c r="A36" s="83" t="s">
        <v>254</v>
      </c>
      <c r="B36" s="83" t="s">
        <v>255</v>
      </c>
      <c r="C36" s="53"/>
      <c r="D36" s="54"/>
      <c r="E36" s="53"/>
      <c r="F36" s="55"/>
      <c r="G36" s="53"/>
      <c r="H36" s="57"/>
      <c r="I36" s="56"/>
      <c r="J36" s="56"/>
      <c r="K36" s="36" t="s">
        <v>65</v>
      </c>
      <c r="L36" s="62">
        <v>37</v>
      </c>
      <c r="M36" s="62"/>
      <c r="N36" s="63"/>
      <c r="O36" s="85" t="s">
        <v>267</v>
      </c>
      <c r="P36" s="87">
        <v>43614.38505787037</v>
      </c>
      <c r="Q36" s="85" t="s">
        <v>273</v>
      </c>
      <c r="R36" s="85"/>
      <c r="S36" s="85"/>
      <c r="T36" s="85" t="s">
        <v>286</v>
      </c>
      <c r="U36" s="85"/>
      <c r="V36" s="88" t="s">
        <v>310</v>
      </c>
      <c r="W36" s="87">
        <v>43614.38505787037</v>
      </c>
      <c r="X36" s="91">
        <v>43614</v>
      </c>
      <c r="Y36" s="93" t="s">
        <v>353</v>
      </c>
      <c r="Z36" s="88" t="s">
        <v>415</v>
      </c>
      <c r="AA36" s="85"/>
      <c r="AB36" s="85"/>
      <c r="AC36" s="93" t="s">
        <v>477</v>
      </c>
      <c r="AD36" s="85"/>
      <c r="AE36" s="85" t="b">
        <v>0</v>
      </c>
      <c r="AF36" s="85">
        <v>0</v>
      </c>
      <c r="AG36" s="93" t="s">
        <v>508</v>
      </c>
      <c r="AH36" s="85" t="b">
        <v>0</v>
      </c>
      <c r="AI36" s="85" t="s">
        <v>509</v>
      </c>
      <c r="AJ36" s="85"/>
      <c r="AK36" s="93" t="s">
        <v>508</v>
      </c>
      <c r="AL36" s="85" t="b">
        <v>0</v>
      </c>
      <c r="AM36" s="85">
        <v>1</v>
      </c>
      <c r="AN36" s="93" t="s">
        <v>508</v>
      </c>
      <c r="AO36" s="85" t="s">
        <v>528</v>
      </c>
      <c r="AP36" s="85" t="b">
        <v>0</v>
      </c>
      <c r="AQ36" s="93" t="s">
        <v>477</v>
      </c>
      <c r="AR36" s="85" t="s">
        <v>196</v>
      </c>
      <c r="AS36" s="85">
        <v>0</v>
      </c>
      <c r="AT36" s="85">
        <v>0</v>
      </c>
      <c r="AU36" s="85"/>
      <c r="AV36" s="85"/>
      <c r="AW36" s="85"/>
      <c r="AX36" s="85"/>
      <c r="AY36" s="85"/>
      <c r="AZ36" s="85"/>
      <c r="BA36" s="85"/>
      <c r="BB36" s="85"/>
      <c r="BC36">
        <v>1</v>
      </c>
      <c r="BD36" s="84" t="str">
        <f>REPLACE(INDEX(GroupVertices[Group],MATCH(Edges24[[#This Row],[Vertex 1]],GroupVertices[Vertex],0)),1,1,"")</f>
        <v>2</v>
      </c>
      <c r="BE36" s="84" t="str">
        <f>REPLACE(INDEX(GroupVertices[Group],MATCH(Edges24[[#This Row],[Vertex 2]],GroupVertices[Vertex],0)),1,1,"")</f>
        <v>2</v>
      </c>
      <c r="BF36" s="51">
        <v>0</v>
      </c>
      <c r="BG36" s="52">
        <v>0</v>
      </c>
      <c r="BH36" s="51">
        <v>0</v>
      </c>
      <c r="BI36" s="52">
        <v>0</v>
      </c>
      <c r="BJ36" s="51">
        <v>0</v>
      </c>
      <c r="BK36" s="52">
        <v>0</v>
      </c>
      <c r="BL36" s="51">
        <v>28</v>
      </c>
      <c r="BM36" s="52">
        <v>100</v>
      </c>
      <c r="BN36" s="51">
        <v>28</v>
      </c>
    </row>
    <row r="37" spans="1:66" ht="15">
      <c r="A37" s="83" t="s">
        <v>253</v>
      </c>
      <c r="B37" s="83" t="s">
        <v>254</v>
      </c>
      <c r="C37" s="53"/>
      <c r="D37" s="54"/>
      <c r="E37" s="53"/>
      <c r="F37" s="55"/>
      <c r="G37" s="53"/>
      <c r="H37" s="57"/>
      <c r="I37" s="56"/>
      <c r="J37" s="56"/>
      <c r="K37" s="36" t="s">
        <v>65</v>
      </c>
      <c r="L37" s="62">
        <v>38</v>
      </c>
      <c r="M37" s="62"/>
      <c r="N37" s="63"/>
      <c r="O37" s="85" t="s">
        <v>266</v>
      </c>
      <c r="P37" s="87">
        <v>43614.38511574074</v>
      </c>
      <c r="Q37" s="85" t="s">
        <v>273</v>
      </c>
      <c r="R37" s="85"/>
      <c r="S37" s="85"/>
      <c r="T37" s="85" t="s">
        <v>287</v>
      </c>
      <c r="U37" s="85"/>
      <c r="V37" s="88" t="s">
        <v>309</v>
      </c>
      <c r="W37" s="87">
        <v>43614.38511574074</v>
      </c>
      <c r="X37" s="91">
        <v>43614</v>
      </c>
      <c r="Y37" s="93" t="s">
        <v>354</v>
      </c>
      <c r="Z37" s="88" t="s">
        <v>416</v>
      </c>
      <c r="AA37" s="85"/>
      <c r="AB37" s="85"/>
      <c r="AC37" s="93" t="s">
        <v>478</v>
      </c>
      <c r="AD37" s="85"/>
      <c r="AE37" s="85" t="b">
        <v>0</v>
      </c>
      <c r="AF37" s="85">
        <v>0</v>
      </c>
      <c r="AG37" s="93" t="s">
        <v>508</v>
      </c>
      <c r="AH37" s="85" t="b">
        <v>0</v>
      </c>
      <c r="AI37" s="85" t="s">
        <v>509</v>
      </c>
      <c r="AJ37" s="85"/>
      <c r="AK37" s="93" t="s">
        <v>508</v>
      </c>
      <c r="AL37" s="85" t="b">
        <v>0</v>
      </c>
      <c r="AM37" s="85">
        <v>1</v>
      </c>
      <c r="AN37" s="93" t="s">
        <v>477</v>
      </c>
      <c r="AO37" s="85" t="s">
        <v>527</v>
      </c>
      <c r="AP37" s="85" t="b">
        <v>0</v>
      </c>
      <c r="AQ37" s="93" t="s">
        <v>477</v>
      </c>
      <c r="AR37" s="85" t="s">
        <v>196</v>
      </c>
      <c r="AS37" s="85">
        <v>0</v>
      </c>
      <c r="AT37" s="85">
        <v>0</v>
      </c>
      <c r="AU37" s="85"/>
      <c r="AV37" s="85"/>
      <c r="AW37" s="85"/>
      <c r="AX37" s="85"/>
      <c r="AY37" s="85"/>
      <c r="AZ37" s="85"/>
      <c r="BA37" s="85"/>
      <c r="BB37" s="85"/>
      <c r="BC37">
        <v>1</v>
      </c>
      <c r="BD37" s="84" t="str">
        <f>REPLACE(INDEX(GroupVertices[Group],MATCH(Edges24[[#This Row],[Vertex 1]],GroupVertices[Vertex],0)),1,1,"")</f>
        <v>2</v>
      </c>
      <c r="BE37" s="84" t="str">
        <f>REPLACE(INDEX(GroupVertices[Group],MATCH(Edges24[[#This Row],[Vertex 2]],GroupVertices[Vertex],0)),1,1,"")</f>
        <v>2</v>
      </c>
      <c r="BF37" s="51">
        <v>0</v>
      </c>
      <c r="BG37" s="52">
        <v>0</v>
      </c>
      <c r="BH37" s="51">
        <v>0</v>
      </c>
      <c r="BI37" s="52">
        <v>0</v>
      </c>
      <c r="BJ37" s="51">
        <v>0</v>
      </c>
      <c r="BK37" s="52">
        <v>0</v>
      </c>
      <c r="BL37" s="51">
        <v>28</v>
      </c>
      <c r="BM37" s="52">
        <v>100</v>
      </c>
      <c r="BN37" s="51">
        <v>28</v>
      </c>
    </row>
    <row r="38" spans="1:66" ht="15">
      <c r="A38" s="83" t="s">
        <v>255</v>
      </c>
      <c r="B38" s="83" t="s">
        <v>255</v>
      </c>
      <c r="C38" s="53"/>
      <c r="D38" s="54"/>
      <c r="E38" s="53"/>
      <c r="F38" s="55"/>
      <c r="G38" s="53"/>
      <c r="H38" s="57"/>
      <c r="I38" s="56"/>
      <c r="J38" s="56"/>
      <c r="K38" s="36" t="s">
        <v>65</v>
      </c>
      <c r="L38" s="62">
        <v>39</v>
      </c>
      <c r="M38" s="62"/>
      <c r="N38" s="63"/>
      <c r="O38" s="85" t="s">
        <v>196</v>
      </c>
      <c r="P38" s="87">
        <v>43614.35229166667</v>
      </c>
      <c r="Q38" s="85" t="s">
        <v>271</v>
      </c>
      <c r="R38" s="85"/>
      <c r="S38" s="85"/>
      <c r="T38" s="85" t="s">
        <v>286</v>
      </c>
      <c r="U38" s="85"/>
      <c r="V38" s="88" t="s">
        <v>311</v>
      </c>
      <c r="W38" s="87">
        <v>43614.35229166667</v>
      </c>
      <c r="X38" s="91">
        <v>43614</v>
      </c>
      <c r="Y38" s="93" t="s">
        <v>355</v>
      </c>
      <c r="Z38" s="88" t="s">
        <v>417</v>
      </c>
      <c r="AA38" s="85"/>
      <c r="AB38" s="85"/>
      <c r="AC38" s="93" t="s">
        <v>479</v>
      </c>
      <c r="AD38" s="85"/>
      <c r="AE38" s="85" t="b">
        <v>0</v>
      </c>
      <c r="AF38" s="85">
        <v>0</v>
      </c>
      <c r="AG38" s="93" t="s">
        <v>508</v>
      </c>
      <c r="AH38" s="85" t="b">
        <v>0</v>
      </c>
      <c r="AI38" s="85" t="s">
        <v>509</v>
      </c>
      <c r="AJ38" s="85"/>
      <c r="AK38" s="93" t="s">
        <v>508</v>
      </c>
      <c r="AL38" s="85" t="b">
        <v>0</v>
      </c>
      <c r="AM38" s="85">
        <v>4</v>
      </c>
      <c r="AN38" s="93" t="s">
        <v>508</v>
      </c>
      <c r="AO38" s="85" t="s">
        <v>528</v>
      </c>
      <c r="AP38" s="85" t="b">
        <v>0</v>
      </c>
      <c r="AQ38" s="93" t="s">
        <v>479</v>
      </c>
      <c r="AR38" s="85" t="s">
        <v>196</v>
      </c>
      <c r="AS38" s="85">
        <v>0</v>
      </c>
      <c r="AT38" s="85">
        <v>0</v>
      </c>
      <c r="AU38" s="85"/>
      <c r="AV38" s="85"/>
      <c r="AW38" s="85"/>
      <c r="AX38" s="85"/>
      <c r="AY38" s="85"/>
      <c r="AZ38" s="85"/>
      <c r="BA38" s="85"/>
      <c r="BB38" s="85"/>
      <c r="BC38">
        <v>1</v>
      </c>
      <c r="BD38" s="84" t="str">
        <f>REPLACE(INDEX(GroupVertices[Group],MATCH(Edges24[[#This Row],[Vertex 1]],GroupVertices[Vertex],0)),1,1,"")</f>
        <v>2</v>
      </c>
      <c r="BE38" s="84" t="str">
        <f>REPLACE(INDEX(GroupVertices[Group],MATCH(Edges24[[#This Row],[Vertex 2]],GroupVertices[Vertex],0)),1,1,"")</f>
        <v>2</v>
      </c>
      <c r="BF38" s="51">
        <v>0</v>
      </c>
      <c r="BG38" s="52">
        <v>0</v>
      </c>
      <c r="BH38" s="51">
        <v>0</v>
      </c>
      <c r="BI38" s="52">
        <v>0</v>
      </c>
      <c r="BJ38" s="51">
        <v>0</v>
      </c>
      <c r="BK38" s="52">
        <v>0</v>
      </c>
      <c r="BL38" s="51">
        <v>26</v>
      </c>
      <c r="BM38" s="52">
        <v>100</v>
      </c>
      <c r="BN38" s="51">
        <v>26</v>
      </c>
    </row>
    <row r="39" spans="1:66" ht="15">
      <c r="A39" s="83" t="s">
        <v>253</v>
      </c>
      <c r="B39" s="83" t="s">
        <v>255</v>
      </c>
      <c r="C39" s="53"/>
      <c r="D39" s="54"/>
      <c r="E39" s="53"/>
      <c r="F39" s="55"/>
      <c r="G39" s="53"/>
      <c r="H39" s="57"/>
      <c r="I39" s="56"/>
      <c r="J39" s="56"/>
      <c r="K39" s="36" t="s">
        <v>65</v>
      </c>
      <c r="L39" s="62">
        <v>40</v>
      </c>
      <c r="M39" s="62"/>
      <c r="N39" s="63"/>
      <c r="O39" s="85" t="s">
        <v>266</v>
      </c>
      <c r="P39" s="87">
        <v>43614.35234953704</v>
      </c>
      <c r="Q39" s="85" t="s">
        <v>271</v>
      </c>
      <c r="R39" s="85"/>
      <c r="S39" s="85"/>
      <c r="T39" s="85" t="s">
        <v>283</v>
      </c>
      <c r="U39" s="85"/>
      <c r="V39" s="88" t="s">
        <v>309</v>
      </c>
      <c r="W39" s="87">
        <v>43614.35234953704</v>
      </c>
      <c r="X39" s="91">
        <v>43614</v>
      </c>
      <c r="Y39" s="93" t="s">
        <v>356</v>
      </c>
      <c r="Z39" s="88" t="s">
        <v>418</v>
      </c>
      <c r="AA39" s="85"/>
      <c r="AB39" s="85"/>
      <c r="AC39" s="93" t="s">
        <v>480</v>
      </c>
      <c r="AD39" s="85"/>
      <c r="AE39" s="85" t="b">
        <v>0</v>
      </c>
      <c r="AF39" s="85">
        <v>0</v>
      </c>
      <c r="AG39" s="93" t="s">
        <v>508</v>
      </c>
      <c r="AH39" s="85" t="b">
        <v>0</v>
      </c>
      <c r="AI39" s="85" t="s">
        <v>509</v>
      </c>
      <c r="AJ39" s="85"/>
      <c r="AK39" s="93" t="s">
        <v>508</v>
      </c>
      <c r="AL39" s="85" t="b">
        <v>0</v>
      </c>
      <c r="AM39" s="85">
        <v>4</v>
      </c>
      <c r="AN39" s="93" t="s">
        <v>479</v>
      </c>
      <c r="AO39" s="85" t="s">
        <v>527</v>
      </c>
      <c r="AP39" s="85" t="b">
        <v>0</v>
      </c>
      <c r="AQ39" s="93" t="s">
        <v>479</v>
      </c>
      <c r="AR39" s="85" t="s">
        <v>196</v>
      </c>
      <c r="AS39" s="85">
        <v>0</v>
      </c>
      <c r="AT39" s="85">
        <v>0</v>
      </c>
      <c r="AU39" s="85"/>
      <c r="AV39" s="85"/>
      <c r="AW39" s="85"/>
      <c r="AX39" s="85"/>
      <c r="AY39" s="85"/>
      <c r="AZ39" s="85"/>
      <c r="BA39" s="85"/>
      <c r="BB39" s="85"/>
      <c r="BC39">
        <v>1</v>
      </c>
      <c r="BD39" s="84" t="str">
        <f>REPLACE(INDEX(GroupVertices[Group],MATCH(Edges24[[#This Row],[Vertex 1]],GroupVertices[Vertex],0)),1,1,"")</f>
        <v>2</v>
      </c>
      <c r="BE39" s="84" t="str">
        <f>REPLACE(INDEX(GroupVertices[Group],MATCH(Edges24[[#This Row],[Vertex 2]],GroupVertices[Vertex],0)),1,1,"")</f>
        <v>2</v>
      </c>
      <c r="BF39" s="51">
        <v>0</v>
      </c>
      <c r="BG39" s="52">
        <v>0</v>
      </c>
      <c r="BH39" s="51">
        <v>0</v>
      </c>
      <c r="BI39" s="52">
        <v>0</v>
      </c>
      <c r="BJ39" s="51">
        <v>0</v>
      </c>
      <c r="BK39" s="52">
        <v>0</v>
      </c>
      <c r="BL39" s="51">
        <v>26</v>
      </c>
      <c r="BM39" s="52">
        <v>100</v>
      </c>
      <c r="BN39" s="51">
        <v>26</v>
      </c>
    </row>
    <row r="40" spans="1:66" ht="15">
      <c r="A40" s="83" t="s">
        <v>256</v>
      </c>
      <c r="B40" s="83" t="s">
        <v>260</v>
      </c>
      <c r="C40" s="53"/>
      <c r="D40" s="54"/>
      <c r="E40" s="53"/>
      <c r="F40" s="55"/>
      <c r="G40" s="53"/>
      <c r="H40" s="57"/>
      <c r="I40" s="56"/>
      <c r="J40" s="56"/>
      <c r="K40" s="36" t="s">
        <v>65</v>
      </c>
      <c r="L40" s="62">
        <v>42</v>
      </c>
      <c r="M40" s="62"/>
      <c r="N40" s="63"/>
      <c r="O40" s="85" t="s">
        <v>266</v>
      </c>
      <c r="P40" s="87">
        <v>43614.390081018515</v>
      </c>
      <c r="Q40" s="85" t="s">
        <v>271</v>
      </c>
      <c r="R40" s="85"/>
      <c r="S40" s="85"/>
      <c r="T40" s="85" t="s">
        <v>283</v>
      </c>
      <c r="U40" s="85"/>
      <c r="V40" s="88" t="s">
        <v>312</v>
      </c>
      <c r="W40" s="87">
        <v>43614.390081018515</v>
      </c>
      <c r="X40" s="91">
        <v>43614</v>
      </c>
      <c r="Y40" s="93" t="s">
        <v>357</v>
      </c>
      <c r="Z40" s="88" t="s">
        <v>419</v>
      </c>
      <c r="AA40" s="85"/>
      <c r="AB40" s="85"/>
      <c r="AC40" s="93" t="s">
        <v>481</v>
      </c>
      <c r="AD40" s="85"/>
      <c r="AE40" s="85" t="b">
        <v>0</v>
      </c>
      <c r="AF40" s="85">
        <v>0</v>
      </c>
      <c r="AG40" s="93" t="s">
        <v>508</v>
      </c>
      <c r="AH40" s="85" t="b">
        <v>0</v>
      </c>
      <c r="AI40" s="85" t="s">
        <v>509</v>
      </c>
      <c r="AJ40" s="85"/>
      <c r="AK40" s="93" t="s">
        <v>508</v>
      </c>
      <c r="AL40" s="85" t="b">
        <v>0</v>
      </c>
      <c r="AM40" s="85">
        <v>7</v>
      </c>
      <c r="AN40" s="93" t="s">
        <v>496</v>
      </c>
      <c r="AO40" s="85" t="s">
        <v>529</v>
      </c>
      <c r="AP40" s="85" t="b">
        <v>0</v>
      </c>
      <c r="AQ40" s="93" t="s">
        <v>496</v>
      </c>
      <c r="AR40" s="85" t="s">
        <v>196</v>
      </c>
      <c r="AS40" s="85">
        <v>0</v>
      </c>
      <c r="AT40" s="85">
        <v>0</v>
      </c>
      <c r="AU40" s="85"/>
      <c r="AV40" s="85"/>
      <c r="AW40" s="85"/>
      <c r="AX40" s="85"/>
      <c r="AY40" s="85"/>
      <c r="AZ40" s="85"/>
      <c r="BA40" s="85"/>
      <c r="BB40" s="85"/>
      <c r="BC40">
        <v>1</v>
      </c>
      <c r="BD40" s="84" t="str">
        <f>REPLACE(INDEX(GroupVertices[Group],MATCH(Edges24[[#This Row],[Vertex 1]],GroupVertices[Vertex],0)),1,1,"")</f>
        <v>3</v>
      </c>
      <c r="BE40" s="84" t="str">
        <f>REPLACE(INDEX(GroupVertices[Group],MATCH(Edges24[[#This Row],[Vertex 2]],GroupVertices[Vertex],0)),1,1,"")</f>
        <v>3</v>
      </c>
      <c r="BF40" s="51">
        <v>0</v>
      </c>
      <c r="BG40" s="52">
        <v>0</v>
      </c>
      <c r="BH40" s="51">
        <v>0</v>
      </c>
      <c r="BI40" s="52">
        <v>0</v>
      </c>
      <c r="BJ40" s="51">
        <v>0</v>
      </c>
      <c r="BK40" s="52">
        <v>0</v>
      </c>
      <c r="BL40" s="51">
        <v>26</v>
      </c>
      <c r="BM40" s="52">
        <v>100</v>
      </c>
      <c r="BN40" s="51">
        <v>26</v>
      </c>
    </row>
    <row r="41" spans="1:66" ht="15">
      <c r="A41" s="83" t="s">
        <v>257</v>
      </c>
      <c r="B41" s="83" t="s">
        <v>257</v>
      </c>
      <c r="C41" s="53"/>
      <c r="D41" s="54"/>
      <c r="E41" s="53"/>
      <c r="F41" s="55"/>
      <c r="G41" s="53"/>
      <c r="H41" s="57"/>
      <c r="I41" s="56"/>
      <c r="J41" s="56"/>
      <c r="K41" s="36" t="s">
        <v>65</v>
      </c>
      <c r="L41" s="62">
        <v>43</v>
      </c>
      <c r="M41" s="62"/>
      <c r="N41" s="63"/>
      <c r="O41" s="85" t="s">
        <v>196</v>
      </c>
      <c r="P41" s="87">
        <v>43614.38162037037</v>
      </c>
      <c r="Q41" s="85" t="s">
        <v>271</v>
      </c>
      <c r="R41" s="85"/>
      <c r="S41" s="85"/>
      <c r="T41" s="85" t="s">
        <v>286</v>
      </c>
      <c r="U41" s="85"/>
      <c r="V41" s="88" t="s">
        <v>313</v>
      </c>
      <c r="W41" s="87">
        <v>43614.38162037037</v>
      </c>
      <c r="X41" s="91">
        <v>43614</v>
      </c>
      <c r="Y41" s="93" t="s">
        <v>358</v>
      </c>
      <c r="Z41" s="88" t="s">
        <v>420</v>
      </c>
      <c r="AA41" s="85"/>
      <c r="AB41" s="85"/>
      <c r="AC41" s="93" t="s">
        <v>482</v>
      </c>
      <c r="AD41" s="85"/>
      <c r="AE41" s="85" t="b">
        <v>0</v>
      </c>
      <c r="AF41" s="85">
        <v>0</v>
      </c>
      <c r="AG41" s="93" t="s">
        <v>508</v>
      </c>
      <c r="AH41" s="85" t="b">
        <v>0</v>
      </c>
      <c r="AI41" s="85" t="s">
        <v>509</v>
      </c>
      <c r="AJ41" s="85"/>
      <c r="AK41" s="93" t="s">
        <v>508</v>
      </c>
      <c r="AL41" s="85" t="b">
        <v>0</v>
      </c>
      <c r="AM41" s="85">
        <v>6</v>
      </c>
      <c r="AN41" s="93" t="s">
        <v>508</v>
      </c>
      <c r="AO41" s="85" t="s">
        <v>528</v>
      </c>
      <c r="AP41" s="85" t="b">
        <v>0</v>
      </c>
      <c r="AQ41" s="93" t="s">
        <v>482</v>
      </c>
      <c r="AR41" s="85" t="s">
        <v>196</v>
      </c>
      <c r="AS41" s="85">
        <v>0</v>
      </c>
      <c r="AT41" s="85">
        <v>0</v>
      </c>
      <c r="AU41" s="85"/>
      <c r="AV41" s="85"/>
      <c r="AW41" s="85"/>
      <c r="AX41" s="85"/>
      <c r="AY41" s="85"/>
      <c r="AZ41" s="85"/>
      <c r="BA41" s="85"/>
      <c r="BB41" s="85"/>
      <c r="BC41">
        <v>1</v>
      </c>
      <c r="BD41" s="84" t="str">
        <f>REPLACE(INDEX(GroupVertices[Group],MATCH(Edges24[[#This Row],[Vertex 1]],GroupVertices[Vertex],0)),1,1,"")</f>
        <v>3</v>
      </c>
      <c r="BE41" s="84" t="str">
        <f>REPLACE(INDEX(GroupVertices[Group],MATCH(Edges24[[#This Row],[Vertex 2]],GroupVertices[Vertex],0)),1,1,"")</f>
        <v>3</v>
      </c>
      <c r="BF41" s="51">
        <v>0</v>
      </c>
      <c r="BG41" s="52">
        <v>0</v>
      </c>
      <c r="BH41" s="51">
        <v>0</v>
      </c>
      <c r="BI41" s="52">
        <v>0</v>
      </c>
      <c r="BJ41" s="51">
        <v>0</v>
      </c>
      <c r="BK41" s="52">
        <v>0</v>
      </c>
      <c r="BL41" s="51">
        <v>26</v>
      </c>
      <c r="BM41" s="52">
        <v>100</v>
      </c>
      <c r="BN41" s="51">
        <v>26</v>
      </c>
    </row>
    <row r="42" spans="1:66" ht="15">
      <c r="A42" s="83" t="s">
        <v>253</v>
      </c>
      <c r="B42" s="83" t="s">
        <v>257</v>
      </c>
      <c r="C42" s="53"/>
      <c r="D42" s="54"/>
      <c r="E42" s="53"/>
      <c r="F42" s="55"/>
      <c r="G42" s="53"/>
      <c r="H42" s="57"/>
      <c r="I42" s="56"/>
      <c r="J42" s="56"/>
      <c r="K42" s="36" t="s">
        <v>65</v>
      </c>
      <c r="L42" s="62">
        <v>44</v>
      </c>
      <c r="M42" s="62"/>
      <c r="N42" s="63"/>
      <c r="O42" s="85" t="s">
        <v>266</v>
      </c>
      <c r="P42" s="87">
        <v>43614.381689814814</v>
      </c>
      <c r="Q42" s="85" t="s">
        <v>271</v>
      </c>
      <c r="R42" s="85"/>
      <c r="S42" s="85"/>
      <c r="T42" s="85" t="s">
        <v>283</v>
      </c>
      <c r="U42" s="85"/>
      <c r="V42" s="88" t="s">
        <v>309</v>
      </c>
      <c r="W42" s="87">
        <v>43614.381689814814</v>
      </c>
      <c r="X42" s="91">
        <v>43614</v>
      </c>
      <c r="Y42" s="93" t="s">
        <v>359</v>
      </c>
      <c r="Z42" s="88" t="s">
        <v>421</v>
      </c>
      <c r="AA42" s="85"/>
      <c r="AB42" s="85"/>
      <c r="AC42" s="93" t="s">
        <v>483</v>
      </c>
      <c r="AD42" s="85"/>
      <c r="AE42" s="85" t="b">
        <v>0</v>
      </c>
      <c r="AF42" s="85">
        <v>0</v>
      </c>
      <c r="AG42" s="93" t="s">
        <v>508</v>
      </c>
      <c r="AH42" s="85" t="b">
        <v>0</v>
      </c>
      <c r="AI42" s="85" t="s">
        <v>509</v>
      </c>
      <c r="AJ42" s="85"/>
      <c r="AK42" s="93" t="s">
        <v>508</v>
      </c>
      <c r="AL42" s="85" t="b">
        <v>0</v>
      </c>
      <c r="AM42" s="85">
        <v>6</v>
      </c>
      <c r="AN42" s="93" t="s">
        <v>482</v>
      </c>
      <c r="AO42" s="85" t="s">
        <v>527</v>
      </c>
      <c r="AP42" s="85" t="b">
        <v>0</v>
      </c>
      <c r="AQ42" s="93" t="s">
        <v>482</v>
      </c>
      <c r="AR42" s="85" t="s">
        <v>196</v>
      </c>
      <c r="AS42" s="85">
        <v>0</v>
      </c>
      <c r="AT42" s="85">
        <v>0</v>
      </c>
      <c r="AU42" s="85"/>
      <c r="AV42" s="85"/>
      <c r="AW42" s="85"/>
      <c r="AX42" s="85"/>
      <c r="AY42" s="85"/>
      <c r="AZ42" s="85"/>
      <c r="BA42" s="85"/>
      <c r="BB42" s="85"/>
      <c r="BC42">
        <v>1</v>
      </c>
      <c r="BD42" s="84" t="str">
        <f>REPLACE(INDEX(GroupVertices[Group],MATCH(Edges24[[#This Row],[Vertex 1]],GroupVertices[Vertex],0)),1,1,"")</f>
        <v>2</v>
      </c>
      <c r="BE42" s="84" t="str">
        <f>REPLACE(INDEX(GroupVertices[Group],MATCH(Edges24[[#This Row],[Vertex 2]],GroupVertices[Vertex],0)),1,1,"")</f>
        <v>3</v>
      </c>
      <c r="BF42" s="51">
        <v>0</v>
      </c>
      <c r="BG42" s="52">
        <v>0</v>
      </c>
      <c r="BH42" s="51">
        <v>0</v>
      </c>
      <c r="BI42" s="52">
        <v>0</v>
      </c>
      <c r="BJ42" s="51">
        <v>0</v>
      </c>
      <c r="BK42" s="52">
        <v>0</v>
      </c>
      <c r="BL42" s="51">
        <v>26</v>
      </c>
      <c r="BM42" s="52">
        <v>100</v>
      </c>
      <c r="BN42" s="51">
        <v>26</v>
      </c>
    </row>
    <row r="43" spans="1:66" ht="15">
      <c r="A43" s="83" t="s">
        <v>258</v>
      </c>
      <c r="B43" s="83" t="s">
        <v>257</v>
      </c>
      <c r="C43" s="53"/>
      <c r="D43" s="54"/>
      <c r="E43" s="53"/>
      <c r="F43" s="55"/>
      <c r="G43" s="53"/>
      <c r="H43" s="57"/>
      <c r="I43" s="56"/>
      <c r="J43" s="56"/>
      <c r="K43" s="36" t="s">
        <v>65</v>
      </c>
      <c r="L43" s="62">
        <v>45</v>
      </c>
      <c r="M43" s="62"/>
      <c r="N43" s="63"/>
      <c r="O43" s="85" t="s">
        <v>266</v>
      </c>
      <c r="P43" s="87">
        <v>43614.38574074074</v>
      </c>
      <c r="Q43" s="85" t="s">
        <v>271</v>
      </c>
      <c r="R43" s="85"/>
      <c r="S43" s="85"/>
      <c r="T43" s="85" t="s">
        <v>283</v>
      </c>
      <c r="U43" s="85"/>
      <c r="V43" s="88" t="s">
        <v>314</v>
      </c>
      <c r="W43" s="87">
        <v>43614.38574074074</v>
      </c>
      <c r="X43" s="91">
        <v>43614</v>
      </c>
      <c r="Y43" s="93" t="s">
        <v>360</v>
      </c>
      <c r="Z43" s="88" t="s">
        <v>422</v>
      </c>
      <c r="AA43" s="85"/>
      <c r="AB43" s="85"/>
      <c r="AC43" s="93" t="s">
        <v>484</v>
      </c>
      <c r="AD43" s="85"/>
      <c r="AE43" s="85" t="b">
        <v>0</v>
      </c>
      <c r="AF43" s="85">
        <v>0</v>
      </c>
      <c r="AG43" s="93" t="s">
        <v>508</v>
      </c>
      <c r="AH43" s="85" t="b">
        <v>0</v>
      </c>
      <c r="AI43" s="85" t="s">
        <v>509</v>
      </c>
      <c r="AJ43" s="85"/>
      <c r="AK43" s="93" t="s">
        <v>508</v>
      </c>
      <c r="AL43" s="85" t="b">
        <v>0</v>
      </c>
      <c r="AM43" s="85">
        <v>6</v>
      </c>
      <c r="AN43" s="93" t="s">
        <v>482</v>
      </c>
      <c r="AO43" s="85" t="s">
        <v>512</v>
      </c>
      <c r="AP43" s="85" t="b">
        <v>0</v>
      </c>
      <c r="AQ43" s="93" t="s">
        <v>482</v>
      </c>
      <c r="AR43" s="85" t="s">
        <v>196</v>
      </c>
      <c r="AS43" s="85">
        <v>0</v>
      </c>
      <c r="AT43" s="85">
        <v>0</v>
      </c>
      <c r="AU43" s="85"/>
      <c r="AV43" s="85"/>
      <c r="AW43" s="85"/>
      <c r="AX43" s="85"/>
      <c r="AY43" s="85"/>
      <c r="AZ43" s="85"/>
      <c r="BA43" s="85"/>
      <c r="BB43" s="85"/>
      <c r="BC43">
        <v>1</v>
      </c>
      <c r="BD43" s="84" t="str">
        <f>REPLACE(INDEX(GroupVertices[Group],MATCH(Edges24[[#This Row],[Vertex 1]],GroupVertices[Vertex],0)),1,1,"")</f>
        <v>3</v>
      </c>
      <c r="BE43" s="84" t="str">
        <f>REPLACE(INDEX(GroupVertices[Group],MATCH(Edges24[[#This Row],[Vertex 2]],GroupVertices[Vertex],0)),1,1,"")</f>
        <v>3</v>
      </c>
      <c r="BF43" s="51">
        <v>0</v>
      </c>
      <c r="BG43" s="52">
        <v>0</v>
      </c>
      <c r="BH43" s="51">
        <v>0</v>
      </c>
      <c r="BI43" s="52">
        <v>0</v>
      </c>
      <c r="BJ43" s="51">
        <v>0</v>
      </c>
      <c r="BK43" s="52">
        <v>0</v>
      </c>
      <c r="BL43" s="51">
        <v>26</v>
      </c>
      <c r="BM43" s="52">
        <v>100</v>
      </c>
      <c r="BN43" s="51">
        <v>26</v>
      </c>
    </row>
    <row r="44" spans="1:66" ht="15">
      <c r="A44" s="83" t="s">
        <v>258</v>
      </c>
      <c r="B44" s="83" t="s">
        <v>260</v>
      </c>
      <c r="C44" s="53"/>
      <c r="D44" s="54"/>
      <c r="E44" s="53"/>
      <c r="F44" s="55"/>
      <c r="G44" s="53"/>
      <c r="H44" s="57"/>
      <c r="I44" s="56"/>
      <c r="J44" s="56"/>
      <c r="K44" s="36" t="s">
        <v>65</v>
      </c>
      <c r="L44" s="62">
        <v>46</v>
      </c>
      <c r="M44" s="62"/>
      <c r="N44" s="63"/>
      <c r="O44" s="85" t="s">
        <v>266</v>
      </c>
      <c r="P44" s="87">
        <v>43614.39336805556</v>
      </c>
      <c r="Q44" s="85" t="s">
        <v>271</v>
      </c>
      <c r="R44" s="85"/>
      <c r="S44" s="85"/>
      <c r="T44" s="85" t="s">
        <v>283</v>
      </c>
      <c r="U44" s="85"/>
      <c r="V44" s="88" t="s">
        <v>314</v>
      </c>
      <c r="W44" s="87">
        <v>43614.39336805556</v>
      </c>
      <c r="X44" s="91">
        <v>43614</v>
      </c>
      <c r="Y44" s="93" t="s">
        <v>361</v>
      </c>
      <c r="Z44" s="88" t="s">
        <v>423</v>
      </c>
      <c r="AA44" s="85"/>
      <c r="AB44" s="85"/>
      <c r="AC44" s="93" t="s">
        <v>485</v>
      </c>
      <c r="AD44" s="85"/>
      <c r="AE44" s="85" t="b">
        <v>0</v>
      </c>
      <c r="AF44" s="85">
        <v>0</v>
      </c>
      <c r="AG44" s="93" t="s">
        <v>508</v>
      </c>
      <c r="AH44" s="85" t="b">
        <v>0</v>
      </c>
      <c r="AI44" s="85" t="s">
        <v>509</v>
      </c>
      <c r="AJ44" s="85"/>
      <c r="AK44" s="93" t="s">
        <v>508</v>
      </c>
      <c r="AL44" s="85" t="b">
        <v>0</v>
      </c>
      <c r="AM44" s="85">
        <v>7</v>
      </c>
      <c r="AN44" s="93" t="s">
        <v>496</v>
      </c>
      <c r="AO44" s="85" t="s">
        <v>512</v>
      </c>
      <c r="AP44" s="85" t="b">
        <v>0</v>
      </c>
      <c r="AQ44" s="93" t="s">
        <v>496</v>
      </c>
      <c r="AR44" s="85" t="s">
        <v>196</v>
      </c>
      <c r="AS44" s="85">
        <v>0</v>
      </c>
      <c r="AT44" s="85">
        <v>0</v>
      </c>
      <c r="AU44" s="85"/>
      <c r="AV44" s="85"/>
      <c r="AW44" s="85"/>
      <c r="AX44" s="85"/>
      <c r="AY44" s="85"/>
      <c r="AZ44" s="85"/>
      <c r="BA44" s="85"/>
      <c r="BB44" s="85"/>
      <c r="BC44">
        <v>1</v>
      </c>
      <c r="BD44" s="84" t="str">
        <f>REPLACE(INDEX(GroupVertices[Group],MATCH(Edges24[[#This Row],[Vertex 1]],GroupVertices[Vertex],0)),1,1,"")</f>
        <v>3</v>
      </c>
      <c r="BE44" s="84" t="str">
        <f>REPLACE(INDEX(GroupVertices[Group],MATCH(Edges24[[#This Row],[Vertex 2]],GroupVertices[Vertex],0)),1,1,"")</f>
        <v>3</v>
      </c>
      <c r="BF44" s="51">
        <v>0</v>
      </c>
      <c r="BG44" s="52">
        <v>0</v>
      </c>
      <c r="BH44" s="51">
        <v>0</v>
      </c>
      <c r="BI44" s="52">
        <v>0</v>
      </c>
      <c r="BJ44" s="51">
        <v>0</v>
      </c>
      <c r="BK44" s="52">
        <v>0</v>
      </c>
      <c r="BL44" s="51">
        <v>26</v>
      </c>
      <c r="BM44" s="52">
        <v>100</v>
      </c>
      <c r="BN44" s="51">
        <v>26</v>
      </c>
    </row>
    <row r="45" spans="1:66" ht="15">
      <c r="A45" s="83" t="s">
        <v>252</v>
      </c>
      <c r="B45" s="83" t="s">
        <v>253</v>
      </c>
      <c r="C45" s="53"/>
      <c r="D45" s="54"/>
      <c r="E45" s="53"/>
      <c r="F45" s="55"/>
      <c r="G45" s="53"/>
      <c r="H45" s="57"/>
      <c r="I45" s="56"/>
      <c r="J45" s="56"/>
      <c r="K45" s="36" t="s">
        <v>66</v>
      </c>
      <c r="L45" s="62">
        <v>47</v>
      </c>
      <c r="M45" s="62"/>
      <c r="N45" s="63"/>
      <c r="O45" s="85" t="s">
        <v>267</v>
      </c>
      <c r="P45" s="87">
        <v>43614.33490740741</v>
      </c>
      <c r="Q45" s="85" t="s">
        <v>274</v>
      </c>
      <c r="R45" s="85"/>
      <c r="S45" s="85"/>
      <c r="T45" s="85" t="s">
        <v>288</v>
      </c>
      <c r="U45" s="85"/>
      <c r="V45" s="88" t="s">
        <v>308</v>
      </c>
      <c r="W45" s="87">
        <v>43614.33490740741</v>
      </c>
      <c r="X45" s="91">
        <v>43614</v>
      </c>
      <c r="Y45" s="93" t="s">
        <v>362</v>
      </c>
      <c r="Z45" s="88" t="s">
        <v>424</v>
      </c>
      <c r="AA45" s="85"/>
      <c r="AB45" s="85"/>
      <c r="AC45" s="93" t="s">
        <v>486</v>
      </c>
      <c r="AD45" s="85"/>
      <c r="AE45" s="85" t="b">
        <v>0</v>
      </c>
      <c r="AF45" s="85">
        <v>1</v>
      </c>
      <c r="AG45" s="93" t="s">
        <v>508</v>
      </c>
      <c r="AH45" s="85" t="b">
        <v>0</v>
      </c>
      <c r="AI45" s="85" t="s">
        <v>509</v>
      </c>
      <c r="AJ45" s="85"/>
      <c r="AK45" s="93" t="s">
        <v>508</v>
      </c>
      <c r="AL45" s="85" t="b">
        <v>0</v>
      </c>
      <c r="AM45" s="85">
        <v>2</v>
      </c>
      <c r="AN45" s="93" t="s">
        <v>508</v>
      </c>
      <c r="AO45" s="85" t="s">
        <v>528</v>
      </c>
      <c r="AP45" s="85" t="b">
        <v>0</v>
      </c>
      <c r="AQ45" s="93" t="s">
        <v>486</v>
      </c>
      <c r="AR45" s="85" t="s">
        <v>196</v>
      </c>
      <c r="AS45" s="85">
        <v>0</v>
      </c>
      <c r="AT45" s="85">
        <v>0</v>
      </c>
      <c r="AU45" s="85"/>
      <c r="AV45" s="85"/>
      <c r="AW45" s="85"/>
      <c r="AX45" s="85"/>
      <c r="AY45" s="85"/>
      <c r="AZ45" s="85"/>
      <c r="BA45" s="85"/>
      <c r="BB45" s="85"/>
      <c r="BC45">
        <v>2</v>
      </c>
      <c r="BD45" s="84" t="str">
        <f>REPLACE(INDEX(GroupVertices[Group],MATCH(Edges24[[#This Row],[Vertex 1]],GroupVertices[Vertex],0)),1,1,"")</f>
        <v>4</v>
      </c>
      <c r="BE45" s="84" t="str">
        <f>REPLACE(INDEX(GroupVertices[Group],MATCH(Edges24[[#This Row],[Vertex 2]],GroupVertices[Vertex],0)),1,1,"")</f>
        <v>2</v>
      </c>
      <c r="BF45" s="51">
        <v>0</v>
      </c>
      <c r="BG45" s="52">
        <v>0</v>
      </c>
      <c r="BH45" s="51">
        <v>0</v>
      </c>
      <c r="BI45" s="52">
        <v>0</v>
      </c>
      <c r="BJ45" s="51">
        <v>0</v>
      </c>
      <c r="BK45" s="52">
        <v>0</v>
      </c>
      <c r="BL45" s="51">
        <v>29</v>
      </c>
      <c r="BM45" s="52">
        <v>100</v>
      </c>
      <c r="BN45" s="51">
        <v>29</v>
      </c>
    </row>
    <row r="46" spans="1:66" ht="15">
      <c r="A46" s="83" t="s">
        <v>252</v>
      </c>
      <c r="B46" s="83" t="s">
        <v>253</v>
      </c>
      <c r="C46" s="53"/>
      <c r="D46" s="54"/>
      <c r="E46" s="53"/>
      <c r="F46" s="55"/>
      <c r="G46" s="53"/>
      <c r="H46" s="57"/>
      <c r="I46" s="56"/>
      <c r="J46" s="56"/>
      <c r="K46" s="36" t="s">
        <v>66</v>
      </c>
      <c r="L46" s="62">
        <v>48</v>
      </c>
      <c r="M46" s="62"/>
      <c r="N46" s="63"/>
      <c r="O46" s="85" t="s">
        <v>267</v>
      </c>
      <c r="P46" s="87">
        <v>43614.334965277776</v>
      </c>
      <c r="Q46" s="85" t="s">
        <v>275</v>
      </c>
      <c r="R46" s="85"/>
      <c r="S46" s="85"/>
      <c r="T46" s="85" t="s">
        <v>289</v>
      </c>
      <c r="U46" s="85"/>
      <c r="V46" s="88" t="s">
        <v>308</v>
      </c>
      <c r="W46" s="87">
        <v>43614.334965277776</v>
      </c>
      <c r="X46" s="91">
        <v>43614</v>
      </c>
      <c r="Y46" s="93" t="s">
        <v>363</v>
      </c>
      <c r="Z46" s="88" t="s">
        <v>425</v>
      </c>
      <c r="AA46" s="85"/>
      <c r="AB46" s="85"/>
      <c r="AC46" s="93" t="s">
        <v>487</v>
      </c>
      <c r="AD46" s="85"/>
      <c r="AE46" s="85" t="b">
        <v>0</v>
      </c>
      <c r="AF46" s="85">
        <v>0</v>
      </c>
      <c r="AG46" s="93" t="s">
        <v>508</v>
      </c>
      <c r="AH46" s="85" t="b">
        <v>0</v>
      </c>
      <c r="AI46" s="85" t="s">
        <v>509</v>
      </c>
      <c r="AJ46" s="85"/>
      <c r="AK46" s="93" t="s">
        <v>508</v>
      </c>
      <c r="AL46" s="85" t="b">
        <v>0</v>
      </c>
      <c r="AM46" s="85">
        <v>1</v>
      </c>
      <c r="AN46" s="93" t="s">
        <v>508</v>
      </c>
      <c r="AO46" s="85" t="s">
        <v>528</v>
      </c>
      <c r="AP46" s="85" t="b">
        <v>0</v>
      </c>
      <c r="AQ46" s="93" t="s">
        <v>487</v>
      </c>
      <c r="AR46" s="85" t="s">
        <v>196</v>
      </c>
      <c r="AS46" s="85">
        <v>0</v>
      </c>
      <c r="AT46" s="85">
        <v>0</v>
      </c>
      <c r="AU46" s="85"/>
      <c r="AV46" s="85"/>
      <c r="AW46" s="85"/>
      <c r="AX46" s="85"/>
      <c r="AY46" s="85"/>
      <c r="AZ46" s="85"/>
      <c r="BA46" s="85"/>
      <c r="BB46" s="85"/>
      <c r="BC46">
        <v>2</v>
      </c>
      <c r="BD46" s="84" t="str">
        <f>REPLACE(INDEX(GroupVertices[Group],MATCH(Edges24[[#This Row],[Vertex 1]],GroupVertices[Vertex],0)),1,1,"")</f>
        <v>4</v>
      </c>
      <c r="BE46" s="84" t="str">
        <f>REPLACE(INDEX(GroupVertices[Group],MATCH(Edges24[[#This Row],[Vertex 2]],GroupVertices[Vertex],0)),1,1,"")</f>
        <v>2</v>
      </c>
      <c r="BF46" s="51">
        <v>0</v>
      </c>
      <c r="BG46" s="52">
        <v>0</v>
      </c>
      <c r="BH46" s="51">
        <v>0</v>
      </c>
      <c r="BI46" s="52">
        <v>0</v>
      </c>
      <c r="BJ46" s="51">
        <v>0</v>
      </c>
      <c r="BK46" s="52">
        <v>0</v>
      </c>
      <c r="BL46" s="51">
        <v>29</v>
      </c>
      <c r="BM46" s="52">
        <v>100</v>
      </c>
      <c r="BN46" s="51">
        <v>29</v>
      </c>
    </row>
    <row r="47" spans="1:66" ht="15">
      <c r="A47" s="83" t="s">
        <v>253</v>
      </c>
      <c r="B47" s="83" t="s">
        <v>263</v>
      </c>
      <c r="C47" s="53"/>
      <c r="D47" s="54"/>
      <c r="E47" s="53"/>
      <c r="F47" s="55"/>
      <c r="G47" s="53"/>
      <c r="H47" s="57"/>
      <c r="I47" s="56"/>
      <c r="J47" s="56"/>
      <c r="K47" s="36" t="s">
        <v>65</v>
      </c>
      <c r="L47" s="62">
        <v>49</v>
      </c>
      <c r="M47" s="62"/>
      <c r="N47" s="63"/>
      <c r="O47" s="85" t="s">
        <v>266</v>
      </c>
      <c r="P47" s="87">
        <v>43614.33414351852</v>
      </c>
      <c r="Q47" s="85" t="s">
        <v>271</v>
      </c>
      <c r="R47" s="85"/>
      <c r="S47" s="85"/>
      <c r="T47" s="85" t="s">
        <v>283</v>
      </c>
      <c r="U47" s="85"/>
      <c r="V47" s="88" t="s">
        <v>309</v>
      </c>
      <c r="W47" s="87">
        <v>43614.33414351852</v>
      </c>
      <c r="X47" s="91">
        <v>43614</v>
      </c>
      <c r="Y47" s="93" t="s">
        <v>364</v>
      </c>
      <c r="Z47" s="88" t="s">
        <v>426</v>
      </c>
      <c r="AA47" s="85"/>
      <c r="AB47" s="85"/>
      <c r="AC47" s="93" t="s">
        <v>488</v>
      </c>
      <c r="AD47" s="85"/>
      <c r="AE47" s="85" t="b">
        <v>0</v>
      </c>
      <c r="AF47" s="85">
        <v>0</v>
      </c>
      <c r="AG47" s="93" t="s">
        <v>508</v>
      </c>
      <c r="AH47" s="85" t="b">
        <v>0</v>
      </c>
      <c r="AI47" s="85" t="s">
        <v>509</v>
      </c>
      <c r="AJ47" s="85"/>
      <c r="AK47" s="93" t="s">
        <v>508</v>
      </c>
      <c r="AL47" s="85" t="b">
        <v>0</v>
      </c>
      <c r="AM47" s="85">
        <v>5</v>
      </c>
      <c r="AN47" s="93" t="s">
        <v>504</v>
      </c>
      <c r="AO47" s="85" t="s">
        <v>527</v>
      </c>
      <c r="AP47" s="85" t="b">
        <v>0</v>
      </c>
      <c r="AQ47" s="93" t="s">
        <v>504</v>
      </c>
      <c r="AR47" s="85" t="s">
        <v>196</v>
      </c>
      <c r="AS47" s="85">
        <v>0</v>
      </c>
      <c r="AT47" s="85">
        <v>0</v>
      </c>
      <c r="AU47" s="85"/>
      <c r="AV47" s="85"/>
      <c r="AW47" s="85"/>
      <c r="AX47" s="85"/>
      <c r="AY47" s="85"/>
      <c r="AZ47" s="85"/>
      <c r="BA47" s="85"/>
      <c r="BB47" s="85"/>
      <c r="BC47">
        <v>1</v>
      </c>
      <c r="BD47" s="84" t="str">
        <f>REPLACE(INDEX(GroupVertices[Group],MATCH(Edges24[[#This Row],[Vertex 1]],GroupVertices[Vertex],0)),1,1,"")</f>
        <v>2</v>
      </c>
      <c r="BE47" s="84" t="str">
        <f>REPLACE(INDEX(GroupVertices[Group],MATCH(Edges24[[#This Row],[Vertex 2]],GroupVertices[Vertex],0)),1,1,"")</f>
        <v>4</v>
      </c>
      <c r="BF47" s="51">
        <v>0</v>
      </c>
      <c r="BG47" s="52">
        <v>0</v>
      </c>
      <c r="BH47" s="51">
        <v>0</v>
      </c>
      <c r="BI47" s="52">
        <v>0</v>
      </c>
      <c r="BJ47" s="51">
        <v>0</v>
      </c>
      <c r="BK47" s="52">
        <v>0</v>
      </c>
      <c r="BL47" s="51">
        <v>26</v>
      </c>
      <c r="BM47" s="52">
        <v>100</v>
      </c>
      <c r="BN47" s="51">
        <v>26</v>
      </c>
    </row>
    <row r="48" spans="1:66" ht="15">
      <c r="A48" s="83" t="s">
        <v>253</v>
      </c>
      <c r="B48" s="83" t="s">
        <v>262</v>
      </c>
      <c r="C48" s="53"/>
      <c r="D48" s="54"/>
      <c r="E48" s="53"/>
      <c r="F48" s="55"/>
      <c r="G48" s="53"/>
      <c r="H48" s="57"/>
      <c r="I48" s="56"/>
      <c r="J48" s="56"/>
      <c r="K48" s="36" t="s">
        <v>65</v>
      </c>
      <c r="L48" s="62">
        <v>50</v>
      </c>
      <c r="M48" s="62"/>
      <c r="N48" s="63"/>
      <c r="O48" s="85" t="s">
        <v>266</v>
      </c>
      <c r="P48" s="87">
        <v>43614.334502314814</v>
      </c>
      <c r="Q48" s="85" t="s">
        <v>271</v>
      </c>
      <c r="R48" s="85"/>
      <c r="S48" s="85"/>
      <c r="T48" s="85" t="s">
        <v>283</v>
      </c>
      <c r="U48" s="85"/>
      <c r="V48" s="88" t="s">
        <v>309</v>
      </c>
      <c r="W48" s="87">
        <v>43614.334502314814</v>
      </c>
      <c r="X48" s="91">
        <v>43614</v>
      </c>
      <c r="Y48" s="93" t="s">
        <v>365</v>
      </c>
      <c r="Z48" s="88" t="s">
        <v>427</v>
      </c>
      <c r="AA48" s="85"/>
      <c r="AB48" s="85"/>
      <c r="AC48" s="93" t="s">
        <v>489</v>
      </c>
      <c r="AD48" s="85"/>
      <c r="AE48" s="85" t="b">
        <v>0</v>
      </c>
      <c r="AF48" s="85">
        <v>0</v>
      </c>
      <c r="AG48" s="93" t="s">
        <v>508</v>
      </c>
      <c r="AH48" s="85" t="b">
        <v>0</v>
      </c>
      <c r="AI48" s="85" t="s">
        <v>509</v>
      </c>
      <c r="AJ48" s="85"/>
      <c r="AK48" s="93" t="s">
        <v>508</v>
      </c>
      <c r="AL48" s="85" t="b">
        <v>0</v>
      </c>
      <c r="AM48" s="85">
        <v>5</v>
      </c>
      <c r="AN48" s="93" t="s">
        <v>502</v>
      </c>
      <c r="AO48" s="85" t="s">
        <v>527</v>
      </c>
      <c r="AP48" s="85" t="b">
        <v>0</v>
      </c>
      <c r="AQ48" s="93" t="s">
        <v>502</v>
      </c>
      <c r="AR48" s="85" t="s">
        <v>196</v>
      </c>
      <c r="AS48" s="85">
        <v>0</v>
      </c>
      <c r="AT48" s="85">
        <v>0</v>
      </c>
      <c r="AU48" s="85"/>
      <c r="AV48" s="85"/>
      <c r="AW48" s="85"/>
      <c r="AX48" s="85"/>
      <c r="AY48" s="85"/>
      <c r="AZ48" s="85"/>
      <c r="BA48" s="85"/>
      <c r="BB48" s="85"/>
      <c r="BC48">
        <v>1</v>
      </c>
      <c r="BD48" s="84" t="str">
        <f>REPLACE(INDEX(GroupVertices[Group],MATCH(Edges24[[#This Row],[Vertex 1]],GroupVertices[Vertex],0)),1,1,"")</f>
        <v>2</v>
      </c>
      <c r="BE48" s="84" t="str">
        <f>REPLACE(INDEX(GroupVertices[Group],MATCH(Edges24[[#This Row],[Vertex 2]],GroupVertices[Vertex],0)),1,1,"")</f>
        <v>2</v>
      </c>
      <c r="BF48" s="51">
        <v>0</v>
      </c>
      <c r="BG48" s="52">
        <v>0</v>
      </c>
      <c r="BH48" s="51">
        <v>0</v>
      </c>
      <c r="BI48" s="52">
        <v>0</v>
      </c>
      <c r="BJ48" s="51">
        <v>0</v>
      </c>
      <c r="BK48" s="52">
        <v>0</v>
      </c>
      <c r="BL48" s="51">
        <v>26</v>
      </c>
      <c r="BM48" s="52">
        <v>100</v>
      </c>
      <c r="BN48" s="51">
        <v>26</v>
      </c>
    </row>
    <row r="49" spans="1:66" ht="15">
      <c r="A49" s="83" t="s">
        <v>253</v>
      </c>
      <c r="B49" s="83" t="s">
        <v>252</v>
      </c>
      <c r="C49" s="53"/>
      <c r="D49" s="54"/>
      <c r="E49" s="53"/>
      <c r="F49" s="55"/>
      <c r="G49" s="53"/>
      <c r="H49" s="57"/>
      <c r="I49" s="56"/>
      <c r="J49" s="56"/>
      <c r="K49" s="36" t="s">
        <v>66</v>
      </c>
      <c r="L49" s="62">
        <v>51</v>
      </c>
      <c r="M49" s="62"/>
      <c r="N49" s="63"/>
      <c r="O49" s="85" t="s">
        <v>266</v>
      </c>
      <c r="P49" s="87">
        <v>43614.33495370371</v>
      </c>
      <c r="Q49" s="85" t="s">
        <v>272</v>
      </c>
      <c r="R49" s="85"/>
      <c r="S49" s="85"/>
      <c r="T49" s="85" t="s">
        <v>285</v>
      </c>
      <c r="U49" s="85"/>
      <c r="V49" s="88" t="s">
        <v>309</v>
      </c>
      <c r="W49" s="87">
        <v>43614.33495370371</v>
      </c>
      <c r="X49" s="91">
        <v>43614</v>
      </c>
      <c r="Y49" s="93" t="s">
        <v>366</v>
      </c>
      <c r="Z49" s="88" t="s">
        <v>428</v>
      </c>
      <c r="AA49" s="85"/>
      <c r="AB49" s="85"/>
      <c r="AC49" s="93" t="s">
        <v>490</v>
      </c>
      <c r="AD49" s="85"/>
      <c r="AE49" s="85" t="b">
        <v>0</v>
      </c>
      <c r="AF49" s="85">
        <v>0</v>
      </c>
      <c r="AG49" s="93" t="s">
        <v>508</v>
      </c>
      <c r="AH49" s="85" t="b">
        <v>0</v>
      </c>
      <c r="AI49" s="85" t="s">
        <v>509</v>
      </c>
      <c r="AJ49" s="85"/>
      <c r="AK49" s="93" t="s">
        <v>508</v>
      </c>
      <c r="AL49" s="85" t="b">
        <v>0</v>
      </c>
      <c r="AM49" s="85">
        <v>3</v>
      </c>
      <c r="AN49" s="93" t="s">
        <v>498</v>
      </c>
      <c r="AO49" s="85" t="s">
        <v>527</v>
      </c>
      <c r="AP49" s="85" t="b">
        <v>0</v>
      </c>
      <c r="AQ49" s="93" t="s">
        <v>498</v>
      </c>
      <c r="AR49" s="85" t="s">
        <v>196</v>
      </c>
      <c r="AS49" s="85">
        <v>0</v>
      </c>
      <c r="AT49" s="85">
        <v>0</v>
      </c>
      <c r="AU49" s="85"/>
      <c r="AV49" s="85"/>
      <c r="AW49" s="85"/>
      <c r="AX49" s="85"/>
      <c r="AY49" s="85"/>
      <c r="AZ49" s="85"/>
      <c r="BA49" s="85"/>
      <c r="BB49" s="85"/>
      <c r="BC49">
        <v>4</v>
      </c>
      <c r="BD49" s="84" t="str">
        <f>REPLACE(INDEX(GroupVertices[Group],MATCH(Edges24[[#This Row],[Vertex 1]],GroupVertices[Vertex],0)),1,1,"")</f>
        <v>2</v>
      </c>
      <c r="BE49" s="84" t="str">
        <f>REPLACE(INDEX(GroupVertices[Group],MATCH(Edges24[[#This Row],[Vertex 2]],GroupVertices[Vertex],0)),1,1,"")</f>
        <v>4</v>
      </c>
      <c r="BF49" s="51"/>
      <c r="BG49" s="52"/>
      <c r="BH49" s="51"/>
      <c r="BI49" s="52"/>
      <c r="BJ49" s="51"/>
      <c r="BK49" s="52"/>
      <c r="BL49" s="51"/>
      <c r="BM49" s="52"/>
      <c r="BN49" s="51"/>
    </row>
    <row r="50" spans="1:66" ht="15">
      <c r="A50" s="83" t="s">
        <v>253</v>
      </c>
      <c r="B50" s="83" t="s">
        <v>252</v>
      </c>
      <c r="C50" s="53"/>
      <c r="D50" s="54"/>
      <c r="E50" s="53"/>
      <c r="F50" s="55"/>
      <c r="G50" s="53"/>
      <c r="H50" s="57"/>
      <c r="I50" s="56"/>
      <c r="J50" s="56"/>
      <c r="K50" s="36" t="s">
        <v>66</v>
      </c>
      <c r="L50" s="62">
        <v>53</v>
      </c>
      <c r="M50" s="62"/>
      <c r="N50" s="63"/>
      <c r="O50" s="85" t="s">
        <v>266</v>
      </c>
      <c r="P50" s="87">
        <v>43614.33497685185</v>
      </c>
      <c r="Q50" s="85" t="s">
        <v>274</v>
      </c>
      <c r="R50" s="85"/>
      <c r="S50" s="85"/>
      <c r="T50" s="85" t="s">
        <v>287</v>
      </c>
      <c r="U50" s="85"/>
      <c r="V50" s="88" t="s">
        <v>309</v>
      </c>
      <c r="W50" s="87">
        <v>43614.33497685185</v>
      </c>
      <c r="X50" s="91">
        <v>43614</v>
      </c>
      <c r="Y50" s="93" t="s">
        <v>367</v>
      </c>
      <c r="Z50" s="88" t="s">
        <v>429</v>
      </c>
      <c r="AA50" s="85"/>
      <c r="AB50" s="85"/>
      <c r="AC50" s="93" t="s">
        <v>491</v>
      </c>
      <c r="AD50" s="85"/>
      <c r="AE50" s="85" t="b">
        <v>0</v>
      </c>
      <c r="AF50" s="85">
        <v>0</v>
      </c>
      <c r="AG50" s="93" t="s">
        <v>508</v>
      </c>
      <c r="AH50" s="85" t="b">
        <v>0</v>
      </c>
      <c r="AI50" s="85" t="s">
        <v>509</v>
      </c>
      <c r="AJ50" s="85"/>
      <c r="AK50" s="93" t="s">
        <v>508</v>
      </c>
      <c r="AL50" s="85" t="b">
        <v>0</v>
      </c>
      <c r="AM50" s="85">
        <v>2</v>
      </c>
      <c r="AN50" s="93" t="s">
        <v>486</v>
      </c>
      <c r="AO50" s="85" t="s">
        <v>527</v>
      </c>
      <c r="AP50" s="85" t="b">
        <v>0</v>
      </c>
      <c r="AQ50" s="93" t="s">
        <v>486</v>
      </c>
      <c r="AR50" s="85" t="s">
        <v>196</v>
      </c>
      <c r="AS50" s="85">
        <v>0</v>
      </c>
      <c r="AT50" s="85">
        <v>0</v>
      </c>
      <c r="AU50" s="85"/>
      <c r="AV50" s="85"/>
      <c r="AW50" s="85"/>
      <c r="AX50" s="85"/>
      <c r="AY50" s="85"/>
      <c r="AZ50" s="85"/>
      <c r="BA50" s="85"/>
      <c r="BB50" s="85"/>
      <c r="BC50">
        <v>4</v>
      </c>
      <c r="BD50" s="84" t="str">
        <f>REPLACE(INDEX(GroupVertices[Group],MATCH(Edges24[[#This Row],[Vertex 1]],GroupVertices[Vertex],0)),1,1,"")</f>
        <v>2</v>
      </c>
      <c r="BE50" s="84" t="str">
        <f>REPLACE(INDEX(GroupVertices[Group],MATCH(Edges24[[#This Row],[Vertex 2]],GroupVertices[Vertex],0)),1,1,"")</f>
        <v>4</v>
      </c>
      <c r="BF50" s="51"/>
      <c r="BG50" s="52"/>
      <c r="BH50" s="51"/>
      <c r="BI50" s="52"/>
      <c r="BJ50" s="51"/>
      <c r="BK50" s="52"/>
      <c r="BL50" s="51"/>
      <c r="BM50" s="52"/>
      <c r="BN50" s="51"/>
    </row>
    <row r="51" spans="1:66" ht="15">
      <c r="A51" s="83" t="s">
        <v>253</v>
      </c>
      <c r="B51" s="83" t="s">
        <v>252</v>
      </c>
      <c r="C51" s="53"/>
      <c r="D51" s="54"/>
      <c r="E51" s="53"/>
      <c r="F51" s="55"/>
      <c r="G51" s="53"/>
      <c r="H51" s="57"/>
      <c r="I51" s="56"/>
      <c r="J51" s="56"/>
      <c r="K51" s="36" t="s">
        <v>66</v>
      </c>
      <c r="L51" s="62">
        <v>55</v>
      </c>
      <c r="M51" s="62"/>
      <c r="N51" s="63"/>
      <c r="O51" s="85" t="s">
        <v>266</v>
      </c>
      <c r="P51" s="87">
        <v>43614.335</v>
      </c>
      <c r="Q51" s="85" t="s">
        <v>276</v>
      </c>
      <c r="R51" s="85"/>
      <c r="S51" s="85"/>
      <c r="T51" s="85" t="s">
        <v>287</v>
      </c>
      <c r="U51" s="85"/>
      <c r="V51" s="88" t="s">
        <v>309</v>
      </c>
      <c r="W51" s="87">
        <v>43614.335</v>
      </c>
      <c r="X51" s="91">
        <v>43614</v>
      </c>
      <c r="Y51" s="93" t="s">
        <v>368</v>
      </c>
      <c r="Z51" s="88" t="s">
        <v>430</v>
      </c>
      <c r="AA51" s="85"/>
      <c r="AB51" s="85"/>
      <c r="AC51" s="93" t="s">
        <v>492</v>
      </c>
      <c r="AD51" s="85"/>
      <c r="AE51" s="85" t="b">
        <v>0</v>
      </c>
      <c r="AF51" s="85">
        <v>0</v>
      </c>
      <c r="AG51" s="93" t="s">
        <v>508</v>
      </c>
      <c r="AH51" s="85" t="b">
        <v>0</v>
      </c>
      <c r="AI51" s="85" t="s">
        <v>509</v>
      </c>
      <c r="AJ51" s="85"/>
      <c r="AK51" s="93" t="s">
        <v>508</v>
      </c>
      <c r="AL51" s="85" t="b">
        <v>0</v>
      </c>
      <c r="AM51" s="85">
        <v>2</v>
      </c>
      <c r="AN51" s="93" t="s">
        <v>499</v>
      </c>
      <c r="AO51" s="85" t="s">
        <v>527</v>
      </c>
      <c r="AP51" s="85" t="b">
        <v>0</v>
      </c>
      <c r="AQ51" s="93" t="s">
        <v>499</v>
      </c>
      <c r="AR51" s="85" t="s">
        <v>196</v>
      </c>
      <c r="AS51" s="85">
        <v>0</v>
      </c>
      <c r="AT51" s="85">
        <v>0</v>
      </c>
      <c r="AU51" s="85"/>
      <c r="AV51" s="85"/>
      <c r="AW51" s="85"/>
      <c r="AX51" s="85"/>
      <c r="AY51" s="85"/>
      <c r="AZ51" s="85"/>
      <c r="BA51" s="85"/>
      <c r="BB51" s="85"/>
      <c r="BC51">
        <v>4</v>
      </c>
      <c r="BD51" s="84" t="str">
        <f>REPLACE(INDEX(GroupVertices[Group],MATCH(Edges24[[#This Row],[Vertex 1]],GroupVertices[Vertex],0)),1,1,"")</f>
        <v>2</v>
      </c>
      <c r="BE51" s="84" t="str">
        <f>REPLACE(INDEX(GroupVertices[Group],MATCH(Edges24[[#This Row],[Vertex 2]],GroupVertices[Vertex],0)),1,1,"")</f>
        <v>4</v>
      </c>
      <c r="BF51" s="51"/>
      <c r="BG51" s="52"/>
      <c r="BH51" s="51"/>
      <c r="BI51" s="52"/>
      <c r="BJ51" s="51"/>
      <c r="BK51" s="52"/>
      <c r="BL51" s="51"/>
      <c r="BM51" s="52"/>
      <c r="BN51" s="51"/>
    </row>
    <row r="52" spans="1:66" ht="15">
      <c r="A52" s="83" t="s">
        <v>253</v>
      </c>
      <c r="B52" s="83" t="s">
        <v>252</v>
      </c>
      <c r="C52" s="53"/>
      <c r="D52" s="54"/>
      <c r="E52" s="53"/>
      <c r="F52" s="55"/>
      <c r="G52" s="53"/>
      <c r="H52" s="57"/>
      <c r="I52" s="56"/>
      <c r="J52" s="56"/>
      <c r="K52" s="36" t="s">
        <v>66</v>
      </c>
      <c r="L52" s="62">
        <v>57</v>
      </c>
      <c r="M52" s="62"/>
      <c r="N52" s="63"/>
      <c r="O52" s="85" t="s">
        <v>266</v>
      </c>
      <c r="P52" s="87">
        <v>43614.335023148145</v>
      </c>
      <c r="Q52" s="85" t="s">
        <v>275</v>
      </c>
      <c r="R52" s="85"/>
      <c r="S52" s="85"/>
      <c r="T52" s="85" t="s">
        <v>290</v>
      </c>
      <c r="U52" s="85"/>
      <c r="V52" s="88" t="s">
        <v>309</v>
      </c>
      <c r="W52" s="87">
        <v>43614.335023148145</v>
      </c>
      <c r="X52" s="91">
        <v>43614</v>
      </c>
      <c r="Y52" s="93" t="s">
        <v>369</v>
      </c>
      <c r="Z52" s="88" t="s">
        <v>431</v>
      </c>
      <c r="AA52" s="85"/>
      <c r="AB52" s="85"/>
      <c r="AC52" s="93" t="s">
        <v>493</v>
      </c>
      <c r="AD52" s="85"/>
      <c r="AE52" s="85" t="b">
        <v>0</v>
      </c>
      <c r="AF52" s="85">
        <v>0</v>
      </c>
      <c r="AG52" s="93" t="s">
        <v>508</v>
      </c>
      <c r="AH52" s="85" t="b">
        <v>0</v>
      </c>
      <c r="AI52" s="85" t="s">
        <v>509</v>
      </c>
      <c r="AJ52" s="85"/>
      <c r="AK52" s="93" t="s">
        <v>508</v>
      </c>
      <c r="AL52" s="85" t="b">
        <v>0</v>
      </c>
      <c r="AM52" s="85">
        <v>1</v>
      </c>
      <c r="AN52" s="93" t="s">
        <v>487</v>
      </c>
      <c r="AO52" s="85" t="s">
        <v>527</v>
      </c>
      <c r="AP52" s="85" t="b">
        <v>0</v>
      </c>
      <c r="AQ52" s="93" t="s">
        <v>487</v>
      </c>
      <c r="AR52" s="85" t="s">
        <v>196</v>
      </c>
      <c r="AS52" s="85">
        <v>0</v>
      </c>
      <c r="AT52" s="85">
        <v>0</v>
      </c>
      <c r="AU52" s="85"/>
      <c r="AV52" s="85"/>
      <c r="AW52" s="85"/>
      <c r="AX52" s="85"/>
      <c r="AY52" s="85"/>
      <c r="AZ52" s="85"/>
      <c r="BA52" s="85"/>
      <c r="BB52" s="85"/>
      <c r="BC52">
        <v>4</v>
      </c>
      <c r="BD52" s="84" t="str">
        <f>REPLACE(INDEX(GroupVertices[Group],MATCH(Edges24[[#This Row],[Vertex 1]],GroupVertices[Vertex],0)),1,1,"")</f>
        <v>2</v>
      </c>
      <c r="BE52" s="84" t="str">
        <f>REPLACE(INDEX(GroupVertices[Group],MATCH(Edges24[[#This Row],[Vertex 2]],GroupVertices[Vertex],0)),1,1,"")</f>
        <v>4</v>
      </c>
      <c r="BF52" s="51"/>
      <c r="BG52" s="52"/>
      <c r="BH52" s="51"/>
      <c r="BI52" s="52"/>
      <c r="BJ52" s="51"/>
      <c r="BK52" s="52"/>
      <c r="BL52" s="51"/>
      <c r="BM52" s="52"/>
      <c r="BN52" s="51"/>
    </row>
    <row r="53" spans="1:66" ht="15">
      <c r="A53" s="83" t="s">
        <v>253</v>
      </c>
      <c r="B53" s="83" t="s">
        <v>260</v>
      </c>
      <c r="C53" s="53"/>
      <c r="D53" s="54"/>
      <c r="E53" s="53"/>
      <c r="F53" s="55"/>
      <c r="G53" s="53"/>
      <c r="H53" s="57"/>
      <c r="I53" s="56"/>
      <c r="J53" s="56"/>
      <c r="K53" s="36" t="s">
        <v>65</v>
      </c>
      <c r="L53" s="62">
        <v>59</v>
      </c>
      <c r="M53" s="62"/>
      <c r="N53" s="63"/>
      <c r="O53" s="85" t="s">
        <v>266</v>
      </c>
      <c r="P53" s="87">
        <v>43614.37101851852</v>
      </c>
      <c r="Q53" s="85" t="s">
        <v>271</v>
      </c>
      <c r="R53" s="85"/>
      <c r="S53" s="85"/>
      <c r="T53" s="85" t="s">
        <v>283</v>
      </c>
      <c r="U53" s="85"/>
      <c r="V53" s="88" t="s">
        <v>309</v>
      </c>
      <c r="W53" s="87">
        <v>43614.37101851852</v>
      </c>
      <c r="X53" s="91">
        <v>43614</v>
      </c>
      <c r="Y53" s="93" t="s">
        <v>370</v>
      </c>
      <c r="Z53" s="88" t="s">
        <v>432</v>
      </c>
      <c r="AA53" s="85"/>
      <c r="AB53" s="85"/>
      <c r="AC53" s="93" t="s">
        <v>494</v>
      </c>
      <c r="AD53" s="85"/>
      <c r="AE53" s="85" t="b">
        <v>0</v>
      </c>
      <c r="AF53" s="85">
        <v>0</v>
      </c>
      <c r="AG53" s="93" t="s">
        <v>508</v>
      </c>
      <c r="AH53" s="85" t="b">
        <v>0</v>
      </c>
      <c r="AI53" s="85" t="s">
        <v>509</v>
      </c>
      <c r="AJ53" s="85"/>
      <c r="AK53" s="93" t="s">
        <v>508</v>
      </c>
      <c r="AL53" s="85" t="b">
        <v>0</v>
      </c>
      <c r="AM53" s="85">
        <v>7</v>
      </c>
      <c r="AN53" s="93" t="s">
        <v>496</v>
      </c>
      <c r="AO53" s="85" t="s">
        <v>527</v>
      </c>
      <c r="AP53" s="85" t="b">
        <v>0</v>
      </c>
      <c r="AQ53" s="93" t="s">
        <v>496</v>
      </c>
      <c r="AR53" s="85" t="s">
        <v>196</v>
      </c>
      <c r="AS53" s="85">
        <v>0</v>
      </c>
      <c r="AT53" s="85">
        <v>0</v>
      </c>
      <c r="AU53" s="85"/>
      <c r="AV53" s="85"/>
      <c r="AW53" s="85"/>
      <c r="AX53" s="85"/>
      <c r="AY53" s="85"/>
      <c r="AZ53" s="85"/>
      <c r="BA53" s="85"/>
      <c r="BB53" s="85"/>
      <c r="BC53">
        <v>1</v>
      </c>
      <c r="BD53" s="84" t="str">
        <f>REPLACE(INDEX(GroupVertices[Group],MATCH(Edges24[[#This Row],[Vertex 1]],GroupVertices[Vertex],0)),1,1,"")</f>
        <v>2</v>
      </c>
      <c r="BE53" s="84" t="str">
        <f>REPLACE(INDEX(GroupVertices[Group],MATCH(Edges24[[#This Row],[Vertex 2]],GroupVertices[Vertex],0)),1,1,"")</f>
        <v>3</v>
      </c>
      <c r="BF53" s="51">
        <v>0</v>
      </c>
      <c r="BG53" s="52">
        <v>0</v>
      </c>
      <c r="BH53" s="51">
        <v>0</v>
      </c>
      <c r="BI53" s="52">
        <v>0</v>
      </c>
      <c r="BJ53" s="51">
        <v>0</v>
      </c>
      <c r="BK53" s="52">
        <v>0</v>
      </c>
      <c r="BL53" s="51">
        <v>26</v>
      </c>
      <c r="BM53" s="52">
        <v>100</v>
      </c>
      <c r="BN53" s="51">
        <v>26</v>
      </c>
    </row>
    <row r="54" spans="1:66" ht="15">
      <c r="A54" s="83" t="s">
        <v>259</v>
      </c>
      <c r="B54" s="83" t="s">
        <v>253</v>
      </c>
      <c r="C54" s="53"/>
      <c r="D54" s="54"/>
      <c r="E54" s="53"/>
      <c r="F54" s="55"/>
      <c r="G54" s="53"/>
      <c r="H54" s="57"/>
      <c r="I54" s="56"/>
      <c r="J54" s="56"/>
      <c r="K54" s="36" t="s">
        <v>65</v>
      </c>
      <c r="L54" s="62">
        <v>60</v>
      </c>
      <c r="M54" s="62"/>
      <c r="N54" s="63"/>
      <c r="O54" s="85" t="s">
        <v>267</v>
      </c>
      <c r="P54" s="87">
        <v>43614.35603009259</v>
      </c>
      <c r="Q54" s="85" t="s">
        <v>274</v>
      </c>
      <c r="R54" s="85"/>
      <c r="S54" s="85"/>
      <c r="T54" s="85" t="s">
        <v>287</v>
      </c>
      <c r="U54" s="85"/>
      <c r="V54" s="88" t="s">
        <v>315</v>
      </c>
      <c r="W54" s="87">
        <v>43614.35603009259</v>
      </c>
      <c r="X54" s="91">
        <v>43614</v>
      </c>
      <c r="Y54" s="93" t="s">
        <v>371</v>
      </c>
      <c r="Z54" s="88" t="s">
        <v>433</v>
      </c>
      <c r="AA54" s="85"/>
      <c r="AB54" s="85"/>
      <c r="AC54" s="93" t="s">
        <v>495</v>
      </c>
      <c r="AD54" s="85"/>
      <c r="AE54" s="85" t="b">
        <v>0</v>
      </c>
      <c r="AF54" s="85">
        <v>0</v>
      </c>
      <c r="AG54" s="93" t="s">
        <v>508</v>
      </c>
      <c r="AH54" s="85" t="b">
        <v>0</v>
      </c>
      <c r="AI54" s="85" t="s">
        <v>509</v>
      </c>
      <c r="AJ54" s="85"/>
      <c r="AK54" s="93" t="s">
        <v>508</v>
      </c>
      <c r="AL54" s="85" t="b">
        <v>0</v>
      </c>
      <c r="AM54" s="85">
        <v>2</v>
      </c>
      <c r="AN54" s="93" t="s">
        <v>486</v>
      </c>
      <c r="AO54" s="85" t="s">
        <v>530</v>
      </c>
      <c r="AP54" s="85" t="b">
        <v>0</v>
      </c>
      <c r="AQ54" s="93" t="s">
        <v>486</v>
      </c>
      <c r="AR54" s="85" t="s">
        <v>196</v>
      </c>
      <c r="AS54" s="85">
        <v>0</v>
      </c>
      <c r="AT54" s="85">
        <v>0</v>
      </c>
      <c r="AU54" s="85"/>
      <c r="AV54" s="85"/>
      <c r="AW54" s="85"/>
      <c r="AX54" s="85"/>
      <c r="AY54" s="85"/>
      <c r="AZ54" s="85"/>
      <c r="BA54" s="85"/>
      <c r="BB54" s="85"/>
      <c r="BC54">
        <v>1</v>
      </c>
      <c r="BD54" s="84" t="str">
        <f>REPLACE(INDEX(GroupVertices[Group],MATCH(Edges24[[#This Row],[Vertex 1]],GroupVertices[Vertex],0)),1,1,"")</f>
        <v>4</v>
      </c>
      <c r="BE54" s="84" t="str">
        <f>REPLACE(INDEX(GroupVertices[Group],MATCH(Edges24[[#This Row],[Vertex 2]],GroupVertices[Vertex],0)),1,1,"")</f>
        <v>2</v>
      </c>
      <c r="BF54" s="51"/>
      <c r="BG54" s="52"/>
      <c r="BH54" s="51"/>
      <c r="BI54" s="52"/>
      <c r="BJ54" s="51"/>
      <c r="BK54" s="52"/>
      <c r="BL54" s="51"/>
      <c r="BM54" s="52"/>
      <c r="BN54" s="51"/>
    </row>
    <row r="55" spans="1:66" ht="15">
      <c r="A55" s="83" t="s">
        <v>260</v>
      </c>
      <c r="B55" s="83" t="s">
        <v>260</v>
      </c>
      <c r="C55" s="53"/>
      <c r="D55" s="54"/>
      <c r="E55" s="53"/>
      <c r="F55" s="55"/>
      <c r="G55" s="53"/>
      <c r="H55" s="57"/>
      <c r="I55" s="56"/>
      <c r="J55" s="56"/>
      <c r="K55" s="36" t="s">
        <v>65</v>
      </c>
      <c r="L55" s="62">
        <v>61</v>
      </c>
      <c r="M55" s="62"/>
      <c r="N55" s="63"/>
      <c r="O55" s="85" t="s">
        <v>196</v>
      </c>
      <c r="P55" s="87">
        <v>43614.37096064815</v>
      </c>
      <c r="Q55" s="85" t="s">
        <v>271</v>
      </c>
      <c r="R55" s="85"/>
      <c r="S55" s="85"/>
      <c r="T55" s="85" t="s">
        <v>286</v>
      </c>
      <c r="U55" s="85"/>
      <c r="V55" s="88" t="s">
        <v>316</v>
      </c>
      <c r="W55" s="87">
        <v>43614.37096064815</v>
      </c>
      <c r="X55" s="91">
        <v>43614</v>
      </c>
      <c r="Y55" s="93" t="s">
        <v>372</v>
      </c>
      <c r="Z55" s="88" t="s">
        <v>434</v>
      </c>
      <c r="AA55" s="85"/>
      <c r="AB55" s="85"/>
      <c r="AC55" s="93" t="s">
        <v>496</v>
      </c>
      <c r="AD55" s="85"/>
      <c r="AE55" s="85" t="b">
        <v>0</v>
      </c>
      <c r="AF55" s="85">
        <v>3</v>
      </c>
      <c r="AG55" s="93" t="s">
        <v>508</v>
      </c>
      <c r="AH55" s="85" t="b">
        <v>0</v>
      </c>
      <c r="AI55" s="85" t="s">
        <v>509</v>
      </c>
      <c r="AJ55" s="85"/>
      <c r="AK55" s="93" t="s">
        <v>508</v>
      </c>
      <c r="AL55" s="85" t="b">
        <v>0</v>
      </c>
      <c r="AM55" s="85">
        <v>7</v>
      </c>
      <c r="AN55" s="93" t="s">
        <v>508</v>
      </c>
      <c r="AO55" s="85" t="s">
        <v>528</v>
      </c>
      <c r="AP55" s="85" t="b">
        <v>0</v>
      </c>
      <c r="AQ55" s="93" t="s">
        <v>496</v>
      </c>
      <c r="AR55" s="85" t="s">
        <v>196</v>
      </c>
      <c r="AS55" s="85">
        <v>0</v>
      </c>
      <c r="AT55" s="85">
        <v>0</v>
      </c>
      <c r="AU55" s="85"/>
      <c r="AV55" s="85"/>
      <c r="AW55" s="85"/>
      <c r="AX55" s="85"/>
      <c r="AY55" s="85"/>
      <c r="AZ55" s="85"/>
      <c r="BA55" s="85"/>
      <c r="BB55" s="85"/>
      <c r="BC55">
        <v>1</v>
      </c>
      <c r="BD55" s="84" t="str">
        <f>REPLACE(INDEX(GroupVertices[Group],MATCH(Edges24[[#This Row],[Vertex 1]],GroupVertices[Vertex],0)),1,1,"")</f>
        <v>3</v>
      </c>
      <c r="BE55" s="84" t="str">
        <f>REPLACE(INDEX(GroupVertices[Group],MATCH(Edges24[[#This Row],[Vertex 2]],GroupVertices[Vertex],0)),1,1,"")</f>
        <v>3</v>
      </c>
      <c r="BF55" s="51">
        <v>0</v>
      </c>
      <c r="BG55" s="52">
        <v>0</v>
      </c>
      <c r="BH55" s="51">
        <v>0</v>
      </c>
      <c r="BI55" s="52">
        <v>0</v>
      </c>
      <c r="BJ55" s="51">
        <v>0</v>
      </c>
      <c r="BK55" s="52">
        <v>0</v>
      </c>
      <c r="BL55" s="51">
        <v>26</v>
      </c>
      <c r="BM55" s="52">
        <v>100</v>
      </c>
      <c r="BN55" s="51">
        <v>26</v>
      </c>
    </row>
    <row r="56" spans="1:66" ht="15">
      <c r="A56" s="83" t="s">
        <v>259</v>
      </c>
      <c r="B56" s="83" t="s">
        <v>260</v>
      </c>
      <c r="C56" s="53"/>
      <c r="D56" s="54"/>
      <c r="E56" s="53"/>
      <c r="F56" s="55"/>
      <c r="G56" s="53"/>
      <c r="H56" s="57"/>
      <c r="I56" s="56"/>
      <c r="J56" s="56"/>
      <c r="K56" s="36" t="s">
        <v>65</v>
      </c>
      <c r="L56" s="62">
        <v>62</v>
      </c>
      <c r="M56" s="62"/>
      <c r="N56" s="63"/>
      <c r="O56" s="85" t="s">
        <v>266</v>
      </c>
      <c r="P56" s="87">
        <v>43614.397685185184</v>
      </c>
      <c r="Q56" s="85" t="s">
        <v>271</v>
      </c>
      <c r="R56" s="85"/>
      <c r="S56" s="85"/>
      <c r="T56" s="85" t="s">
        <v>283</v>
      </c>
      <c r="U56" s="85"/>
      <c r="V56" s="88" t="s">
        <v>315</v>
      </c>
      <c r="W56" s="87">
        <v>43614.397685185184</v>
      </c>
      <c r="X56" s="91">
        <v>43614</v>
      </c>
      <c r="Y56" s="93" t="s">
        <v>373</v>
      </c>
      <c r="Z56" s="88" t="s">
        <v>435</v>
      </c>
      <c r="AA56" s="85"/>
      <c r="AB56" s="85"/>
      <c r="AC56" s="93" t="s">
        <v>497</v>
      </c>
      <c r="AD56" s="85"/>
      <c r="AE56" s="85" t="b">
        <v>0</v>
      </c>
      <c r="AF56" s="85">
        <v>0</v>
      </c>
      <c r="AG56" s="93" t="s">
        <v>508</v>
      </c>
      <c r="AH56" s="85" t="b">
        <v>0</v>
      </c>
      <c r="AI56" s="85" t="s">
        <v>509</v>
      </c>
      <c r="AJ56" s="85"/>
      <c r="AK56" s="93" t="s">
        <v>508</v>
      </c>
      <c r="AL56" s="85" t="b">
        <v>0</v>
      </c>
      <c r="AM56" s="85">
        <v>7</v>
      </c>
      <c r="AN56" s="93" t="s">
        <v>496</v>
      </c>
      <c r="AO56" s="85" t="s">
        <v>530</v>
      </c>
      <c r="AP56" s="85" t="b">
        <v>0</v>
      </c>
      <c r="AQ56" s="93" t="s">
        <v>496</v>
      </c>
      <c r="AR56" s="85" t="s">
        <v>196</v>
      </c>
      <c r="AS56" s="85">
        <v>0</v>
      </c>
      <c r="AT56" s="85">
        <v>0</v>
      </c>
      <c r="AU56" s="85"/>
      <c r="AV56" s="85"/>
      <c r="AW56" s="85"/>
      <c r="AX56" s="85"/>
      <c r="AY56" s="85"/>
      <c r="AZ56" s="85"/>
      <c r="BA56" s="85"/>
      <c r="BB56" s="85"/>
      <c r="BC56">
        <v>1</v>
      </c>
      <c r="BD56" s="84" t="str">
        <f>REPLACE(INDEX(GroupVertices[Group],MATCH(Edges24[[#This Row],[Vertex 1]],GroupVertices[Vertex],0)),1,1,"")</f>
        <v>4</v>
      </c>
      <c r="BE56" s="84" t="str">
        <f>REPLACE(INDEX(GroupVertices[Group],MATCH(Edges24[[#This Row],[Vertex 2]],GroupVertices[Vertex],0)),1,1,"")</f>
        <v>3</v>
      </c>
      <c r="BF56" s="51">
        <v>0</v>
      </c>
      <c r="BG56" s="52">
        <v>0</v>
      </c>
      <c r="BH56" s="51">
        <v>0</v>
      </c>
      <c r="BI56" s="52">
        <v>0</v>
      </c>
      <c r="BJ56" s="51">
        <v>0</v>
      </c>
      <c r="BK56" s="52">
        <v>0</v>
      </c>
      <c r="BL56" s="51">
        <v>26</v>
      </c>
      <c r="BM56" s="52">
        <v>100</v>
      </c>
      <c r="BN56" s="51">
        <v>26</v>
      </c>
    </row>
    <row r="57" spans="1:66" ht="15">
      <c r="A57" s="83" t="s">
        <v>252</v>
      </c>
      <c r="B57" s="83" t="s">
        <v>263</v>
      </c>
      <c r="C57" s="53"/>
      <c r="D57" s="54"/>
      <c r="E57" s="53"/>
      <c r="F57" s="55"/>
      <c r="G57" s="53"/>
      <c r="H57" s="57"/>
      <c r="I57" s="56"/>
      <c r="J57" s="56"/>
      <c r="K57" s="36" t="s">
        <v>65</v>
      </c>
      <c r="L57" s="62">
        <v>65</v>
      </c>
      <c r="M57" s="62"/>
      <c r="N57" s="63"/>
      <c r="O57" s="85" t="s">
        <v>267</v>
      </c>
      <c r="P57" s="87">
        <v>43614.33489583333</v>
      </c>
      <c r="Q57" s="85" t="s">
        <v>272</v>
      </c>
      <c r="R57" s="85"/>
      <c r="S57" s="85"/>
      <c r="T57" s="85" t="s">
        <v>286</v>
      </c>
      <c r="U57" s="85"/>
      <c r="V57" s="88" t="s">
        <v>308</v>
      </c>
      <c r="W57" s="87">
        <v>43614.33489583333</v>
      </c>
      <c r="X57" s="91">
        <v>43614</v>
      </c>
      <c r="Y57" s="93" t="s">
        <v>374</v>
      </c>
      <c r="Z57" s="88" t="s">
        <v>436</v>
      </c>
      <c r="AA57" s="85"/>
      <c r="AB57" s="85"/>
      <c r="AC57" s="93" t="s">
        <v>498</v>
      </c>
      <c r="AD57" s="85"/>
      <c r="AE57" s="85" t="b">
        <v>0</v>
      </c>
      <c r="AF57" s="85">
        <v>2</v>
      </c>
      <c r="AG57" s="93" t="s">
        <v>508</v>
      </c>
      <c r="AH57" s="85" t="b">
        <v>0</v>
      </c>
      <c r="AI57" s="85" t="s">
        <v>509</v>
      </c>
      <c r="AJ57" s="85"/>
      <c r="AK57" s="93" t="s">
        <v>508</v>
      </c>
      <c r="AL57" s="85" t="b">
        <v>0</v>
      </c>
      <c r="AM57" s="85">
        <v>3</v>
      </c>
      <c r="AN57" s="93" t="s">
        <v>508</v>
      </c>
      <c r="AO57" s="85" t="s">
        <v>528</v>
      </c>
      <c r="AP57" s="85" t="b">
        <v>0</v>
      </c>
      <c r="AQ57" s="93" t="s">
        <v>498</v>
      </c>
      <c r="AR57" s="85" t="s">
        <v>196</v>
      </c>
      <c r="AS57" s="85">
        <v>0</v>
      </c>
      <c r="AT57" s="85">
        <v>0</v>
      </c>
      <c r="AU57" s="85"/>
      <c r="AV57" s="85"/>
      <c r="AW57" s="85"/>
      <c r="AX57" s="85"/>
      <c r="AY57" s="85"/>
      <c r="AZ57" s="85"/>
      <c r="BA57" s="85"/>
      <c r="BB57" s="85"/>
      <c r="BC57">
        <v>2</v>
      </c>
      <c r="BD57" s="84" t="str">
        <f>REPLACE(INDEX(GroupVertices[Group],MATCH(Edges24[[#This Row],[Vertex 1]],GroupVertices[Vertex],0)),1,1,"")</f>
        <v>4</v>
      </c>
      <c r="BE57" s="84" t="str">
        <f>REPLACE(INDEX(GroupVertices[Group],MATCH(Edges24[[#This Row],[Vertex 2]],GroupVertices[Vertex],0)),1,1,"")</f>
        <v>4</v>
      </c>
      <c r="BF57" s="51">
        <v>0</v>
      </c>
      <c r="BG57" s="52">
        <v>0</v>
      </c>
      <c r="BH57" s="51">
        <v>0</v>
      </c>
      <c r="BI57" s="52">
        <v>0</v>
      </c>
      <c r="BJ57" s="51">
        <v>0</v>
      </c>
      <c r="BK57" s="52">
        <v>0</v>
      </c>
      <c r="BL57" s="51">
        <v>28</v>
      </c>
      <c r="BM57" s="52">
        <v>100</v>
      </c>
      <c r="BN57" s="51">
        <v>28</v>
      </c>
    </row>
    <row r="58" spans="1:66" ht="15">
      <c r="A58" s="83" t="s">
        <v>252</v>
      </c>
      <c r="B58" s="83" t="s">
        <v>262</v>
      </c>
      <c r="C58" s="53"/>
      <c r="D58" s="54"/>
      <c r="E58" s="53"/>
      <c r="F58" s="55"/>
      <c r="G58" s="53"/>
      <c r="H58" s="57"/>
      <c r="I58" s="56"/>
      <c r="J58" s="56"/>
      <c r="K58" s="36" t="s">
        <v>65</v>
      </c>
      <c r="L58" s="62">
        <v>67</v>
      </c>
      <c r="M58" s="62"/>
      <c r="N58" s="63"/>
      <c r="O58" s="85" t="s">
        <v>267</v>
      </c>
      <c r="P58" s="87">
        <v>43614.33494212963</v>
      </c>
      <c r="Q58" s="85" t="s">
        <v>276</v>
      </c>
      <c r="R58" s="85"/>
      <c r="S58" s="85"/>
      <c r="T58" s="85" t="s">
        <v>286</v>
      </c>
      <c r="U58" s="85"/>
      <c r="V58" s="88" t="s">
        <v>308</v>
      </c>
      <c r="W58" s="87">
        <v>43614.33494212963</v>
      </c>
      <c r="X58" s="91">
        <v>43614</v>
      </c>
      <c r="Y58" s="93" t="s">
        <v>375</v>
      </c>
      <c r="Z58" s="88" t="s">
        <v>437</v>
      </c>
      <c r="AA58" s="85"/>
      <c r="AB58" s="85"/>
      <c r="AC58" s="93" t="s">
        <v>499</v>
      </c>
      <c r="AD58" s="85"/>
      <c r="AE58" s="85" t="b">
        <v>0</v>
      </c>
      <c r="AF58" s="85">
        <v>0</v>
      </c>
      <c r="AG58" s="93" t="s">
        <v>508</v>
      </c>
      <c r="AH58" s="85" t="b">
        <v>0</v>
      </c>
      <c r="AI58" s="85" t="s">
        <v>509</v>
      </c>
      <c r="AJ58" s="85"/>
      <c r="AK58" s="93" t="s">
        <v>508</v>
      </c>
      <c r="AL58" s="85" t="b">
        <v>0</v>
      </c>
      <c r="AM58" s="85">
        <v>2</v>
      </c>
      <c r="AN58" s="93" t="s">
        <v>508</v>
      </c>
      <c r="AO58" s="85" t="s">
        <v>528</v>
      </c>
      <c r="AP58" s="85" t="b">
        <v>0</v>
      </c>
      <c r="AQ58" s="93" t="s">
        <v>499</v>
      </c>
      <c r="AR58" s="85" t="s">
        <v>196</v>
      </c>
      <c r="AS58" s="85">
        <v>0</v>
      </c>
      <c r="AT58" s="85">
        <v>0</v>
      </c>
      <c r="AU58" s="85"/>
      <c r="AV58" s="85"/>
      <c r="AW58" s="85"/>
      <c r="AX58" s="85"/>
      <c r="AY58" s="85"/>
      <c r="AZ58" s="85"/>
      <c r="BA58" s="85"/>
      <c r="BB58" s="85"/>
      <c r="BC58">
        <v>2</v>
      </c>
      <c r="BD58" s="84" t="str">
        <f>REPLACE(INDEX(GroupVertices[Group],MATCH(Edges24[[#This Row],[Vertex 1]],GroupVertices[Vertex],0)),1,1,"")</f>
        <v>4</v>
      </c>
      <c r="BE58" s="84" t="str">
        <f>REPLACE(INDEX(GroupVertices[Group],MATCH(Edges24[[#This Row],[Vertex 2]],GroupVertices[Vertex],0)),1,1,"")</f>
        <v>2</v>
      </c>
      <c r="BF58" s="51">
        <v>0</v>
      </c>
      <c r="BG58" s="52">
        <v>0</v>
      </c>
      <c r="BH58" s="51">
        <v>0</v>
      </c>
      <c r="BI58" s="52">
        <v>0</v>
      </c>
      <c r="BJ58" s="51">
        <v>0</v>
      </c>
      <c r="BK58" s="52">
        <v>0</v>
      </c>
      <c r="BL58" s="51">
        <v>28</v>
      </c>
      <c r="BM58" s="52">
        <v>100</v>
      </c>
      <c r="BN58" s="51">
        <v>28</v>
      </c>
    </row>
    <row r="59" spans="1:66" ht="15">
      <c r="A59" s="83" t="s">
        <v>261</v>
      </c>
      <c r="B59" s="83" t="s">
        <v>252</v>
      </c>
      <c r="C59" s="53"/>
      <c r="D59" s="54"/>
      <c r="E59" s="53"/>
      <c r="F59" s="55"/>
      <c r="G59" s="53"/>
      <c r="H59" s="57"/>
      <c r="I59" s="56"/>
      <c r="J59" s="56"/>
      <c r="K59" s="36" t="s">
        <v>65</v>
      </c>
      <c r="L59" s="62">
        <v>69</v>
      </c>
      <c r="M59" s="62"/>
      <c r="N59" s="63"/>
      <c r="O59" s="85" t="s">
        <v>266</v>
      </c>
      <c r="P59" s="87">
        <v>43614.3496875</v>
      </c>
      <c r="Q59" s="85" t="s">
        <v>276</v>
      </c>
      <c r="R59" s="85"/>
      <c r="S59" s="85"/>
      <c r="T59" s="85" t="s">
        <v>287</v>
      </c>
      <c r="U59" s="85"/>
      <c r="V59" s="88" t="s">
        <v>317</v>
      </c>
      <c r="W59" s="87">
        <v>43614.3496875</v>
      </c>
      <c r="X59" s="91">
        <v>43614</v>
      </c>
      <c r="Y59" s="93" t="s">
        <v>376</v>
      </c>
      <c r="Z59" s="88" t="s">
        <v>438</v>
      </c>
      <c r="AA59" s="85"/>
      <c r="AB59" s="85"/>
      <c r="AC59" s="93" t="s">
        <v>500</v>
      </c>
      <c r="AD59" s="85"/>
      <c r="AE59" s="85" t="b">
        <v>0</v>
      </c>
      <c r="AF59" s="85">
        <v>0</v>
      </c>
      <c r="AG59" s="93" t="s">
        <v>508</v>
      </c>
      <c r="AH59" s="85" t="b">
        <v>0</v>
      </c>
      <c r="AI59" s="85" t="s">
        <v>509</v>
      </c>
      <c r="AJ59" s="85"/>
      <c r="AK59" s="93" t="s">
        <v>508</v>
      </c>
      <c r="AL59" s="85" t="b">
        <v>0</v>
      </c>
      <c r="AM59" s="85">
        <v>2</v>
      </c>
      <c r="AN59" s="93" t="s">
        <v>499</v>
      </c>
      <c r="AO59" s="85" t="s">
        <v>531</v>
      </c>
      <c r="AP59" s="85" t="b">
        <v>0</v>
      </c>
      <c r="AQ59" s="93" t="s">
        <v>499</v>
      </c>
      <c r="AR59" s="85" t="s">
        <v>196</v>
      </c>
      <c r="AS59" s="85">
        <v>0</v>
      </c>
      <c r="AT59" s="85">
        <v>0</v>
      </c>
      <c r="AU59" s="85"/>
      <c r="AV59" s="85"/>
      <c r="AW59" s="85"/>
      <c r="AX59" s="85"/>
      <c r="AY59" s="85"/>
      <c r="AZ59" s="85"/>
      <c r="BA59" s="85"/>
      <c r="BB59" s="85"/>
      <c r="BC59">
        <v>2</v>
      </c>
      <c r="BD59" s="84" t="str">
        <f>REPLACE(INDEX(GroupVertices[Group],MATCH(Edges24[[#This Row],[Vertex 1]],GroupVertices[Vertex],0)),1,1,"")</f>
        <v>4</v>
      </c>
      <c r="BE59" s="84" t="str">
        <f>REPLACE(INDEX(GroupVertices[Group],MATCH(Edges24[[#This Row],[Vertex 2]],GroupVertices[Vertex],0)),1,1,"")</f>
        <v>4</v>
      </c>
      <c r="BF59" s="51"/>
      <c r="BG59" s="52"/>
      <c r="BH59" s="51"/>
      <c r="BI59" s="52"/>
      <c r="BJ59" s="51"/>
      <c r="BK59" s="52"/>
      <c r="BL59" s="51"/>
      <c r="BM59" s="52"/>
      <c r="BN59" s="51"/>
    </row>
    <row r="60" spans="1:66" ht="15">
      <c r="A60" s="83" t="s">
        <v>261</v>
      </c>
      <c r="B60" s="83" t="s">
        <v>252</v>
      </c>
      <c r="C60" s="53"/>
      <c r="D60" s="54"/>
      <c r="E60" s="53"/>
      <c r="F60" s="55"/>
      <c r="G60" s="53"/>
      <c r="H60" s="57"/>
      <c r="I60" s="56"/>
      <c r="J60" s="56"/>
      <c r="K60" s="36" t="s">
        <v>65</v>
      </c>
      <c r="L60" s="62">
        <v>70</v>
      </c>
      <c r="M60" s="62"/>
      <c r="N60" s="63"/>
      <c r="O60" s="85" t="s">
        <v>266</v>
      </c>
      <c r="P60" s="87">
        <v>43614.37054398148</v>
      </c>
      <c r="Q60" s="85" t="s">
        <v>272</v>
      </c>
      <c r="R60" s="85"/>
      <c r="S60" s="85"/>
      <c r="T60" s="85" t="s">
        <v>285</v>
      </c>
      <c r="U60" s="85"/>
      <c r="V60" s="88" t="s">
        <v>317</v>
      </c>
      <c r="W60" s="87">
        <v>43614.37054398148</v>
      </c>
      <c r="X60" s="91">
        <v>43614</v>
      </c>
      <c r="Y60" s="93" t="s">
        <v>377</v>
      </c>
      <c r="Z60" s="88" t="s">
        <v>439</v>
      </c>
      <c r="AA60" s="85"/>
      <c r="AB60" s="85"/>
      <c r="AC60" s="93" t="s">
        <v>501</v>
      </c>
      <c r="AD60" s="85"/>
      <c r="AE60" s="85" t="b">
        <v>0</v>
      </c>
      <c r="AF60" s="85">
        <v>0</v>
      </c>
      <c r="AG60" s="93" t="s">
        <v>508</v>
      </c>
      <c r="AH60" s="85" t="b">
        <v>0</v>
      </c>
      <c r="AI60" s="85" t="s">
        <v>509</v>
      </c>
      <c r="AJ60" s="85"/>
      <c r="AK60" s="93" t="s">
        <v>508</v>
      </c>
      <c r="AL60" s="85" t="b">
        <v>0</v>
      </c>
      <c r="AM60" s="85">
        <v>3</v>
      </c>
      <c r="AN60" s="93" t="s">
        <v>498</v>
      </c>
      <c r="AO60" s="85" t="s">
        <v>531</v>
      </c>
      <c r="AP60" s="85" t="b">
        <v>0</v>
      </c>
      <c r="AQ60" s="93" t="s">
        <v>498</v>
      </c>
      <c r="AR60" s="85" t="s">
        <v>196</v>
      </c>
      <c r="AS60" s="85">
        <v>0</v>
      </c>
      <c r="AT60" s="85">
        <v>0</v>
      </c>
      <c r="AU60" s="85"/>
      <c r="AV60" s="85"/>
      <c r="AW60" s="85"/>
      <c r="AX60" s="85"/>
      <c r="AY60" s="85"/>
      <c r="AZ60" s="85"/>
      <c r="BA60" s="85"/>
      <c r="BB60" s="85"/>
      <c r="BC60">
        <v>2</v>
      </c>
      <c r="BD60" s="84" t="str">
        <f>REPLACE(INDEX(GroupVertices[Group],MATCH(Edges24[[#This Row],[Vertex 1]],GroupVertices[Vertex],0)),1,1,"")</f>
        <v>4</v>
      </c>
      <c r="BE60" s="84" t="str">
        <f>REPLACE(INDEX(GroupVertices[Group],MATCH(Edges24[[#This Row],[Vertex 2]],GroupVertices[Vertex],0)),1,1,"")</f>
        <v>4</v>
      </c>
      <c r="BF60" s="51"/>
      <c r="BG60" s="52"/>
      <c r="BH60" s="51"/>
      <c r="BI60" s="52"/>
      <c r="BJ60" s="51"/>
      <c r="BK60" s="52"/>
      <c r="BL60" s="51"/>
      <c r="BM60" s="52"/>
      <c r="BN60" s="51"/>
    </row>
    <row r="61" spans="1:66" ht="15">
      <c r="A61" s="83" t="s">
        <v>262</v>
      </c>
      <c r="B61" s="83" t="s">
        <v>262</v>
      </c>
      <c r="C61" s="53"/>
      <c r="D61" s="54"/>
      <c r="E61" s="53"/>
      <c r="F61" s="55"/>
      <c r="G61" s="53"/>
      <c r="H61" s="57"/>
      <c r="I61" s="56"/>
      <c r="J61" s="56"/>
      <c r="K61" s="36" t="s">
        <v>65</v>
      </c>
      <c r="L61" s="62">
        <v>71</v>
      </c>
      <c r="M61" s="62"/>
      <c r="N61" s="63"/>
      <c r="O61" s="85" t="s">
        <v>196</v>
      </c>
      <c r="P61" s="87">
        <v>43614.334444444445</v>
      </c>
      <c r="Q61" s="85" t="s">
        <v>271</v>
      </c>
      <c r="R61" s="85"/>
      <c r="S61" s="85"/>
      <c r="T61" s="85" t="s">
        <v>286</v>
      </c>
      <c r="U61" s="85"/>
      <c r="V61" s="88" t="s">
        <v>318</v>
      </c>
      <c r="W61" s="87">
        <v>43614.334444444445</v>
      </c>
      <c r="X61" s="91">
        <v>43614</v>
      </c>
      <c r="Y61" s="93" t="s">
        <v>378</v>
      </c>
      <c r="Z61" s="88" t="s">
        <v>440</v>
      </c>
      <c r="AA61" s="85"/>
      <c r="AB61" s="85"/>
      <c r="AC61" s="93" t="s">
        <v>502</v>
      </c>
      <c r="AD61" s="85"/>
      <c r="AE61" s="85" t="b">
        <v>0</v>
      </c>
      <c r="AF61" s="85">
        <v>1</v>
      </c>
      <c r="AG61" s="93" t="s">
        <v>508</v>
      </c>
      <c r="AH61" s="85" t="b">
        <v>0</v>
      </c>
      <c r="AI61" s="85" t="s">
        <v>509</v>
      </c>
      <c r="AJ61" s="85"/>
      <c r="AK61" s="93" t="s">
        <v>508</v>
      </c>
      <c r="AL61" s="85" t="b">
        <v>0</v>
      </c>
      <c r="AM61" s="85">
        <v>5</v>
      </c>
      <c r="AN61" s="93" t="s">
        <v>508</v>
      </c>
      <c r="AO61" s="85" t="s">
        <v>528</v>
      </c>
      <c r="AP61" s="85" t="b">
        <v>0</v>
      </c>
      <c r="AQ61" s="93" t="s">
        <v>502</v>
      </c>
      <c r="AR61" s="85" t="s">
        <v>196</v>
      </c>
      <c r="AS61" s="85">
        <v>0</v>
      </c>
      <c r="AT61" s="85">
        <v>0</v>
      </c>
      <c r="AU61" s="85"/>
      <c r="AV61" s="85"/>
      <c r="AW61" s="85"/>
      <c r="AX61" s="85"/>
      <c r="AY61" s="85"/>
      <c r="AZ61" s="85"/>
      <c r="BA61" s="85"/>
      <c r="BB61" s="85"/>
      <c r="BC61">
        <v>1</v>
      </c>
      <c r="BD61" s="84" t="str">
        <f>REPLACE(INDEX(GroupVertices[Group],MATCH(Edges24[[#This Row],[Vertex 1]],GroupVertices[Vertex],0)),1,1,"")</f>
        <v>2</v>
      </c>
      <c r="BE61" s="84" t="str">
        <f>REPLACE(INDEX(GroupVertices[Group],MATCH(Edges24[[#This Row],[Vertex 2]],GroupVertices[Vertex],0)),1,1,"")</f>
        <v>2</v>
      </c>
      <c r="BF61" s="51">
        <v>0</v>
      </c>
      <c r="BG61" s="52">
        <v>0</v>
      </c>
      <c r="BH61" s="51">
        <v>0</v>
      </c>
      <c r="BI61" s="52">
        <v>0</v>
      </c>
      <c r="BJ61" s="51">
        <v>0</v>
      </c>
      <c r="BK61" s="52">
        <v>0</v>
      </c>
      <c r="BL61" s="51">
        <v>26</v>
      </c>
      <c r="BM61" s="52">
        <v>100</v>
      </c>
      <c r="BN61" s="51">
        <v>26</v>
      </c>
    </row>
    <row r="62" spans="1:66" ht="15">
      <c r="A62" s="83" t="s">
        <v>261</v>
      </c>
      <c r="B62" s="83" t="s">
        <v>262</v>
      </c>
      <c r="C62" s="53"/>
      <c r="D62" s="54"/>
      <c r="E62" s="53"/>
      <c r="F62" s="55"/>
      <c r="G62" s="53"/>
      <c r="H62" s="57"/>
      <c r="I62" s="56"/>
      <c r="J62" s="56"/>
      <c r="K62" s="36" t="s">
        <v>65</v>
      </c>
      <c r="L62" s="62">
        <v>73</v>
      </c>
      <c r="M62" s="62"/>
      <c r="N62" s="63"/>
      <c r="O62" s="85" t="s">
        <v>266</v>
      </c>
      <c r="P62" s="87">
        <v>43614.41929398148</v>
      </c>
      <c r="Q62" s="85" t="s">
        <v>271</v>
      </c>
      <c r="R62" s="85"/>
      <c r="S62" s="85"/>
      <c r="T62" s="85" t="s">
        <v>283</v>
      </c>
      <c r="U62" s="85"/>
      <c r="V62" s="88" t="s">
        <v>317</v>
      </c>
      <c r="W62" s="87">
        <v>43614.41929398148</v>
      </c>
      <c r="X62" s="91">
        <v>43614</v>
      </c>
      <c r="Y62" s="93" t="s">
        <v>379</v>
      </c>
      <c r="Z62" s="88" t="s">
        <v>441</v>
      </c>
      <c r="AA62" s="85"/>
      <c r="AB62" s="85"/>
      <c r="AC62" s="93" t="s">
        <v>503</v>
      </c>
      <c r="AD62" s="85"/>
      <c r="AE62" s="85" t="b">
        <v>0</v>
      </c>
      <c r="AF62" s="85">
        <v>0</v>
      </c>
      <c r="AG62" s="93" t="s">
        <v>508</v>
      </c>
      <c r="AH62" s="85" t="b">
        <v>0</v>
      </c>
      <c r="AI62" s="85" t="s">
        <v>509</v>
      </c>
      <c r="AJ62" s="85"/>
      <c r="AK62" s="93" t="s">
        <v>508</v>
      </c>
      <c r="AL62" s="85" t="b">
        <v>0</v>
      </c>
      <c r="AM62" s="85">
        <v>5</v>
      </c>
      <c r="AN62" s="93" t="s">
        <v>502</v>
      </c>
      <c r="AO62" s="85" t="s">
        <v>531</v>
      </c>
      <c r="AP62" s="85" t="b">
        <v>0</v>
      </c>
      <c r="AQ62" s="93" t="s">
        <v>502</v>
      </c>
      <c r="AR62" s="85" t="s">
        <v>196</v>
      </c>
      <c r="AS62" s="85">
        <v>0</v>
      </c>
      <c r="AT62" s="85">
        <v>0</v>
      </c>
      <c r="AU62" s="85"/>
      <c r="AV62" s="85"/>
      <c r="AW62" s="85"/>
      <c r="AX62" s="85"/>
      <c r="AY62" s="85"/>
      <c r="AZ62" s="85"/>
      <c r="BA62" s="85"/>
      <c r="BB62" s="85"/>
      <c r="BC62">
        <v>1</v>
      </c>
      <c r="BD62" s="84" t="str">
        <f>REPLACE(INDEX(GroupVertices[Group],MATCH(Edges24[[#This Row],[Vertex 1]],GroupVertices[Vertex],0)),1,1,"")</f>
        <v>4</v>
      </c>
      <c r="BE62" s="84" t="str">
        <f>REPLACE(INDEX(GroupVertices[Group],MATCH(Edges24[[#This Row],[Vertex 2]],GroupVertices[Vertex],0)),1,1,"")</f>
        <v>2</v>
      </c>
      <c r="BF62" s="51">
        <v>0</v>
      </c>
      <c r="BG62" s="52">
        <v>0</v>
      </c>
      <c r="BH62" s="51">
        <v>0</v>
      </c>
      <c r="BI62" s="52">
        <v>0</v>
      </c>
      <c r="BJ62" s="51">
        <v>0</v>
      </c>
      <c r="BK62" s="52">
        <v>0</v>
      </c>
      <c r="BL62" s="51">
        <v>26</v>
      </c>
      <c r="BM62" s="52">
        <v>100</v>
      </c>
      <c r="BN62" s="51">
        <v>26</v>
      </c>
    </row>
    <row r="63" spans="1:66" ht="15">
      <c r="A63" s="83" t="s">
        <v>263</v>
      </c>
      <c r="B63" s="83" t="s">
        <v>263</v>
      </c>
      <c r="C63" s="53"/>
      <c r="D63" s="54"/>
      <c r="E63" s="53"/>
      <c r="F63" s="55"/>
      <c r="G63" s="53"/>
      <c r="H63" s="57"/>
      <c r="I63" s="56"/>
      <c r="J63" s="56"/>
      <c r="K63" s="36" t="s">
        <v>65</v>
      </c>
      <c r="L63" s="62">
        <v>74</v>
      </c>
      <c r="M63" s="62"/>
      <c r="N63" s="63"/>
      <c r="O63" s="85" t="s">
        <v>196</v>
      </c>
      <c r="P63" s="87">
        <v>43614.334085648145</v>
      </c>
      <c r="Q63" s="85" t="s">
        <v>271</v>
      </c>
      <c r="R63" s="85"/>
      <c r="S63" s="85"/>
      <c r="T63" s="85" t="s">
        <v>286</v>
      </c>
      <c r="U63" s="85"/>
      <c r="V63" s="88" t="s">
        <v>319</v>
      </c>
      <c r="W63" s="87">
        <v>43614.334085648145</v>
      </c>
      <c r="X63" s="91">
        <v>43614</v>
      </c>
      <c r="Y63" s="93" t="s">
        <v>380</v>
      </c>
      <c r="Z63" s="88" t="s">
        <v>442</v>
      </c>
      <c r="AA63" s="85"/>
      <c r="AB63" s="85"/>
      <c r="AC63" s="93" t="s">
        <v>504</v>
      </c>
      <c r="AD63" s="85"/>
      <c r="AE63" s="85" t="b">
        <v>0</v>
      </c>
      <c r="AF63" s="85">
        <v>1</v>
      </c>
      <c r="AG63" s="93" t="s">
        <v>508</v>
      </c>
      <c r="AH63" s="85" t="b">
        <v>0</v>
      </c>
      <c r="AI63" s="85" t="s">
        <v>509</v>
      </c>
      <c r="AJ63" s="85"/>
      <c r="AK63" s="93" t="s">
        <v>508</v>
      </c>
      <c r="AL63" s="85" t="b">
        <v>0</v>
      </c>
      <c r="AM63" s="85">
        <v>5</v>
      </c>
      <c r="AN63" s="93" t="s">
        <v>508</v>
      </c>
      <c r="AO63" s="85" t="s">
        <v>528</v>
      </c>
      <c r="AP63" s="85" t="b">
        <v>0</v>
      </c>
      <c r="AQ63" s="93" t="s">
        <v>504</v>
      </c>
      <c r="AR63" s="85" t="s">
        <v>196</v>
      </c>
      <c r="AS63" s="85">
        <v>0</v>
      </c>
      <c r="AT63" s="85">
        <v>0</v>
      </c>
      <c r="AU63" s="85"/>
      <c r="AV63" s="85"/>
      <c r="AW63" s="85"/>
      <c r="AX63" s="85"/>
      <c r="AY63" s="85"/>
      <c r="AZ63" s="85"/>
      <c r="BA63" s="85"/>
      <c r="BB63" s="85"/>
      <c r="BC63">
        <v>1</v>
      </c>
      <c r="BD63" s="84" t="str">
        <f>REPLACE(INDEX(GroupVertices[Group],MATCH(Edges24[[#This Row],[Vertex 1]],GroupVertices[Vertex],0)),1,1,"")</f>
        <v>4</v>
      </c>
      <c r="BE63" s="84" t="str">
        <f>REPLACE(INDEX(GroupVertices[Group],MATCH(Edges24[[#This Row],[Vertex 2]],GroupVertices[Vertex],0)),1,1,"")</f>
        <v>4</v>
      </c>
      <c r="BF63" s="51">
        <v>0</v>
      </c>
      <c r="BG63" s="52">
        <v>0</v>
      </c>
      <c r="BH63" s="51">
        <v>0</v>
      </c>
      <c r="BI63" s="52">
        <v>0</v>
      </c>
      <c r="BJ63" s="51">
        <v>0</v>
      </c>
      <c r="BK63" s="52">
        <v>0</v>
      </c>
      <c r="BL63" s="51">
        <v>26</v>
      </c>
      <c r="BM63" s="52">
        <v>100</v>
      </c>
      <c r="BN63" s="51">
        <v>26</v>
      </c>
    </row>
    <row r="64" spans="1:66" ht="15">
      <c r="A64" s="83" t="s">
        <v>261</v>
      </c>
      <c r="B64" s="83" t="s">
        <v>263</v>
      </c>
      <c r="C64" s="53"/>
      <c r="D64" s="54"/>
      <c r="E64" s="53"/>
      <c r="F64" s="55"/>
      <c r="G64" s="53"/>
      <c r="H64" s="57"/>
      <c r="I64" s="56"/>
      <c r="J64" s="56"/>
      <c r="K64" s="36" t="s">
        <v>65</v>
      </c>
      <c r="L64" s="62">
        <v>76</v>
      </c>
      <c r="M64" s="62"/>
      <c r="N64" s="63"/>
      <c r="O64" s="85" t="s">
        <v>266</v>
      </c>
      <c r="P64" s="87">
        <v>43614.454097222224</v>
      </c>
      <c r="Q64" s="85" t="s">
        <v>271</v>
      </c>
      <c r="R64" s="85"/>
      <c r="S64" s="85"/>
      <c r="T64" s="85" t="s">
        <v>283</v>
      </c>
      <c r="U64" s="85"/>
      <c r="V64" s="88" t="s">
        <v>317</v>
      </c>
      <c r="W64" s="87">
        <v>43614.454097222224</v>
      </c>
      <c r="X64" s="91">
        <v>43614</v>
      </c>
      <c r="Y64" s="93" t="s">
        <v>381</v>
      </c>
      <c r="Z64" s="88" t="s">
        <v>443</v>
      </c>
      <c r="AA64" s="85"/>
      <c r="AB64" s="85"/>
      <c r="AC64" s="93" t="s">
        <v>505</v>
      </c>
      <c r="AD64" s="85"/>
      <c r="AE64" s="85" t="b">
        <v>0</v>
      </c>
      <c r="AF64" s="85">
        <v>0</v>
      </c>
      <c r="AG64" s="93" t="s">
        <v>508</v>
      </c>
      <c r="AH64" s="85" t="b">
        <v>0</v>
      </c>
      <c r="AI64" s="85" t="s">
        <v>509</v>
      </c>
      <c r="AJ64" s="85"/>
      <c r="AK64" s="93" t="s">
        <v>508</v>
      </c>
      <c r="AL64" s="85" t="b">
        <v>0</v>
      </c>
      <c r="AM64" s="85">
        <v>5</v>
      </c>
      <c r="AN64" s="93" t="s">
        <v>504</v>
      </c>
      <c r="AO64" s="85" t="s">
        <v>531</v>
      </c>
      <c r="AP64" s="85" t="b">
        <v>0</v>
      </c>
      <c r="AQ64" s="93" t="s">
        <v>504</v>
      </c>
      <c r="AR64" s="85" t="s">
        <v>196</v>
      </c>
      <c r="AS64" s="85">
        <v>0</v>
      </c>
      <c r="AT64" s="85">
        <v>0</v>
      </c>
      <c r="AU64" s="85"/>
      <c r="AV64" s="85"/>
      <c r="AW64" s="85"/>
      <c r="AX64" s="85"/>
      <c r="AY64" s="85"/>
      <c r="AZ64" s="85"/>
      <c r="BA64" s="85"/>
      <c r="BB64" s="85"/>
      <c r="BC64">
        <v>1</v>
      </c>
      <c r="BD64" s="84" t="str">
        <f>REPLACE(INDEX(GroupVertices[Group],MATCH(Edges24[[#This Row],[Vertex 1]],GroupVertices[Vertex],0)),1,1,"")</f>
        <v>4</v>
      </c>
      <c r="BE64" s="84" t="str">
        <f>REPLACE(INDEX(GroupVertices[Group],MATCH(Edges24[[#This Row],[Vertex 2]],GroupVertices[Vertex],0)),1,1,"")</f>
        <v>4</v>
      </c>
      <c r="BF64" s="51">
        <v>0</v>
      </c>
      <c r="BG64" s="52">
        <v>0</v>
      </c>
      <c r="BH64" s="51">
        <v>0</v>
      </c>
      <c r="BI64" s="52">
        <v>0</v>
      </c>
      <c r="BJ64" s="51">
        <v>0</v>
      </c>
      <c r="BK64" s="52">
        <v>0</v>
      </c>
      <c r="BL64" s="51">
        <v>26</v>
      </c>
      <c r="BM64" s="52">
        <v>100</v>
      </c>
      <c r="BN64" s="51">
        <v>26</v>
      </c>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hyperlinks>
    <hyperlink ref="R4" r:id="rId1" display="https://www.zdnet.com/article/use-case-selection-will-make-or-break-your-ai-strategy-in-healthcare/"/>
    <hyperlink ref="R12" r:id="rId2" display="https://www.zdnet.com/article/use-case-selection-will-make-or-break-your-ai-strategy-in-healthcare/"/>
    <hyperlink ref="R13" r:id="rId3" display="https://www.zdnet.com/article/use-case-selection-will-make-or-break-your-ai-strategy-in-healthcare/"/>
    <hyperlink ref="R14" r:id="rId4" display="https://www.zdnet.com/article/use-case-selection-will-make-or-break-your-ai-strategy-in-healthcare/"/>
    <hyperlink ref="R33" r:id="rId5" display="https://www.infoq.com/news/2019/05/kubernetes-future/"/>
    <hyperlink ref="U33" r:id="rId6" display="https://pbs.twimg.com/media/D7tdrEwVsAAOqHW.jpg"/>
    <hyperlink ref="V3" r:id="rId7" display="http://pbs.twimg.com/profile_images/1033892704806002688/HUagLLhJ_normal.jpg"/>
    <hyperlink ref="V4" r:id="rId8" display="http://pbs.twimg.com/profile_images/756157098627506177/Y74zY208_normal.jpg"/>
    <hyperlink ref="V5" r:id="rId9" display="http://pbs.twimg.com/profile_images/740909379621244928/cPIOKx_E_normal.jpg"/>
    <hyperlink ref="V6" r:id="rId10" display="http://abs.twimg.com/sticky/default_profile_images/default_profile_normal.png"/>
    <hyperlink ref="V7" r:id="rId11" display="http://pbs.twimg.com/profile_images/1111340256459149312/mwPz2SKE_normal.png"/>
    <hyperlink ref="V8" r:id="rId12" display="http://pbs.twimg.com/profile_images/1041780951813169153/IMkHkS5S_normal.jpg"/>
    <hyperlink ref="V9" r:id="rId13" display="http://pbs.twimg.com/profile_images/1046220721087688704/RidtZYBx_normal.jpg"/>
    <hyperlink ref="V10" r:id="rId14" display="http://pbs.twimg.com/profile_images/767676905025712128/3PQZQ0O__normal.jpg"/>
    <hyperlink ref="V11" r:id="rId15" display="http://pbs.twimg.com/profile_images/869962597424025601/3NHd0kZ__normal.jpg"/>
    <hyperlink ref="V12" r:id="rId16" display="http://pbs.twimg.com/profile_images/869962597424025601/3NHd0kZ__normal.jpg"/>
    <hyperlink ref="V13" r:id="rId17" display="http://pbs.twimg.com/profile_images/861866967493431296/PIjaSD4g_normal.jpg"/>
    <hyperlink ref="V14" r:id="rId18" display="http://pbs.twimg.com/profile_images/1082656652350930951/CI9aBPK8_normal.jpg"/>
    <hyperlink ref="V15" r:id="rId19" display="http://pbs.twimg.com/profile_images/544034757730779136/-jOL7GnN_normal.jpeg"/>
    <hyperlink ref="V16" r:id="rId20" display="http://pbs.twimg.com/profile_images/1107657369952141313/GblAN2ev_normal.jpg"/>
    <hyperlink ref="V17" r:id="rId21" display="http://pbs.twimg.com/profile_images/1107657369952141313/GblAN2ev_normal.jpg"/>
    <hyperlink ref="V18" r:id="rId22" display="http://abs.twimg.com/sticky/default_profile_images/default_profile_normal.png"/>
    <hyperlink ref="V19" r:id="rId23" display="http://pbs.twimg.com/profile_images/735557144993533952/HumY-Udm_normal.jpg"/>
    <hyperlink ref="V20" r:id="rId24" display="http://pbs.twimg.com/profile_images/735557144993533952/HumY-Udm_normal.jpg"/>
    <hyperlink ref="V21" r:id="rId25" display="http://pbs.twimg.com/profile_images/735557144993533952/HumY-Udm_normal.jpg"/>
    <hyperlink ref="V22" r:id="rId26" display="http://pbs.twimg.com/profile_images/735557144993533952/HumY-Udm_normal.jpg"/>
    <hyperlink ref="V23" r:id="rId27" display="http://pbs.twimg.com/profile_images/735557144993533952/HumY-Udm_normal.jpg"/>
    <hyperlink ref="V24" r:id="rId28" display="http://pbs.twimg.com/profile_images/1011818295916417025/P1CkbdYi_normal.jpg"/>
    <hyperlink ref="V25" r:id="rId29" display="http://pbs.twimg.com/profile_images/1011818295916417025/P1CkbdYi_normal.jpg"/>
    <hyperlink ref="V26" r:id="rId30" display="http://pbs.twimg.com/profile_images/1011818295916417025/P1CkbdYi_normal.jpg"/>
    <hyperlink ref="V27" r:id="rId31" display="http://pbs.twimg.com/profile_images/1011818295916417025/P1CkbdYi_normal.jpg"/>
    <hyperlink ref="V28" r:id="rId32" display="http://pbs.twimg.com/profile_images/1011818295916417025/P1CkbdYi_normal.jpg"/>
    <hyperlink ref="V29" r:id="rId33" display="http://pbs.twimg.com/profile_images/1011818295916417025/P1CkbdYi_normal.jpg"/>
    <hyperlink ref="V30" r:id="rId34" display="http://pbs.twimg.com/profile_images/1076462504002375680/grqsiD9i_normal.jpg"/>
    <hyperlink ref="V31" r:id="rId35" display="http://pbs.twimg.com/profile_images/1076462504002375680/grqsiD9i_normal.jpg"/>
    <hyperlink ref="V32" r:id="rId36" display="http://pbs.twimg.com/profile_images/1076462504002375680/grqsiD9i_normal.jpg"/>
    <hyperlink ref="V33" r:id="rId37" display="https://pbs.twimg.com/media/D7tdrEwVsAAOqHW.jpg"/>
    <hyperlink ref="V34" r:id="rId38" display="http://pbs.twimg.com/profile_images/1004235176082321408/sr8WYJoB_normal.jpg"/>
    <hyperlink ref="V35" r:id="rId39" display="http://pbs.twimg.com/profile_images/973611685822058497/yRRo9D52_normal.jpg"/>
    <hyperlink ref="V36" r:id="rId40" display="http://pbs.twimg.com/profile_images/775315482/WB_normal.jpg"/>
    <hyperlink ref="V37" r:id="rId41" display="http://pbs.twimg.com/profile_images/973611685822058497/yRRo9D52_normal.jpg"/>
    <hyperlink ref="V38" r:id="rId42" display="http://pbs.twimg.com/profile_images/584756112773226496/djAQtEO5_normal.jpg"/>
    <hyperlink ref="V39" r:id="rId43" display="http://pbs.twimg.com/profile_images/973611685822058497/yRRo9D52_normal.jpg"/>
    <hyperlink ref="V40" r:id="rId44" display="http://pbs.twimg.com/profile_images/499257180009529344/CSWhr7LZ_normal.jpeg"/>
    <hyperlink ref="V41" r:id="rId45" display="http://pbs.twimg.com/profile_images/584756954993688576/bce-bDIR_normal.jpg"/>
    <hyperlink ref="V42" r:id="rId46" display="http://pbs.twimg.com/profile_images/973611685822058497/yRRo9D52_normal.jpg"/>
    <hyperlink ref="V43" r:id="rId47" display="http://pbs.twimg.com/profile_images/760774125522518016/jhzjWv0i_normal.jpg"/>
    <hyperlink ref="V44" r:id="rId48" display="http://pbs.twimg.com/profile_images/760774125522518016/jhzjWv0i_normal.jpg"/>
    <hyperlink ref="V45" r:id="rId49" display="http://pbs.twimg.com/profile_images/1004235176082321408/sr8WYJoB_normal.jpg"/>
    <hyperlink ref="V46" r:id="rId50" display="http://pbs.twimg.com/profile_images/1004235176082321408/sr8WYJoB_normal.jpg"/>
    <hyperlink ref="V47" r:id="rId51" display="http://pbs.twimg.com/profile_images/973611685822058497/yRRo9D52_normal.jpg"/>
    <hyperlink ref="V48" r:id="rId52" display="http://pbs.twimg.com/profile_images/973611685822058497/yRRo9D52_normal.jpg"/>
    <hyperlink ref="V49" r:id="rId53" display="http://pbs.twimg.com/profile_images/973611685822058497/yRRo9D52_normal.jpg"/>
    <hyperlink ref="V50" r:id="rId54" display="http://pbs.twimg.com/profile_images/973611685822058497/yRRo9D52_normal.jpg"/>
    <hyperlink ref="V51" r:id="rId55" display="http://pbs.twimg.com/profile_images/973611685822058497/yRRo9D52_normal.jpg"/>
    <hyperlink ref="V52" r:id="rId56" display="http://pbs.twimg.com/profile_images/973611685822058497/yRRo9D52_normal.jpg"/>
    <hyperlink ref="V53" r:id="rId57" display="http://pbs.twimg.com/profile_images/973611685822058497/yRRo9D52_normal.jpg"/>
    <hyperlink ref="V54" r:id="rId58" display="http://pbs.twimg.com/profile_images/989796752327954432/Le52USlW_normal.jpg"/>
    <hyperlink ref="V55" r:id="rId59" display="http://pbs.twimg.com/profile_images/3383072572/2b0e67be1460e16857e604cc450f5129_normal.jpeg"/>
    <hyperlink ref="V56" r:id="rId60" display="http://pbs.twimg.com/profile_images/989796752327954432/Le52USlW_normal.jpg"/>
    <hyperlink ref="V57" r:id="rId61" display="http://pbs.twimg.com/profile_images/1004235176082321408/sr8WYJoB_normal.jpg"/>
    <hyperlink ref="V58" r:id="rId62" display="http://pbs.twimg.com/profile_images/1004235176082321408/sr8WYJoB_normal.jpg"/>
    <hyperlink ref="V59" r:id="rId63" display="http://pbs.twimg.com/profile_images/1078366371619192834/Q2ijmoJw_normal.jpg"/>
    <hyperlink ref="V60" r:id="rId64" display="http://pbs.twimg.com/profile_images/1078366371619192834/Q2ijmoJw_normal.jpg"/>
    <hyperlink ref="V61" r:id="rId65" display="http://pbs.twimg.com/profile_images/584757365037277185/syly2DDZ_normal.jpg"/>
    <hyperlink ref="V62" r:id="rId66" display="http://pbs.twimg.com/profile_images/1078366371619192834/Q2ijmoJw_normal.jpg"/>
    <hyperlink ref="V63" r:id="rId67" display="http://pbs.twimg.com/profile_images/584755122854612992/-qOfOneV_normal.jpg"/>
    <hyperlink ref="V64" r:id="rId68" display="http://pbs.twimg.com/profile_images/1078366371619192834/Q2ijmoJw_normal.jpg"/>
    <hyperlink ref="Z3" r:id="rId69" display="https://twitter.com/sandmouth/status/1130878682011250689"/>
    <hyperlink ref="Z4" r:id="rId70" display="https://twitter.com/wiomax_cn/status/1133557291582726144"/>
    <hyperlink ref="Z5" r:id="rId71" display="https://twitter.com/deepsingularity/status/1133602758689296384"/>
    <hyperlink ref="Z6" r:id="rId72" display="https://twitter.com/raymondwsa460/status/1133602771729408000"/>
    <hyperlink ref="Z7" r:id="rId73" display="https://twitter.com/msarozz/status/1133602954097975297"/>
    <hyperlink ref="Z8" r:id="rId74" display="https://twitter.com/manifattura40/status/1133602982300463104"/>
    <hyperlink ref="Z9" r:id="rId75" display="https://twitter.com/aaroncuddeback/status/1133603177620807680"/>
    <hyperlink ref="Z10" r:id="rId76" display="https://twitter.com/nvsdata/status/1133603988987891718"/>
    <hyperlink ref="Z11" r:id="rId77" display="https://twitter.com/machinelearn_d/status/1133628007967412224"/>
    <hyperlink ref="Z12" r:id="rId78" display="https://twitter.com/machinelearn_d/status/1133629205046939648"/>
    <hyperlink ref="Z13" r:id="rId79" display="https://twitter.com/deep_in_depth/status/1133546002768683008"/>
    <hyperlink ref="Z14" r:id="rId80" display="https://twitter.com/calcaware/status/1133629295786700806"/>
    <hyperlink ref="Z15" r:id="rId81" display="https://twitter.com/javascriptd/status/1133634095005614081"/>
    <hyperlink ref="Z16" r:id="rId82" display="https://twitter.com/wynandbooysen/status/1133652330656751617"/>
    <hyperlink ref="Z17" r:id="rId83" display="https://twitter.com/wynandbooysen/status/1133653372098232320"/>
    <hyperlink ref="Z18" r:id="rId84" display="https://twitter.com/tonyai22197531/status/1133661737151078400"/>
    <hyperlink ref="Z19" r:id="rId85" display="https://twitter.com/cool_golang/status/1133646676663648256"/>
    <hyperlink ref="Z20" r:id="rId86" display="https://twitter.com/cool_golang/status/1133646682003001344"/>
    <hyperlink ref="Z21" r:id="rId87" display="https://twitter.com/cool_golang/status/1133651707970379776"/>
    <hyperlink ref="Z22" r:id="rId88" display="https://twitter.com/cool_golang/status/1133659262184509440"/>
    <hyperlink ref="Z23" r:id="rId89" display="https://twitter.com/cool_golang/status/1133661769568804864"/>
    <hyperlink ref="Z24" r:id="rId90" display="https://twitter.com/rstatstweet/status/1133605685801947138"/>
    <hyperlink ref="Z25" r:id="rId91" display="https://twitter.com/rstatstweet/status/1133647060446715904"/>
    <hyperlink ref="Z26" r:id="rId92" display="https://twitter.com/rstatstweet/status/1133647066033471488"/>
    <hyperlink ref="Z27" r:id="rId93" display="https://twitter.com/rstatstweet/status/1133654613356425216"/>
    <hyperlink ref="Z28" r:id="rId94" display="https://twitter.com/rstatstweet/status/1133658375718428673"/>
    <hyperlink ref="Z29" r:id="rId95" display="https://twitter.com/rstatstweet/status/1133662208695705600"/>
    <hyperlink ref="Z30" r:id="rId96" display="https://twitter.com/thecuriousluke/status/1133657750632882176"/>
    <hyperlink ref="Z31" r:id="rId97" display="https://twitter.com/thecuriousluke/status/1133658504949051392"/>
    <hyperlink ref="Z32" r:id="rId98" display="https://twitter.com/thecuriousluke/status/1133662277826154497"/>
    <hyperlink ref="Z33" r:id="rId99" display="https://twitter.com/gp_pulipaka/status/1133602727920001024"/>
    <hyperlink ref="Z34" r:id="rId100" display="https://twitter.com/machine_ml/status/1133603061874737153"/>
    <hyperlink ref="Z35" r:id="rId101" display="https://twitter.com/serverlessfan/status/1133602750674165760"/>
    <hyperlink ref="Z36" r:id="rId102" display="https://twitter.com/wil_bielert/status/1133662886151303168"/>
    <hyperlink ref="Z37" r:id="rId103" display="https://twitter.com/serverlessfan/status/1133662907995250689"/>
    <hyperlink ref="Z38" r:id="rId104" display="https://twitter.com/datasciencefr/status/1133651013871767552"/>
    <hyperlink ref="Z39" r:id="rId105" display="https://twitter.com/serverlessfan/status/1133651035686408192"/>
    <hyperlink ref="Z40" r:id="rId106" display="https://twitter.com/nosqldigest/status/1133664707783548933"/>
    <hyperlink ref="Z41" r:id="rId107" display="https://twitter.com/datascientistsf/status/1133661643118919681"/>
    <hyperlink ref="Z42" r:id="rId108" display="https://twitter.com/serverlessfan/status/1133661665076088834"/>
    <hyperlink ref="Z43" r:id="rId109" display="https://twitter.com/chidambara09/status/1133663134030319616"/>
    <hyperlink ref="Z44" r:id="rId110" display="https://twitter.com/chidambara09/status/1133665898940649473"/>
    <hyperlink ref="Z45" r:id="rId111" display="https://twitter.com/machine_ml/status/1133644715725864960"/>
    <hyperlink ref="Z46" r:id="rId112" display="https://twitter.com/machine_ml/status/1133644732566069248"/>
    <hyperlink ref="Z47" r:id="rId113" display="https://twitter.com/serverlessfan/status/1133644436829818880"/>
    <hyperlink ref="Z48" r:id="rId114" display="https://twitter.com/serverlessfan/status/1133644566115037184"/>
    <hyperlink ref="Z49" r:id="rId115" display="https://twitter.com/serverlessfan/status/1133644729667788800"/>
    <hyperlink ref="Z50" r:id="rId116" display="https://twitter.com/serverlessfan/status/1133644737624322048"/>
    <hyperlink ref="Z51" r:id="rId117" display="https://twitter.com/serverlessfan/status/1133644747153842177"/>
    <hyperlink ref="Z52" r:id="rId118" display="https://twitter.com/serverlessfan/status/1133644754447753216"/>
    <hyperlink ref="Z53" r:id="rId119" display="https://twitter.com/serverlessfan/status/1133657800142413824"/>
    <hyperlink ref="Z54" r:id="rId120" display="https://twitter.com/cloudcoopitaly/status/1133652367549845504"/>
    <hyperlink ref="Z55" r:id="rId121" display="https://twitter.com/analyticsfrance/status/1133657778109730817"/>
    <hyperlink ref="Z56" r:id="rId122" display="https://twitter.com/cloudcoopitaly/status/1133667465064529921"/>
    <hyperlink ref="Z57" r:id="rId123" display="https://twitter.com/machine_ml/status/1133644707647688704"/>
    <hyperlink ref="Z58" r:id="rId124" display="https://twitter.com/machine_ml/status/1133644725288935426"/>
    <hyperlink ref="Z59" r:id="rId125" display="https://twitter.com/dggonzalez2015/status/1133650067913682944"/>
    <hyperlink ref="Z60" r:id="rId126" display="https://twitter.com/dggonzalez2015/status/1133657629618782208"/>
    <hyperlink ref="Z61" r:id="rId127" display="https://twitter.com/datascientistfr/status/1133644544162115584"/>
    <hyperlink ref="Z62" r:id="rId128" display="https://twitter.com/dggonzalez2015/status/1133675295901462528"/>
    <hyperlink ref="Z63" r:id="rId129" display="https://twitter.com/analyticsfr/status/1133644414893604864"/>
    <hyperlink ref="Z64" r:id="rId130" display="https://twitter.com/dggonzalez2015/status/1133687907355639808"/>
    <hyperlink ref="BB3" r:id="rId131" display="https://api.twitter.com/1.1/geo/id/cd450c94084cbf9b.json"/>
    <hyperlink ref="BB33" r:id="rId132" display="https://api.twitter.com/1.1/geo/id/7d62cffe6f98f349.json"/>
  </hyperlinks>
  <printOptions/>
  <pageMargins left="0.7" right="0.7" top="0.75" bottom="0.75" header="0.3" footer="0.3"/>
  <pageSetup horizontalDpi="600" verticalDpi="600" orientation="portrait" r:id="rId136"/>
  <legacyDrawing r:id="rId134"/>
  <tableParts>
    <tablePart r:id="rId13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C624-259B-4525-9249-82EE35EB9686}">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1004</v>
      </c>
      <c r="B1" s="13" t="s">
        <v>34</v>
      </c>
    </row>
    <row r="2" spans="1:2" ht="15">
      <c r="A2" s="122" t="s">
        <v>251</v>
      </c>
      <c r="B2" s="84">
        <v>473</v>
      </c>
    </row>
    <row r="3" spans="1:2" ht="15">
      <c r="A3" s="122" t="s">
        <v>253</v>
      </c>
      <c r="B3" s="84">
        <v>200.55202</v>
      </c>
    </row>
    <row r="4" spans="1:2" ht="15">
      <c r="A4" s="122" t="s">
        <v>242</v>
      </c>
      <c r="B4" s="84">
        <v>150</v>
      </c>
    </row>
    <row r="5" spans="1:2" ht="15">
      <c r="A5" s="122" t="s">
        <v>249</v>
      </c>
      <c r="B5" s="84">
        <v>126.627273</v>
      </c>
    </row>
    <row r="6" spans="1:2" ht="15">
      <c r="A6" s="122" t="s">
        <v>243</v>
      </c>
      <c r="B6" s="84">
        <v>106</v>
      </c>
    </row>
    <row r="7" spans="1:2" ht="15">
      <c r="A7" s="122" t="s">
        <v>252</v>
      </c>
      <c r="B7" s="84">
        <v>99.046465</v>
      </c>
    </row>
    <row r="8" spans="1:2" ht="15">
      <c r="A8" s="122" t="s">
        <v>260</v>
      </c>
      <c r="B8" s="84">
        <v>90.144444</v>
      </c>
    </row>
    <row r="9" spans="1:2" ht="15">
      <c r="A9" s="122" t="s">
        <v>257</v>
      </c>
      <c r="B9" s="84">
        <v>84.655556</v>
      </c>
    </row>
    <row r="10" spans="1:2" ht="15">
      <c r="A10" s="122" t="s">
        <v>262</v>
      </c>
      <c r="B10" s="84">
        <v>47.140909</v>
      </c>
    </row>
    <row r="11" spans="1:2" ht="15">
      <c r="A11" s="122" t="s">
        <v>255</v>
      </c>
      <c r="B11" s="84">
        <v>30.15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59D97-89EF-4A25-81A4-BA0DB7776866}">
  <dimension ref="A25:B39"/>
  <sheetViews>
    <sheetView workbookViewId="0" topLeftCell="A1"/>
  </sheetViews>
  <sheetFormatPr defaultColWidth="9.140625" defaultRowHeight="15"/>
  <cols>
    <col min="1" max="1" width="14.28125" style="0" bestFit="1" customWidth="1"/>
    <col min="2" max="2" width="23.8515625" style="0" bestFit="1" customWidth="1"/>
  </cols>
  <sheetData>
    <row r="25" spans="1:2" ht="15">
      <c r="A25" s="133" t="s">
        <v>1006</v>
      </c>
      <c r="B25" t="s">
        <v>1005</v>
      </c>
    </row>
    <row r="26" spans="1:2" ht="15">
      <c r="A26" s="134" t="s">
        <v>1008</v>
      </c>
      <c r="B26" s="3">
        <v>62</v>
      </c>
    </row>
    <row r="27" spans="1:2" ht="15">
      <c r="A27" s="135" t="s">
        <v>1009</v>
      </c>
      <c r="B27" s="3">
        <v>62</v>
      </c>
    </row>
    <row r="28" spans="1:2" ht="15">
      <c r="A28" s="136" t="s">
        <v>1010</v>
      </c>
      <c r="B28" s="3">
        <v>1</v>
      </c>
    </row>
    <row r="29" spans="1:2" ht="15">
      <c r="A29" s="137" t="s">
        <v>1011</v>
      </c>
      <c r="B29" s="3">
        <v>1</v>
      </c>
    </row>
    <row r="30" spans="1:2" ht="15">
      <c r="A30" s="136" t="s">
        <v>1012</v>
      </c>
      <c r="B30" s="3">
        <v>61</v>
      </c>
    </row>
    <row r="31" spans="1:2" ht="15">
      <c r="A31" s="137" t="s">
        <v>1013</v>
      </c>
      <c r="B31" s="3">
        <v>1</v>
      </c>
    </row>
    <row r="32" spans="1:2" ht="15">
      <c r="A32" s="137" t="s">
        <v>1014</v>
      </c>
      <c r="B32" s="3">
        <v>1</v>
      </c>
    </row>
    <row r="33" spans="1:2" ht="15">
      <c r="A33" s="137" t="s">
        <v>1015</v>
      </c>
      <c r="B33" s="3">
        <v>10</v>
      </c>
    </row>
    <row r="34" spans="1:2" ht="15">
      <c r="A34" s="137" t="s">
        <v>1016</v>
      </c>
      <c r="B34" s="3">
        <v>1</v>
      </c>
    </row>
    <row r="35" spans="1:2" ht="15">
      <c r="A35" s="137" t="s">
        <v>1017</v>
      </c>
      <c r="B35" s="3">
        <v>3</v>
      </c>
    </row>
    <row r="36" spans="1:2" ht="15">
      <c r="A36" s="137" t="s">
        <v>1018</v>
      </c>
      <c r="B36" s="3">
        <v>30</v>
      </c>
    </row>
    <row r="37" spans="1:2" ht="15">
      <c r="A37" s="137" t="s">
        <v>1019</v>
      </c>
      <c r="B37" s="3">
        <v>13</v>
      </c>
    </row>
    <row r="38" spans="1:2" ht="15">
      <c r="A38" s="137" t="s">
        <v>1020</v>
      </c>
      <c r="B38" s="3">
        <v>2</v>
      </c>
    </row>
    <row r="39" spans="1:2" ht="15">
      <c r="A39" s="134" t="s">
        <v>1007</v>
      </c>
      <c r="B39"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140625" style="0" customWidth="1"/>
    <col min="41" max="41" width="14.421875" style="0" customWidth="1"/>
    <col min="42" max="42" width="11.7109375" style="0" customWidth="1"/>
    <col min="43" max="43" width="9.140625" style="0" customWidth="1"/>
    <col min="44" max="44" width="14.8515625" style="0" customWidth="1"/>
    <col min="45" max="45" width="9.57421875" style="0" customWidth="1"/>
    <col min="46" max="46" width="11.00390625" style="0" customWidth="1"/>
    <col min="47" max="47" width="8.00390625" style="0" customWidth="1"/>
    <col min="48" max="48" width="18.421875" style="0" customWidth="1"/>
    <col min="49" max="49" width="9.421875" style="0" customWidth="1"/>
    <col min="50" max="51" width="14.421875" style="0" customWidth="1"/>
    <col min="52" max="52" width="16.140625" style="0" customWidth="1"/>
    <col min="53" max="53" width="8.421875" style="0" customWidth="1"/>
    <col min="54" max="54" width="15.8515625" style="0" customWidth="1"/>
    <col min="55" max="55" width="17.8515625" style="0" customWidth="1"/>
    <col min="56" max="56" width="15.8515625" style="0" customWidth="1"/>
    <col min="57" max="57" width="17.8515625" style="0" customWidth="1"/>
    <col min="58" max="58" width="16.421875" style="0" customWidth="1"/>
    <col min="59" max="59" width="17.8515625" style="0" customWidth="1"/>
    <col min="60" max="60" width="15.8515625" style="0" customWidth="1"/>
    <col min="61" max="61" width="17.8515625" style="0" customWidth="1"/>
    <col min="62" max="62" width="17.57421875" style="0" customWidth="1"/>
    <col min="63" max="63" width="17.8515625" style="0" customWidth="1"/>
    <col min="64" max="64" width="19.8515625" style="0" customWidth="1"/>
    <col min="65" max="65" width="24.8515625" style="0" customWidth="1"/>
    <col min="66" max="66" width="20.7109375" style="0" customWidth="1"/>
    <col min="67" max="67" width="25.7109375" style="0" customWidth="1"/>
    <col min="68" max="68" width="24.7109375" style="0" customWidth="1"/>
    <col min="69" max="69" width="29.7109375" style="0" customWidth="1"/>
    <col min="70" max="70" width="16.421875" style="0" customWidth="1"/>
    <col min="71" max="71" width="20.421875" style="0" customWidth="1"/>
    <col min="72" max="72" width="15.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1" customHeight="1">
      <c r="A2" s="11" t="s">
        <v>5</v>
      </c>
      <c r="B2" t="s">
        <v>1030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546</v>
      </c>
      <c r="AF2" s="13" t="s">
        <v>547</v>
      </c>
      <c r="AG2" s="13" t="s">
        <v>548</v>
      </c>
      <c r="AH2" s="13" t="s">
        <v>549</v>
      </c>
      <c r="AI2" s="13" t="s">
        <v>550</v>
      </c>
      <c r="AJ2" s="13" t="s">
        <v>551</v>
      </c>
      <c r="AK2" s="13" t="s">
        <v>552</v>
      </c>
      <c r="AL2" s="13" t="s">
        <v>553</v>
      </c>
      <c r="AM2" s="13" t="s">
        <v>554</v>
      </c>
      <c r="AN2" s="13" t="s">
        <v>555</v>
      </c>
      <c r="AO2" s="13" t="s">
        <v>556</v>
      </c>
      <c r="AP2" s="13" t="s">
        <v>557</v>
      </c>
      <c r="AQ2" s="13" t="s">
        <v>558</v>
      </c>
      <c r="AR2" s="13" t="s">
        <v>559</v>
      </c>
      <c r="AS2" s="13" t="s">
        <v>560</v>
      </c>
      <c r="AT2" s="13" t="s">
        <v>214</v>
      </c>
      <c r="AU2" s="13" t="s">
        <v>561</v>
      </c>
      <c r="AV2" s="13" t="s">
        <v>562</v>
      </c>
      <c r="AW2" s="13" t="s">
        <v>563</v>
      </c>
      <c r="AX2" s="13" t="s">
        <v>564</v>
      </c>
      <c r="AY2" s="13" t="s">
        <v>565</v>
      </c>
      <c r="AZ2" s="13" t="s">
        <v>566</v>
      </c>
      <c r="BA2" s="13" t="s">
        <v>758</v>
      </c>
      <c r="BB2" s="128" t="s">
        <v>913</v>
      </c>
      <c r="BC2" s="128" t="s">
        <v>914</v>
      </c>
      <c r="BD2" s="128" t="s">
        <v>915</v>
      </c>
      <c r="BE2" s="128" t="s">
        <v>916</v>
      </c>
      <c r="BF2" s="128" t="s">
        <v>917</v>
      </c>
      <c r="BG2" s="128" t="s">
        <v>919</v>
      </c>
      <c r="BH2" s="128" t="s">
        <v>925</v>
      </c>
      <c r="BI2" s="128" t="s">
        <v>930</v>
      </c>
      <c r="BJ2" s="128" t="s">
        <v>936</v>
      </c>
      <c r="BK2" s="128" t="s">
        <v>940</v>
      </c>
      <c r="BL2" s="128" t="s">
        <v>993</v>
      </c>
      <c r="BM2" s="128" t="s">
        <v>994</v>
      </c>
      <c r="BN2" s="128" t="s">
        <v>995</v>
      </c>
      <c r="BO2" s="128" t="s">
        <v>996</v>
      </c>
      <c r="BP2" s="128" t="s">
        <v>997</v>
      </c>
      <c r="BQ2" s="128" t="s">
        <v>998</v>
      </c>
      <c r="BR2" s="128" t="s">
        <v>999</v>
      </c>
      <c r="BS2" s="128" t="s">
        <v>1000</v>
      </c>
      <c r="BT2" s="128" t="s">
        <v>1002</v>
      </c>
      <c r="BU2" s="3"/>
      <c r="BV2" s="3"/>
    </row>
    <row r="3" spans="1:74" ht="37.9" customHeight="1">
      <c r="A3" s="50" t="s">
        <v>234</v>
      </c>
      <c r="C3" s="53"/>
      <c r="D3" s="53" t="s">
        <v>64</v>
      </c>
      <c r="E3" s="54">
        <v>168.33564835164836</v>
      </c>
      <c r="F3" s="55"/>
      <c r="G3" s="113" t="s">
        <v>292</v>
      </c>
      <c r="H3" s="53"/>
      <c r="I3" s="57" t="s">
        <v>234</v>
      </c>
      <c r="J3" s="56"/>
      <c r="K3" s="56"/>
      <c r="L3" s="115" t="s">
        <v>712</v>
      </c>
      <c r="M3" s="59">
        <v>15.462314769649975</v>
      </c>
      <c r="N3" s="60">
        <v>9228.806640625</v>
      </c>
      <c r="O3" s="60">
        <v>1836.1566162109375</v>
      </c>
      <c r="P3" s="58"/>
      <c r="Q3" s="61"/>
      <c r="R3" s="61"/>
      <c r="S3" s="51"/>
      <c r="T3" s="51">
        <v>0</v>
      </c>
      <c r="U3" s="51">
        <v>1</v>
      </c>
      <c r="V3" s="52">
        <v>0</v>
      </c>
      <c r="W3" s="52">
        <v>1</v>
      </c>
      <c r="X3" s="52">
        <v>0</v>
      </c>
      <c r="Y3" s="52">
        <v>0.999982</v>
      </c>
      <c r="Z3" s="52">
        <v>0</v>
      </c>
      <c r="AA3" s="52">
        <v>0</v>
      </c>
      <c r="AB3" s="62">
        <v>3</v>
      </c>
      <c r="AC3" s="62"/>
      <c r="AD3" s="63"/>
      <c r="AE3" s="84" t="s">
        <v>567</v>
      </c>
      <c r="AF3" s="84">
        <v>639</v>
      </c>
      <c r="AG3" s="84">
        <v>100</v>
      </c>
      <c r="AH3" s="84">
        <v>907</v>
      </c>
      <c r="AI3" s="84">
        <v>349</v>
      </c>
      <c r="AJ3" s="84"/>
      <c r="AK3" s="84" t="s">
        <v>593</v>
      </c>
      <c r="AL3" s="84" t="s">
        <v>617</v>
      </c>
      <c r="AM3" s="89" t="s">
        <v>635</v>
      </c>
      <c r="AN3" s="84"/>
      <c r="AO3" s="86">
        <v>41627.93981481482</v>
      </c>
      <c r="AP3" s="89" t="s">
        <v>647</v>
      </c>
      <c r="AQ3" s="84" t="b">
        <v>1</v>
      </c>
      <c r="AR3" s="84" t="b">
        <v>0</v>
      </c>
      <c r="AS3" s="84" t="b">
        <v>1</v>
      </c>
      <c r="AT3" s="84" t="s">
        <v>509</v>
      </c>
      <c r="AU3" s="84">
        <v>3</v>
      </c>
      <c r="AV3" s="89" t="s">
        <v>673</v>
      </c>
      <c r="AW3" s="84" t="b">
        <v>0</v>
      </c>
      <c r="AX3" s="84" t="s">
        <v>680</v>
      </c>
      <c r="AY3" s="89" t="s">
        <v>681</v>
      </c>
      <c r="AZ3" s="84" t="s">
        <v>66</v>
      </c>
      <c r="BA3" s="84" t="str">
        <f>REPLACE(INDEX(GroupVertices[Group],MATCH(Vertices[[#This Row],[Vertex]],GroupVertices[Vertex],0)),1,1,"")</f>
        <v>6</v>
      </c>
      <c r="BB3" s="51"/>
      <c r="BC3" s="51"/>
      <c r="BD3" s="51"/>
      <c r="BE3" s="51"/>
      <c r="BF3" s="51" t="s">
        <v>281</v>
      </c>
      <c r="BG3" s="51" t="s">
        <v>281</v>
      </c>
      <c r="BH3" s="129" t="s">
        <v>926</v>
      </c>
      <c r="BI3" s="129" t="s">
        <v>926</v>
      </c>
      <c r="BJ3" s="129" t="s">
        <v>937</v>
      </c>
      <c r="BK3" s="129" t="s">
        <v>937</v>
      </c>
      <c r="BL3" s="129">
        <v>0</v>
      </c>
      <c r="BM3" s="132">
        <v>0</v>
      </c>
      <c r="BN3" s="129">
        <v>0</v>
      </c>
      <c r="BO3" s="132">
        <v>0</v>
      </c>
      <c r="BP3" s="129">
        <v>0</v>
      </c>
      <c r="BQ3" s="132">
        <v>0</v>
      </c>
      <c r="BR3" s="129">
        <v>16</v>
      </c>
      <c r="BS3" s="132">
        <v>100</v>
      </c>
      <c r="BT3" s="129">
        <v>16</v>
      </c>
      <c r="BU3" s="3"/>
      <c r="BV3" s="3"/>
    </row>
    <row r="4" spans="1:77" ht="37.9" customHeight="1">
      <c r="A4" s="14" t="s">
        <v>264</v>
      </c>
      <c r="C4" s="15"/>
      <c r="D4" s="15" t="s">
        <v>64</v>
      </c>
      <c r="E4" s="94">
        <v>162.95771428571427</v>
      </c>
      <c r="F4" s="81"/>
      <c r="G4" s="113" t="s">
        <v>678</v>
      </c>
      <c r="H4" s="15"/>
      <c r="I4" s="16" t="s">
        <v>264</v>
      </c>
      <c r="J4" s="66"/>
      <c r="K4" s="66"/>
      <c r="L4" s="115" t="s">
        <v>713</v>
      </c>
      <c r="M4" s="95">
        <v>3.1861638605284845</v>
      </c>
      <c r="N4" s="96">
        <v>9228.806640625</v>
      </c>
      <c r="O4" s="96">
        <v>3962.232666015625</v>
      </c>
      <c r="P4" s="77"/>
      <c r="Q4" s="97"/>
      <c r="R4" s="97"/>
      <c r="S4" s="98"/>
      <c r="T4" s="51">
        <v>1</v>
      </c>
      <c r="U4" s="51">
        <v>0</v>
      </c>
      <c r="V4" s="52">
        <v>0</v>
      </c>
      <c r="W4" s="52">
        <v>1</v>
      </c>
      <c r="X4" s="52">
        <v>0</v>
      </c>
      <c r="Y4" s="52">
        <v>0.999982</v>
      </c>
      <c r="Z4" s="52">
        <v>0</v>
      </c>
      <c r="AA4" s="52">
        <v>0</v>
      </c>
      <c r="AB4" s="82">
        <v>4</v>
      </c>
      <c r="AC4" s="82"/>
      <c r="AD4" s="99"/>
      <c r="AE4" s="84" t="s">
        <v>568</v>
      </c>
      <c r="AF4" s="84">
        <v>40</v>
      </c>
      <c r="AG4" s="84">
        <v>27</v>
      </c>
      <c r="AH4" s="84">
        <v>79</v>
      </c>
      <c r="AI4" s="84">
        <v>68</v>
      </c>
      <c r="AJ4" s="84"/>
      <c r="AK4" s="84"/>
      <c r="AL4" s="84" t="s">
        <v>617</v>
      </c>
      <c r="AM4" s="89" t="s">
        <v>636</v>
      </c>
      <c r="AN4" s="84"/>
      <c r="AO4" s="86">
        <v>39734.28369212963</v>
      </c>
      <c r="AP4" s="89" t="s">
        <v>648</v>
      </c>
      <c r="AQ4" s="84" t="b">
        <v>1</v>
      </c>
      <c r="AR4" s="84" t="b">
        <v>0</v>
      </c>
      <c r="AS4" s="84" t="b">
        <v>0</v>
      </c>
      <c r="AT4" s="84"/>
      <c r="AU4" s="84">
        <v>0</v>
      </c>
      <c r="AV4" s="89" t="s">
        <v>673</v>
      </c>
      <c r="AW4" s="84" t="b">
        <v>0</v>
      </c>
      <c r="AX4" s="84" t="s">
        <v>680</v>
      </c>
      <c r="AY4" s="89" t="s">
        <v>682</v>
      </c>
      <c r="AZ4" s="84" t="s">
        <v>65</v>
      </c>
      <c r="BA4" s="84" t="str">
        <f>REPLACE(INDEX(GroupVertices[Group],MATCH(Vertices[[#This Row],[Vertex]],GroupVertices[Vertex],0)),1,1,"")</f>
        <v>6</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37.9" customHeight="1">
      <c r="A5" s="14" t="s">
        <v>235</v>
      </c>
      <c r="C5" s="15"/>
      <c r="D5" s="15" t="s">
        <v>64</v>
      </c>
      <c r="E5" s="94">
        <v>331.9574505494505</v>
      </c>
      <c r="F5" s="81"/>
      <c r="G5" s="113" t="s">
        <v>293</v>
      </c>
      <c r="H5" s="15"/>
      <c r="I5" s="16" t="s">
        <v>235</v>
      </c>
      <c r="J5" s="66"/>
      <c r="K5" s="66"/>
      <c r="L5" s="115" t="s">
        <v>714</v>
      </c>
      <c r="M5" s="95">
        <v>388.9600020184011</v>
      </c>
      <c r="N5" s="96">
        <v>7060.1044921875</v>
      </c>
      <c r="O5" s="96">
        <v>3962.232666015625</v>
      </c>
      <c r="P5" s="77"/>
      <c r="Q5" s="97"/>
      <c r="R5" s="97"/>
      <c r="S5" s="98"/>
      <c r="T5" s="51">
        <v>0</v>
      </c>
      <c r="U5" s="51">
        <v>1</v>
      </c>
      <c r="V5" s="52">
        <v>0</v>
      </c>
      <c r="W5" s="52">
        <v>0.00813</v>
      </c>
      <c r="X5" s="52">
        <v>0.00039</v>
      </c>
      <c r="Y5" s="52">
        <v>0.519403</v>
      </c>
      <c r="Z5" s="52">
        <v>0</v>
      </c>
      <c r="AA5" s="52">
        <v>0</v>
      </c>
      <c r="AB5" s="82">
        <v>5</v>
      </c>
      <c r="AC5" s="82"/>
      <c r="AD5" s="99"/>
      <c r="AE5" s="84" t="s">
        <v>569</v>
      </c>
      <c r="AF5" s="84">
        <v>952</v>
      </c>
      <c r="AG5" s="84">
        <v>2321</v>
      </c>
      <c r="AH5" s="84">
        <v>46685</v>
      </c>
      <c r="AI5" s="84">
        <v>6</v>
      </c>
      <c r="AJ5" s="84"/>
      <c r="AK5" s="84" t="s">
        <v>594</v>
      </c>
      <c r="AL5" s="84" t="s">
        <v>534</v>
      </c>
      <c r="AM5" s="84"/>
      <c r="AN5" s="84"/>
      <c r="AO5" s="86">
        <v>42359.55451388889</v>
      </c>
      <c r="AP5" s="89" t="s">
        <v>649</v>
      </c>
      <c r="AQ5" s="84" t="b">
        <v>1</v>
      </c>
      <c r="AR5" s="84" t="b">
        <v>0</v>
      </c>
      <c r="AS5" s="84" t="b">
        <v>0</v>
      </c>
      <c r="AT5" s="84" t="s">
        <v>509</v>
      </c>
      <c r="AU5" s="84">
        <v>1339</v>
      </c>
      <c r="AV5" s="84"/>
      <c r="AW5" s="84" t="b">
        <v>0</v>
      </c>
      <c r="AX5" s="84" t="s">
        <v>680</v>
      </c>
      <c r="AY5" s="89" t="s">
        <v>683</v>
      </c>
      <c r="AZ5" s="84" t="s">
        <v>66</v>
      </c>
      <c r="BA5" s="84" t="str">
        <f>REPLACE(INDEX(GroupVertices[Group],MATCH(Vertices[[#This Row],[Vertex]],GroupVertices[Vertex],0)),1,1,"")</f>
        <v>5</v>
      </c>
      <c r="BB5" s="51" t="s">
        <v>277</v>
      </c>
      <c r="BC5" s="51" t="s">
        <v>277</v>
      </c>
      <c r="BD5" s="51" t="s">
        <v>279</v>
      </c>
      <c r="BE5" s="51" t="s">
        <v>279</v>
      </c>
      <c r="BF5" s="51" t="s">
        <v>282</v>
      </c>
      <c r="BG5" s="51" t="s">
        <v>282</v>
      </c>
      <c r="BH5" s="129" t="s">
        <v>927</v>
      </c>
      <c r="BI5" s="129" t="s">
        <v>927</v>
      </c>
      <c r="BJ5" s="129" t="s">
        <v>938</v>
      </c>
      <c r="BK5" s="129" t="s">
        <v>938</v>
      </c>
      <c r="BL5" s="129">
        <v>0</v>
      </c>
      <c r="BM5" s="132">
        <v>0</v>
      </c>
      <c r="BN5" s="129">
        <v>1</v>
      </c>
      <c r="BO5" s="132">
        <v>3.225806451612903</v>
      </c>
      <c r="BP5" s="129">
        <v>0</v>
      </c>
      <c r="BQ5" s="132">
        <v>0</v>
      </c>
      <c r="BR5" s="129">
        <v>30</v>
      </c>
      <c r="BS5" s="132">
        <v>96.7741935483871</v>
      </c>
      <c r="BT5" s="129">
        <v>31</v>
      </c>
      <c r="BU5" s="2"/>
      <c r="BV5" s="3"/>
      <c r="BW5" s="3"/>
      <c r="BX5" s="3"/>
      <c r="BY5" s="3"/>
    </row>
    <row r="6" spans="1:77" ht="37.9" customHeight="1">
      <c r="A6" s="14" t="s">
        <v>243</v>
      </c>
      <c r="C6" s="15"/>
      <c r="D6" s="15" t="s">
        <v>64</v>
      </c>
      <c r="E6" s="94">
        <v>439.8844835164835</v>
      </c>
      <c r="F6" s="81"/>
      <c r="G6" s="113" t="s">
        <v>301</v>
      </c>
      <c r="H6" s="15"/>
      <c r="I6" s="16" t="s">
        <v>243</v>
      </c>
      <c r="J6" s="66"/>
      <c r="K6" s="66"/>
      <c r="L6" s="115" t="s">
        <v>715</v>
      </c>
      <c r="M6" s="95">
        <v>635.3238524548804</v>
      </c>
      <c r="N6" s="96">
        <v>7992.44384765625</v>
      </c>
      <c r="O6" s="96">
        <v>3962.232666015625</v>
      </c>
      <c r="P6" s="77"/>
      <c r="Q6" s="97"/>
      <c r="R6" s="97"/>
      <c r="S6" s="98"/>
      <c r="T6" s="51">
        <v>4</v>
      </c>
      <c r="U6" s="51">
        <v>1</v>
      </c>
      <c r="V6" s="52">
        <v>106</v>
      </c>
      <c r="W6" s="52">
        <v>0.010417</v>
      </c>
      <c r="X6" s="52">
        <v>0.002345</v>
      </c>
      <c r="Y6" s="52">
        <v>1.738372</v>
      </c>
      <c r="Z6" s="52">
        <v>0</v>
      </c>
      <c r="AA6" s="52">
        <v>0</v>
      </c>
      <c r="AB6" s="82">
        <v>6</v>
      </c>
      <c r="AC6" s="82"/>
      <c r="AD6" s="99"/>
      <c r="AE6" s="84" t="s">
        <v>570</v>
      </c>
      <c r="AF6" s="84">
        <v>3566</v>
      </c>
      <c r="AG6" s="84">
        <v>3786</v>
      </c>
      <c r="AH6" s="84">
        <v>13774</v>
      </c>
      <c r="AI6" s="84">
        <v>917</v>
      </c>
      <c r="AJ6" s="84"/>
      <c r="AK6" s="84" t="s">
        <v>595</v>
      </c>
      <c r="AL6" s="84" t="s">
        <v>618</v>
      </c>
      <c r="AM6" s="89" t="s">
        <v>637</v>
      </c>
      <c r="AN6" s="84"/>
      <c r="AO6" s="86">
        <v>42864.35619212963</v>
      </c>
      <c r="AP6" s="89" t="s">
        <v>650</v>
      </c>
      <c r="AQ6" s="84" t="b">
        <v>0</v>
      </c>
      <c r="AR6" s="84" t="b">
        <v>0</v>
      </c>
      <c r="AS6" s="84" t="b">
        <v>0</v>
      </c>
      <c r="AT6" s="84" t="s">
        <v>509</v>
      </c>
      <c r="AU6" s="84">
        <v>90</v>
      </c>
      <c r="AV6" s="89" t="s">
        <v>673</v>
      </c>
      <c r="AW6" s="84" t="b">
        <v>0</v>
      </c>
      <c r="AX6" s="84" t="s">
        <v>680</v>
      </c>
      <c r="AY6" s="89" t="s">
        <v>684</v>
      </c>
      <c r="AZ6" s="84" t="s">
        <v>66</v>
      </c>
      <c r="BA6" s="84" t="str">
        <f>REPLACE(INDEX(GroupVertices[Group],MATCH(Vertices[[#This Row],[Vertex]],GroupVertices[Vertex],0)),1,1,"")</f>
        <v>5</v>
      </c>
      <c r="BB6" s="51" t="s">
        <v>277</v>
      </c>
      <c r="BC6" s="51" t="s">
        <v>277</v>
      </c>
      <c r="BD6" s="51" t="s">
        <v>279</v>
      </c>
      <c r="BE6" s="51" t="s">
        <v>279</v>
      </c>
      <c r="BF6" s="51" t="s">
        <v>820</v>
      </c>
      <c r="BG6" s="51" t="s">
        <v>820</v>
      </c>
      <c r="BH6" s="129" t="s">
        <v>927</v>
      </c>
      <c r="BI6" s="129" t="s">
        <v>927</v>
      </c>
      <c r="BJ6" s="129" t="s">
        <v>938</v>
      </c>
      <c r="BK6" s="129" t="s">
        <v>938</v>
      </c>
      <c r="BL6" s="129">
        <v>0</v>
      </c>
      <c r="BM6" s="132">
        <v>0</v>
      </c>
      <c r="BN6" s="129">
        <v>1</v>
      </c>
      <c r="BO6" s="132">
        <v>3.225806451612903</v>
      </c>
      <c r="BP6" s="129">
        <v>0</v>
      </c>
      <c r="BQ6" s="132">
        <v>0</v>
      </c>
      <c r="BR6" s="129">
        <v>30</v>
      </c>
      <c r="BS6" s="132">
        <v>96.7741935483871</v>
      </c>
      <c r="BT6" s="129">
        <v>31</v>
      </c>
      <c r="BU6" s="2"/>
      <c r="BV6" s="3"/>
      <c r="BW6" s="3"/>
      <c r="BX6" s="3"/>
      <c r="BY6" s="3"/>
    </row>
    <row r="7" spans="1:77" ht="37.9" customHeight="1">
      <c r="A7" s="14" t="s">
        <v>236</v>
      </c>
      <c r="C7" s="15"/>
      <c r="D7" s="15" t="s">
        <v>64</v>
      </c>
      <c r="E7" s="94">
        <v>498.3787252747253</v>
      </c>
      <c r="F7" s="81"/>
      <c r="G7" s="113" t="s">
        <v>294</v>
      </c>
      <c r="H7" s="15"/>
      <c r="I7" s="16" t="s">
        <v>236</v>
      </c>
      <c r="J7" s="66"/>
      <c r="K7" s="66"/>
      <c r="L7" s="115" t="s">
        <v>716</v>
      </c>
      <c r="M7" s="95">
        <v>768.8480143979277</v>
      </c>
      <c r="N7" s="96">
        <v>2470.375</v>
      </c>
      <c r="O7" s="96">
        <v>3111.248291015625</v>
      </c>
      <c r="P7" s="77"/>
      <c r="Q7" s="97"/>
      <c r="R7" s="97"/>
      <c r="S7" s="98"/>
      <c r="T7" s="51">
        <v>0</v>
      </c>
      <c r="U7" s="51">
        <v>1</v>
      </c>
      <c r="V7" s="52">
        <v>0</v>
      </c>
      <c r="W7" s="52">
        <v>0.012658</v>
      </c>
      <c r="X7" s="52">
        <v>0.010564</v>
      </c>
      <c r="Y7" s="52">
        <v>0.42115</v>
      </c>
      <c r="Z7" s="52">
        <v>0</v>
      </c>
      <c r="AA7" s="52">
        <v>0</v>
      </c>
      <c r="AB7" s="82">
        <v>7</v>
      </c>
      <c r="AC7" s="82"/>
      <c r="AD7" s="99"/>
      <c r="AE7" s="84" t="s">
        <v>571</v>
      </c>
      <c r="AF7" s="84">
        <v>6</v>
      </c>
      <c r="AG7" s="84">
        <v>4580</v>
      </c>
      <c r="AH7" s="84">
        <v>33160</v>
      </c>
      <c r="AI7" s="84">
        <v>185</v>
      </c>
      <c r="AJ7" s="84"/>
      <c r="AK7" s="84" t="s">
        <v>596</v>
      </c>
      <c r="AL7" s="84" t="s">
        <v>619</v>
      </c>
      <c r="AM7" s="89" t="s">
        <v>638</v>
      </c>
      <c r="AN7" s="84"/>
      <c r="AO7" s="86">
        <v>42415.002847222226</v>
      </c>
      <c r="AP7" s="89" t="s">
        <v>651</v>
      </c>
      <c r="AQ7" s="84" t="b">
        <v>0</v>
      </c>
      <c r="AR7" s="84" t="b">
        <v>0</v>
      </c>
      <c r="AS7" s="84" t="b">
        <v>0</v>
      </c>
      <c r="AT7" s="84" t="s">
        <v>509</v>
      </c>
      <c r="AU7" s="84">
        <v>1514</v>
      </c>
      <c r="AV7" s="89" t="s">
        <v>673</v>
      </c>
      <c r="AW7" s="84" t="b">
        <v>0</v>
      </c>
      <c r="AX7" s="84" t="s">
        <v>680</v>
      </c>
      <c r="AY7" s="89" t="s">
        <v>685</v>
      </c>
      <c r="AZ7" s="84" t="s">
        <v>66</v>
      </c>
      <c r="BA7" s="84" t="str">
        <f>REPLACE(INDEX(GroupVertices[Group],MATCH(Vertices[[#This Row],[Vertex]],GroupVertices[Vertex],0)),1,1,"")</f>
        <v>1</v>
      </c>
      <c r="BB7" s="51"/>
      <c r="BC7" s="51"/>
      <c r="BD7" s="51"/>
      <c r="BE7" s="51"/>
      <c r="BF7" s="51" t="s">
        <v>283</v>
      </c>
      <c r="BG7" s="51" t="s">
        <v>283</v>
      </c>
      <c r="BH7" s="129" t="s">
        <v>849</v>
      </c>
      <c r="BI7" s="129" t="s">
        <v>849</v>
      </c>
      <c r="BJ7" s="129" t="s">
        <v>879</v>
      </c>
      <c r="BK7" s="129" t="s">
        <v>879</v>
      </c>
      <c r="BL7" s="129">
        <v>0</v>
      </c>
      <c r="BM7" s="132">
        <v>0</v>
      </c>
      <c r="BN7" s="129">
        <v>0</v>
      </c>
      <c r="BO7" s="132">
        <v>0</v>
      </c>
      <c r="BP7" s="129">
        <v>0</v>
      </c>
      <c r="BQ7" s="132">
        <v>0</v>
      </c>
      <c r="BR7" s="129">
        <v>26</v>
      </c>
      <c r="BS7" s="132">
        <v>100</v>
      </c>
      <c r="BT7" s="129">
        <v>26</v>
      </c>
      <c r="BU7" s="2"/>
      <c r="BV7" s="3"/>
      <c r="BW7" s="3"/>
      <c r="BX7" s="3"/>
      <c r="BY7" s="3"/>
    </row>
    <row r="8" spans="1:77" ht="37.9" customHeight="1">
      <c r="A8" s="14" t="s">
        <v>251</v>
      </c>
      <c r="C8" s="15"/>
      <c r="D8" s="15" t="s">
        <v>64</v>
      </c>
      <c r="E8" s="94">
        <v>1000</v>
      </c>
      <c r="F8" s="81"/>
      <c r="G8" s="113" t="s">
        <v>679</v>
      </c>
      <c r="H8" s="15"/>
      <c r="I8" s="16" t="s">
        <v>251</v>
      </c>
      <c r="J8" s="66"/>
      <c r="K8" s="66"/>
      <c r="L8" s="115" t="s">
        <v>717</v>
      </c>
      <c r="M8" s="95">
        <v>9999</v>
      </c>
      <c r="N8" s="96">
        <v>1492.2764892578125</v>
      </c>
      <c r="O8" s="96">
        <v>5001.9033203125</v>
      </c>
      <c r="P8" s="77"/>
      <c r="Q8" s="97"/>
      <c r="R8" s="97"/>
      <c r="S8" s="98"/>
      <c r="T8" s="51">
        <v>12</v>
      </c>
      <c r="U8" s="51">
        <v>1</v>
      </c>
      <c r="V8" s="52">
        <v>473</v>
      </c>
      <c r="W8" s="52">
        <v>0.019231</v>
      </c>
      <c r="X8" s="52">
        <v>0.063435</v>
      </c>
      <c r="Y8" s="52">
        <v>3.828007</v>
      </c>
      <c r="Z8" s="52">
        <v>0.01818181818181818</v>
      </c>
      <c r="AA8" s="52">
        <v>0</v>
      </c>
      <c r="AB8" s="82">
        <v>8</v>
      </c>
      <c r="AC8" s="82"/>
      <c r="AD8" s="99"/>
      <c r="AE8" s="84" t="s">
        <v>572</v>
      </c>
      <c r="AF8" s="84">
        <v>29414</v>
      </c>
      <c r="AG8" s="84">
        <v>59467</v>
      </c>
      <c r="AH8" s="84">
        <v>45780</v>
      </c>
      <c r="AI8" s="84">
        <v>9</v>
      </c>
      <c r="AJ8" s="84"/>
      <c r="AK8" s="84" t="s">
        <v>597</v>
      </c>
      <c r="AL8" s="84" t="s">
        <v>620</v>
      </c>
      <c r="AM8" s="89" t="s">
        <v>639</v>
      </c>
      <c r="AN8" s="84"/>
      <c r="AO8" s="86">
        <v>42325.09663194444</v>
      </c>
      <c r="AP8" s="89" t="s">
        <v>652</v>
      </c>
      <c r="AQ8" s="84" t="b">
        <v>0</v>
      </c>
      <c r="AR8" s="84" t="b">
        <v>0</v>
      </c>
      <c r="AS8" s="84" t="b">
        <v>1</v>
      </c>
      <c r="AT8" s="84" t="s">
        <v>509</v>
      </c>
      <c r="AU8" s="84">
        <v>3226</v>
      </c>
      <c r="AV8" s="89" t="s">
        <v>673</v>
      </c>
      <c r="AW8" s="84" t="b">
        <v>0</v>
      </c>
      <c r="AX8" s="84" t="s">
        <v>680</v>
      </c>
      <c r="AY8" s="89" t="s">
        <v>686</v>
      </c>
      <c r="AZ8" s="84" t="s">
        <v>66</v>
      </c>
      <c r="BA8" s="84" t="str">
        <f>REPLACE(INDEX(GroupVertices[Group],MATCH(Vertices[[#This Row],[Vertex]],GroupVertices[Vertex],0)),1,1,"")</f>
        <v>1</v>
      </c>
      <c r="BB8" s="51" t="s">
        <v>278</v>
      </c>
      <c r="BC8" s="51" t="s">
        <v>278</v>
      </c>
      <c r="BD8" s="51" t="s">
        <v>280</v>
      </c>
      <c r="BE8" s="51" t="s">
        <v>280</v>
      </c>
      <c r="BF8" s="51" t="s">
        <v>819</v>
      </c>
      <c r="BG8" s="51" t="s">
        <v>819</v>
      </c>
      <c r="BH8" s="129" t="s">
        <v>849</v>
      </c>
      <c r="BI8" s="129" t="s">
        <v>849</v>
      </c>
      <c r="BJ8" s="129" t="s">
        <v>879</v>
      </c>
      <c r="BK8" s="129" t="s">
        <v>879</v>
      </c>
      <c r="BL8" s="129">
        <v>0</v>
      </c>
      <c r="BM8" s="132">
        <v>0</v>
      </c>
      <c r="BN8" s="129">
        <v>0</v>
      </c>
      <c r="BO8" s="132">
        <v>0</v>
      </c>
      <c r="BP8" s="129">
        <v>0</v>
      </c>
      <c r="BQ8" s="132">
        <v>0</v>
      </c>
      <c r="BR8" s="129">
        <v>26</v>
      </c>
      <c r="BS8" s="132">
        <v>100</v>
      </c>
      <c r="BT8" s="129">
        <v>26</v>
      </c>
      <c r="BU8" s="2"/>
      <c r="BV8" s="3"/>
      <c r="BW8" s="3"/>
      <c r="BX8" s="3"/>
      <c r="BY8" s="3"/>
    </row>
    <row r="9" spans="1:77" ht="37.9" customHeight="1">
      <c r="A9" s="14" t="s">
        <v>237</v>
      </c>
      <c r="C9" s="15"/>
      <c r="D9" s="15" t="s">
        <v>64</v>
      </c>
      <c r="E9" s="94">
        <v>166.86224175824177</v>
      </c>
      <c r="F9" s="81"/>
      <c r="G9" s="113" t="s">
        <v>295</v>
      </c>
      <c r="H9" s="15"/>
      <c r="I9" s="16" t="s">
        <v>237</v>
      </c>
      <c r="J9" s="66"/>
      <c r="K9" s="66"/>
      <c r="L9" s="115" t="s">
        <v>718</v>
      </c>
      <c r="M9" s="95">
        <v>12.098985753452308</v>
      </c>
      <c r="N9" s="96">
        <v>1731.496337890625</v>
      </c>
      <c r="O9" s="96">
        <v>828.5299682617188</v>
      </c>
      <c r="P9" s="77"/>
      <c r="Q9" s="97"/>
      <c r="R9" s="97"/>
      <c r="S9" s="98"/>
      <c r="T9" s="51">
        <v>0</v>
      </c>
      <c r="U9" s="51">
        <v>1</v>
      </c>
      <c r="V9" s="52">
        <v>0</v>
      </c>
      <c r="W9" s="52">
        <v>0.012658</v>
      </c>
      <c r="X9" s="52">
        <v>0.010564</v>
      </c>
      <c r="Y9" s="52">
        <v>0.42115</v>
      </c>
      <c r="Z9" s="52">
        <v>0</v>
      </c>
      <c r="AA9" s="52">
        <v>0</v>
      </c>
      <c r="AB9" s="82">
        <v>9</v>
      </c>
      <c r="AC9" s="82"/>
      <c r="AD9" s="99"/>
      <c r="AE9" s="84" t="s">
        <v>573</v>
      </c>
      <c r="AF9" s="84">
        <v>2</v>
      </c>
      <c r="AG9" s="84">
        <v>80</v>
      </c>
      <c r="AH9" s="84">
        <v>9321</v>
      </c>
      <c r="AI9" s="84">
        <v>0</v>
      </c>
      <c r="AJ9" s="84"/>
      <c r="AK9" s="84"/>
      <c r="AL9" s="84"/>
      <c r="AM9" s="84"/>
      <c r="AN9" s="84"/>
      <c r="AO9" s="86">
        <v>43105.673414351855</v>
      </c>
      <c r="AP9" s="84"/>
      <c r="AQ9" s="84" t="b">
        <v>1</v>
      </c>
      <c r="AR9" s="84" t="b">
        <v>1</v>
      </c>
      <c r="AS9" s="84" t="b">
        <v>0</v>
      </c>
      <c r="AT9" s="84" t="s">
        <v>509</v>
      </c>
      <c r="AU9" s="84">
        <v>16</v>
      </c>
      <c r="AV9" s="84"/>
      <c r="AW9" s="84" t="b">
        <v>0</v>
      </c>
      <c r="AX9" s="84" t="s">
        <v>680</v>
      </c>
      <c r="AY9" s="89" t="s">
        <v>687</v>
      </c>
      <c r="AZ9" s="84" t="s">
        <v>66</v>
      </c>
      <c r="BA9" s="84" t="str">
        <f>REPLACE(INDEX(GroupVertices[Group],MATCH(Vertices[[#This Row],[Vertex]],GroupVertices[Vertex],0)),1,1,"")</f>
        <v>1</v>
      </c>
      <c r="BB9" s="51"/>
      <c r="BC9" s="51"/>
      <c r="BD9" s="51"/>
      <c r="BE9" s="51"/>
      <c r="BF9" s="51" t="s">
        <v>283</v>
      </c>
      <c r="BG9" s="51" t="s">
        <v>283</v>
      </c>
      <c r="BH9" s="129" t="s">
        <v>849</v>
      </c>
      <c r="BI9" s="129" t="s">
        <v>849</v>
      </c>
      <c r="BJ9" s="129" t="s">
        <v>879</v>
      </c>
      <c r="BK9" s="129" t="s">
        <v>879</v>
      </c>
      <c r="BL9" s="129">
        <v>0</v>
      </c>
      <c r="BM9" s="132">
        <v>0</v>
      </c>
      <c r="BN9" s="129">
        <v>0</v>
      </c>
      <c r="BO9" s="132">
        <v>0</v>
      </c>
      <c r="BP9" s="129">
        <v>0</v>
      </c>
      <c r="BQ9" s="132">
        <v>0</v>
      </c>
      <c r="BR9" s="129">
        <v>26</v>
      </c>
      <c r="BS9" s="132">
        <v>100</v>
      </c>
      <c r="BT9" s="129">
        <v>26</v>
      </c>
      <c r="BU9" s="2"/>
      <c r="BV9" s="3"/>
      <c r="BW9" s="3"/>
      <c r="BX9" s="3"/>
      <c r="BY9" s="3"/>
    </row>
    <row r="10" spans="1:77" ht="37.9" customHeight="1">
      <c r="A10" s="14" t="s">
        <v>238</v>
      </c>
      <c r="C10" s="15"/>
      <c r="D10" s="15" t="s">
        <v>64</v>
      </c>
      <c r="E10" s="94">
        <v>247.6785934065934</v>
      </c>
      <c r="F10" s="81"/>
      <c r="G10" s="113" t="s">
        <v>296</v>
      </c>
      <c r="H10" s="15"/>
      <c r="I10" s="16" t="s">
        <v>238</v>
      </c>
      <c r="J10" s="66"/>
      <c r="K10" s="66"/>
      <c r="L10" s="115" t="s">
        <v>719</v>
      </c>
      <c r="M10" s="95">
        <v>196.57758229189443</v>
      </c>
      <c r="N10" s="96">
        <v>2472.7255859375</v>
      </c>
      <c r="O10" s="96">
        <v>6873.0859375</v>
      </c>
      <c r="P10" s="77"/>
      <c r="Q10" s="97"/>
      <c r="R10" s="97"/>
      <c r="S10" s="98"/>
      <c r="T10" s="51">
        <v>0</v>
      </c>
      <c r="U10" s="51">
        <v>1</v>
      </c>
      <c r="V10" s="52">
        <v>0</v>
      </c>
      <c r="W10" s="52">
        <v>0.012658</v>
      </c>
      <c r="X10" s="52">
        <v>0.010564</v>
      </c>
      <c r="Y10" s="52">
        <v>0.42115</v>
      </c>
      <c r="Z10" s="52">
        <v>0</v>
      </c>
      <c r="AA10" s="52">
        <v>0</v>
      </c>
      <c r="AB10" s="82">
        <v>10</v>
      </c>
      <c r="AC10" s="82"/>
      <c r="AD10" s="99"/>
      <c r="AE10" s="84" t="s">
        <v>574</v>
      </c>
      <c r="AF10" s="84">
        <v>366</v>
      </c>
      <c r="AG10" s="84">
        <v>1177</v>
      </c>
      <c r="AH10" s="84">
        <v>38813</v>
      </c>
      <c r="AI10" s="84">
        <v>880</v>
      </c>
      <c r="AJ10" s="84"/>
      <c r="AK10" s="84" t="s">
        <v>598</v>
      </c>
      <c r="AL10" s="84" t="s">
        <v>621</v>
      </c>
      <c r="AM10" s="89" t="s">
        <v>640</v>
      </c>
      <c r="AN10" s="84"/>
      <c r="AO10" s="86">
        <v>42448.05899305556</v>
      </c>
      <c r="AP10" s="89" t="s">
        <v>653</v>
      </c>
      <c r="AQ10" s="84" t="b">
        <v>0</v>
      </c>
      <c r="AR10" s="84" t="b">
        <v>0</v>
      </c>
      <c r="AS10" s="84" t="b">
        <v>0</v>
      </c>
      <c r="AT10" s="84" t="s">
        <v>509</v>
      </c>
      <c r="AU10" s="84">
        <v>52</v>
      </c>
      <c r="AV10" s="89" t="s">
        <v>673</v>
      </c>
      <c r="AW10" s="84" t="b">
        <v>0</v>
      </c>
      <c r="AX10" s="84" t="s">
        <v>680</v>
      </c>
      <c r="AY10" s="89" t="s">
        <v>688</v>
      </c>
      <c r="AZ10" s="84" t="s">
        <v>66</v>
      </c>
      <c r="BA10" s="84" t="str">
        <f>REPLACE(INDEX(GroupVertices[Group],MATCH(Vertices[[#This Row],[Vertex]],GroupVertices[Vertex],0)),1,1,"")</f>
        <v>1</v>
      </c>
      <c r="BB10" s="51"/>
      <c r="BC10" s="51"/>
      <c r="BD10" s="51"/>
      <c r="BE10" s="51"/>
      <c r="BF10" s="51" t="s">
        <v>283</v>
      </c>
      <c r="BG10" s="51" t="s">
        <v>283</v>
      </c>
      <c r="BH10" s="129" t="s">
        <v>849</v>
      </c>
      <c r="BI10" s="129" t="s">
        <v>849</v>
      </c>
      <c r="BJ10" s="129" t="s">
        <v>879</v>
      </c>
      <c r="BK10" s="129" t="s">
        <v>879</v>
      </c>
      <c r="BL10" s="129">
        <v>0</v>
      </c>
      <c r="BM10" s="132">
        <v>0</v>
      </c>
      <c r="BN10" s="129">
        <v>0</v>
      </c>
      <c r="BO10" s="132">
        <v>0</v>
      </c>
      <c r="BP10" s="129">
        <v>0</v>
      </c>
      <c r="BQ10" s="132">
        <v>0</v>
      </c>
      <c r="BR10" s="129">
        <v>26</v>
      </c>
      <c r="BS10" s="132">
        <v>100</v>
      </c>
      <c r="BT10" s="129">
        <v>26</v>
      </c>
      <c r="BU10" s="2"/>
      <c r="BV10" s="3"/>
      <c r="BW10" s="3"/>
      <c r="BX10" s="3"/>
      <c r="BY10" s="3"/>
    </row>
    <row r="11" spans="1:77" ht="37.9" customHeight="1">
      <c r="A11" s="14" t="s">
        <v>239</v>
      </c>
      <c r="C11" s="15"/>
      <c r="D11" s="15" t="s">
        <v>64</v>
      </c>
      <c r="E11" s="94">
        <v>453.0714725274725</v>
      </c>
      <c r="F11" s="81"/>
      <c r="G11" s="113" t="s">
        <v>297</v>
      </c>
      <c r="H11" s="15"/>
      <c r="I11" s="16" t="s">
        <v>239</v>
      </c>
      <c r="J11" s="66"/>
      <c r="K11" s="66"/>
      <c r="L11" s="115" t="s">
        <v>720</v>
      </c>
      <c r="M11" s="95">
        <v>665.4256471498495</v>
      </c>
      <c r="N11" s="96">
        <v>812.4794921875</v>
      </c>
      <c r="O11" s="96">
        <v>1619.3421630859375</v>
      </c>
      <c r="P11" s="77"/>
      <c r="Q11" s="97"/>
      <c r="R11" s="97"/>
      <c r="S11" s="98"/>
      <c r="T11" s="51">
        <v>0</v>
      </c>
      <c r="U11" s="51">
        <v>1</v>
      </c>
      <c r="V11" s="52">
        <v>0</v>
      </c>
      <c r="W11" s="52">
        <v>0.012658</v>
      </c>
      <c r="X11" s="52">
        <v>0.010564</v>
      </c>
      <c r="Y11" s="52">
        <v>0.42115</v>
      </c>
      <c r="Z11" s="52">
        <v>0</v>
      </c>
      <c r="AA11" s="52">
        <v>0</v>
      </c>
      <c r="AB11" s="82">
        <v>11</v>
      </c>
      <c r="AC11" s="82"/>
      <c r="AD11" s="99"/>
      <c r="AE11" s="84" t="s">
        <v>575</v>
      </c>
      <c r="AF11" s="84">
        <v>4781</v>
      </c>
      <c r="AG11" s="84">
        <v>3965</v>
      </c>
      <c r="AH11" s="84">
        <v>77235</v>
      </c>
      <c r="AI11" s="84">
        <v>19</v>
      </c>
      <c r="AJ11" s="84"/>
      <c r="AK11" s="84" t="s">
        <v>599</v>
      </c>
      <c r="AL11" s="84" t="s">
        <v>554</v>
      </c>
      <c r="AM11" s="84"/>
      <c r="AN11" s="84"/>
      <c r="AO11" s="86">
        <v>42617.38291666667</v>
      </c>
      <c r="AP11" s="89" t="s">
        <v>654</v>
      </c>
      <c r="AQ11" s="84" t="b">
        <v>0</v>
      </c>
      <c r="AR11" s="84" t="b">
        <v>0</v>
      </c>
      <c r="AS11" s="84" t="b">
        <v>0</v>
      </c>
      <c r="AT11" s="84" t="s">
        <v>670</v>
      </c>
      <c r="AU11" s="84">
        <v>2427</v>
      </c>
      <c r="AV11" s="89" t="s">
        <v>673</v>
      </c>
      <c r="AW11" s="84" t="b">
        <v>0</v>
      </c>
      <c r="AX11" s="84" t="s">
        <v>680</v>
      </c>
      <c r="AY11" s="89" t="s">
        <v>689</v>
      </c>
      <c r="AZ11" s="84" t="s">
        <v>66</v>
      </c>
      <c r="BA11" s="84" t="str">
        <f>REPLACE(INDEX(GroupVertices[Group],MATCH(Vertices[[#This Row],[Vertex]],GroupVertices[Vertex],0)),1,1,"")</f>
        <v>1</v>
      </c>
      <c r="BB11" s="51"/>
      <c r="BC11" s="51"/>
      <c r="BD11" s="51"/>
      <c r="BE11" s="51"/>
      <c r="BF11" s="51" t="s">
        <v>283</v>
      </c>
      <c r="BG11" s="51" t="s">
        <v>283</v>
      </c>
      <c r="BH11" s="129" t="s">
        <v>849</v>
      </c>
      <c r="BI11" s="129" t="s">
        <v>849</v>
      </c>
      <c r="BJ11" s="129" t="s">
        <v>879</v>
      </c>
      <c r="BK11" s="129" t="s">
        <v>879</v>
      </c>
      <c r="BL11" s="129">
        <v>0</v>
      </c>
      <c r="BM11" s="132">
        <v>0</v>
      </c>
      <c r="BN11" s="129">
        <v>0</v>
      </c>
      <c r="BO11" s="132">
        <v>0</v>
      </c>
      <c r="BP11" s="129">
        <v>0</v>
      </c>
      <c r="BQ11" s="132">
        <v>0</v>
      </c>
      <c r="BR11" s="129">
        <v>26</v>
      </c>
      <c r="BS11" s="132">
        <v>100</v>
      </c>
      <c r="BT11" s="129">
        <v>26</v>
      </c>
      <c r="BU11" s="2"/>
      <c r="BV11" s="3"/>
      <c r="BW11" s="3"/>
      <c r="BX11" s="3"/>
      <c r="BY11" s="3"/>
    </row>
    <row r="12" spans="1:77" ht="37.9" customHeight="1">
      <c r="A12" s="14" t="s">
        <v>240</v>
      </c>
      <c r="C12" s="15"/>
      <c r="D12" s="15" t="s">
        <v>64</v>
      </c>
      <c r="E12" s="94">
        <v>743.921934065934</v>
      </c>
      <c r="F12" s="81"/>
      <c r="G12" s="113" t="s">
        <v>298</v>
      </c>
      <c r="H12" s="15"/>
      <c r="I12" s="16" t="s">
        <v>240</v>
      </c>
      <c r="J12" s="66"/>
      <c r="K12" s="66"/>
      <c r="L12" s="115" t="s">
        <v>721</v>
      </c>
      <c r="M12" s="95">
        <v>1329.3467949472692</v>
      </c>
      <c r="N12" s="96">
        <v>1736.7789306640625</v>
      </c>
      <c r="O12" s="96">
        <v>8644.3212890625</v>
      </c>
      <c r="P12" s="77"/>
      <c r="Q12" s="97"/>
      <c r="R12" s="97"/>
      <c r="S12" s="98"/>
      <c r="T12" s="51">
        <v>0</v>
      </c>
      <c r="U12" s="51">
        <v>1</v>
      </c>
      <c r="V12" s="52">
        <v>0</v>
      </c>
      <c r="W12" s="52">
        <v>0.012658</v>
      </c>
      <c r="X12" s="52">
        <v>0.010564</v>
      </c>
      <c r="Y12" s="52">
        <v>0.42115</v>
      </c>
      <c r="Z12" s="52">
        <v>0</v>
      </c>
      <c r="AA12" s="52">
        <v>0</v>
      </c>
      <c r="AB12" s="82">
        <v>12</v>
      </c>
      <c r="AC12" s="82"/>
      <c r="AD12" s="99"/>
      <c r="AE12" s="84" t="s">
        <v>576</v>
      </c>
      <c r="AF12" s="84">
        <v>123</v>
      </c>
      <c r="AG12" s="84">
        <v>7913</v>
      </c>
      <c r="AH12" s="84">
        <v>473422</v>
      </c>
      <c r="AI12" s="84">
        <v>37094</v>
      </c>
      <c r="AJ12" s="84"/>
      <c r="AK12" s="84" t="s">
        <v>600</v>
      </c>
      <c r="AL12" s="84" t="s">
        <v>622</v>
      </c>
      <c r="AM12" s="84"/>
      <c r="AN12" s="84"/>
      <c r="AO12" s="86">
        <v>40698.62355324074</v>
      </c>
      <c r="AP12" s="89" t="s">
        <v>655</v>
      </c>
      <c r="AQ12" s="84" t="b">
        <v>0</v>
      </c>
      <c r="AR12" s="84" t="b">
        <v>0</v>
      </c>
      <c r="AS12" s="84" t="b">
        <v>0</v>
      </c>
      <c r="AT12" s="84" t="s">
        <v>509</v>
      </c>
      <c r="AU12" s="84">
        <v>197</v>
      </c>
      <c r="AV12" s="89" t="s">
        <v>673</v>
      </c>
      <c r="AW12" s="84" t="b">
        <v>0</v>
      </c>
      <c r="AX12" s="84" t="s">
        <v>680</v>
      </c>
      <c r="AY12" s="89" t="s">
        <v>690</v>
      </c>
      <c r="AZ12" s="84" t="s">
        <v>66</v>
      </c>
      <c r="BA12" s="84" t="str">
        <f>REPLACE(INDEX(GroupVertices[Group],MATCH(Vertices[[#This Row],[Vertex]],GroupVertices[Vertex],0)),1,1,"")</f>
        <v>1</v>
      </c>
      <c r="BB12" s="51"/>
      <c r="BC12" s="51"/>
      <c r="BD12" s="51"/>
      <c r="BE12" s="51"/>
      <c r="BF12" s="51" t="s">
        <v>283</v>
      </c>
      <c r="BG12" s="51" t="s">
        <v>283</v>
      </c>
      <c r="BH12" s="129" t="s">
        <v>849</v>
      </c>
      <c r="BI12" s="129" t="s">
        <v>849</v>
      </c>
      <c r="BJ12" s="129" t="s">
        <v>879</v>
      </c>
      <c r="BK12" s="129" t="s">
        <v>879</v>
      </c>
      <c r="BL12" s="129">
        <v>0</v>
      </c>
      <c r="BM12" s="132">
        <v>0</v>
      </c>
      <c r="BN12" s="129">
        <v>0</v>
      </c>
      <c r="BO12" s="132">
        <v>0</v>
      </c>
      <c r="BP12" s="129">
        <v>0</v>
      </c>
      <c r="BQ12" s="132">
        <v>0</v>
      </c>
      <c r="BR12" s="129">
        <v>26</v>
      </c>
      <c r="BS12" s="132">
        <v>100</v>
      </c>
      <c r="BT12" s="129">
        <v>26</v>
      </c>
      <c r="BU12" s="2"/>
      <c r="BV12" s="3"/>
      <c r="BW12" s="3"/>
      <c r="BX12" s="3"/>
      <c r="BY12" s="3"/>
    </row>
    <row r="13" spans="1:77" ht="37.9" customHeight="1">
      <c r="A13" s="14" t="s">
        <v>241</v>
      </c>
      <c r="C13" s="15"/>
      <c r="D13" s="15" t="s">
        <v>64</v>
      </c>
      <c r="E13" s="94">
        <v>327.24254945054946</v>
      </c>
      <c r="F13" s="81"/>
      <c r="G13" s="113" t="s">
        <v>299</v>
      </c>
      <c r="H13" s="15"/>
      <c r="I13" s="16" t="s">
        <v>241</v>
      </c>
      <c r="J13" s="66"/>
      <c r="K13" s="66"/>
      <c r="L13" s="115" t="s">
        <v>722</v>
      </c>
      <c r="M13" s="95">
        <v>378.19734916656853</v>
      </c>
      <c r="N13" s="96">
        <v>816.7169189453125</v>
      </c>
      <c r="O13" s="96">
        <v>8397.9384765625</v>
      </c>
      <c r="P13" s="77"/>
      <c r="Q13" s="97"/>
      <c r="R13" s="97"/>
      <c r="S13" s="98"/>
      <c r="T13" s="51">
        <v>0</v>
      </c>
      <c r="U13" s="51">
        <v>1</v>
      </c>
      <c r="V13" s="52">
        <v>0</v>
      </c>
      <c r="W13" s="52">
        <v>0.012658</v>
      </c>
      <c r="X13" s="52">
        <v>0.010564</v>
      </c>
      <c r="Y13" s="52">
        <v>0.42115</v>
      </c>
      <c r="Z13" s="52">
        <v>0</v>
      </c>
      <c r="AA13" s="52">
        <v>0</v>
      </c>
      <c r="AB13" s="82">
        <v>13</v>
      </c>
      <c r="AC13" s="82"/>
      <c r="AD13" s="99"/>
      <c r="AE13" s="84" t="s">
        <v>577</v>
      </c>
      <c r="AF13" s="84">
        <v>302</v>
      </c>
      <c r="AG13" s="84">
        <v>2257</v>
      </c>
      <c r="AH13" s="84">
        <v>62576</v>
      </c>
      <c r="AI13" s="84">
        <v>13</v>
      </c>
      <c r="AJ13" s="84"/>
      <c r="AK13" s="84" t="s">
        <v>601</v>
      </c>
      <c r="AL13" s="84" t="s">
        <v>623</v>
      </c>
      <c r="AM13" s="84"/>
      <c r="AN13" s="84"/>
      <c r="AO13" s="86">
        <v>42604.45202546296</v>
      </c>
      <c r="AP13" s="89" t="s">
        <v>656</v>
      </c>
      <c r="AQ13" s="84" t="b">
        <v>1</v>
      </c>
      <c r="AR13" s="84" t="b">
        <v>0</v>
      </c>
      <c r="AS13" s="84" t="b">
        <v>0</v>
      </c>
      <c r="AT13" s="84" t="s">
        <v>509</v>
      </c>
      <c r="AU13" s="84">
        <v>597</v>
      </c>
      <c r="AV13" s="84"/>
      <c r="AW13" s="84" t="b">
        <v>0</v>
      </c>
      <c r="AX13" s="84" t="s">
        <v>680</v>
      </c>
      <c r="AY13" s="89" t="s">
        <v>691</v>
      </c>
      <c r="AZ13" s="84" t="s">
        <v>66</v>
      </c>
      <c r="BA13" s="84" t="str">
        <f>REPLACE(INDEX(GroupVertices[Group],MATCH(Vertices[[#This Row],[Vertex]],GroupVertices[Vertex],0)),1,1,"")</f>
        <v>1</v>
      </c>
      <c r="BB13" s="51"/>
      <c r="BC13" s="51"/>
      <c r="BD13" s="51"/>
      <c r="BE13" s="51"/>
      <c r="BF13" s="51" t="s">
        <v>283</v>
      </c>
      <c r="BG13" s="51" t="s">
        <v>283</v>
      </c>
      <c r="BH13" s="129" t="s">
        <v>849</v>
      </c>
      <c r="BI13" s="129" t="s">
        <v>849</v>
      </c>
      <c r="BJ13" s="129" t="s">
        <v>879</v>
      </c>
      <c r="BK13" s="129" t="s">
        <v>879</v>
      </c>
      <c r="BL13" s="129">
        <v>0</v>
      </c>
      <c r="BM13" s="132">
        <v>0</v>
      </c>
      <c r="BN13" s="129">
        <v>0</v>
      </c>
      <c r="BO13" s="132">
        <v>0</v>
      </c>
      <c r="BP13" s="129">
        <v>0</v>
      </c>
      <c r="BQ13" s="132">
        <v>0</v>
      </c>
      <c r="BR13" s="129">
        <v>26</v>
      </c>
      <c r="BS13" s="132">
        <v>100</v>
      </c>
      <c r="BT13" s="129">
        <v>26</v>
      </c>
      <c r="BU13" s="2"/>
      <c r="BV13" s="3"/>
      <c r="BW13" s="3"/>
      <c r="BX13" s="3"/>
      <c r="BY13" s="3"/>
    </row>
    <row r="14" spans="1:77" ht="37.9" customHeight="1">
      <c r="A14" s="14" t="s">
        <v>242</v>
      </c>
      <c r="C14" s="15"/>
      <c r="D14" s="15" t="s">
        <v>64</v>
      </c>
      <c r="E14" s="94">
        <v>849.2705054945055</v>
      </c>
      <c r="F14" s="81"/>
      <c r="G14" s="113" t="s">
        <v>300</v>
      </c>
      <c r="H14" s="15"/>
      <c r="I14" s="16" t="s">
        <v>242</v>
      </c>
      <c r="J14" s="66"/>
      <c r="K14" s="66"/>
      <c r="L14" s="115" t="s">
        <v>723</v>
      </c>
      <c r="M14" s="95">
        <v>1569.8248196054026</v>
      </c>
      <c r="N14" s="96">
        <v>7992.44384765625</v>
      </c>
      <c r="O14" s="96">
        <v>1836.1566162109375</v>
      </c>
      <c r="P14" s="77"/>
      <c r="Q14" s="97"/>
      <c r="R14" s="97"/>
      <c r="S14" s="98"/>
      <c r="T14" s="51">
        <v>0</v>
      </c>
      <c r="U14" s="51">
        <v>2</v>
      </c>
      <c r="V14" s="52">
        <v>150</v>
      </c>
      <c r="W14" s="52">
        <v>0.013699</v>
      </c>
      <c r="X14" s="52">
        <v>0.010954</v>
      </c>
      <c r="Y14" s="52">
        <v>0.790553</v>
      </c>
      <c r="Z14" s="52">
        <v>0</v>
      </c>
      <c r="AA14" s="52">
        <v>0</v>
      </c>
      <c r="AB14" s="82">
        <v>14</v>
      </c>
      <c r="AC14" s="82"/>
      <c r="AD14" s="99"/>
      <c r="AE14" s="84" t="s">
        <v>578</v>
      </c>
      <c r="AF14" s="84">
        <v>0</v>
      </c>
      <c r="AG14" s="84">
        <v>9343</v>
      </c>
      <c r="AH14" s="84">
        <v>241059</v>
      </c>
      <c r="AI14" s="84">
        <v>2</v>
      </c>
      <c r="AJ14" s="84"/>
      <c r="AK14" s="84" t="s">
        <v>602</v>
      </c>
      <c r="AL14" s="84" t="s">
        <v>624</v>
      </c>
      <c r="AM14" s="84"/>
      <c r="AN14" s="84"/>
      <c r="AO14" s="86">
        <v>42886.24619212963</v>
      </c>
      <c r="AP14" s="84"/>
      <c r="AQ14" s="84" t="b">
        <v>1</v>
      </c>
      <c r="AR14" s="84" t="b">
        <v>0</v>
      </c>
      <c r="AS14" s="84" t="b">
        <v>0</v>
      </c>
      <c r="AT14" s="84" t="s">
        <v>509</v>
      </c>
      <c r="AU14" s="84">
        <v>201</v>
      </c>
      <c r="AV14" s="84"/>
      <c r="AW14" s="84" t="b">
        <v>0</v>
      </c>
      <c r="AX14" s="84" t="s">
        <v>680</v>
      </c>
      <c r="AY14" s="89" t="s">
        <v>692</v>
      </c>
      <c r="AZ14" s="84" t="s">
        <v>66</v>
      </c>
      <c r="BA14" s="84" t="str">
        <f>REPLACE(INDEX(GroupVertices[Group],MATCH(Vertices[[#This Row],[Vertex]],GroupVertices[Vertex],0)),1,1,"")</f>
        <v>5</v>
      </c>
      <c r="BB14" s="51" t="s">
        <v>277</v>
      </c>
      <c r="BC14" s="51" t="s">
        <v>277</v>
      </c>
      <c r="BD14" s="51" t="s">
        <v>279</v>
      </c>
      <c r="BE14" s="51" t="s">
        <v>279</v>
      </c>
      <c r="BF14" s="51" t="s">
        <v>918</v>
      </c>
      <c r="BG14" s="51" t="s">
        <v>918</v>
      </c>
      <c r="BH14" s="129" t="s">
        <v>928</v>
      </c>
      <c r="BI14" s="129" t="s">
        <v>927</v>
      </c>
      <c r="BJ14" s="129" t="s">
        <v>880</v>
      </c>
      <c r="BK14" s="129" t="s">
        <v>938</v>
      </c>
      <c r="BL14" s="129">
        <v>0</v>
      </c>
      <c r="BM14" s="132">
        <v>0</v>
      </c>
      <c r="BN14" s="129">
        <v>1</v>
      </c>
      <c r="BO14" s="132">
        <v>1.7543859649122806</v>
      </c>
      <c r="BP14" s="129">
        <v>0</v>
      </c>
      <c r="BQ14" s="132">
        <v>0</v>
      </c>
      <c r="BR14" s="129">
        <v>56</v>
      </c>
      <c r="BS14" s="132">
        <v>98.24561403508773</v>
      </c>
      <c r="BT14" s="129">
        <v>57</v>
      </c>
      <c r="BU14" s="2"/>
      <c r="BV14" s="3"/>
      <c r="BW14" s="3"/>
      <c r="BX14" s="3"/>
      <c r="BY14" s="3"/>
    </row>
    <row r="15" spans="1:77" ht="37.9" customHeight="1">
      <c r="A15" s="14" t="s">
        <v>244</v>
      </c>
      <c r="C15" s="15"/>
      <c r="D15" s="15" t="s">
        <v>64</v>
      </c>
      <c r="E15" s="94">
        <v>685.796043956044</v>
      </c>
      <c r="F15" s="81"/>
      <c r="G15" s="113" t="s">
        <v>302</v>
      </c>
      <c r="H15" s="15"/>
      <c r="I15" s="16" t="s">
        <v>244</v>
      </c>
      <c r="J15" s="66"/>
      <c r="K15" s="66"/>
      <c r="L15" s="115" t="s">
        <v>724</v>
      </c>
      <c r="M15" s="95">
        <v>1196.6634652582713</v>
      </c>
      <c r="N15" s="96">
        <v>7060.1044921875</v>
      </c>
      <c r="O15" s="96">
        <v>1836.1566162109375</v>
      </c>
      <c r="P15" s="77"/>
      <c r="Q15" s="97"/>
      <c r="R15" s="97"/>
      <c r="S15" s="98"/>
      <c r="T15" s="51">
        <v>0</v>
      </c>
      <c r="U15" s="51">
        <v>1</v>
      </c>
      <c r="V15" s="52">
        <v>0</v>
      </c>
      <c r="W15" s="52">
        <v>0.00813</v>
      </c>
      <c r="X15" s="52">
        <v>0.00039</v>
      </c>
      <c r="Y15" s="52">
        <v>0.519403</v>
      </c>
      <c r="Z15" s="52">
        <v>0</v>
      </c>
      <c r="AA15" s="52">
        <v>0</v>
      </c>
      <c r="AB15" s="82">
        <v>15</v>
      </c>
      <c r="AC15" s="82"/>
      <c r="AD15" s="99"/>
      <c r="AE15" s="84" t="s">
        <v>579</v>
      </c>
      <c r="AF15" s="84">
        <v>360</v>
      </c>
      <c r="AG15" s="84">
        <v>7124</v>
      </c>
      <c r="AH15" s="84">
        <v>409705</v>
      </c>
      <c r="AI15" s="84">
        <v>116597</v>
      </c>
      <c r="AJ15" s="84"/>
      <c r="AK15" s="89" t="s">
        <v>603</v>
      </c>
      <c r="AL15" s="84" t="s">
        <v>625</v>
      </c>
      <c r="AM15" s="89" t="s">
        <v>641</v>
      </c>
      <c r="AN15" s="84"/>
      <c r="AO15" s="86">
        <v>42444.097025462965</v>
      </c>
      <c r="AP15" s="89" t="s">
        <v>657</v>
      </c>
      <c r="AQ15" s="84" t="b">
        <v>0</v>
      </c>
      <c r="AR15" s="84" t="b">
        <v>0</v>
      </c>
      <c r="AS15" s="84" t="b">
        <v>0</v>
      </c>
      <c r="AT15" s="84" t="s">
        <v>509</v>
      </c>
      <c r="AU15" s="84">
        <v>607</v>
      </c>
      <c r="AV15" s="89" t="s">
        <v>674</v>
      </c>
      <c r="AW15" s="84" t="b">
        <v>0</v>
      </c>
      <c r="AX15" s="84" t="s">
        <v>680</v>
      </c>
      <c r="AY15" s="89" t="s">
        <v>693</v>
      </c>
      <c r="AZ15" s="84" t="s">
        <v>66</v>
      </c>
      <c r="BA15" s="84" t="str">
        <f>REPLACE(INDEX(GroupVertices[Group],MATCH(Vertices[[#This Row],[Vertex]],GroupVertices[Vertex],0)),1,1,"")</f>
        <v>5</v>
      </c>
      <c r="BB15" s="51" t="s">
        <v>277</v>
      </c>
      <c r="BC15" s="51" t="s">
        <v>277</v>
      </c>
      <c r="BD15" s="51" t="s">
        <v>279</v>
      </c>
      <c r="BE15" s="51" t="s">
        <v>279</v>
      </c>
      <c r="BF15" s="51" t="s">
        <v>282</v>
      </c>
      <c r="BG15" s="51" t="s">
        <v>282</v>
      </c>
      <c r="BH15" s="129" t="s">
        <v>927</v>
      </c>
      <c r="BI15" s="129" t="s">
        <v>927</v>
      </c>
      <c r="BJ15" s="129" t="s">
        <v>938</v>
      </c>
      <c r="BK15" s="129" t="s">
        <v>938</v>
      </c>
      <c r="BL15" s="129">
        <v>0</v>
      </c>
      <c r="BM15" s="132">
        <v>0</v>
      </c>
      <c r="BN15" s="129">
        <v>1</v>
      </c>
      <c r="BO15" s="132">
        <v>3.225806451612903</v>
      </c>
      <c r="BP15" s="129">
        <v>0</v>
      </c>
      <c r="BQ15" s="132">
        <v>0</v>
      </c>
      <c r="BR15" s="129">
        <v>30</v>
      </c>
      <c r="BS15" s="132">
        <v>96.7741935483871</v>
      </c>
      <c r="BT15" s="129">
        <v>31</v>
      </c>
      <c r="BU15" s="2"/>
      <c r="BV15" s="3"/>
      <c r="BW15" s="3"/>
      <c r="BX15" s="3"/>
      <c r="BY15" s="3"/>
    </row>
    <row r="16" spans="1:77" ht="37.9" customHeight="1">
      <c r="A16" s="14" t="s">
        <v>245</v>
      </c>
      <c r="C16" s="15"/>
      <c r="D16" s="15" t="s">
        <v>64</v>
      </c>
      <c r="E16" s="94">
        <v>1000</v>
      </c>
      <c r="F16" s="81"/>
      <c r="G16" s="113" t="s">
        <v>303</v>
      </c>
      <c r="H16" s="15"/>
      <c r="I16" s="16" t="s">
        <v>245</v>
      </c>
      <c r="J16" s="66"/>
      <c r="K16" s="66"/>
      <c r="L16" s="115" t="s">
        <v>725</v>
      </c>
      <c r="M16" s="95">
        <v>4999.411417422165</v>
      </c>
      <c r="N16" s="96">
        <v>792.4042358398438</v>
      </c>
      <c r="O16" s="96">
        <v>5012.71337890625</v>
      </c>
      <c r="P16" s="77"/>
      <c r="Q16" s="97"/>
      <c r="R16" s="97"/>
      <c r="S16" s="98"/>
      <c r="T16" s="51">
        <v>0</v>
      </c>
      <c r="U16" s="51">
        <v>1</v>
      </c>
      <c r="V16" s="52">
        <v>0</v>
      </c>
      <c r="W16" s="52">
        <v>0.012658</v>
      </c>
      <c r="X16" s="52">
        <v>0.010564</v>
      </c>
      <c r="Y16" s="52">
        <v>0.42115</v>
      </c>
      <c r="Z16" s="52">
        <v>0</v>
      </c>
      <c r="AA16" s="52">
        <v>0</v>
      </c>
      <c r="AB16" s="82">
        <v>16</v>
      </c>
      <c r="AC16" s="82"/>
      <c r="AD16" s="99"/>
      <c r="AE16" s="84" t="s">
        <v>580</v>
      </c>
      <c r="AF16" s="84">
        <v>3</v>
      </c>
      <c r="AG16" s="84">
        <v>29737</v>
      </c>
      <c r="AH16" s="84">
        <v>1225190</v>
      </c>
      <c r="AI16" s="84">
        <v>132</v>
      </c>
      <c r="AJ16" s="84"/>
      <c r="AK16" s="84" t="s">
        <v>604</v>
      </c>
      <c r="AL16" s="84" t="s">
        <v>626</v>
      </c>
      <c r="AM16" s="84"/>
      <c r="AN16" s="84"/>
      <c r="AO16" s="86">
        <v>41854.74884259259</v>
      </c>
      <c r="AP16" s="84"/>
      <c r="AQ16" s="84" t="b">
        <v>0</v>
      </c>
      <c r="AR16" s="84" t="b">
        <v>0</v>
      </c>
      <c r="AS16" s="84" t="b">
        <v>0</v>
      </c>
      <c r="AT16" s="84" t="s">
        <v>509</v>
      </c>
      <c r="AU16" s="84">
        <v>8273</v>
      </c>
      <c r="AV16" s="89" t="s">
        <v>675</v>
      </c>
      <c r="AW16" s="84" t="b">
        <v>0</v>
      </c>
      <c r="AX16" s="84" t="s">
        <v>680</v>
      </c>
      <c r="AY16" s="89" t="s">
        <v>694</v>
      </c>
      <c r="AZ16" s="84" t="s">
        <v>66</v>
      </c>
      <c r="BA16" s="84" t="str">
        <f>REPLACE(INDEX(GroupVertices[Group],MATCH(Vertices[[#This Row],[Vertex]],GroupVertices[Vertex],0)),1,1,"")</f>
        <v>1</v>
      </c>
      <c r="BB16" s="51"/>
      <c r="BC16" s="51"/>
      <c r="BD16" s="51"/>
      <c r="BE16" s="51"/>
      <c r="BF16" s="51" t="s">
        <v>283</v>
      </c>
      <c r="BG16" s="51" t="s">
        <v>283</v>
      </c>
      <c r="BH16" s="129" t="s">
        <v>849</v>
      </c>
      <c r="BI16" s="129" t="s">
        <v>849</v>
      </c>
      <c r="BJ16" s="129" t="s">
        <v>879</v>
      </c>
      <c r="BK16" s="129" t="s">
        <v>879</v>
      </c>
      <c r="BL16" s="129">
        <v>0</v>
      </c>
      <c r="BM16" s="132">
        <v>0</v>
      </c>
      <c r="BN16" s="129">
        <v>0</v>
      </c>
      <c r="BO16" s="132">
        <v>0</v>
      </c>
      <c r="BP16" s="129">
        <v>0</v>
      </c>
      <c r="BQ16" s="132">
        <v>0</v>
      </c>
      <c r="BR16" s="129">
        <v>26</v>
      </c>
      <c r="BS16" s="132">
        <v>100</v>
      </c>
      <c r="BT16" s="129">
        <v>26</v>
      </c>
      <c r="BU16" s="2"/>
      <c r="BV16" s="3"/>
      <c r="BW16" s="3"/>
      <c r="BX16" s="3"/>
      <c r="BY16" s="3"/>
    </row>
    <row r="17" spans="1:77" ht="37.9" customHeight="1">
      <c r="A17" s="14" t="s">
        <v>246</v>
      </c>
      <c r="C17" s="15"/>
      <c r="D17" s="15" t="s">
        <v>64</v>
      </c>
      <c r="E17" s="94">
        <v>177.02874725274725</v>
      </c>
      <c r="F17" s="81"/>
      <c r="G17" s="113" t="s">
        <v>304</v>
      </c>
      <c r="H17" s="15"/>
      <c r="I17" s="16" t="s">
        <v>246</v>
      </c>
      <c r="J17" s="66"/>
      <c r="K17" s="66"/>
      <c r="L17" s="115" t="s">
        <v>726</v>
      </c>
      <c r="M17" s="95">
        <v>35.30595596521622</v>
      </c>
      <c r="N17" s="96">
        <v>2878.090576171875</v>
      </c>
      <c r="O17" s="96">
        <v>1982.29443359375</v>
      </c>
      <c r="P17" s="77"/>
      <c r="Q17" s="97"/>
      <c r="R17" s="97"/>
      <c r="S17" s="98"/>
      <c r="T17" s="51">
        <v>0</v>
      </c>
      <c r="U17" s="51">
        <v>2</v>
      </c>
      <c r="V17" s="52">
        <v>0.75</v>
      </c>
      <c r="W17" s="52">
        <v>0.010753</v>
      </c>
      <c r="X17" s="52">
        <v>0.020091</v>
      </c>
      <c r="Y17" s="52">
        <v>0.523719</v>
      </c>
      <c r="Z17" s="52">
        <v>0</v>
      </c>
      <c r="AA17" s="52">
        <v>0</v>
      </c>
      <c r="AB17" s="82">
        <v>17</v>
      </c>
      <c r="AC17" s="82"/>
      <c r="AD17" s="99"/>
      <c r="AE17" s="84" t="s">
        <v>581</v>
      </c>
      <c r="AF17" s="84">
        <v>484</v>
      </c>
      <c r="AG17" s="84">
        <v>218</v>
      </c>
      <c r="AH17" s="84">
        <v>3180</v>
      </c>
      <c r="AI17" s="84">
        <v>1184</v>
      </c>
      <c r="AJ17" s="84"/>
      <c r="AK17" s="84" t="s">
        <v>605</v>
      </c>
      <c r="AL17" s="84" t="s">
        <v>627</v>
      </c>
      <c r="AM17" s="89" t="s">
        <v>642</v>
      </c>
      <c r="AN17" s="84"/>
      <c r="AO17" s="86">
        <v>40227.33929398148</v>
      </c>
      <c r="AP17" s="89" t="s">
        <v>658</v>
      </c>
      <c r="AQ17" s="84" t="b">
        <v>0</v>
      </c>
      <c r="AR17" s="84" t="b">
        <v>0</v>
      </c>
      <c r="AS17" s="84" t="b">
        <v>1</v>
      </c>
      <c r="AT17" s="84" t="s">
        <v>509</v>
      </c>
      <c r="AU17" s="84">
        <v>21</v>
      </c>
      <c r="AV17" s="89" t="s">
        <v>676</v>
      </c>
      <c r="AW17" s="84" t="b">
        <v>0</v>
      </c>
      <c r="AX17" s="84" t="s">
        <v>680</v>
      </c>
      <c r="AY17" s="89" t="s">
        <v>695</v>
      </c>
      <c r="AZ17" s="84" t="s">
        <v>66</v>
      </c>
      <c r="BA17" s="84" t="str">
        <f>REPLACE(INDEX(GroupVertices[Group],MATCH(Vertices[[#This Row],[Vertex]],GroupVertices[Vertex],0)),1,1,"")</f>
        <v>2</v>
      </c>
      <c r="BB17" s="51"/>
      <c r="BC17" s="51"/>
      <c r="BD17" s="51"/>
      <c r="BE17" s="51"/>
      <c r="BF17" s="51" t="s">
        <v>283</v>
      </c>
      <c r="BG17" s="51" t="s">
        <v>283</v>
      </c>
      <c r="BH17" s="129" t="s">
        <v>849</v>
      </c>
      <c r="BI17" s="129" t="s">
        <v>849</v>
      </c>
      <c r="BJ17" s="129" t="s">
        <v>879</v>
      </c>
      <c r="BK17" s="129" t="s">
        <v>879</v>
      </c>
      <c r="BL17" s="129">
        <v>0</v>
      </c>
      <c r="BM17" s="132">
        <v>0</v>
      </c>
      <c r="BN17" s="129">
        <v>0</v>
      </c>
      <c r="BO17" s="132">
        <v>0</v>
      </c>
      <c r="BP17" s="129">
        <v>0</v>
      </c>
      <c r="BQ17" s="132">
        <v>0</v>
      </c>
      <c r="BR17" s="129">
        <v>52</v>
      </c>
      <c r="BS17" s="132">
        <v>100</v>
      </c>
      <c r="BT17" s="129">
        <v>52</v>
      </c>
      <c r="BU17" s="2"/>
      <c r="BV17" s="3"/>
      <c r="BW17" s="3"/>
      <c r="BX17" s="3"/>
      <c r="BY17" s="3"/>
    </row>
    <row r="18" spans="1:77" ht="37.9" customHeight="1">
      <c r="A18" s="14" t="s">
        <v>255</v>
      </c>
      <c r="C18" s="15"/>
      <c r="D18" s="15" t="s">
        <v>64</v>
      </c>
      <c r="E18" s="94">
        <v>324.8850989010989</v>
      </c>
      <c r="F18" s="81"/>
      <c r="G18" s="113" t="s">
        <v>311</v>
      </c>
      <c r="H18" s="15"/>
      <c r="I18" s="16" t="s">
        <v>255</v>
      </c>
      <c r="J18" s="66"/>
      <c r="K18" s="66"/>
      <c r="L18" s="115" t="s">
        <v>727</v>
      </c>
      <c r="M18" s="95">
        <v>372.8160227406523</v>
      </c>
      <c r="N18" s="96">
        <v>5187.802734375</v>
      </c>
      <c r="O18" s="96">
        <v>2372.861572265625</v>
      </c>
      <c r="P18" s="77"/>
      <c r="Q18" s="97"/>
      <c r="R18" s="97"/>
      <c r="S18" s="98"/>
      <c r="T18" s="51">
        <v>6</v>
      </c>
      <c r="U18" s="51">
        <v>1</v>
      </c>
      <c r="V18" s="52">
        <v>30.15</v>
      </c>
      <c r="W18" s="52">
        <v>0.013889</v>
      </c>
      <c r="X18" s="52">
        <v>0.051401</v>
      </c>
      <c r="Y18" s="52">
        <v>1.350486</v>
      </c>
      <c r="Z18" s="52">
        <v>0.05</v>
      </c>
      <c r="AA18" s="52">
        <v>0</v>
      </c>
      <c r="AB18" s="82">
        <v>18</v>
      </c>
      <c r="AC18" s="82"/>
      <c r="AD18" s="99"/>
      <c r="AE18" s="84" t="s">
        <v>582</v>
      </c>
      <c r="AF18" s="84">
        <v>194</v>
      </c>
      <c r="AG18" s="84">
        <v>2225</v>
      </c>
      <c r="AH18" s="84">
        <v>18793</v>
      </c>
      <c r="AI18" s="84">
        <v>0</v>
      </c>
      <c r="AJ18" s="84"/>
      <c r="AK18" s="84" t="s">
        <v>606</v>
      </c>
      <c r="AL18" s="84" t="s">
        <v>628</v>
      </c>
      <c r="AM18" s="84"/>
      <c r="AN18" s="84"/>
      <c r="AO18" s="86">
        <v>41348.43986111111</v>
      </c>
      <c r="AP18" s="89" t="s">
        <v>659</v>
      </c>
      <c r="AQ18" s="84" t="b">
        <v>0</v>
      </c>
      <c r="AR18" s="84" t="b">
        <v>0</v>
      </c>
      <c r="AS18" s="84" t="b">
        <v>1</v>
      </c>
      <c r="AT18" s="84" t="s">
        <v>671</v>
      </c>
      <c r="AU18" s="84">
        <v>39</v>
      </c>
      <c r="AV18" s="89" t="s">
        <v>673</v>
      </c>
      <c r="AW18" s="84" t="b">
        <v>0</v>
      </c>
      <c r="AX18" s="84" t="s">
        <v>680</v>
      </c>
      <c r="AY18" s="89" t="s">
        <v>696</v>
      </c>
      <c r="AZ18" s="84" t="s">
        <v>66</v>
      </c>
      <c r="BA18" s="84" t="str">
        <f>REPLACE(INDEX(GroupVertices[Group],MATCH(Vertices[[#This Row],[Vertex]],GroupVertices[Vertex],0)),1,1,"")</f>
        <v>2</v>
      </c>
      <c r="BB18" s="51"/>
      <c r="BC18" s="51"/>
      <c r="BD18" s="51"/>
      <c r="BE18" s="51"/>
      <c r="BF18" s="51" t="s">
        <v>819</v>
      </c>
      <c r="BG18" s="51" t="s">
        <v>819</v>
      </c>
      <c r="BH18" s="129" t="s">
        <v>849</v>
      </c>
      <c r="BI18" s="129" t="s">
        <v>849</v>
      </c>
      <c r="BJ18" s="129" t="s">
        <v>879</v>
      </c>
      <c r="BK18" s="129" t="s">
        <v>879</v>
      </c>
      <c r="BL18" s="129">
        <v>0</v>
      </c>
      <c r="BM18" s="132">
        <v>0</v>
      </c>
      <c r="BN18" s="129">
        <v>0</v>
      </c>
      <c r="BO18" s="132">
        <v>0</v>
      </c>
      <c r="BP18" s="129">
        <v>0</v>
      </c>
      <c r="BQ18" s="132">
        <v>0</v>
      </c>
      <c r="BR18" s="129">
        <v>26</v>
      </c>
      <c r="BS18" s="132">
        <v>100</v>
      </c>
      <c r="BT18" s="129">
        <v>26</v>
      </c>
      <c r="BU18" s="2"/>
      <c r="BV18" s="3"/>
      <c r="BW18" s="3"/>
      <c r="BX18" s="3"/>
      <c r="BY18" s="3"/>
    </row>
    <row r="19" spans="1:77" ht="37.9" customHeight="1">
      <c r="A19" s="14" t="s">
        <v>262</v>
      </c>
      <c r="C19" s="15"/>
      <c r="D19" s="15" t="s">
        <v>64</v>
      </c>
      <c r="E19" s="94">
        <v>347.8702417582417</v>
      </c>
      <c r="F19" s="81"/>
      <c r="G19" s="113" t="s">
        <v>318</v>
      </c>
      <c r="H19" s="15"/>
      <c r="I19" s="16" t="s">
        <v>262</v>
      </c>
      <c r="J19" s="66"/>
      <c r="K19" s="66"/>
      <c r="L19" s="115" t="s">
        <v>728</v>
      </c>
      <c r="M19" s="95">
        <v>425.28395539333593</v>
      </c>
      <c r="N19" s="96">
        <v>3563.590087890625</v>
      </c>
      <c r="O19" s="96">
        <v>3403.346435546875</v>
      </c>
      <c r="P19" s="77"/>
      <c r="Q19" s="97"/>
      <c r="R19" s="97"/>
      <c r="S19" s="98"/>
      <c r="T19" s="51">
        <v>7</v>
      </c>
      <c r="U19" s="51">
        <v>1</v>
      </c>
      <c r="V19" s="52">
        <v>47.140909</v>
      </c>
      <c r="W19" s="52">
        <v>0.014493</v>
      </c>
      <c r="X19" s="52">
        <v>0.069241</v>
      </c>
      <c r="Y19" s="52">
        <v>1.502129</v>
      </c>
      <c r="Z19" s="52">
        <v>0.1</v>
      </c>
      <c r="AA19" s="52">
        <v>0</v>
      </c>
      <c r="AB19" s="82">
        <v>19</v>
      </c>
      <c r="AC19" s="82"/>
      <c r="AD19" s="99"/>
      <c r="AE19" s="84" t="s">
        <v>582</v>
      </c>
      <c r="AF19" s="84">
        <v>219</v>
      </c>
      <c r="AG19" s="84">
        <v>2537</v>
      </c>
      <c r="AH19" s="84">
        <v>19934</v>
      </c>
      <c r="AI19" s="84">
        <v>0</v>
      </c>
      <c r="AJ19" s="84"/>
      <c r="AK19" s="84" t="s">
        <v>606</v>
      </c>
      <c r="AL19" s="84" t="s">
        <v>628</v>
      </c>
      <c r="AM19" s="84"/>
      <c r="AN19" s="84"/>
      <c r="AO19" s="86">
        <v>41348.66730324074</v>
      </c>
      <c r="AP19" s="89" t="s">
        <v>660</v>
      </c>
      <c r="AQ19" s="84" t="b">
        <v>0</v>
      </c>
      <c r="AR19" s="84" t="b">
        <v>0</v>
      </c>
      <c r="AS19" s="84" t="b">
        <v>0</v>
      </c>
      <c r="AT19" s="84" t="s">
        <v>671</v>
      </c>
      <c r="AU19" s="84">
        <v>328</v>
      </c>
      <c r="AV19" s="89" t="s">
        <v>673</v>
      </c>
      <c r="AW19" s="84" t="b">
        <v>0</v>
      </c>
      <c r="AX19" s="84" t="s">
        <v>680</v>
      </c>
      <c r="AY19" s="89" t="s">
        <v>697</v>
      </c>
      <c r="AZ19" s="84" t="s">
        <v>66</v>
      </c>
      <c r="BA19" s="84" t="str">
        <f>REPLACE(INDEX(GroupVertices[Group],MATCH(Vertices[[#This Row],[Vertex]],GroupVertices[Vertex],0)),1,1,"")</f>
        <v>2</v>
      </c>
      <c r="BB19" s="51"/>
      <c r="BC19" s="51"/>
      <c r="BD19" s="51"/>
      <c r="BE19" s="51"/>
      <c r="BF19" s="51" t="s">
        <v>819</v>
      </c>
      <c r="BG19" s="51" t="s">
        <v>819</v>
      </c>
      <c r="BH19" s="129" t="s">
        <v>849</v>
      </c>
      <c r="BI19" s="129" t="s">
        <v>849</v>
      </c>
      <c r="BJ19" s="129" t="s">
        <v>879</v>
      </c>
      <c r="BK19" s="129" t="s">
        <v>879</v>
      </c>
      <c r="BL19" s="129">
        <v>0</v>
      </c>
      <c r="BM19" s="132">
        <v>0</v>
      </c>
      <c r="BN19" s="129">
        <v>0</v>
      </c>
      <c r="BO19" s="132">
        <v>0</v>
      </c>
      <c r="BP19" s="129">
        <v>0</v>
      </c>
      <c r="BQ19" s="132">
        <v>0</v>
      </c>
      <c r="BR19" s="129">
        <v>26</v>
      </c>
      <c r="BS19" s="132">
        <v>100</v>
      </c>
      <c r="BT19" s="129">
        <v>26</v>
      </c>
      <c r="BU19" s="2"/>
      <c r="BV19" s="3"/>
      <c r="BW19" s="3"/>
      <c r="BX19" s="3"/>
      <c r="BY19" s="3"/>
    </row>
    <row r="20" spans="1:77" ht="37.9" customHeight="1">
      <c r="A20" s="14" t="s">
        <v>247</v>
      </c>
      <c r="C20" s="15"/>
      <c r="D20" s="15" t="s">
        <v>64</v>
      </c>
      <c r="E20" s="94">
        <v>162</v>
      </c>
      <c r="F20" s="81"/>
      <c r="G20" s="113" t="s">
        <v>295</v>
      </c>
      <c r="H20" s="15"/>
      <c r="I20" s="16" t="s">
        <v>247</v>
      </c>
      <c r="J20" s="66"/>
      <c r="K20" s="66"/>
      <c r="L20" s="115" t="s">
        <v>729</v>
      </c>
      <c r="M20" s="95">
        <v>1</v>
      </c>
      <c r="N20" s="96">
        <v>2878.090576171875</v>
      </c>
      <c r="O20" s="96">
        <v>9163.974609375</v>
      </c>
      <c r="P20" s="77"/>
      <c r="Q20" s="97"/>
      <c r="R20" s="97"/>
      <c r="S20" s="98"/>
      <c r="T20" s="51">
        <v>0</v>
      </c>
      <c r="U20" s="51">
        <v>1</v>
      </c>
      <c r="V20" s="52">
        <v>0</v>
      </c>
      <c r="W20" s="52">
        <v>0.010417</v>
      </c>
      <c r="X20" s="52">
        <v>0.009729</v>
      </c>
      <c r="Y20" s="52">
        <v>0.347534</v>
      </c>
      <c r="Z20" s="52">
        <v>0</v>
      </c>
      <c r="AA20" s="52">
        <v>0</v>
      </c>
      <c r="AB20" s="82">
        <v>20</v>
      </c>
      <c r="AC20" s="82"/>
      <c r="AD20" s="99"/>
      <c r="AE20" s="84" t="s">
        <v>583</v>
      </c>
      <c r="AF20" s="84">
        <v>2</v>
      </c>
      <c r="AG20" s="84">
        <v>14</v>
      </c>
      <c r="AH20" s="84">
        <v>2011</v>
      </c>
      <c r="AI20" s="84">
        <v>0</v>
      </c>
      <c r="AJ20" s="84"/>
      <c r="AK20" s="84"/>
      <c r="AL20" s="84"/>
      <c r="AM20" s="84"/>
      <c r="AN20" s="84"/>
      <c r="AO20" s="86">
        <v>43463.51292824074</v>
      </c>
      <c r="AP20" s="84"/>
      <c r="AQ20" s="84" t="b">
        <v>1</v>
      </c>
      <c r="AR20" s="84" t="b">
        <v>1</v>
      </c>
      <c r="AS20" s="84" t="b">
        <v>0</v>
      </c>
      <c r="AT20" s="84" t="s">
        <v>509</v>
      </c>
      <c r="AU20" s="84">
        <v>0</v>
      </c>
      <c r="AV20" s="84"/>
      <c r="AW20" s="84" t="b">
        <v>0</v>
      </c>
      <c r="AX20" s="84" t="s">
        <v>680</v>
      </c>
      <c r="AY20" s="89" t="s">
        <v>698</v>
      </c>
      <c r="AZ20" s="84" t="s">
        <v>66</v>
      </c>
      <c r="BA20" s="84" t="str">
        <f>REPLACE(INDEX(GroupVertices[Group],MATCH(Vertices[[#This Row],[Vertex]],GroupVertices[Vertex],0)),1,1,"")</f>
        <v>3</v>
      </c>
      <c r="BB20" s="51"/>
      <c r="BC20" s="51"/>
      <c r="BD20" s="51"/>
      <c r="BE20" s="51"/>
      <c r="BF20" s="51" t="s">
        <v>283</v>
      </c>
      <c r="BG20" s="51" t="s">
        <v>283</v>
      </c>
      <c r="BH20" s="129" t="s">
        <v>849</v>
      </c>
      <c r="BI20" s="129" t="s">
        <v>849</v>
      </c>
      <c r="BJ20" s="129" t="s">
        <v>879</v>
      </c>
      <c r="BK20" s="129" t="s">
        <v>879</v>
      </c>
      <c r="BL20" s="129">
        <v>0</v>
      </c>
      <c r="BM20" s="132">
        <v>0</v>
      </c>
      <c r="BN20" s="129">
        <v>0</v>
      </c>
      <c r="BO20" s="132">
        <v>0</v>
      </c>
      <c r="BP20" s="129">
        <v>0</v>
      </c>
      <c r="BQ20" s="132">
        <v>0</v>
      </c>
      <c r="BR20" s="129">
        <v>26</v>
      </c>
      <c r="BS20" s="132">
        <v>100</v>
      </c>
      <c r="BT20" s="129">
        <v>26</v>
      </c>
      <c r="BU20" s="2"/>
      <c r="BV20" s="3"/>
      <c r="BW20" s="3"/>
      <c r="BX20" s="3"/>
      <c r="BY20" s="3"/>
    </row>
    <row r="21" spans="1:77" ht="37.9" customHeight="1">
      <c r="A21" s="14" t="s">
        <v>257</v>
      </c>
      <c r="C21" s="15"/>
      <c r="D21" s="15" t="s">
        <v>64</v>
      </c>
      <c r="E21" s="94">
        <v>318.2547692307692</v>
      </c>
      <c r="F21" s="81"/>
      <c r="G21" s="113" t="s">
        <v>313</v>
      </c>
      <c r="H21" s="15"/>
      <c r="I21" s="16" t="s">
        <v>257</v>
      </c>
      <c r="J21" s="66"/>
      <c r="K21" s="66"/>
      <c r="L21" s="115" t="s">
        <v>730</v>
      </c>
      <c r="M21" s="95">
        <v>357.68104216776277</v>
      </c>
      <c r="N21" s="96">
        <v>3780.280029296875</v>
      </c>
      <c r="O21" s="96">
        <v>8179.44091796875</v>
      </c>
      <c r="P21" s="77"/>
      <c r="Q21" s="97"/>
      <c r="R21" s="97"/>
      <c r="S21" s="98"/>
      <c r="T21" s="51">
        <v>7</v>
      </c>
      <c r="U21" s="51">
        <v>1</v>
      </c>
      <c r="V21" s="52">
        <v>84.655556</v>
      </c>
      <c r="W21" s="52">
        <v>0.014493</v>
      </c>
      <c r="X21" s="52">
        <v>0.058423</v>
      </c>
      <c r="Y21" s="52">
        <v>1.626754</v>
      </c>
      <c r="Z21" s="52">
        <v>0</v>
      </c>
      <c r="AA21" s="52">
        <v>0</v>
      </c>
      <c r="AB21" s="82">
        <v>21</v>
      </c>
      <c r="AC21" s="82"/>
      <c r="AD21" s="99"/>
      <c r="AE21" s="84" t="s">
        <v>582</v>
      </c>
      <c r="AF21" s="84">
        <v>239</v>
      </c>
      <c r="AG21" s="84">
        <v>2135</v>
      </c>
      <c r="AH21" s="84">
        <v>22144</v>
      </c>
      <c r="AI21" s="84">
        <v>0</v>
      </c>
      <c r="AJ21" s="84"/>
      <c r="AK21" s="84" t="s">
        <v>606</v>
      </c>
      <c r="AL21" s="84" t="s">
        <v>628</v>
      </c>
      <c r="AM21" s="84"/>
      <c r="AN21" s="84"/>
      <c r="AO21" s="86">
        <v>41348.66123842593</v>
      </c>
      <c r="AP21" s="89" t="s">
        <v>661</v>
      </c>
      <c r="AQ21" s="84" t="b">
        <v>0</v>
      </c>
      <c r="AR21" s="84" t="b">
        <v>0</v>
      </c>
      <c r="AS21" s="84" t="b">
        <v>1</v>
      </c>
      <c r="AT21" s="84" t="s">
        <v>671</v>
      </c>
      <c r="AU21" s="84">
        <v>652</v>
      </c>
      <c r="AV21" s="89" t="s">
        <v>673</v>
      </c>
      <c r="AW21" s="84" t="b">
        <v>0</v>
      </c>
      <c r="AX21" s="84" t="s">
        <v>680</v>
      </c>
      <c r="AY21" s="89" t="s">
        <v>699</v>
      </c>
      <c r="AZ21" s="84" t="s">
        <v>66</v>
      </c>
      <c r="BA21" s="84" t="str">
        <f>REPLACE(INDEX(GroupVertices[Group],MATCH(Vertices[[#This Row],[Vertex]],GroupVertices[Vertex],0)),1,1,"")</f>
        <v>3</v>
      </c>
      <c r="BB21" s="51"/>
      <c r="BC21" s="51"/>
      <c r="BD21" s="51"/>
      <c r="BE21" s="51"/>
      <c r="BF21" s="51" t="s">
        <v>819</v>
      </c>
      <c r="BG21" s="51" t="s">
        <v>819</v>
      </c>
      <c r="BH21" s="129" t="s">
        <v>849</v>
      </c>
      <c r="BI21" s="129" t="s">
        <v>849</v>
      </c>
      <c r="BJ21" s="129" t="s">
        <v>879</v>
      </c>
      <c r="BK21" s="129" t="s">
        <v>879</v>
      </c>
      <c r="BL21" s="129">
        <v>0</v>
      </c>
      <c r="BM21" s="132">
        <v>0</v>
      </c>
      <c r="BN21" s="129">
        <v>0</v>
      </c>
      <c r="BO21" s="132">
        <v>0</v>
      </c>
      <c r="BP21" s="129">
        <v>0</v>
      </c>
      <c r="BQ21" s="132">
        <v>0</v>
      </c>
      <c r="BR21" s="129">
        <v>26</v>
      </c>
      <c r="BS21" s="132">
        <v>100</v>
      </c>
      <c r="BT21" s="129">
        <v>26</v>
      </c>
      <c r="BU21" s="2"/>
      <c r="BV21" s="3"/>
      <c r="BW21" s="3"/>
      <c r="BX21" s="3"/>
      <c r="BY21" s="3"/>
    </row>
    <row r="22" spans="1:77" ht="37.9" customHeight="1">
      <c r="A22" s="14" t="s">
        <v>248</v>
      </c>
      <c r="C22" s="15"/>
      <c r="D22" s="15" t="s">
        <v>64</v>
      </c>
      <c r="E22" s="94">
        <v>436.642989010989</v>
      </c>
      <c r="F22" s="81"/>
      <c r="G22" s="113" t="s">
        <v>305</v>
      </c>
      <c r="H22" s="15"/>
      <c r="I22" s="16" t="s">
        <v>248</v>
      </c>
      <c r="J22" s="66"/>
      <c r="K22" s="66"/>
      <c r="L22" s="115" t="s">
        <v>731</v>
      </c>
      <c r="M22" s="95">
        <v>627.9245286192455</v>
      </c>
      <c r="N22" s="96">
        <v>5035.8994140625</v>
      </c>
      <c r="O22" s="96">
        <v>4612.94091796875</v>
      </c>
      <c r="P22" s="77"/>
      <c r="Q22" s="97"/>
      <c r="R22" s="97"/>
      <c r="S22" s="98"/>
      <c r="T22" s="51">
        <v>0</v>
      </c>
      <c r="U22" s="51">
        <v>5</v>
      </c>
      <c r="V22" s="52">
        <v>19.027273</v>
      </c>
      <c r="W22" s="52">
        <v>0.012658</v>
      </c>
      <c r="X22" s="52">
        <v>0.055631</v>
      </c>
      <c r="Y22" s="52">
        <v>1.088766</v>
      </c>
      <c r="Z22" s="52">
        <v>0</v>
      </c>
      <c r="AA22" s="52">
        <v>0</v>
      </c>
      <c r="AB22" s="82">
        <v>22</v>
      </c>
      <c r="AC22" s="82"/>
      <c r="AD22" s="99"/>
      <c r="AE22" s="84" t="s">
        <v>523</v>
      </c>
      <c r="AF22" s="84">
        <v>4</v>
      </c>
      <c r="AG22" s="84">
        <v>3742</v>
      </c>
      <c r="AH22" s="84">
        <v>149407</v>
      </c>
      <c r="AI22" s="84">
        <v>6</v>
      </c>
      <c r="AJ22" s="84"/>
      <c r="AK22" s="84" t="s">
        <v>607</v>
      </c>
      <c r="AL22" s="84"/>
      <c r="AM22" s="84"/>
      <c r="AN22" s="84"/>
      <c r="AO22" s="86">
        <v>42515.81842592593</v>
      </c>
      <c r="AP22" s="89" t="s">
        <v>662</v>
      </c>
      <c r="AQ22" s="84" t="b">
        <v>1</v>
      </c>
      <c r="AR22" s="84" t="b">
        <v>0</v>
      </c>
      <c r="AS22" s="84" t="b">
        <v>0</v>
      </c>
      <c r="AT22" s="84" t="s">
        <v>509</v>
      </c>
      <c r="AU22" s="84">
        <v>871</v>
      </c>
      <c r="AV22" s="84"/>
      <c r="AW22" s="84" t="b">
        <v>0</v>
      </c>
      <c r="AX22" s="84" t="s">
        <v>680</v>
      </c>
      <c r="AY22" s="89" t="s">
        <v>700</v>
      </c>
      <c r="AZ22" s="84" t="s">
        <v>66</v>
      </c>
      <c r="BA22" s="84" t="str">
        <f>REPLACE(INDEX(GroupVertices[Group],MATCH(Vertices[[#This Row],[Vertex]],GroupVertices[Vertex],0)),1,1,"")</f>
        <v>2</v>
      </c>
      <c r="BB22" s="51"/>
      <c r="BC22" s="51"/>
      <c r="BD22" s="51"/>
      <c r="BE22" s="51"/>
      <c r="BF22" s="51" t="s">
        <v>283</v>
      </c>
      <c r="BG22" s="51" t="s">
        <v>283</v>
      </c>
      <c r="BH22" s="129" t="s">
        <v>849</v>
      </c>
      <c r="BI22" s="129" t="s">
        <v>849</v>
      </c>
      <c r="BJ22" s="129" t="s">
        <v>879</v>
      </c>
      <c r="BK22" s="129" t="s">
        <v>879</v>
      </c>
      <c r="BL22" s="129">
        <v>0</v>
      </c>
      <c r="BM22" s="132">
        <v>0</v>
      </c>
      <c r="BN22" s="129">
        <v>0</v>
      </c>
      <c r="BO22" s="132">
        <v>0</v>
      </c>
      <c r="BP22" s="129">
        <v>0</v>
      </c>
      <c r="BQ22" s="132">
        <v>0</v>
      </c>
      <c r="BR22" s="129">
        <v>130</v>
      </c>
      <c r="BS22" s="132">
        <v>100</v>
      </c>
      <c r="BT22" s="129">
        <v>130</v>
      </c>
      <c r="BU22" s="2"/>
      <c r="BV22" s="3"/>
      <c r="BW22" s="3"/>
      <c r="BX22" s="3"/>
      <c r="BY22" s="3"/>
    </row>
    <row r="23" spans="1:77" ht="37.9" customHeight="1">
      <c r="A23" s="14" t="s">
        <v>263</v>
      </c>
      <c r="C23" s="15"/>
      <c r="D23" s="15" t="s">
        <v>64</v>
      </c>
      <c r="E23" s="94">
        <v>268.5272967032967</v>
      </c>
      <c r="F23" s="81"/>
      <c r="G23" s="113" t="s">
        <v>319</v>
      </c>
      <c r="H23" s="15"/>
      <c r="I23" s="16" t="s">
        <v>263</v>
      </c>
      <c r="J23" s="66"/>
      <c r="K23" s="66"/>
      <c r="L23" s="115" t="s">
        <v>732</v>
      </c>
      <c r="M23" s="95">
        <v>244.16868787109146</v>
      </c>
      <c r="N23" s="96">
        <v>8090.37158203125</v>
      </c>
      <c r="O23" s="96">
        <v>8039.24853515625</v>
      </c>
      <c r="P23" s="77"/>
      <c r="Q23" s="97"/>
      <c r="R23" s="97"/>
      <c r="S23" s="98"/>
      <c r="T23" s="51">
        <v>8</v>
      </c>
      <c r="U23" s="51">
        <v>1</v>
      </c>
      <c r="V23" s="52">
        <v>24.979293</v>
      </c>
      <c r="W23" s="52">
        <v>0.014493</v>
      </c>
      <c r="X23" s="52">
        <v>0.085512</v>
      </c>
      <c r="Y23" s="52">
        <v>1.653697</v>
      </c>
      <c r="Z23" s="52">
        <v>0.14285714285714285</v>
      </c>
      <c r="AA23" s="52">
        <v>0</v>
      </c>
      <c r="AB23" s="82">
        <v>23</v>
      </c>
      <c r="AC23" s="82"/>
      <c r="AD23" s="99"/>
      <c r="AE23" s="84" t="s">
        <v>584</v>
      </c>
      <c r="AF23" s="84">
        <v>264</v>
      </c>
      <c r="AG23" s="84">
        <v>1460</v>
      </c>
      <c r="AH23" s="84">
        <v>28876</v>
      </c>
      <c r="AI23" s="84">
        <v>0</v>
      </c>
      <c r="AJ23" s="84"/>
      <c r="AK23" s="84" t="s">
        <v>606</v>
      </c>
      <c r="AL23" s="84" t="s">
        <v>628</v>
      </c>
      <c r="AM23" s="84"/>
      <c r="AN23" s="84"/>
      <c r="AO23" s="86">
        <v>41348.64077546296</v>
      </c>
      <c r="AP23" s="89" t="s">
        <v>663</v>
      </c>
      <c r="AQ23" s="84" t="b">
        <v>0</v>
      </c>
      <c r="AR23" s="84" t="b">
        <v>0</v>
      </c>
      <c r="AS23" s="84" t="b">
        <v>1</v>
      </c>
      <c r="AT23" s="84" t="s">
        <v>671</v>
      </c>
      <c r="AU23" s="84">
        <v>652</v>
      </c>
      <c r="AV23" s="89" t="s">
        <v>673</v>
      </c>
      <c r="AW23" s="84" t="b">
        <v>0</v>
      </c>
      <c r="AX23" s="84" t="s">
        <v>680</v>
      </c>
      <c r="AY23" s="89" t="s">
        <v>701</v>
      </c>
      <c r="AZ23" s="84" t="s">
        <v>66</v>
      </c>
      <c r="BA23" s="84" t="str">
        <f>REPLACE(INDEX(GroupVertices[Group],MATCH(Vertices[[#This Row],[Vertex]],GroupVertices[Vertex],0)),1,1,"")</f>
        <v>4</v>
      </c>
      <c r="BB23" s="51"/>
      <c r="BC23" s="51"/>
      <c r="BD23" s="51"/>
      <c r="BE23" s="51"/>
      <c r="BF23" s="51" t="s">
        <v>819</v>
      </c>
      <c r="BG23" s="51" t="s">
        <v>819</v>
      </c>
      <c r="BH23" s="129" t="s">
        <v>849</v>
      </c>
      <c r="BI23" s="129" t="s">
        <v>849</v>
      </c>
      <c r="BJ23" s="129" t="s">
        <v>879</v>
      </c>
      <c r="BK23" s="129" t="s">
        <v>879</v>
      </c>
      <c r="BL23" s="129">
        <v>0</v>
      </c>
      <c r="BM23" s="132">
        <v>0</v>
      </c>
      <c r="BN23" s="129">
        <v>0</v>
      </c>
      <c r="BO23" s="132">
        <v>0</v>
      </c>
      <c r="BP23" s="129">
        <v>0</v>
      </c>
      <c r="BQ23" s="132">
        <v>0</v>
      </c>
      <c r="BR23" s="129">
        <v>26</v>
      </c>
      <c r="BS23" s="132">
        <v>100</v>
      </c>
      <c r="BT23" s="129">
        <v>26</v>
      </c>
      <c r="BU23" s="2"/>
      <c r="BV23" s="3"/>
      <c r="BW23" s="3"/>
      <c r="BX23" s="3"/>
      <c r="BY23" s="3"/>
    </row>
    <row r="24" spans="1:77" ht="37.9" customHeight="1">
      <c r="A24" s="14" t="s">
        <v>260</v>
      </c>
      <c r="C24" s="15"/>
      <c r="D24" s="15" t="s">
        <v>64</v>
      </c>
      <c r="E24" s="94">
        <v>274.5682637362637</v>
      </c>
      <c r="F24" s="81"/>
      <c r="G24" s="113" t="s">
        <v>316</v>
      </c>
      <c r="H24" s="15"/>
      <c r="I24" s="16" t="s">
        <v>260</v>
      </c>
      <c r="J24" s="66"/>
      <c r="K24" s="66"/>
      <c r="L24" s="115" t="s">
        <v>733</v>
      </c>
      <c r="M24" s="95">
        <v>257.9583368375019</v>
      </c>
      <c r="N24" s="96">
        <v>5286.38330078125</v>
      </c>
      <c r="O24" s="96">
        <v>6432.5078125</v>
      </c>
      <c r="P24" s="77"/>
      <c r="Q24" s="97"/>
      <c r="R24" s="97"/>
      <c r="S24" s="98"/>
      <c r="T24" s="51">
        <v>8</v>
      </c>
      <c r="U24" s="51">
        <v>1</v>
      </c>
      <c r="V24" s="52">
        <v>90.144444</v>
      </c>
      <c r="W24" s="52">
        <v>0.014706</v>
      </c>
      <c r="X24" s="52">
        <v>0.069484</v>
      </c>
      <c r="Y24" s="52">
        <v>1.805265</v>
      </c>
      <c r="Z24" s="52">
        <v>0.023809523809523808</v>
      </c>
      <c r="AA24" s="52">
        <v>0</v>
      </c>
      <c r="AB24" s="82">
        <v>24</v>
      </c>
      <c r="AC24" s="82"/>
      <c r="AD24" s="99"/>
      <c r="AE24" s="84" t="s">
        <v>584</v>
      </c>
      <c r="AF24" s="84">
        <v>206</v>
      </c>
      <c r="AG24" s="84">
        <v>1542</v>
      </c>
      <c r="AH24" s="84">
        <v>29773</v>
      </c>
      <c r="AI24" s="84">
        <v>0</v>
      </c>
      <c r="AJ24" s="84"/>
      <c r="AK24" s="84" t="s">
        <v>606</v>
      </c>
      <c r="AL24" s="84" t="s">
        <v>628</v>
      </c>
      <c r="AM24" s="84"/>
      <c r="AN24" s="84"/>
      <c r="AO24" s="86">
        <v>41348.45408564815</v>
      </c>
      <c r="AP24" s="89" t="s">
        <v>664</v>
      </c>
      <c r="AQ24" s="84" t="b">
        <v>0</v>
      </c>
      <c r="AR24" s="84" t="b">
        <v>0</v>
      </c>
      <c r="AS24" s="84" t="b">
        <v>1</v>
      </c>
      <c r="AT24" s="84" t="s">
        <v>671</v>
      </c>
      <c r="AU24" s="84">
        <v>442</v>
      </c>
      <c r="AV24" s="89" t="s">
        <v>673</v>
      </c>
      <c r="AW24" s="84" t="b">
        <v>0</v>
      </c>
      <c r="AX24" s="84" t="s">
        <v>680</v>
      </c>
      <c r="AY24" s="89" t="s">
        <v>702</v>
      </c>
      <c r="AZ24" s="84" t="s">
        <v>66</v>
      </c>
      <c r="BA24" s="84" t="str">
        <f>REPLACE(INDEX(GroupVertices[Group],MATCH(Vertices[[#This Row],[Vertex]],GroupVertices[Vertex],0)),1,1,"")</f>
        <v>3</v>
      </c>
      <c r="BB24" s="51"/>
      <c r="BC24" s="51"/>
      <c r="BD24" s="51"/>
      <c r="BE24" s="51"/>
      <c r="BF24" s="51" t="s">
        <v>819</v>
      </c>
      <c r="BG24" s="51" t="s">
        <v>819</v>
      </c>
      <c r="BH24" s="129" t="s">
        <v>849</v>
      </c>
      <c r="BI24" s="129" t="s">
        <v>849</v>
      </c>
      <c r="BJ24" s="129" t="s">
        <v>879</v>
      </c>
      <c r="BK24" s="129" t="s">
        <v>879</v>
      </c>
      <c r="BL24" s="129">
        <v>0</v>
      </c>
      <c r="BM24" s="132">
        <v>0</v>
      </c>
      <c r="BN24" s="129">
        <v>0</v>
      </c>
      <c r="BO24" s="132">
        <v>0</v>
      </c>
      <c r="BP24" s="129">
        <v>0</v>
      </c>
      <c r="BQ24" s="132">
        <v>0</v>
      </c>
      <c r="BR24" s="129">
        <v>26</v>
      </c>
      <c r="BS24" s="132">
        <v>100</v>
      </c>
      <c r="BT24" s="129">
        <v>26</v>
      </c>
      <c r="BU24" s="2"/>
      <c r="BV24" s="3"/>
      <c r="BW24" s="3"/>
      <c r="BX24" s="3"/>
      <c r="BY24" s="3"/>
    </row>
    <row r="25" spans="1:77" ht="37.9" customHeight="1">
      <c r="A25" s="14" t="s">
        <v>249</v>
      </c>
      <c r="C25" s="15"/>
      <c r="D25" s="15" t="s">
        <v>64</v>
      </c>
      <c r="E25" s="94">
        <v>353.91120879120876</v>
      </c>
      <c r="F25" s="81"/>
      <c r="G25" s="113" t="s">
        <v>306</v>
      </c>
      <c r="H25" s="15"/>
      <c r="I25" s="16" t="s">
        <v>249</v>
      </c>
      <c r="J25" s="66"/>
      <c r="K25" s="66"/>
      <c r="L25" s="115" t="s">
        <v>734</v>
      </c>
      <c r="M25" s="95">
        <v>439.07360435974635</v>
      </c>
      <c r="N25" s="96">
        <v>4996.90283203125</v>
      </c>
      <c r="O25" s="96">
        <v>8391.0673828125</v>
      </c>
      <c r="P25" s="77"/>
      <c r="Q25" s="97"/>
      <c r="R25" s="97"/>
      <c r="S25" s="98"/>
      <c r="T25" s="51">
        <v>0</v>
      </c>
      <c r="U25" s="51">
        <v>6</v>
      </c>
      <c r="V25" s="52">
        <v>126.627273</v>
      </c>
      <c r="W25" s="52">
        <v>0.018182</v>
      </c>
      <c r="X25" s="52">
        <v>0.066195</v>
      </c>
      <c r="Y25" s="52">
        <v>1.359916</v>
      </c>
      <c r="Z25" s="52">
        <v>0</v>
      </c>
      <c r="AA25" s="52">
        <v>0</v>
      </c>
      <c r="AB25" s="82">
        <v>25</v>
      </c>
      <c r="AC25" s="82"/>
      <c r="AD25" s="99"/>
      <c r="AE25" s="84" t="s">
        <v>585</v>
      </c>
      <c r="AF25" s="84">
        <v>23</v>
      </c>
      <c r="AG25" s="84">
        <v>2619</v>
      </c>
      <c r="AH25" s="84">
        <v>59662</v>
      </c>
      <c r="AI25" s="84">
        <v>55</v>
      </c>
      <c r="AJ25" s="84"/>
      <c r="AK25" s="84" t="s">
        <v>608</v>
      </c>
      <c r="AL25" s="84"/>
      <c r="AM25" s="84"/>
      <c r="AN25" s="84"/>
      <c r="AO25" s="86">
        <v>43278.156273148146</v>
      </c>
      <c r="AP25" s="84"/>
      <c r="AQ25" s="84" t="b">
        <v>1</v>
      </c>
      <c r="AR25" s="84" t="b">
        <v>0</v>
      </c>
      <c r="AS25" s="84" t="b">
        <v>0</v>
      </c>
      <c r="AT25" s="84" t="s">
        <v>509</v>
      </c>
      <c r="AU25" s="84">
        <v>43</v>
      </c>
      <c r="AV25" s="84"/>
      <c r="AW25" s="84" t="b">
        <v>0</v>
      </c>
      <c r="AX25" s="84" t="s">
        <v>680</v>
      </c>
      <c r="AY25" s="89" t="s">
        <v>703</v>
      </c>
      <c r="AZ25" s="84" t="s">
        <v>66</v>
      </c>
      <c r="BA25" s="84" t="str">
        <f>REPLACE(INDEX(GroupVertices[Group],MATCH(Vertices[[#This Row],[Vertex]],GroupVertices[Vertex],0)),1,1,"")</f>
        <v>3</v>
      </c>
      <c r="BB25" s="51"/>
      <c r="BC25" s="51"/>
      <c r="BD25" s="51"/>
      <c r="BE25" s="51"/>
      <c r="BF25" s="51" t="s">
        <v>283</v>
      </c>
      <c r="BG25" s="51" t="s">
        <v>283</v>
      </c>
      <c r="BH25" s="129" t="s">
        <v>849</v>
      </c>
      <c r="BI25" s="129" t="s">
        <v>849</v>
      </c>
      <c r="BJ25" s="129" t="s">
        <v>879</v>
      </c>
      <c r="BK25" s="129" t="s">
        <v>879</v>
      </c>
      <c r="BL25" s="129">
        <v>0</v>
      </c>
      <c r="BM25" s="132">
        <v>0</v>
      </c>
      <c r="BN25" s="129">
        <v>0</v>
      </c>
      <c r="BO25" s="132">
        <v>0</v>
      </c>
      <c r="BP25" s="129">
        <v>0</v>
      </c>
      <c r="BQ25" s="132">
        <v>0</v>
      </c>
      <c r="BR25" s="129">
        <v>156</v>
      </c>
      <c r="BS25" s="132">
        <v>100</v>
      </c>
      <c r="BT25" s="129">
        <v>156</v>
      </c>
      <c r="BU25" s="2"/>
      <c r="BV25" s="3"/>
      <c r="BW25" s="3"/>
      <c r="BX25" s="3"/>
      <c r="BY25" s="3"/>
    </row>
    <row r="26" spans="1:77" ht="37.9" customHeight="1">
      <c r="A26" s="14" t="s">
        <v>250</v>
      </c>
      <c r="C26" s="15"/>
      <c r="D26" s="15" t="s">
        <v>64</v>
      </c>
      <c r="E26" s="94">
        <v>294.90127472527473</v>
      </c>
      <c r="F26" s="81"/>
      <c r="G26" s="113" t="s">
        <v>307</v>
      </c>
      <c r="H26" s="15"/>
      <c r="I26" s="16" t="s">
        <v>250</v>
      </c>
      <c r="J26" s="66"/>
      <c r="K26" s="66"/>
      <c r="L26" s="115" t="s">
        <v>735</v>
      </c>
      <c r="M26" s="95">
        <v>304.3722772610297</v>
      </c>
      <c r="N26" s="96">
        <v>9490.279296875</v>
      </c>
      <c r="O26" s="96">
        <v>9007.3662109375</v>
      </c>
      <c r="P26" s="77"/>
      <c r="Q26" s="97"/>
      <c r="R26" s="97"/>
      <c r="S26" s="98"/>
      <c r="T26" s="51">
        <v>0</v>
      </c>
      <c r="U26" s="51">
        <v>4</v>
      </c>
      <c r="V26" s="52">
        <v>9.993939</v>
      </c>
      <c r="W26" s="52">
        <v>0.014085</v>
      </c>
      <c r="X26" s="52">
        <v>0.048006</v>
      </c>
      <c r="Y26" s="52">
        <v>0.902317</v>
      </c>
      <c r="Z26" s="52">
        <v>0.08333333333333333</v>
      </c>
      <c r="AA26" s="52">
        <v>0</v>
      </c>
      <c r="AB26" s="82">
        <v>26</v>
      </c>
      <c r="AC26" s="82"/>
      <c r="AD26" s="99"/>
      <c r="AE26" s="84" t="s">
        <v>586</v>
      </c>
      <c r="AF26" s="84">
        <v>267</v>
      </c>
      <c r="AG26" s="84">
        <v>1818</v>
      </c>
      <c r="AH26" s="84">
        <v>58095</v>
      </c>
      <c r="AI26" s="84">
        <v>66</v>
      </c>
      <c r="AJ26" s="84"/>
      <c r="AK26" s="84" t="s">
        <v>609</v>
      </c>
      <c r="AL26" s="84" t="s">
        <v>629</v>
      </c>
      <c r="AM26" s="84"/>
      <c r="AN26" s="84"/>
      <c r="AO26" s="86">
        <v>43422.45193287037</v>
      </c>
      <c r="AP26" s="89" t="s">
        <v>665</v>
      </c>
      <c r="AQ26" s="84" t="b">
        <v>0</v>
      </c>
      <c r="AR26" s="84" t="b">
        <v>0</v>
      </c>
      <c r="AS26" s="84" t="b">
        <v>0</v>
      </c>
      <c r="AT26" s="84" t="s">
        <v>509</v>
      </c>
      <c r="AU26" s="84">
        <v>64</v>
      </c>
      <c r="AV26" s="89" t="s">
        <v>673</v>
      </c>
      <c r="AW26" s="84" t="b">
        <v>0</v>
      </c>
      <c r="AX26" s="84" t="s">
        <v>680</v>
      </c>
      <c r="AY26" s="89" t="s">
        <v>704</v>
      </c>
      <c r="AZ26" s="84" t="s">
        <v>66</v>
      </c>
      <c r="BA26" s="84" t="str">
        <f>REPLACE(INDEX(GroupVertices[Group],MATCH(Vertices[[#This Row],[Vertex]],GroupVertices[Vertex],0)),1,1,"")</f>
        <v>4</v>
      </c>
      <c r="BB26" s="51"/>
      <c r="BC26" s="51"/>
      <c r="BD26" s="51"/>
      <c r="BE26" s="51"/>
      <c r="BF26" s="51" t="s">
        <v>283</v>
      </c>
      <c r="BG26" s="51" t="s">
        <v>920</v>
      </c>
      <c r="BH26" s="129" t="s">
        <v>849</v>
      </c>
      <c r="BI26" s="129" t="s">
        <v>931</v>
      </c>
      <c r="BJ26" s="129" t="s">
        <v>879</v>
      </c>
      <c r="BK26" s="129" t="s">
        <v>941</v>
      </c>
      <c r="BL26" s="129">
        <v>0</v>
      </c>
      <c r="BM26" s="132">
        <v>0</v>
      </c>
      <c r="BN26" s="129">
        <v>0</v>
      </c>
      <c r="BO26" s="132">
        <v>0</v>
      </c>
      <c r="BP26" s="129">
        <v>0</v>
      </c>
      <c r="BQ26" s="132">
        <v>0</v>
      </c>
      <c r="BR26" s="129">
        <v>80</v>
      </c>
      <c r="BS26" s="132">
        <v>100</v>
      </c>
      <c r="BT26" s="129">
        <v>80</v>
      </c>
      <c r="BU26" s="2"/>
      <c r="BV26" s="3"/>
      <c r="BW26" s="3"/>
      <c r="BX26" s="3"/>
      <c r="BY26" s="3"/>
    </row>
    <row r="27" spans="1:77" ht="37.9" customHeight="1">
      <c r="A27" s="14" t="s">
        <v>252</v>
      </c>
      <c r="C27" s="15"/>
      <c r="D27" s="15" t="s">
        <v>64</v>
      </c>
      <c r="E27" s="94">
        <v>465.81643956043956</v>
      </c>
      <c r="F27" s="81"/>
      <c r="G27" s="113" t="s">
        <v>308</v>
      </c>
      <c r="H27" s="15"/>
      <c r="I27" s="16" t="s">
        <v>252</v>
      </c>
      <c r="J27" s="66"/>
      <c r="K27" s="66"/>
      <c r="L27" s="115" t="s">
        <v>736</v>
      </c>
      <c r="M27" s="95">
        <v>694.5184431399593</v>
      </c>
      <c r="N27" s="96">
        <v>8960.0888671875</v>
      </c>
      <c r="O27" s="96">
        <v>7333.38037109375</v>
      </c>
      <c r="P27" s="77"/>
      <c r="Q27" s="97"/>
      <c r="R27" s="97"/>
      <c r="S27" s="98"/>
      <c r="T27" s="51">
        <v>4</v>
      </c>
      <c r="U27" s="51">
        <v>4</v>
      </c>
      <c r="V27" s="52">
        <v>99.046465</v>
      </c>
      <c r="W27" s="52">
        <v>0.017544</v>
      </c>
      <c r="X27" s="52">
        <v>0.074854</v>
      </c>
      <c r="Y27" s="52">
        <v>1.542234</v>
      </c>
      <c r="Z27" s="52">
        <v>0.19047619047619047</v>
      </c>
      <c r="AA27" s="52">
        <v>0.14285714285714285</v>
      </c>
      <c r="AB27" s="82">
        <v>27</v>
      </c>
      <c r="AC27" s="82"/>
      <c r="AD27" s="99"/>
      <c r="AE27" s="84" t="s">
        <v>578</v>
      </c>
      <c r="AF27" s="84">
        <v>12</v>
      </c>
      <c r="AG27" s="84">
        <v>4138</v>
      </c>
      <c r="AH27" s="84">
        <v>66245</v>
      </c>
      <c r="AI27" s="84">
        <v>138</v>
      </c>
      <c r="AJ27" s="84"/>
      <c r="AK27" s="84" t="s">
        <v>610</v>
      </c>
      <c r="AL27" s="84"/>
      <c r="AM27" s="89" t="s">
        <v>643</v>
      </c>
      <c r="AN27" s="84"/>
      <c r="AO27" s="86">
        <v>43257.205462962964</v>
      </c>
      <c r="AP27" s="84"/>
      <c r="AQ27" s="84" t="b">
        <v>1</v>
      </c>
      <c r="AR27" s="84" t="b">
        <v>0</v>
      </c>
      <c r="AS27" s="84" t="b">
        <v>0</v>
      </c>
      <c r="AT27" s="84" t="s">
        <v>509</v>
      </c>
      <c r="AU27" s="84">
        <v>91</v>
      </c>
      <c r="AV27" s="84"/>
      <c r="AW27" s="84" t="b">
        <v>0</v>
      </c>
      <c r="AX27" s="84" t="s">
        <v>680</v>
      </c>
      <c r="AY27" s="89" t="s">
        <v>705</v>
      </c>
      <c r="AZ27" s="84" t="s">
        <v>66</v>
      </c>
      <c r="BA27" s="84" t="str">
        <f>REPLACE(INDEX(GroupVertices[Group],MATCH(Vertices[[#This Row],[Vertex]],GroupVertices[Vertex],0)),1,1,"")</f>
        <v>4</v>
      </c>
      <c r="BB27" s="51"/>
      <c r="BC27" s="51"/>
      <c r="BD27" s="51"/>
      <c r="BE27" s="51"/>
      <c r="BF27" s="51" t="s">
        <v>819</v>
      </c>
      <c r="BG27" s="51" t="s">
        <v>921</v>
      </c>
      <c r="BH27" s="129" t="s">
        <v>849</v>
      </c>
      <c r="BI27" s="129" t="s">
        <v>932</v>
      </c>
      <c r="BJ27" s="129" t="s">
        <v>879</v>
      </c>
      <c r="BK27" s="129" t="s">
        <v>942</v>
      </c>
      <c r="BL27" s="129">
        <v>0</v>
      </c>
      <c r="BM27" s="132">
        <v>0</v>
      </c>
      <c r="BN27" s="129">
        <v>0</v>
      </c>
      <c r="BO27" s="132">
        <v>0</v>
      </c>
      <c r="BP27" s="129">
        <v>0</v>
      </c>
      <c r="BQ27" s="132">
        <v>0</v>
      </c>
      <c r="BR27" s="129">
        <v>140</v>
      </c>
      <c r="BS27" s="132">
        <v>100</v>
      </c>
      <c r="BT27" s="129">
        <v>140</v>
      </c>
      <c r="BU27" s="2"/>
      <c r="BV27" s="3"/>
      <c r="BW27" s="3"/>
      <c r="BX27" s="3"/>
      <c r="BY27" s="3"/>
    </row>
    <row r="28" spans="1:77" ht="37.9" customHeight="1">
      <c r="A28" s="14" t="s">
        <v>253</v>
      </c>
      <c r="C28" s="15"/>
      <c r="D28" s="15" t="s">
        <v>64</v>
      </c>
      <c r="E28" s="94">
        <v>307.2042197802198</v>
      </c>
      <c r="F28" s="81"/>
      <c r="G28" s="113" t="s">
        <v>309</v>
      </c>
      <c r="H28" s="15"/>
      <c r="I28" s="16" t="s">
        <v>253</v>
      </c>
      <c r="J28" s="66"/>
      <c r="K28" s="66"/>
      <c r="L28" s="115" t="s">
        <v>737</v>
      </c>
      <c r="M28" s="95">
        <v>332.45607454628026</v>
      </c>
      <c r="N28" s="96">
        <v>4659.0771484375</v>
      </c>
      <c r="O28" s="96">
        <v>992.256103515625</v>
      </c>
      <c r="P28" s="77"/>
      <c r="Q28" s="97"/>
      <c r="R28" s="97"/>
      <c r="S28" s="98"/>
      <c r="T28" s="51">
        <v>2</v>
      </c>
      <c r="U28" s="51">
        <v>8</v>
      </c>
      <c r="V28" s="52">
        <v>200.55202</v>
      </c>
      <c r="W28" s="52">
        <v>0.019231</v>
      </c>
      <c r="X28" s="52">
        <v>0.091537</v>
      </c>
      <c r="Y28" s="52">
        <v>1.96002</v>
      </c>
      <c r="Z28" s="52">
        <v>0.09722222222222222</v>
      </c>
      <c r="AA28" s="52">
        <v>0.1111111111111111</v>
      </c>
      <c r="AB28" s="82">
        <v>28</v>
      </c>
      <c r="AC28" s="82"/>
      <c r="AD28" s="99"/>
      <c r="AE28" s="84" t="s">
        <v>587</v>
      </c>
      <c r="AF28" s="84">
        <v>6</v>
      </c>
      <c r="AG28" s="84">
        <v>1985</v>
      </c>
      <c r="AH28" s="84">
        <v>132294</v>
      </c>
      <c r="AI28" s="84">
        <v>7</v>
      </c>
      <c r="AJ28" s="84"/>
      <c r="AK28" s="84" t="s">
        <v>611</v>
      </c>
      <c r="AL28" s="84" t="s">
        <v>630</v>
      </c>
      <c r="AM28" s="84"/>
      <c r="AN28" s="84"/>
      <c r="AO28" s="86">
        <v>43167.23217592593</v>
      </c>
      <c r="AP28" s="89" t="s">
        <v>666</v>
      </c>
      <c r="AQ28" s="84" t="b">
        <v>0</v>
      </c>
      <c r="AR28" s="84" t="b">
        <v>0</v>
      </c>
      <c r="AS28" s="84" t="b">
        <v>0</v>
      </c>
      <c r="AT28" s="84" t="s">
        <v>509</v>
      </c>
      <c r="AU28" s="84">
        <v>80</v>
      </c>
      <c r="AV28" s="89" t="s">
        <v>673</v>
      </c>
      <c r="AW28" s="84" t="b">
        <v>0</v>
      </c>
      <c r="AX28" s="84" t="s">
        <v>680</v>
      </c>
      <c r="AY28" s="89" t="s">
        <v>706</v>
      </c>
      <c r="AZ28" s="84" t="s">
        <v>66</v>
      </c>
      <c r="BA28" s="84" t="str">
        <f>REPLACE(INDEX(GroupVertices[Group],MATCH(Vertices[[#This Row],[Vertex]],GroupVertices[Vertex],0)),1,1,"")</f>
        <v>2</v>
      </c>
      <c r="BB28" s="51"/>
      <c r="BC28" s="51"/>
      <c r="BD28" s="51"/>
      <c r="BE28" s="51"/>
      <c r="BF28" s="51" t="s">
        <v>283</v>
      </c>
      <c r="BG28" s="51" t="s">
        <v>922</v>
      </c>
      <c r="BH28" s="129" t="s">
        <v>849</v>
      </c>
      <c r="BI28" s="129" t="s">
        <v>933</v>
      </c>
      <c r="BJ28" s="129" t="s">
        <v>879</v>
      </c>
      <c r="BK28" s="129" t="s">
        <v>943</v>
      </c>
      <c r="BL28" s="129">
        <v>0</v>
      </c>
      <c r="BM28" s="132">
        <v>0</v>
      </c>
      <c r="BN28" s="129">
        <v>0</v>
      </c>
      <c r="BO28" s="132">
        <v>0</v>
      </c>
      <c r="BP28" s="129">
        <v>0</v>
      </c>
      <c r="BQ28" s="132">
        <v>0</v>
      </c>
      <c r="BR28" s="129">
        <v>298</v>
      </c>
      <c r="BS28" s="132">
        <v>100</v>
      </c>
      <c r="BT28" s="129">
        <v>298</v>
      </c>
      <c r="BU28" s="2"/>
      <c r="BV28" s="3"/>
      <c r="BW28" s="3"/>
      <c r="BX28" s="3"/>
      <c r="BY28" s="3"/>
    </row>
    <row r="29" spans="1:77" ht="37.9" customHeight="1">
      <c r="A29" s="14" t="s">
        <v>254</v>
      </c>
      <c r="C29" s="15"/>
      <c r="D29" s="15" t="s">
        <v>64</v>
      </c>
      <c r="E29" s="94">
        <v>1000</v>
      </c>
      <c r="F29" s="81"/>
      <c r="G29" s="113" t="s">
        <v>310</v>
      </c>
      <c r="H29" s="15"/>
      <c r="I29" s="16" t="s">
        <v>254</v>
      </c>
      <c r="J29" s="66"/>
      <c r="K29" s="66"/>
      <c r="L29" s="115" t="s">
        <v>738</v>
      </c>
      <c r="M29" s="95">
        <v>1913.8933779624242</v>
      </c>
      <c r="N29" s="96">
        <v>6188.5703125</v>
      </c>
      <c r="O29" s="96">
        <v>1497.671875</v>
      </c>
      <c r="P29" s="77"/>
      <c r="Q29" s="97"/>
      <c r="R29" s="97"/>
      <c r="S29" s="98"/>
      <c r="T29" s="51">
        <v>1</v>
      </c>
      <c r="U29" s="51">
        <v>1</v>
      </c>
      <c r="V29" s="52">
        <v>0</v>
      </c>
      <c r="W29" s="52">
        <v>0.013333</v>
      </c>
      <c r="X29" s="52">
        <v>0.023804</v>
      </c>
      <c r="Y29" s="52">
        <v>0.52643</v>
      </c>
      <c r="Z29" s="52">
        <v>0.5</v>
      </c>
      <c r="AA29" s="52">
        <v>0</v>
      </c>
      <c r="AB29" s="82">
        <v>29</v>
      </c>
      <c r="AC29" s="82"/>
      <c r="AD29" s="99"/>
      <c r="AE29" s="84" t="s">
        <v>588</v>
      </c>
      <c r="AF29" s="84">
        <v>9006</v>
      </c>
      <c r="AG29" s="84">
        <v>11389</v>
      </c>
      <c r="AH29" s="84">
        <v>118962</v>
      </c>
      <c r="AI29" s="84">
        <v>370</v>
      </c>
      <c r="AJ29" s="84"/>
      <c r="AK29" s="84" t="s">
        <v>612</v>
      </c>
      <c r="AL29" s="84" t="s">
        <v>631</v>
      </c>
      <c r="AM29" s="89" t="s">
        <v>644</v>
      </c>
      <c r="AN29" s="84"/>
      <c r="AO29" s="86">
        <v>39983.56966435185</v>
      </c>
      <c r="AP29" s="84"/>
      <c r="AQ29" s="84" t="b">
        <v>1</v>
      </c>
      <c r="AR29" s="84" t="b">
        <v>0</v>
      </c>
      <c r="AS29" s="84" t="b">
        <v>1</v>
      </c>
      <c r="AT29" s="84" t="s">
        <v>509</v>
      </c>
      <c r="AU29" s="84">
        <v>495</v>
      </c>
      <c r="AV29" s="89" t="s">
        <v>673</v>
      </c>
      <c r="AW29" s="84" t="b">
        <v>0</v>
      </c>
      <c r="AX29" s="84" t="s">
        <v>680</v>
      </c>
      <c r="AY29" s="89" t="s">
        <v>707</v>
      </c>
      <c r="AZ29" s="84" t="s">
        <v>66</v>
      </c>
      <c r="BA29" s="84" t="str">
        <f>REPLACE(INDEX(GroupVertices[Group],MATCH(Vertices[[#This Row],[Vertex]],GroupVertices[Vertex],0)),1,1,"")</f>
        <v>2</v>
      </c>
      <c r="BB29" s="51"/>
      <c r="BC29" s="51"/>
      <c r="BD29" s="51"/>
      <c r="BE29" s="51"/>
      <c r="BF29" s="51" t="s">
        <v>819</v>
      </c>
      <c r="BG29" s="51" t="s">
        <v>819</v>
      </c>
      <c r="BH29" s="129" t="s">
        <v>929</v>
      </c>
      <c r="BI29" s="129" t="s">
        <v>929</v>
      </c>
      <c r="BJ29" s="129" t="s">
        <v>939</v>
      </c>
      <c r="BK29" s="129" t="s">
        <v>939</v>
      </c>
      <c r="BL29" s="129">
        <v>0</v>
      </c>
      <c r="BM29" s="132">
        <v>0</v>
      </c>
      <c r="BN29" s="129">
        <v>0</v>
      </c>
      <c r="BO29" s="132">
        <v>0</v>
      </c>
      <c r="BP29" s="129">
        <v>0</v>
      </c>
      <c r="BQ29" s="132">
        <v>0</v>
      </c>
      <c r="BR29" s="129">
        <v>28</v>
      </c>
      <c r="BS29" s="132">
        <v>100</v>
      </c>
      <c r="BT29" s="129">
        <v>28</v>
      </c>
      <c r="BU29" s="2"/>
      <c r="BV29" s="3"/>
      <c r="BW29" s="3"/>
      <c r="BX29" s="3"/>
      <c r="BY29" s="3"/>
    </row>
    <row r="30" spans="1:77" ht="37.9" customHeight="1">
      <c r="A30" s="14" t="s">
        <v>256</v>
      </c>
      <c r="C30" s="15"/>
      <c r="D30" s="15" t="s">
        <v>64</v>
      </c>
      <c r="E30" s="94">
        <v>1000</v>
      </c>
      <c r="F30" s="81"/>
      <c r="G30" s="113" t="s">
        <v>312</v>
      </c>
      <c r="H30" s="15"/>
      <c r="I30" s="16" t="s">
        <v>256</v>
      </c>
      <c r="J30" s="66"/>
      <c r="K30" s="66"/>
      <c r="L30" s="115" t="s">
        <v>739</v>
      </c>
      <c r="M30" s="95">
        <v>3711.0882377676485</v>
      </c>
      <c r="N30" s="96">
        <v>6188.5703125</v>
      </c>
      <c r="O30" s="96">
        <v>5386.05908203125</v>
      </c>
      <c r="P30" s="77"/>
      <c r="Q30" s="97"/>
      <c r="R30" s="97"/>
      <c r="S30" s="98"/>
      <c r="T30" s="51">
        <v>0</v>
      </c>
      <c r="U30" s="51">
        <v>1</v>
      </c>
      <c r="V30" s="52">
        <v>0</v>
      </c>
      <c r="W30" s="52">
        <v>0.010526</v>
      </c>
      <c r="X30" s="52">
        <v>0.011571</v>
      </c>
      <c r="Y30" s="52">
        <v>0.341809</v>
      </c>
      <c r="Z30" s="52">
        <v>0</v>
      </c>
      <c r="AA30" s="52">
        <v>0</v>
      </c>
      <c r="AB30" s="82">
        <v>30</v>
      </c>
      <c r="AC30" s="82"/>
      <c r="AD30" s="99"/>
      <c r="AE30" s="84" t="s">
        <v>589</v>
      </c>
      <c r="AF30" s="84">
        <v>5</v>
      </c>
      <c r="AG30" s="84">
        <v>22076</v>
      </c>
      <c r="AH30" s="84">
        <v>1113608</v>
      </c>
      <c r="AI30" s="84">
        <v>84</v>
      </c>
      <c r="AJ30" s="84"/>
      <c r="AK30" s="84" t="s">
        <v>613</v>
      </c>
      <c r="AL30" s="84"/>
      <c r="AM30" s="84"/>
      <c r="AN30" s="84"/>
      <c r="AO30" s="86">
        <v>41854.713472222225</v>
      </c>
      <c r="AP30" s="84"/>
      <c r="AQ30" s="84" t="b">
        <v>1</v>
      </c>
      <c r="AR30" s="84" t="b">
        <v>0</v>
      </c>
      <c r="AS30" s="84" t="b">
        <v>0</v>
      </c>
      <c r="AT30" s="84" t="s">
        <v>509</v>
      </c>
      <c r="AU30" s="84">
        <v>13473</v>
      </c>
      <c r="AV30" s="89" t="s">
        <v>673</v>
      </c>
      <c r="AW30" s="84" t="b">
        <v>0</v>
      </c>
      <c r="AX30" s="84" t="s">
        <v>680</v>
      </c>
      <c r="AY30" s="89" t="s">
        <v>708</v>
      </c>
      <c r="AZ30" s="84" t="s">
        <v>66</v>
      </c>
      <c r="BA30" s="84" t="str">
        <f>REPLACE(INDEX(GroupVertices[Group],MATCH(Vertices[[#This Row],[Vertex]],GroupVertices[Vertex],0)),1,1,"")</f>
        <v>3</v>
      </c>
      <c r="BB30" s="51"/>
      <c r="BC30" s="51"/>
      <c r="BD30" s="51"/>
      <c r="BE30" s="51"/>
      <c r="BF30" s="51" t="s">
        <v>283</v>
      </c>
      <c r="BG30" s="51" t="s">
        <v>283</v>
      </c>
      <c r="BH30" s="129" t="s">
        <v>849</v>
      </c>
      <c r="BI30" s="129" t="s">
        <v>849</v>
      </c>
      <c r="BJ30" s="129" t="s">
        <v>879</v>
      </c>
      <c r="BK30" s="129" t="s">
        <v>879</v>
      </c>
      <c r="BL30" s="129">
        <v>0</v>
      </c>
      <c r="BM30" s="132">
        <v>0</v>
      </c>
      <c r="BN30" s="129">
        <v>0</v>
      </c>
      <c r="BO30" s="132">
        <v>0</v>
      </c>
      <c r="BP30" s="129">
        <v>0</v>
      </c>
      <c r="BQ30" s="132">
        <v>0</v>
      </c>
      <c r="BR30" s="129">
        <v>26</v>
      </c>
      <c r="BS30" s="132">
        <v>100</v>
      </c>
      <c r="BT30" s="129">
        <v>26</v>
      </c>
      <c r="BU30" s="2"/>
      <c r="BV30" s="3"/>
      <c r="BW30" s="3"/>
      <c r="BX30" s="3"/>
      <c r="BY30" s="3"/>
    </row>
    <row r="31" spans="1:77" ht="37.9" customHeight="1">
      <c r="A31" s="14" t="s">
        <v>258</v>
      </c>
      <c r="C31" s="15"/>
      <c r="D31" s="15" t="s">
        <v>64</v>
      </c>
      <c r="E31" s="94">
        <v>503.46197802197804</v>
      </c>
      <c r="F31" s="81"/>
      <c r="G31" s="113" t="s">
        <v>314</v>
      </c>
      <c r="H31" s="15"/>
      <c r="I31" s="16" t="s">
        <v>258</v>
      </c>
      <c r="J31" s="66"/>
      <c r="K31" s="66"/>
      <c r="L31" s="115" t="s">
        <v>740</v>
      </c>
      <c r="M31" s="95">
        <v>780.4514995038097</v>
      </c>
      <c r="N31" s="96">
        <v>4069.760498046875</v>
      </c>
      <c r="O31" s="96">
        <v>6220.87939453125</v>
      </c>
      <c r="P31" s="77"/>
      <c r="Q31" s="97"/>
      <c r="R31" s="97"/>
      <c r="S31" s="98"/>
      <c r="T31" s="51">
        <v>0</v>
      </c>
      <c r="U31" s="51">
        <v>2</v>
      </c>
      <c r="V31" s="52">
        <v>1.6</v>
      </c>
      <c r="W31" s="52">
        <v>0.010989</v>
      </c>
      <c r="X31" s="52">
        <v>0.0213</v>
      </c>
      <c r="Y31" s="52">
        <v>0.539342</v>
      </c>
      <c r="Z31" s="52">
        <v>0</v>
      </c>
      <c r="AA31" s="52">
        <v>0</v>
      </c>
      <c r="AB31" s="82">
        <v>31</v>
      </c>
      <c r="AC31" s="82"/>
      <c r="AD31" s="99"/>
      <c r="AE31" s="84" t="s">
        <v>590</v>
      </c>
      <c r="AF31" s="84">
        <v>14</v>
      </c>
      <c r="AG31" s="84">
        <v>4649</v>
      </c>
      <c r="AH31" s="84">
        <v>628507</v>
      </c>
      <c r="AI31" s="84">
        <v>37</v>
      </c>
      <c r="AJ31" s="84"/>
      <c r="AK31" s="84" t="s">
        <v>614</v>
      </c>
      <c r="AL31" s="84" t="s">
        <v>632</v>
      </c>
      <c r="AM31" s="84"/>
      <c r="AN31" s="84"/>
      <c r="AO31" s="86">
        <v>42520.19642361111</v>
      </c>
      <c r="AP31" s="89" t="s">
        <v>667</v>
      </c>
      <c r="AQ31" s="84" t="b">
        <v>1</v>
      </c>
      <c r="AR31" s="84" t="b">
        <v>0</v>
      </c>
      <c r="AS31" s="84" t="b">
        <v>1</v>
      </c>
      <c r="AT31" s="84" t="s">
        <v>509</v>
      </c>
      <c r="AU31" s="84">
        <v>4654</v>
      </c>
      <c r="AV31" s="84"/>
      <c r="AW31" s="84" t="b">
        <v>0</v>
      </c>
      <c r="AX31" s="84" t="s">
        <v>680</v>
      </c>
      <c r="AY31" s="89" t="s">
        <v>709</v>
      </c>
      <c r="AZ31" s="84" t="s">
        <v>66</v>
      </c>
      <c r="BA31" s="84" t="str">
        <f>REPLACE(INDEX(GroupVertices[Group],MATCH(Vertices[[#This Row],[Vertex]],GroupVertices[Vertex],0)),1,1,"")</f>
        <v>3</v>
      </c>
      <c r="BB31" s="51"/>
      <c r="BC31" s="51"/>
      <c r="BD31" s="51"/>
      <c r="BE31" s="51"/>
      <c r="BF31" s="51" t="s">
        <v>283</v>
      </c>
      <c r="BG31" s="51" t="s">
        <v>283</v>
      </c>
      <c r="BH31" s="129" t="s">
        <v>849</v>
      </c>
      <c r="BI31" s="129" t="s">
        <v>849</v>
      </c>
      <c r="BJ31" s="129" t="s">
        <v>879</v>
      </c>
      <c r="BK31" s="129" t="s">
        <v>879</v>
      </c>
      <c r="BL31" s="129">
        <v>0</v>
      </c>
      <c r="BM31" s="132">
        <v>0</v>
      </c>
      <c r="BN31" s="129">
        <v>0</v>
      </c>
      <c r="BO31" s="132">
        <v>0</v>
      </c>
      <c r="BP31" s="129">
        <v>0</v>
      </c>
      <c r="BQ31" s="132">
        <v>0</v>
      </c>
      <c r="BR31" s="129">
        <v>52</v>
      </c>
      <c r="BS31" s="132">
        <v>100</v>
      </c>
      <c r="BT31" s="129">
        <v>52</v>
      </c>
      <c r="BU31" s="2"/>
      <c r="BV31" s="3"/>
      <c r="BW31" s="3"/>
      <c r="BX31" s="3"/>
      <c r="BY31" s="3"/>
    </row>
    <row r="32" spans="1:77" ht="37.9" customHeight="1">
      <c r="A32" s="14" t="s">
        <v>259</v>
      </c>
      <c r="C32" s="15"/>
      <c r="D32" s="15" t="s">
        <v>64</v>
      </c>
      <c r="E32" s="94">
        <v>170.84043956043956</v>
      </c>
      <c r="F32" s="81"/>
      <c r="G32" s="113" t="s">
        <v>315</v>
      </c>
      <c r="H32" s="15"/>
      <c r="I32" s="16" t="s">
        <v>259</v>
      </c>
      <c r="J32" s="66"/>
      <c r="K32" s="66"/>
      <c r="L32" s="115" t="s">
        <v>741</v>
      </c>
      <c r="M32" s="95">
        <v>21.17997409718601</v>
      </c>
      <c r="N32" s="96">
        <v>9213.865234375</v>
      </c>
      <c r="O32" s="96">
        <v>5798.38916015625</v>
      </c>
      <c r="P32" s="77"/>
      <c r="Q32" s="97"/>
      <c r="R32" s="97"/>
      <c r="S32" s="98"/>
      <c r="T32" s="51">
        <v>0</v>
      </c>
      <c r="U32" s="51">
        <v>4</v>
      </c>
      <c r="V32" s="52">
        <v>3.682828</v>
      </c>
      <c r="W32" s="52">
        <v>0.014286</v>
      </c>
      <c r="X32" s="52">
        <v>0.053521</v>
      </c>
      <c r="Y32" s="52">
        <v>0.889896</v>
      </c>
      <c r="Z32" s="52">
        <v>0.4166666666666667</v>
      </c>
      <c r="AA32" s="52">
        <v>0</v>
      </c>
      <c r="AB32" s="82">
        <v>32</v>
      </c>
      <c r="AC32" s="82"/>
      <c r="AD32" s="99"/>
      <c r="AE32" s="84" t="s">
        <v>591</v>
      </c>
      <c r="AF32" s="84">
        <v>311</v>
      </c>
      <c r="AG32" s="84">
        <v>134</v>
      </c>
      <c r="AH32" s="84">
        <v>5402</v>
      </c>
      <c r="AI32" s="84">
        <v>215</v>
      </c>
      <c r="AJ32" s="84"/>
      <c r="AK32" s="89" t="s">
        <v>615</v>
      </c>
      <c r="AL32" s="84" t="s">
        <v>633</v>
      </c>
      <c r="AM32" s="89" t="s">
        <v>645</v>
      </c>
      <c r="AN32" s="84"/>
      <c r="AO32" s="86">
        <v>43121.47755787037</v>
      </c>
      <c r="AP32" s="89" t="s">
        <v>668</v>
      </c>
      <c r="AQ32" s="84" t="b">
        <v>0</v>
      </c>
      <c r="AR32" s="84" t="b">
        <v>0</v>
      </c>
      <c r="AS32" s="84" t="b">
        <v>0</v>
      </c>
      <c r="AT32" s="84" t="s">
        <v>509</v>
      </c>
      <c r="AU32" s="84">
        <v>11</v>
      </c>
      <c r="AV32" s="89" t="s">
        <v>673</v>
      </c>
      <c r="AW32" s="84" t="b">
        <v>0</v>
      </c>
      <c r="AX32" s="84" t="s">
        <v>680</v>
      </c>
      <c r="AY32" s="89" t="s">
        <v>710</v>
      </c>
      <c r="AZ32" s="84" t="s">
        <v>66</v>
      </c>
      <c r="BA32" s="84" t="str">
        <f>REPLACE(INDEX(GroupVertices[Group],MATCH(Vertices[[#This Row],[Vertex]],GroupVertices[Vertex],0)),1,1,"")</f>
        <v>4</v>
      </c>
      <c r="BB32" s="51"/>
      <c r="BC32" s="51"/>
      <c r="BD32" s="51"/>
      <c r="BE32" s="51"/>
      <c r="BF32" s="51" t="s">
        <v>283</v>
      </c>
      <c r="BG32" s="51" t="s">
        <v>923</v>
      </c>
      <c r="BH32" s="129" t="s">
        <v>849</v>
      </c>
      <c r="BI32" s="129" t="s">
        <v>934</v>
      </c>
      <c r="BJ32" s="129" t="s">
        <v>879</v>
      </c>
      <c r="BK32" s="129" t="s">
        <v>944</v>
      </c>
      <c r="BL32" s="129">
        <v>0</v>
      </c>
      <c r="BM32" s="132">
        <v>0</v>
      </c>
      <c r="BN32" s="129">
        <v>0</v>
      </c>
      <c r="BO32" s="132">
        <v>0</v>
      </c>
      <c r="BP32" s="129">
        <v>0</v>
      </c>
      <c r="BQ32" s="132">
        <v>0</v>
      </c>
      <c r="BR32" s="129">
        <v>55</v>
      </c>
      <c r="BS32" s="132">
        <v>100</v>
      </c>
      <c r="BT32" s="129">
        <v>55</v>
      </c>
      <c r="BU32" s="2"/>
      <c r="BV32" s="3"/>
      <c r="BW32" s="3"/>
      <c r="BX32" s="3"/>
      <c r="BY32" s="3"/>
    </row>
    <row r="33" spans="1:77" ht="37.9" customHeight="1">
      <c r="A33" s="100" t="s">
        <v>261</v>
      </c>
      <c r="C33" s="101"/>
      <c r="D33" s="101" t="s">
        <v>64</v>
      </c>
      <c r="E33" s="102">
        <v>197.14074725274725</v>
      </c>
      <c r="F33" s="103"/>
      <c r="G33" s="114" t="s">
        <v>317</v>
      </c>
      <c r="H33" s="101"/>
      <c r="I33" s="104" t="s">
        <v>261</v>
      </c>
      <c r="J33" s="105"/>
      <c r="K33" s="105"/>
      <c r="L33" s="116" t="s">
        <v>742</v>
      </c>
      <c r="M33" s="106">
        <v>81.2153970363144</v>
      </c>
      <c r="N33" s="107">
        <v>6593.93505859375</v>
      </c>
      <c r="O33" s="107">
        <v>7449.3525390625</v>
      </c>
      <c r="P33" s="108"/>
      <c r="Q33" s="109"/>
      <c r="R33" s="109"/>
      <c r="S33" s="110"/>
      <c r="T33" s="51">
        <v>0</v>
      </c>
      <c r="U33" s="51">
        <v>3</v>
      </c>
      <c r="V33" s="52">
        <v>0.65</v>
      </c>
      <c r="W33" s="52">
        <v>0.012658</v>
      </c>
      <c r="X33" s="52">
        <v>0.038237</v>
      </c>
      <c r="Y33" s="52">
        <v>0.695376</v>
      </c>
      <c r="Z33" s="52">
        <v>0.3333333333333333</v>
      </c>
      <c r="AA33" s="52">
        <v>0</v>
      </c>
      <c r="AB33" s="111">
        <v>33</v>
      </c>
      <c r="AC33" s="111"/>
      <c r="AD33" s="112"/>
      <c r="AE33" s="84" t="s">
        <v>592</v>
      </c>
      <c r="AF33" s="84">
        <v>1186</v>
      </c>
      <c r="AG33" s="84">
        <v>491</v>
      </c>
      <c r="AH33" s="84">
        <v>26681</v>
      </c>
      <c r="AI33" s="84">
        <v>2373</v>
      </c>
      <c r="AJ33" s="84"/>
      <c r="AK33" s="84" t="s">
        <v>616</v>
      </c>
      <c r="AL33" s="84" t="s">
        <v>634</v>
      </c>
      <c r="AM33" s="89" t="s">
        <v>646</v>
      </c>
      <c r="AN33" s="84"/>
      <c r="AO33" s="86">
        <v>40140.59056712963</v>
      </c>
      <c r="AP33" s="89" t="s">
        <v>669</v>
      </c>
      <c r="AQ33" s="84" t="b">
        <v>0</v>
      </c>
      <c r="AR33" s="84" t="b">
        <v>0</v>
      </c>
      <c r="AS33" s="84" t="b">
        <v>1</v>
      </c>
      <c r="AT33" s="84" t="s">
        <v>672</v>
      </c>
      <c r="AU33" s="84">
        <v>217</v>
      </c>
      <c r="AV33" s="89" t="s">
        <v>677</v>
      </c>
      <c r="AW33" s="84" t="b">
        <v>0</v>
      </c>
      <c r="AX33" s="84" t="s">
        <v>680</v>
      </c>
      <c r="AY33" s="89" t="s">
        <v>711</v>
      </c>
      <c r="AZ33" s="84" t="s">
        <v>66</v>
      </c>
      <c r="BA33" s="84" t="str">
        <f>REPLACE(INDEX(GroupVertices[Group],MATCH(Vertices[[#This Row],[Vertex]],GroupVertices[Vertex],0)),1,1,"")</f>
        <v>4</v>
      </c>
      <c r="BB33" s="51"/>
      <c r="BC33" s="51"/>
      <c r="BD33" s="51"/>
      <c r="BE33" s="51"/>
      <c r="BF33" s="51" t="s">
        <v>283</v>
      </c>
      <c r="BG33" s="51" t="s">
        <v>924</v>
      </c>
      <c r="BH33" s="129" t="s">
        <v>849</v>
      </c>
      <c r="BI33" s="129" t="s">
        <v>935</v>
      </c>
      <c r="BJ33" s="129" t="s">
        <v>879</v>
      </c>
      <c r="BK33" s="129" t="s">
        <v>945</v>
      </c>
      <c r="BL33" s="129">
        <v>0</v>
      </c>
      <c r="BM33" s="132">
        <v>0</v>
      </c>
      <c r="BN33" s="129">
        <v>0</v>
      </c>
      <c r="BO33" s="132">
        <v>0</v>
      </c>
      <c r="BP33" s="129">
        <v>0</v>
      </c>
      <c r="BQ33" s="132">
        <v>0</v>
      </c>
      <c r="BR33" s="129">
        <v>108</v>
      </c>
      <c r="BS33" s="132">
        <v>100</v>
      </c>
      <c r="BT33" s="129">
        <v>108</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3"/>
    <dataValidation allowBlank="1" showInputMessage="1" promptTitle="Vertex Tooltip" prompt="Enter optional text that will pop up when the mouse is hovered over the vertex." errorTitle="Invalid Vertex Image Key" sqref="L3:L3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3"/>
    <dataValidation allowBlank="1" showInputMessage="1" promptTitle="Vertex Label Fill Color" prompt="To select an optional fill color for the Label shape, right-click and select Select Color on the right-click menu." sqref="J3:J33"/>
    <dataValidation allowBlank="1" showInputMessage="1" promptTitle="Vertex Image File" prompt="Enter the path to an image file.  Hover over the column header for examples." errorTitle="Invalid Vertex Image Key" sqref="G3:G33"/>
    <dataValidation allowBlank="1" showInputMessage="1" promptTitle="Vertex Color" prompt="To select an optional vertex color, right-click and select Select Color on the right-click menu." sqref="C3:C33"/>
    <dataValidation allowBlank="1" showInputMessage="1" promptTitle="Vertex Opacity" prompt="Enter an optional vertex opacity between 0 (transparent) and 100 (opaque)." errorTitle="Invalid Vertex Opacity" error="The optional vertex opacity must be a whole number between 0 and 10." sqref="F3:F33"/>
    <dataValidation type="list" allowBlank="1" showInputMessage="1" showErrorMessage="1" promptTitle="Vertex Shape" prompt="Select an optional vertex shape." errorTitle="Invalid Vertex Shape" error="You have entered an invalid vertex shape.  Try selecting from the drop-down list instead." sqref="D3:D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3">
      <formula1>ValidVertexLabelPositions</formula1>
    </dataValidation>
    <dataValidation allowBlank="1" showInputMessage="1" showErrorMessage="1" promptTitle="Vertex Name" prompt="Enter the name of the vertex." sqref="A3:A33"/>
  </dataValidations>
  <hyperlinks>
    <hyperlink ref="AK15" r:id="rId1" display="https://t.co/xMjqdfEYQu"/>
    <hyperlink ref="AK32" r:id="rId2" display="https://t.co/v1XJQLZOYQhttps:/t.co/XC8ta107hw"/>
    <hyperlink ref="AM3" r:id="rId3" display="https://t.co/7TD95kIMW6"/>
    <hyperlink ref="AM4" r:id="rId4" display="https://t.co/i9xMmIj9oo"/>
    <hyperlink ref="AM6" r:id="rId5" display="https://t.co/SwN0QkN0k3"/>
    <hyperlink ref="AM7" r:id="rId6" display="https://t.co/tO4JhxlTKm"/>
    <hyperlink ref="AM8" r:id="rId7" display="https://t.co/CHWoaV475R"/>
    <hyperlink ref="AM10" r:id="rId8" display="https://t.co/QKg0jEnCNe"/>
    <hyperlink ref="AM15" r:id="rId9" display="https://t.co/7ekOVPTWDa"/>
    <hyperlink ref="AM17" r:id="rId10" display="https://t.co/zGPdPlvAul"/>
    <hyperlink ref="AM27" r:id="rId11" display="https://t.co/BdtpXV8XzG"/>
    <hyperlink ref="AM29" r:id="rId12" display="https://t.co/ZKVASRcmaF"/>
    <hyperlink ref="AM32" r:id="rId13" display="https://t.co/rc92E0ypdn"/>
    <hyperlink ref="AM33" r:id="rId14" display="http://t.co/hSiP1UTTsj"/>
    <hyperlink ref="AP3" r:id="rId15" display="https://pbs.twimg.com/profile_banners/2254136898/1518822352"/>
    <hyperlink ref="AP4" r:id="rId16" display="https://pbs.twimg.com/profile_banners/16717675/1434074929"/>
    <hyperlink ref="AP5" r:id="rId17" display="https://pbs.twimg.com/profile_banners/4557203427/1451874975"/>
    <hyperlink ref="AP6" r:id="rId18" display="https://pbs.twimg.com/profile_banners/861861525883158528/1494997363"/>
    <hyperlink ref="AP7" r:id="rId19" display="https://pbs.twimg.com/profile_banners/4908885163/1461243779"/>
    <hyperlink ref="AP8" r:id="rId20" display="https://pbs.twimg.com/profile_banners/4263007693/1534167328"/>
    <hyperlink ref="AP10" r:id="rId21" display="https://pbs.twimg.com/profile_banners/711000475340902400/1525363244"/>
    <hyperlink ref="AP11" r:id="rId22" display="https://pbs.twimg.com/profile_banners/772361408956731392/1537214977"/>
    <hyperlink ref="AP12" r:id="rId23" display="https://pbs.twimg.com/profile_banners/310897418/1522212500"/>
    <hyperlink ref="AP13" r:id="rId24" display="https://pbs.twimg.com/profile_banners/767675409336897536/1509618906"/>
    <hyperlink ref="AP15" r:id="rId25" display="https://pbs.twimg.com/profile_banners/709564705304498176/1547044517"/>
    <hyperlink ref="AP17" r:id="rId26" display="https://pbs.twimg.com/profile_banners/115311127/1548188132"/>
    <hyperlink ref="AP18" r:id="rId27" display="https://pbs.twimg.com/profile_banners/1269383796/1428251696"/>
    <hyperlink ref="AP19" r:id="rId28" display="https://pbs.twimg.com/profile_banners/1270063232/1428251956"/>
    <hyperlink ref="AP21" r:id="rId29" display="https://pbs.twimg.com/profile_banners/1270025862/1428252599"/>
    <hyperlink ref="AP22" r:id="rId30" display="https://pbs.twimg.com/profile_banners/735555667965136897/1464205549"/>
    <hyperlink ref="AP23" r:id="rId31" display="https://pbs.twimg.com/profile_banners/1269972008/1428251326"/>
    <hyperlink ref="AP24" r:id="rId32" display="https://pbs.twimg.com/profile_banners/1269440827/1363360101"/>
    <hyperlink ref="AP26" r:id="rId33" display="https://pbs.twimg.com/profile_banners/1064108650271309826/1542538859"/>
    <hyperlink ref="AP28" r:id="rId34" display="https://pbs.twimg.com/profile_banners/971620109197312000/1525426121"/>
    <hyperlink ref="AP31" r:id="rId35" display="https://pbs.twimg.com/profile_banners/737142202481016832/1538216794"/>
    <hyperlink ref="AP32" r:id="rId36" display="https://pbs.twimg.com/profile_banners/955039188264603648/1533204535"/>
    <hyperlink ref="AP33" r:id="rId37" display="https://pbs.twimg.com/profile_banners/92026573/1555922750"/>
    <hyperlink ref="AV3" r:id="rId38" display="http://abs.twimg.com/images/themes/theme1/bg.png"/>
    <hyperlink ref="AV4" r:id="rId39" display="http://abs.twimg.com/images/themes/theme1/bg.png"/>
    <hyperlink ref="AV6" r:id="rId40" display="http://abs.twimg.com/images/themes/theme1/bg.png"/>
    <hyperlink ref="AV7" r:id="rId41" display="http://abs.twimg.com/images/themes/theme1/bg.png"/>
    <hyperlink ref="AV8" r:id="rId42" display="http://abs.twimg.com/images/themes/theme1/bg.png"/>
    <hyperlink ref="AV10" r:id="rId43" display="http://abs.twimg.com/images/themes/theme1/bg.png"/>
    <hyperlink ref="AV11" r:id="rId44" display="http://abs.twimg.com/images/themes/theme1/bg.png"/>
    <hyperlink ref="AV12" r:id="rId45" display="http://abs.twimg.com/images/themes/theme1/bg.png"/>
    <hyperlink ref="AV15" r:id="rId46" display="http://abs.twimg.com/images/themes/theme14/bg.gif"/>
    <hyperlink ref="AV16" r:id="rId47" display="http://abs.twimg.com/images/themes/theme15/bg.png"/>
    <hyperlink ref="AV17" r:id="rId48" display="http://abs.twimg.com/images/themes/theme9/bg.gif"/>
    <hyperlink ref="AV18" r:id="rId49" display="http://abs.twimg.com/images/themes/theme1/bg.png"/>
    <hyperlink ref="AV19" r:id="rId50" display="http://abs.twimg.com/images/themes/theme1/bg.png"/>
    <hyperlink ref="AV21" r:id="rId51" display="http://abs.twimg.com/images/themes/theme1/bg.png"/>
    <hyperlink ref="AV23" r:id="rId52" display="http://abs.twimg.com/images/themes/theme1/bg.png"/>
    <hyperlink ref="AV24" r:id="rId53" display="http://abs.twimg.com/images/themes/theme1/bg.png"/>
    <hyperlink ref="AV26" r:id="rId54" display="http://abs.twimg.com/images/themes/theme1/bg.png"/>
    <hyperlink ref="AV28" r:id="rId55" display="http://abs.twimg.com/images/themes/theme1/bg.png"/>
    <hyperlink ref="AV29" r:id="rId56" display="http://abs.twimg.com/images/themes/theme1/bg.png"/>
    <hyperlink ref="AV30" r:id="rId57" display="http://abs.twimg.com/images/themes/theme1/bg.png"/>
    <hyperlink ref="AV32" r:id="rId58" display="http://abs.twimg.com/images/themes/theme1/bg.png"/>
    <hyperlink ref="AV33" r:id="rId59" display="http://abs.twimg.com/images/themes/theme12/bg.gif"/>
    <hyperlink ref="G3" r:id="rId60" display="http://pbs.twimg.com/profile_images/1033892704806002688/HUagLLhJ_normal.jpg"/>
    <hyperlink ref="G4" r:id="rId61" display="http://pbs.twimg.com/profile_images/1105223630475149315/axAMxaLh_normal.png"/>
    <hyperlink ref="G5" r:id="rId62" display="http://pbs.twimg.com/profile_images/756157098627506177/Y74zY208_normal.jpg"/>
    <hyperlink ref="G6" r:id="rId63" display="http://pbs.twimg.com/profile_images/861866967493431296/PIjaSD4g_normal.jpg"/>
    <hyperlink ref="G7" r:id="rId64" display="http://pbs.twimg.com/profile_images/740909379621244928/cPIOKx_E_normal.jpg"/>
    <hyperlink ref="G8" r:id="rId65" display="http://pbs.twimg.com/profile_images/998301258413850625/9BZwTjgv_normal.jpg"/>
    <hyperlink ref="G9" r:id="rId66" display="http://abs.twimg.com/sticky/default_profile_images/default_profile_normal.png"/>
    <hyperlink ref="G10" r:id="rId67" display="http://pbs.twimg.com/profile_images/1111340256459149312/mwPz2SKE_normal.png"/>
    <hyperlink ref="G11" r:id="rId68" display="http://pbs.twimg.com/profile_images/1041780951813169153/IMkHkS5S_normal.jpg"/>
    <hyperlink ref="G12" r:id="rId69" display="http://pbs.twimg.com/profile_images/1046220721087688704/RidtZYBx_normal.jpg"/>
    <hyperlink ref="G13" r:id="rId70" display="http://pbs.twimg.com/profile_images/767676905025712128/3PQZQ0O__normal.jpg"/>
    <hyperlink ref="G14" r:id="rId71" display="http://pbs.twimg.com/profile_images/869962597424025601/3NHd0kZ__normal.jpg"/>
    <hyperlink ref="G15" r:id="rId72" display="http://pbs.twimg.com/profile_images/1082656652350930951/CI9aBPK8_normal.jpg"/>
    <hyperlink ref="G16" r:id="rId73" display="http://pbs.twimg.com/profile_images/544034757730779136/-jOL7GnN_normal.jpeg"/>
    <hyperlink ref="G17" r:id="rId74" display="http://pbs.twimg.com/profile_images/1107657369952141313/GblAN2ev_normal.jpg"/>
    <hyperlink ref="G18" r:id="rId75" display="http://pbs.twimg.com/profile_images/584756112773226496/djAQtEO5_normal.jpg"/>
    <hyperlink ref="G19" r:id="rId76" display="http://pbs.twimg.com/profile_images/584757365037277185/syly2DDZ_normal.jpg"/>
    <hyperlink ref="G20" r:id="rId77" display="http://abs.twimg.com/sticky/default_profile_images/default_profile_normal.png"/>
    <hyperlink ref="G21" r:id="rId78" display="http://pbs.twimg.com/profile_images/584756954993688576/bce-bDIR_normal.jpg"/>
    <hyperlink ref="G22" r:id="rId79" display="http://pbs.twimg.com/profile_images/735557144993533952/HumY-Udm_normal.jpg"/>
    <hyperlink ref="G23" r:id="rId80" display="http://pbs.twimg.com/profile_images/584755122854612992/-qOfOneV_normal.jpg"/>
    <hyperlink ref="G24" r:id="rId81" display="http://pbs.twimg.com/profile_images/3383072572/2b0e67be1460e16857e604cc450f5129_normal.jpeg"/>
    <hyperlink ref="G25" r:id="rId82" display="http://pbs.twimg.com/profile_images/1011818295916417025/P1CkbdYi_normal.jpg"/>
    <hyperlink ref="G26" r:id="rId83" display="http://pbs.twimg.com/profile_images/1076462504002375680/grqsiD9i_normal.jpg"/>
    <hyperlink ref="G27" r:id="rId84" display="http://pbs.twimg.com/profile_images/1004235176082321408/sr8WYJoB_normal.jpg"/>
    <hyperlink ref="G28" r:id="rId85" display="http://pbs.twimg.com/profile_images/973611685822058497/yRRo9D52_normal.jpg"/>
    <hyperlink ref="G29" r:id="rId86" display="http://pbs.twimg.com/profile_images/775315482/WB_normal.jpg"/>
    <hyperlink ref="G30" r:id="rId87" display="http://pbs.twimg.com/profile_images/499257180009529344/CSWhr7LZ_normal.jpeg"/>
    <hyperlink ref="G31" r:id="rId88" display="http://pbs.twimg.com/profile_images/760774125522518016/jhzjWv0i_normal.jpg"/>
    <hyperlink ref="G32" r:id="rId89" display="http://pbs.twimg.com/profile_images/989796752327954432/Le52USlW_normal.jpg"/>
    <hyperlink ref="G33" r:id="rId90" display="http://pbs.twimg.com/profile_images/1078366371619192834/Q2ijmoJw_normal.jpg"/>
    <hyperlink ref="AY3" r:id="rId91" display="https://twitter.com/sandmouth"/>
    <hyperlink ref="AY4" r:id="rId92" display="https://twitter.com/ishmandoo"/>
    <hyperlink ref="AY5" r:id="rId93" display="https://twitter.com/wiomax_cn"/>
    <hyperlink ref="AY6" r:id="rId94" display="https://twitter.com/deep_in_depth"/>
    <hyperlink ref="AY7" r:id="rId95" display="https://twitter.com/deepsingularity"/>
    <hyperlink ref="AY8" r:id="rId96" display="https://twitter.com/gp_pulipaka"/>
    <hyperlink ref="AY9" r:id="rId97" display="https://twitter.com/raymondwsa460"/>
    <hyperlink ref="AY10" r:id="rId98" display="https://twitter.com/msarozz"/>
    <hyperlink ref="AY11" r:id="rId99" display="https://twitter.com/manifattura40"/>
    <hyperlink ref="AY12" r:id="rId100" display="https://twitter.com/aaroncuddeback"/>
    <hyperlink ref="AY13" r:id="rId101" display="https://twitter.com/nvsdata"/>
    <hyperlink ref="AY14" r:id="rId102" display="https://twitter.com/machinelearn_d"/>
    <hyperlink ref="AY15" r:id="rId103" display="https://twitter.com/calcaware"/>
    <hyperlink ref="AY16" r:id="rId104" display="https://twitter.com/javascriptd"/>
    <hyperlink ref="AY17" r:id="rId105" display="https://twitter.com/wynandbooysen"/>
    <hyperlink ref="AY18" r:id="rId106" display="https://twitter.com/datasciencefr"/>
    <hyperlink ref="AY19" r:id="rId107" display="https://twitter.com/datascientistfr"/>
    <hyperlink ref="AY20" r:id="rId108" display="https://twitter.com/tonyai22197531"/>
    <hyperlink ref="AY21" r:id="rId109" display="https://twitter.com/datascientistsf"/>
    <hyperlink ref="AY22" r:id="rId110" display="https://twitter.com/cool_golang"/>
    <hyperlink ref="AY23" r:id="rId111" display="https://twitter.com/analyticsfr"/>
    <hyperlink ref="AY24" r:id="rId112" display="https://twitter.com/analyticsfrance"/>
    <hyperlink ref="AY25" r:id="rId113" display="https://twitter.com/rstatstweet"/>
    <hyperlink ref="AY26" r:id="rId114" display="https://twitter.com/thecuriousluke"/>
    <hyperlink ref="AY27" r:id="rId115" display="https://twitter.com/machine_ml"/>
    <hyperlink ref="AY28" r:id="rId116" display="https://twitter.com/serverlessfan"/>
    <hyperlink ref="AY29" r:id="rId117" display="https://twitter.com/wil_bielert"/>
    <hyperlink ref="AY30" r:id="rId118" display="https://twitter.com/nosqldigest"/>
    <hyperlink ref="AY31" r:id="rId119" display="https://twitter.com/chidambara09"/>
    <hyperlink ref="AY32" r:id="rId120" display="https://twitter.com/cloudcoopitaly"/>
    <hyperlink ref="AY33" r:id="rId121" display="https://twitter.com/dggonzalez2015"/>
  </hyperlinks>
  <printOptions/>
  <pageMargins left="0.7" right="0.7" top="0.75" bottom="0.75" header="0.3" footer="0.3"/>
  <pageSetup horizontalDpi="600" verticalDpi="600" orientation="portrait" r:id="rId126"/>
  <drawing r:id="rId125"/>
  <legacyDrawing r:id="rId123"/>
  <tableParts>
    <tablePart r:id="rId1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3.7109375" style="0" bestFit="1" customWidth="1"/>
    <col min="27" max="27" width="14.28125" style="0" bestFit="1" customWidth="1"/>
    <col min="28" max="28" width="11.8515625" style="0" bestFit="1" customWidth="1"/>
    <col min="29" max="29" width="14.57421875" style="0" bestFit="1" customWidth="1"/>
    <col min="30" max="30" width="12.7109375" style="0" bestFit="1" customWidth="1"/>
    <col min="31" max="31" width="15.421875" style="0" bestFit="1" customWidth="1"/>
    <col min="32" max="32" width="10.57421875" style="0" bestFit="1" customWidth="1"/>
    <col min="33" max="33" width="19.8515625" style="0" bestFit="1" customWidth="1"/>
    <col min="34" max="34" width="24.8515625" style="0" bestFit="1" customWidth="1"/>
    <col min="35" max="35" width="20.7109375" style="0" bestFit="1" customWidth="1"/>
    <col min="36" max="36" width="25.7109375" style="0" bestFit="1" customWidth="1"/>
    <col min="37" max="37" width="24.7109375" style="0" bestFit="1" customWidth="1"/>
    <col min="38" max="38" width="29.7109375" style="0" bestFit="1" customWidth="1"/>
    <col min="39" max="39" width="16.421875" style="0" bestFit="1" customWidth="1"/>
    <col min="40" max="40" width="20.421875" style="0" bestFit="1" customWidth="1"/>
    <col min="41" max="41" width="14.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783</v>
      </c>
      <c r="Z2" s="13" t="s">
        <v>791</v>
      </c>
      <c r="AA2" s="13" t="s">
        <v>818</v>
      </c>
      <c r="AB2" s="13" t="s">
        <v>848</v>
      </c>
      <c r="AC2" s="13" t="s">
        <v>878</v>
      </c>
      <c r="AD2" s="13" t="s">
        <v>895</v>
      </c>
      <c r="AE2" s="13" t="s">
        <v>896</v>
      </c>
      <c r="AF2" s="13" t="s">
        <v>906</v>
      </c>
      <c r="AG2" s="67" t="s">
        <v>993</v>
      </c>
      <c r="AH2" s="67" t="s">
        <v>994</v>
      </c>
      <c r="AI2" s="67" t="s">
        <v>995</v>
      </c>
      <c r="AJ2" s="67" t="s">
        <v>996</v>
      </c>
      <c r="AK2" s="67" t="s">
        <v>997</v>
      </c>
      <c r="AL2" s="67" t="s">
        <v>998</v>
      </c>
      <c r="AM2" s="67" t="s">
        <v>999</v>
      </c>
      <c r="AN2" s="67" t="s">
        <v>1000</v>
      </c>
      <c r="AO2" s="67" t="s">
        <v>1003</v>
      </c>
    </row>
    <row r="3" spans="1:41" ht="15">
      <c r="A3" s="123" t="s">
        <v>746</v>
      </c>
      <c r="B3" s="124" t="s">
        <v>752</v>
      </c>
      <c r="C3" s="124" t="s">
        <v>56</v>
      </c>
      <c r="D3" s="117"/>
      <c r="E3" s="117"/>
      <c r="F3" s="118" t="s">
        <v>1024</v>
      </c>
      <c r="G3" s="119"/>
      <c r="H3" s="119"/>
      <c r="I3" s="120">
        <v>3</v>
      </c>
      <c r="J3" s="121"/>
      <c r="K3" s="51">
        <v>8</v>
      </c>
      <c r="L3" s="51">
        <v>8</v>
      </c>
      <c r="M3" s="51">
        <v>0</v>
      </c>
      <c r="N3" s="51">
        <v>8</v>
      </c>
      <c r="O3" s="51">
        <v>1</v>
      </c>
      <c r="P3" s="52">
        <v>0</v>
      </c>
      <c r="Q3" s="52">
        <v>0</v>
      </c>
      <c r="R3" s="51">
        <v>1</v>
      </c>
      <c r="S3" s="51">
        <v>0</v>
      </c>
      <c r="T3" s="51">
        <v>8</v>
      </c>
      <c r="U3" s="51">
        <v>8</v>
      </c>
      <c r="V3" s="51">
        <v>2</v>
      </c>
      <c r="W3" s="52">
        <v>1.53125</v>
      </c>
      <c r="X3" s="52">
        <v>0.125</v>
      </c>
      <c r="Y3" s="84" t="s">
        <v>278</v>
      </c>
      <c r="Z3" s="84" t="s">
        <v>280</v>
      </c>
      <c r="AA3" s="84" t="s">
        <v>819</v>
      </c>
      <c r="AB3" s="92" t="s">
        <v>849</v>
      </c>
      <c r="AC3" s="92" t="s">
        <v>879</v>
      </c>
      <c r="AD3" s="92"/>
      <c r="AE3" s="92"/>
      <c r="AF3" s="92" t="s">
        <v>907</v>
      </c>
      <c r="AG3" s="129">
        <v>0</v>
      </c>
      <c r="AH3" s="132">
        <v>0</v>
      </c>
      <c r="AI3" s="129">
        <v>0</v>
      </c>
      <c r="AJ3" s="132">
        <v>0</v>
      </c>
      <c r="AK3" s="129">
        <v>0</v>
      </c>
      <c r="AL3" s="132">
        <v>0</v>
      </c>
      <c r="AM3" s="129">
        <v>208</v>
      </c>
      <c r="AN3" s="132">
        <v>100</v>
      </c>
      <c r="AO3" s="129">
        <v>208</v>
      </c>
    </row>
    <row r="4" spans="1:41" ht="15">
      <c r="A4" s="123" t="s">
        <v>747</v>
      </c>
      <c r="B4" s="124" t="s">
        <v>753</v>
      </c>
      <c r="C4" s="124" t="s">
        <v>56</v>
      </c>
      <c r="D4" s="101"/>
      <c r="E4" s="101"/>
      <c r="F4" s="104" t="s">
        <v>1025</v>
      </c>
      <c r="G4" s="108"/>
      <c r="H4" s="108"/>
      <c r="I4" s="111">
        <v>4</v>
      </c>
      <c r="J4" s="111"/>
      <c r="K4" s="51">
        <v>6</v>
      </c>
      <c r="L4" s="51">
        <v>8</v>
      </c>
      <c r="M4" s="51">
        <v>5</v>
      </c>
      <c r="N4" s="51">
        <v>13</v>
      </c>
      <c r="O4" s="51">
        <v>2</v>
      </c>
      <c r="P4" s="52">
        <v>0</v>
      </c>
      <c r="Q4" s="52">
        <v>0</v>
      </c>
      <c r="R4" s="51">
        <v>1</v>
      </c>
      <c r="S4" s="51">
        <v>0</v>
      </c>
      <c r="T4" s="51">
        <v>6</v>
      </c>
      <c r="U4" s="51">
        <v>13</v>
      </c>
      <c r="V4" s="51">
        <v>2</v>
      </c>
      <c r="W4" s="52">
        <v>1.222222</v>
      </c>
      <c r="X4" s="52">
        <v>0.26666666666666666</v>
      </c>
      <c r="Y4" s="84"/>
      <c r="Z4" s="84"/>
      <c r="AA4" s="84" t="s">
        <v>819</v>
      </c>
      <c r="AB4" s="92" t="s">
        <v>849</v>
      </c>
      <c r="AC4" s="92" t="s">
        <v>879</v>
      </c>
      <c r="AD4" s="92"/>
      <c r="AE4" s="92" t="s">
        <v>897</v>
      </c>
      <c r="AF4" s="92" t="s">
        <v>908</v>
      </c>
      <c r="AG4" s="129">
        <v>0</v>
      </c>
      <c r="AH4" s="132">
        <v>0</v>
      </c>
      <c r="AI4" s="129">
        <v>0</v>
      </c>
      <c r="AJ4" s="132">
        <v>0</v>
      </c>
      <c r="AK4" s="129">
        <v>0</v>
      </c>
      <c r="AL4" s="132">
        <v>0</v>
      </c>
      <c r="AM4" s="129">
        <v>560</v>
      </c>
      <c r="AN4" s="132">
        <v>100</v>
      </c>
      <c r="AO4" s="129">
        <v>560</v>
      </c>
    </row>
    <row r="5" spans="1:41" ht="15">
      <c r="A5" s="123" t="s">
        <v>748</v>
      </c>
      <c r="B5" s="124" t="s">
        <v>754</v>
      </c>
      <c r="C5" s="124" t="s">
        <v>56</v>
      </c>
      <c r="D5" s="101"/>
      <c r="E5" s="101"/>
      <c r="F5" s="104" t="s">
        <v>1026</v>
      </c>
      <c r="G5" s="108"/>
      <c r="H5" s="108"/>
      <c r="I5" s="111">
        <v>5</v>
      </c>
      <c r="J5" s="111"/>
      <c r="K5" s="51">
        <v>6</v>
      </c>
      <c r="L5" s="51">
        <v>8</v>
      </c>
      <c r="M5" s="51">
        <v>0</v>
      </c>
      <c r="N5" s="51">
        <v>8</v>
      </c>
      <c r="O5" s="51">
        <v>2</v>
      </c>
      <c r="P5" s="52">
        <v>0</v>
      </c>
      <c r="Q5" s="52">
        <v>0</v>
      </c>
      <c r="R5" s="51">
        <v>1</v>
      </c>
      <c r="S5" s="51">
        <v>0</v>
      </c>
      <c r="T5" s="51">
        <v>6</v>
      </c>
      <c r="U5" s="51">
        <v>8</v>
      </c>
      <c r="V5" s="51">
        <v>4</v>
      </c>
      <c r="W5" s="52">
        <v>1.555556</v>
      </c>
      <c r="X5" s="52">
        <v>0.2</v>
      </c>
      <c r="Y5" s="84"/>
      <c r="Z5" s="84"/>
      <c r="AA5" s="84" t="s">
        <v>819</v>
      </c>
      <c r="AB5" s="92" t="s">
        <v>849</v>
      </c>
      <c r="AC5" s="92" t="s">
        <v>879</v>
      </c>
      <c r="AD5" s="92"/>
      <c r="AE5" s="92"/>
      <c r="AF5" s="92" t="s">
        <v>909</v>
      </c>
      <c r="AG5" s="129">
        <v>0</v>
      </c>
      <c r="AH5" s="132">
        <v>0</v>
      </c>
      <c r="AI5" s="129">
        <v>0</v>
      </c>
      <c r="AJ5" s="132">
        <v>0</v>
      </c>
      <c r="AK5" s="129">
        <v>0</v>
      </c>
      <c r="AL5" s="132">
        <v>0</v>
      </c>
      <c r="AM5" s="129">
        <v>312</v>
      </c>
      <c r="AN5" s="132">
        <v>100</v>
      </c>
      <c r="AO5" s="129">
        <v>312</v>
      </c>
    </row>
    <row r="6" spans="1:41" ht="15">
      <c r="A6" s="123" t="s">
        <v>749</v>
      </c>
      <c r="B6" s="124" t="s">
        <v>755</v>
      </c>
      <c r="C6" s="124" t="s">
        <v>56</v>
      </c>
      <c r="D6" s="101"/>
      <c r="E6" s="101"/>
      <c r="F6" s="104" t="s">
        <v>1027</v>
      </c>
      <c r="G6" s="108"/>
      <c r="H6" s="108"/>
      <c r="I6" s="111">
        <v>6</v>
      </c>
      <c r="J6" s="111"/>
      <c r="K6" s="51">
        <v>5</v>
      </c>
      <c r="L6" s="51">
        <v>5</v>
      </c>
      <c r="M6" s="51">
        <v>6</v>
      </c>
      <c r="N6" s="51">
        <v>11</v>
      </c>
      <c r="O6" s="51">
        <v>1</v>
      </c>
      <c r="P6" s="52">
        <v>0</v>
      </c>
      <c r="Q6" s="52">
        <v>0</v>
      </c>
      <c r="R6" s="51">
        <v>1</v>
      </c>
      <c r="S6" s="51">
        <v>0</v>
      </c>
      <c r="T6" s="51">
        <v>5</v>
      </c>
      <c r="U6" s="51">
        <v>11</v>
      </c>
      <c r="V6" s="51">
        <v>2</v>
      </c>
      <c r="W6" s="52">
        <v>1.04</v>
      </c>
      <c r="X6" s="52">
        <v>0.35</v>
      </c>
      <c r="Y6" s="84"/>
      <c r="Z6" s="84"/>
      <c r="AA6" s="84" t="s">
        <v>819</v>
      </c>
      <c r="AB6" s="92" t="s">
        <v>849</v>
      </c>
      <c r="AC6" s="92" t="s">
        <v>879</v>
      </c>
      <c r="AD6" s="92"/>
      <c r="AE6" s="92" t="s">
        <v>898</v>
      </c>
      <c r="AF6" s="92" t="s">
        <v>910</v>
      </c>
      <c r="AG6" s="129">
        <v>0</v>
      </c>
      <c r="AH6" s="132">
        <v>0</v>
      </c>
      <c r="AI6" s="129">
        <v>0</v>
      </c>
      <c r="AJ6" s="132">
        <v>0</v>
      </c>
      <c r="AK6" s="129">
        <v>0</v>
      </c>
      <c r="AL6" s="132">
        <v>0</v>
      </c>
      <c r="AM6" s="129">
        <v>409</v>
      </c>
      <c r="AN6" s="132">
        <v>100</v>
      </c>
      <c r="AO6" s="129">
        <v>409</v>
      </c>
    </row>
    <row r="7" spans="1:41" ht="15">
      <c r="A7" s="123" t="s">
        <v>750</v>
      </c>
      <c r="B7" s="124" t="s">
        <v>756</v>
      </c>
      <c r="C7" s="124" t="s">
        <v>56</v>
      </c>
      <c r="D7" s="101"/>
      <c r="E7" s="101"/>
      <c r="F7" s="104" t="s">
        <v>1028</v>
      </c>
      <c r="G7" s="108"/>
      <c r="H7" s="108"/>
      <c r="I7" s="111">
        <v>7</v>
      </c>
      <c r="J7" s="111"/>
      <c r="K7" s="51">
        <v>4</v>
      </c>
      <c r="L7" s="51">
        <v>4</v>
      </c>
      <c r="M7" s="51">
        <v>0</v>
      </c>
      <c r="N7" s="51">
        <v>4</v>
      </c>
      <c r="O7" s="51">
        <v>1</v>
      </c>
      <c r="P7" s="52">
        <v>0</v>
      </c>
      <c r="Q7" s="52">
        <v>0</v>
      </c>
      <c r="R7" s="51">
        <v>1</v>
      </c>
      <c r="S7" s="51">
        <v>0</v>
      </c>
      <c r="T7" s="51">
        <v>4</v>
      </c>
      <c r="U7" s="51">
        <v>4</v>
      </c>
      <c r="V7" s="51">
        <v>2</v>
      </c>
      <c r="W7" s="52">
        <v>1.125</v>
      </c>
      <c r="X7" s="52">
        <v>0.25</v>
      </c>
      <c r="Y7" s="84" t="s">
        <v>277</v>
      </c>
      <c r="Z7" s="84" t="s">
        <v>279</v>
      </c>
      <c r="AA7" s="84" t="s">
        <v>820</v>
      </c>
      <c r="AB7" s="92" t="s">
        <v>850</v>
      </c>
      <c r="AC7" s="92" t="s">
        <v>880</v>
      </c>
      <c r="AD7" s="92"/>
      <c r="AE7" s="92"/>
      <c r="AF7" s="92" t="s">
        <v>911</v>
      </c>
      <c r="AG7" s="129">
        <v>0</v>
      </c>
      <c r="AH7" s="132">
        <v>0</v>
      </c>
      <c r="AI7" s="129">
        <v>4</v>
      </c>
      <c r="AJ7" s="132">
        <v>2.6666666666666665</v>
      </c>
      <c r="AK7" s="129">
        <v>0</v>
      </c>
      <c r="AL7" s="132">
        <v>0</v>
      </c>
      <c r="AM7" s="129">
        <v>146</v>
      </c>
      <c r="AN7" s="132">
        <v>97.33333333333333</v>
      </c>
      <c r="AO7" s="129">
        <v>150</v>
      </c>
    </row>
    <row r="8" spans="1:41" ht="15">
      <c r="A8" s="123" t="s">
        <v>751</v>
      </c>
      <c r="B8" s="124" t="s">
        <v>757</v>
      </c>
      <c r="C8" s="124" t="s">
        <v>56</v>
      </c>
      <c r="D8" s="101"/>
      <c r="E8" s="101"/>
      <c r="F8" s="104" t="s">
        <v>751</v>
      </c>
      <c r="G8" s="108"/>
      <c r="H8" s="108"/>
      <c r="I8" s="111">
        <v>8</v>
      </c>
      <c r="J8" s="111"/>
      <c r="K8" s="51">
        <v>2</v>
      </c>
      <c r="L8" s="51">
        <v>1</v>
      </c>
      <c r="M8" s="51">
        <v>0</v>
      </c>
      <c r="N8" s="51">
        <v>1</v>
      </c>
      <c r="O8" s="51">
        <v>0</v>
      </c>
      <c r="P8" s="52">
        <v>0</v>
      </c>
      <c r="Q8" s="52">
        <v>0</v>
      </c>
      <c r="R8" s="51">
        <v>1</v>
      </c>
      <c r="S8" s="51">
        <v>0</v>
      </c>
      <c r="T8" s="51">
        <v>2</v>
      </c>
      <c r="U8" s="51">
        <v>1</v>
      </c>
      <c r="V8" s="51">
        <v>1</v>
      </c>
      <c r="W8" s="52">
        <v>0.5</v>
      </c>
      <c r="X8" s="52">
        <v>0.5</v>
      </c>
      <c r="Y8" s="84"/>
      <c r="Z8" s="84"/>
      <c r="AA8" s="84" t="s">
        <v>281</v>
      </c>
      <c r="AB8" s="92" t="s">
        <v>508</v>
      </c>
      <c r="AC8" s="92" t="s">
        <v>508</v>
      </c>
      <c r="AD8" s="92" t="s">
        <v>264</v>
      </c>
      <c r="AE8" s="92"/>
      <c r="AF8" s="92" t="s">
        <v>912</v>
      </c>
      <c r="AG8" s="129">
        <v>0</v>
      </c>
      <c r="AH8" s="132">
        <v>0</v>
      </c>
      <c r="AI8" s="129">
        <v>0</v>
      </c>
      <c r="AJ8" s="132">
        <v>0</v>
      </c>
      <c r="AK8" s="129">
        <v>0</v>
      </c>
      <c r="AL8" s="132">
        <v>0</v>
      </c>
      <c r="AM8" s="129">
        <v>16</v>
      </c>
      <c r="AN8" s="132">
        <v>100</v>
      </c>
      <c r="AO8" s="129">
        <v>16</v>
      </c>
    </row>
    <row r="10" ht="14.3"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84" t="s">
        <v>746</v>
      </c>
      <c r="B2" s="92" t="s">
        <v>251</v>
      </c>
      <c r="C2" s="84">
        <f>VLOOKUP(GroupVertices[[#This Row],[Vertex]],Vertices[],MATCH("ID",Vertices[[#Headers],[Vertex]:[Vertex Content Word Count]],0),FALSE)</f>
        <v>8</v>
      </c>
    </row>
    <row r="3" spans="1:3" ht="15">
      <c r="A3" s="84" t="s">
        <v>746</v>
      </c>
      <c r="B3" s="92" t="s">
        <v>245</v>
      </c>
      <c r="C3" s="84">
        <f>VLOOKUP(GroupVertices[[#This Row],[Vertex]],Vertices[],MATCH("ID",Vertices[[#Headers],[Vertex]:[Vertex Content Word Count]],0),FALSE)</f>
        <v>16</v>
      </c>
    </row>
    <row r="4" spans="1:3" ht="15">
      <c r="A4" s="84" t="s">
        <v>746</v>
      </c>
      <c r="B4" s="92" t="s">
        <v>241</v>
      </c>
      <c r="C4" s="84">
        <f>VLOOKUP(GroupVertices[[#This Row],[Vertex]],Vertices[],MATCH("ID",Vertices[[#Headers],[Vertex]:[Vertex Content Word Count]],0),FALSE)</f>
        <v>13</v>
      </c>
    </row>
    <row r="5" spans="1:3" ht="15">
      <c r="A5" s="84" t="s">
        <v>746</v>
      </c>
      <c r="B5" s="92" t="s">
        <v>240</v>
      </c>
      <c r="C5" s="84">
        <f>VLOOKUP(GroupVertices[[#This Row],[Vertex]],Vertices[],MATCH("ID",Vertices[[#Headers],[Vertex]:[Vertex Content Word Count]],0),FALSE)</f>
        <v>12</v>
      </c>
    </row>
    <row r="6" spans="1:3" ht="15">
      <c r="A6" s="84" t="s">
        <v>746</v>
      </c>
      <c r="B6" s="92" t="s">
        <v>239</v>
      </c>
      <c r="C6" s="84">
        <f>VLOOKUP(GroupVertices[[#This Row],[Vertex]],Vertices[],MATCH("ID",Vertices[[#Headers],[Vertex]:[Vertex Content Word Count]],0),FALSE)</f>
        <v>11</v>
      </c>
    </row>
    <row r="7" spans="1:3" ht="15">
      <c r="A7" s="84" t="s">
        <v>746</v>
      </c>
      <c r="B7" s="92" t="s">
        <v>238</v>
      </c>
      <c r="C7" s="84">
        <f>VLOOKUP(GroupVertices[[#This Row],[Vertex]],Vertices[],MATCH("ID",Vertices[[#Headers],[Vertex]:[Vertex Content Word Count]],0),FALSE)</f>
        <v>10</v>
      </c>
    </row>
    <row r="8" spans="1:3" ht="15">
      <c r="A8" s="84" t="s">
        <v>746</v>
      </c>
      <c r="B8" s="92" t="s">
        <v>237</v>
      </c>
      <c r="C8" s="84">
        <f>VLOOKUP(GroupVertices[[#This Row],[Vertex]],Vertices[],MATCH("ID",Vertices[[#Headers],[Vertex]:[Vertex Content Word Count]],0),FALSE)</f>
        <v>9</v>
      </c>
    </row>
    <row r="9" spans="1:3" ht="15">
      <c r="A9" s="84" t="s">
        <v>746</v>
      </c>
      <c r="B9" s="92" t="s">
        <v>236</v>
      </c>
      <c r="C9" s="84">
        <f>VLOOKUP(GroupVertices[[#This Row],[Vertex]],Vertices[],MATCH("ID",Vertices[[#Headers],[Vertex]:[Vertex Content Word Count]],0),FALSE)</f>
        <v>7</v>
      </c>
    </row>
    <row r="10" spans="1:3" ht="15">
      <c r="A10" s="84" t="s">
        <v>747</v>
      </c>
      <c r="B10" s="92" t="s">
        <v>262</v>
      </c>
      <c r="C10" s="84">
        <f>VLOOKUP(GroupVertices[[#This Row],[Vertex]],Vertices[],MATCH("ID",Vertices[[#Headers],[Vertex]:[Vertex Content Word Count]],0),FALSE)</f>
        <v>19</v>
      </c>
    </row>
    <row r="11" spans="1:3" ht="15">
      <c r="A11" s="84" t="s">
        <v>747</v>
      </c>
      <c r="B11" s="92" t="s">
        <v>253</v>
      </c>
      <c r="C11" s="84">
        <f>VLOOKUP(GroupVertices[[#This Row],[Vertex]],Vertices[],MATCH("ID",Vertices[[#Headers],[Vertex]:[Vertex Content Word Count]],0),FALSE)</f>
        <v>28</v>
      </c>
    </row>
    <row r="12" spans="1:3" ht="15">
      <c r="A12" s="84" t="s">
        <v>747</v>
      </c>
      <c r="B12" s="92" t="s">
        <v>254</v>
      </c>
      <c r="C12" s="84">
        <f>VLOOKUP(GroupVertices[[#This Row],[Vertex]],Vertices[],MATCH("ID",Vertices[[#Headers],[Vertex]:[Vertex Content Word Count]],0),FALSE)</f>
        <v>29</v>
      </c>
    </row>
    <row r="13" spans="1:3" ht="15">
      <c r="A13" s="84" t="s">
        <v>747</v>
      </c>
      <c r="B13" s="92" t="s">
        <v>255</v>
      </c>
      <c r="C13" s="84">
        <f>VLOOKUP(GroupVertices[[#This Row],[Vertex]],Vertices[],MATCH("ID",Vertices[[#Headers],[Vertex]:[Vertex Content Word Count]],0),FALSE)</f>
        <v>18</v>
      </c>
    </row>
    <row r="14" spans="1:3" ht="15">
      <c r="A14" s="84" t="s">
        <v>747</v>
      </c>
      <c r="B14" s="92" t="s">
        <v>248</v>
      </c>
      <c r="C14" s="84">
        <f>VLOOKUP(GroupVertices[[#This Row],[Vertex]],Vertices[],MATCH("ID",Vertices[[#Headers],[Vertex]:[Vertex Content Word Count]],0),FALSE)</f>
        <v>22</v>
      </c>
    </row>
    <row r="15" spans="1:3" ht="15">
      <c r="A15" s="84" t="s">
        <v>747</v>
      </c>
      <c r="B15" s="92" t="s">
        <v>246</v>
      </c>
      <c r="C15" s="84">
        <f>VLOOKUP(GroupVertices[[#This Row],[Vertex]],Vertices[],MATCH("ID",Vertices[[#Headers],[Vertex]:[Vertex Content Word Count]],0),FALSE)</f>
        <v>17</v>
      </c>
    </row>
    <row r="16" spans="1:3" ht="15">
      <c r="A16" s="84" t="s">
        <v>748</v>
      </c>
      <c r="B16" s="92" t="s">
        <v>260</v>
      </c>
      <c r="C16" s="84">
        <f>VLOOKUP(GroupVertices[[#This Row],[Vertex]],Vertices[],MATCH("ID",Vertices[[#Headers],[Vertex]:[Vertex Content Word Count]],0),FALSE)</f>
        <v>24</v>
      </c>
    </row>
    <row r="17" spans="1:3" ht="15">
      <c r="A17" s="84" t="s">
        <v>748</v>
      </c>
      <c r="B17" s="92" t="s">
        <v>258</v>
      </c>
      <c r="C17" s="84">
        <f>VLOOKUP(GroupVertices[[#This Row],[Vertex]],Vertices[],MATCH("ID",Vertices[[#Headers],[Vertex]:[Vertex Content Word Count]],0),FALSE)</f>
        <v>31</v>
      </c>
    </row>
    <row r="18" spans="1:3" ht="15">
      <c r="A18" s="84" t="s">
        <v>748</v>
      </c>
      <c r="B18" s="92" t="s">
        <v>257</v>
      </c>
      <c r="C18" s="84">
        <f>VLOOKUP(GroupVertices[[#This Row],[Vertex]],Vertices[],MATCH("ID",Vertices[[#Headers],[Vertex]:[Vertex Content Word Count]],0),FALSE)</f>
        <v>21</v>
      </c>
    </row>
    <row r="19" spans="1:3" ht="15">
      <c r="A19" s="84" t="s">
        <v>748</v>
      </c>
      <c r="B19" s="92" t="s">
        <v>256</v>
      </c>
      <c r="C19" s="84">
        <f>VLOOKUP(GroupVertices[[#This Row],[Vertex]],Vertices[],MATCH("ID",Vertices[[#Headers],[Vertex]:[Vertex Content Word Count]],0),FALSE)</f>
        <v>30</v>
      </c>
    </row>
    <row r="20" spans="1:3" ht="15">
      <c r="A20" s="84" t="s">
        <v>748</v>
      </c>
      <c r="B20" s="92" t="s">
        <v>249</v>
      </c>
      <c r="C20" s="84">
        <f>VLOOKUP(GroupVertices[[#This Row],[Vertex]],Vertices[],MATCH("ID",Vertices[[#Headers],[Vertex]:[Vertex Content Word Count]],0),FALSE)</f>
        <v>25</v>
      </c>
    </row>
    <row r="21" spans="1:3" ht="15">
      <c r="A21" s="84" t="s">
        <v>748</v>
      </c>
      <c r="B21" s="92" t="s">
        <v>247</v>
      </c>
      <c r="C21" s="84">
        <f>VLOOKUP(GroupVertices[[#This Row],[Vertex]],Vertices[],MATCH("ID",Vertices[[#Headers],[Vertex]:[Vertex Content Word Count]],0),FALSE)</f>
        <v>20</v>
      </c>
    </row>
    <row r="22" spans="1:3" ht="15">
      <c r="A22" s="84" t="s">
        <v>749</v>
      </c>
      <c r="B22" s="92" t="s">
        <v>261</v>
      </c>
      <c r="C22" s="84">
        <f>VLOOKUP(GroupVertices[[#This Row],[Vertex]],Vertices[],MATCH("ID",Vertices[[#Headers],[Vertex]:[Vertex Content Word Count]],0),FALSE)</f>
        <v>33</v>
      </c>
    </row>
    <row r="23" spans="1:3" ht="15">
      <c r="A23" s="84" t="s">
        <v>749</v>
      </c>
      <c r="B23" s="92" t="s">
        <v>263</v>
      </c>
      <c r="C23" s="84">
        <f>VLOOKUP(GroupVertices[[#This Row],[Vertex]],Vertices[],MATCH("ID",Vertices[[#Headers],[Vertex]:[Vertex Content Word Count]],0),FALSE)</f>
        <v>23</v>
      </c>
    </row>
    <row r="24" spans="1:3" ht="15">
      <c r="A24" s="84" t="s">
        <v>749</v>
      </c>
      <c r="B24" s="92" t="s">
        <v>252</v>
      </c>
      <c r="C24" s="84">
        <f>VLOOKUP(GroupVertices[[#This Row],[Vertex]],Vertices[],MATCH("ID",Vertices[[#Headers],[Vertex]:[Vertex Content Word Count]],0),FALSE)</f>
        <v>27</v>
      </c>
    </row>
    <row r="25" spans="1:3" ht="15">
      <c r="A25" s="84" t="s">
        <v>749</v>
      </c>
      <c r="B25" s="92" t="s">
        <v>259</v>
      </c>
      <c r="C25" s="84">
        <f>VLOOKUP(GroupVertices[[#This Row],[Vertex]],Vertices[],MATCH("ID",Vertices[[#Headers],[Vertex]:[Vertex Content Word Count]],0),FALSE)</f>
        <v>32</v>
      </c>
    </row>
    <row r="26" spans="1:3" ht="15">
      <c r="A26" s="84" t="s">
        <v>749</v>
      </c>
      <c r="B26" s="92" t="s">
        <v>250</v>
      </c>
      <c r="C26" s="84">
        <f>VLOOKUP(GroupVertices[[#This Row],[Vertex]],Vertices[],MATCH("ID",Vertices[[#Headers],[Vertex]:[Vertex Content Word Count]],0),FALSE)</f>
        <v>26</v>
      </c>
    </row>
    <row r="27" spans="1:3" ht="15">
      <c r="A27" s="84" t="s">
        <v>750</v>
      </c>
      <c r="B27" s="92" t="s">
        <v>244</v>
      </c>
      <c r="C27" s="84">
        <f>VLOOKUP(GroupVertices[[#This Row],[Vertex]],Vertices[],MATCH("ID",Vertices[[#Headers],[Vertex]:[Vertex Content Word Count]],0),FALSE)</f>
        <v>15</v>
      </c>
    </row>
    <row r="28" spans="1:3" ht="15">
      <c r="A28" s="84" t="s">
        <v>750</v>
      </c>
      <c r="B28" s="92" t="s">
        <v>243</v>
      </c>
      <c r="C28" s="84">
        <f>VLOOKUP(GroupVertices[[#This Row],[Vertex]],Vertices[],MATCH("ID",Vertices[[#Headers],[Vertex]:[Vertex Content Word Count]],0),FALSE)</f>
        <v>6</v>
      </c>
    </row>
    <row r="29" spans="1:3" ht="15">
      <c r="A29" s="84" t="s">
        <v>750</v>
      </c>
      <c r="B29" s="92" t="s">
        <v>242</v>
      </c>
      <c r="C29" s="84">
        <f>VLOOKUP(GroupVertices[[#This Row],[Vertex]],Vertices[],MATCH("ID",Vertices[[#Headers],[Vertex]:[Vertex Content Word Count]],0),FALSE)</f>
        <v>14</v>
      </c>
    </row>
    <row r="30" spans="1:3" ht="15">
      <c r="A30" s="84" t="s">
        <v>750</v>
      </c>
      <c r="B30" s="92" t="s">
        <v>235</v>
      </c>
      <c r="C30" s="84">
        <f>VLOOKUP(GroupVertices[[#This Row],[Vertex]],Vertices[],MATCH("ID",Vertices[[#Headers],[Vertex]:[Vertex Content Word Count]],0),FALSE)</f>
        <v>5</v>
      </c>
    </row>
    <row r="31" spans="1:3" ht="15">
      <c r="A31" s="84" t="s">
        <v>751</v>
      </c>
      <c r="B31" s="92" t="s">
        <v>234</v>
      </c>
      <c r="C31" s="84">
        <f>VLOOKUP(GroupVertices[[#This Row],[Vertex]],Vertices[],MATCH("ID",Vertices[[#Headers],[Vertex]:[Vertex Content Word Count]],0),FALSE)</f>
        <v>3</v>
      </c>
    </row>
    <row r="32" spans="1:3" ht="15">
      <c r="A32" s="84" t="s">
        <v>751</v>
      </c>
      <c r="B32" s="92" t="s">
        <v>264</v>
      </c>
      <c r="C32" s="84">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764</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18</v>
      </c>
      <c r="L2" s="39">
        <f>MIN(Vertices[Closeness Centrality])</f>
        <v>0.00813</v>
      </c>
      <c r="M2" s="40">
        <f>COUNTIF(Vertices[Closeness Centrality],"&gt;= "&amp;L2)-COUNTIF(Vertices[Closeness Centrality],"&gt;="&amp;L3)</f>
        <v>29</v>
      </c>
      <c r="N2" s="39">
        <f>MIN(Vertices[Eigenvector Centrality])</f>
        <v>0</v>
      </c>
      <c r="O2" s="40">
        <f>COUNTIF(Vertices[Eigenvector Centrality],"&gt;= "&amp;N2)-COUNTIF(Vertices[Eigenvector Centrality],"&gt;="&amp;N3)</f>
        <v>4</v>
      </c>
      <c r="P2" s="39">
        <f>MIN(Vertices[PageRank])</f>
        <v>0.341809</v>
      </c>
      <c r="Q2" s="40">
        <f>COUNTIF(Vertices[PageRank],"&gt;= "&amp;P2)-COUNTIF(Vertices[PageRank],"&gt;="&amp;P3)</f>
        <v>2</v>
      </c>
      <c r="R2" s="39">
        <f>MIN(Vertices[Clustering Coefficient])</f>
        <v>0</v>
      </c>
      <c r="S2" s="45">
        <f>COUNTIF(Vertices[Clustering Coefficient],"&gt;= "&amp;R2)-COUNTIF(Vertices[Clustering Coefficient],"&gt;="&amp;R3)</f>
        <v>20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7"/>
      <c r="B3" s="127"/>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8.6</v>
      </c>
      <c r="K3" s="42">
        <f>COUNTIF(Vertices[Betweenness Centrality],"&gt;= "&amp;J3)-COUNTIF(Vertices[Betweenness Centrality],"&gt;="&amp;J4)</f>
        <v>1</v>
      </c>
      <c r="L3" s="41">
        <f aca="true" t="shared" si="5" ref="L3:L26">L2+($L$57-$L$2)/BinDivisor</f>
        <v>0.026164</v>
      </c>
      <c r="M3" s="42">
        <f>COUNTIF(Vertices[Closeness Centrality],"&gt;= "&amp;L3)-COUNTIF(Vertices[Closeness Centrality],"&gt;="&amp;L4)</f>
        <v>0</v>
      </c>
      <c r="N3" s="41">
        <f aca="true" t="shared" si="6" ref="N3:N26">N2+($N$57-$N$2)/BinDivisor</f>
        <v>0.0016643090909090907</v>
      </c>
      <c r="O3" s="42">
        <f>COUNTIF(Vertices[Eigenvector Centrality],"&gt;= "&amp;N3)-COUNTIF(Vertices[Eigenvector Centrality],"&gt;="&amp;N4)</f>
        <v>1</v>
      </c>
      <c r="P3" s="41">
        <f aca="true" t="shared" si="7" ref="P3:P26">P2+($P$57-$P$2)/BinDivisor</f>
        <v>0.4051944181818182</v>
      </c>
      <c r="Q3" s="42">
        <f>COUNTIF(Vertices[PageRank],"&gt;= "&amp;P3)-COUNTIF(Vertices[PageRank],"&gt;="&amp;P4)</f>
        <v>7</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0.43636363636363634</v>
      </c>
      <c r="G4" s="40">
        <f>COUNTIF(Vertices[In-Degree],"&gt;= "&amp;F4)-COUNTIF(Vertices[In-Degree],"&gt;="&amp;F5)</f>
        <v>0</v>
      </c>
      <c r="H4" s="39">
        <f t="shared" si="3"/>
        <v>0.2909090909090909</v>
      </c>
      <c r="I4" s="40">
        <f>COUNTIF(Vertices[Out-Degree],"&gt;= "&amp;H4)-COUNTIF(Vertices[Out-Degree],"&gt;="&amp;H5)</f>
        <v>0</v>
      </c>
      <c r="J4" s="39">
        <f t="shared" si="4"/>
        <v>17.2</v>
      </c>
      <c r="K4" s="40">
        <f>COUNTIF(Vertices[Betweenness Centrality],"&gt;= "&amp;J4)-COUNTIF(Vertices[Betweenness Centrality],"&gt;="&amp;J5)</f>
        <v>2</v>
      </c>
      <c r="L4" s="39">
        <f t="shared" si="5"/>
        <v>0.044198</v>
      </c>
      <c r="M4" s="40">
        <f>COUNTIF(Vertices[Closeness Centrality],"&gt;= "&amp;L4)-COUNTIF(Vertices[Closeness Centrality],"&gt;="&amp;L5)</f>
        <v>0</v>
      </c>
      <c r="N4" s="39">
        <f t="shared" si="6"/>
        <v>0.0033286181818181814</v>
      </c>
      <c r="O4" s="40">
        <f>COUNTIF(Vertices[Eigenvector Centrality],"&gt;= "&amp;N4)-COUNTIF(Vertices[Eigenvector Centrality],"&gt;="&amp;N5)</f>
        <v>0</v>
      </c>
      <c r="P4" s="39">
        <f t="shared" si="7"/>
        <v>0.46857983636363637</v>
      </c>
      <c r="Q4" s="40">
        <f>COUNTIF(Vertices[PageRank],"&gt;= "&amp;P4)-COUNTIF(Vertices[PageRank],"&gt;="&amp;P5)</f>
        <v>4</v>
      </c>
      <c r="R4" s="39">
        <f t="shared" si="8"/>
        <v>0.01818181818181818</v>
      </c>
      <c r="S4" s="45">
        <f>COUNTIF(Vertices[Clustering Coefficient],"&gt;= "&amp;R4)-COUNTIF(Vertices[Clustering Coefficient],"&gt;="&amp;R5)</f>
        <v>2</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0.6545454545454545</v>
      </c>
      <c r="G5" s="42">
        <f>COUNTIF(Vertices[In-Degree],"&gt;= "&amp;F5)-COUNTIF(Vertices[In-Degree],"&gt;="&amp;F6)</f>
        <v>0</v>
      </c>
      <c r="H5" s="41">
        <f t="shared" si="3"/>
        <v>0.43636363636363634</v>
      </c>
      <c r="I5" s="42">
        <f>COUNTIF(Vertices[Out-Degree],"&gt;= "&amp;H5)-COUNTIF(Vertices[Out-Degree],"&gt;="&amp;H6)</f>
        <v>0</v>
      </c>
      <c r="J5" s="41">
        <f t="shared" si="4"/>
        <v>25.799999999999997</v>
      </c>
      <c r="K5" s="42">
        <f>COUNTIF(Vertices[Betweenness Centrality],"&gt;= "&amp;J5)-COUNTIF(Vertices[Betweenness Centrality],"&gt;="&amp;J6)</f>
        <v>1</v>
      </c>
      <c r="L5" s="41">
        <f t="shared" si="5"/>
        <v>0.062232</v>
      </c>
      <c r="M5" s="42">
        <f>COUNTIF(Vertices[Closeness Centrality],"&gt;= "&amp;L5)-COUNTIF(Vertices[Closeness Centrality],"&gt;="&amp;L6)</f>
        <v>0</v>
      </c>
      <c r="N5" s="41">
        <f t="shared" si="6"/>
        <v>0.0049929272727272725</v>
      </c>
      <c r="O5" s="42">
        <f>COUNTIF(Vertices[Eigenvector Centrality],"&gt;= "&amp;N5)-COUNTIF(Vertices[Eigenvector Centrality],"&gt;="&amp;N6)</f>
        <v>0</v>
      </c>
      <c r="P5" s="41">
        <f t="shared" si="7"/>
        <v>0.5319652545454545</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0.8727272727272727</v>
      </c>
      <c r="G6" s="40">
        <f>COUNTIF(Vertices[In-Degree],"&gt;= "&amp;F6)-COUNTIF(Vertices[In-Degree],"&gt;="&amp;F7)</f>
        <v>2</v>
      </c>
      <c r="H6" s="39">
        <f t="shared" si="3"/>
        <v>0.5818181818181818</v>
      </c>
      <c r="I6" s="40">
        <f>COUNTIF(Vertices[Out-Degree],"&gt;= "&amp;H6)-COUNTIF(Vertices[Out-Degree],"&gt;="&amp;H7)</f>
        <v>0</v>
      </c>
      <c r="J6" s="39">
        <f t="shared" si="4"/>
        <v>34.4</v>
      </c>
      <c r="K6" s="40">
        <f>COUNTIF(Vertices[Betweenness Centrality],"&gt;= "&amp;J6)-COUNTIF(Vertices[Betweenness Centrality],"&gt;="&amp;J7)</f>
        <v>0</v>
      </c>
      <c r="L6" s="39">
        <f t="shared" si="5"/>
        <v>0.080266</v>
      </c>
      <c r="M6" s="40">
        <f>COUNTIF(Vertices[Closeness Centrality],"&gt;= "&amp;L6)-COUNTIF(Vertices[Closeness Centrality],"&gt;="&amp;L7)</f>
        <v>0</v>
      </c>
      <c r="N6" s="39">
        <f t="shared" si="6"/>
        <v>0.006657236363636363</v>
      </c>
      <c r="O6" s="40">
        <f>COUNTIF(Vertices[Eigenvector Centrality],"&gt;= "&amp;N6)-COUNTIF(Vertices[Eigenvector Centrality],"&gt;="&amp;N7)</f>
        <v>0</v>
      </c>
      <c r="P6" s="39">
        <f t="shared" si="7"/>
        <v>0.5953506727272727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1.0909090909090908</v>
      </c>
      <c r="G7" s="42">
        <f>COUNTIF(Vertices[In-Degree],"&gt;= "&amp;F7)-COUNTIF(Vertices[In-Degree],"&gt;="&amp;F8)</f>
        <v>0</v>
      </c>
      <c r="H7" s="41">
        <f t="shared" si="3"/>
        <v>0.7272727272727273</v>
      </c>
      <c r="I7" s="42">
        <f>COUNTIF(Vertices[Out-Degree],"&gt;= "&amp;H7)-COUNTIF(Vertices[Out-Degree],"&gt;="&amp;H8)</f>
        <v>0</v>
      </c>
      <c r="J7" s="41">
        <f t="shared" si="4"/>
        <v>43</v>
      </c>
      <c r="K7" s="42">
        <f>COUNTIF(Vertices[Betweenness Centrality],"&gt;= "&amp;J7)-COUNTIF(Vertices[Betweenness Centrality],"&gt;="&amp;J8)</f>
        <v>1</v>
      </c>
      <c r="L7" s="41">
        <f t="shared" si="5"/>
        <v>0.0983</v>
      </c>
      <c r="M7" s="42">
        <f>COUNTIF(Vertices[Closeness Centrality],"&gt;= "&amp;L7)-COUNTIF(Vertices[Closeness Centrality],"&gt;="&amp;L8)</f>
        <v>0</v>
      </c>
      <c r="N7" s="41">
        <f t="shared" si="6"/>
        <v>0.008321545454545453</v>
      </c>
      <c r="O7" s="42">
        <f>COUNTIF(Vertices[Eigenvector Centrality],"&gt;= "&amp;N7)-COUNTIF(Vertices[Eigenvector Centrality],"&gt;="&amp;N8)</f>
        <v>1</v>
      </c>
      <c r="P7" s="41">
        <f t="shared" si="7"/>
        <v>0.6587360909090909</v>
      </c>
      <c r="Q7" s="42">
        <f>COUNTIF(Vertices[PageRank],"&gt;= "&amp;P7)-COUNTIF(Vertices[PageRank],"&gt;="&amp;P8)</f>
        <v>1</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74</v>
      </c>
      <c r="D8" s="34">
        <f t="shared" si="1"/>
        <v>0</v>
      </c>
      <c r="E8" s="3">
        <f>COUNTIF(Vertices[Degree],"&gt;= "&amp;D8)-COUNTIF(Vertices[Degree],"&gt;="&amp;D9)</f>
        <v>0</v>
      </c>
      <c r="F8" s="39">
        <f t="shared" si="2"/>
        <v>1.309090909090909</v>
      </c>
      <c r="G8" s="40">
        <f>COUNTIF(Vertices[In-Degree],"&gt;= "&amp;F8)-COUNTIF(Vertices[In-Degree],"&gt;="&amp;F9)</f>
        <v>0</v>
      </c>
      <c r="H8" s="39">
        <f t="shared" si="3"/>
        <v>0.8727272727272728</v>
      </c>
      <c r="I8" s="40">
        <f>COUNTIF(Vertices[Out-Degree],"&gt;= "&amp;H8)-COUNTIF(Vertices[Out-Degree],"&gt;="&amp;H9)</f>
        <v>20</v>
      </c>
      <c r="J8" s="39">
        <f t="shared" si="4"/>
        <v>51.6</v>
      </c>
      <c r="K8" s="40">
        <f>COUNTIF(Vertices[Betweenness Centrality],"&gt;= "&amp;J8)-COUNTIF(Vertices[Betweenness Centrality],"&gt;="&amp;J9)</f>
        <v>0</v>
      </c>
      <c r="L8" s="39">
        <f t="shared" si="5"/>
        <v>0.11633399999999999</v>
      </c>
      <c r="M8" s="40">
        <f>COUNTIF(Vertices[Closeness Centrality],"&gt;= "&amp;L8)-COUNTIF(Vertices[Closeness Centrality],"&gt;="&amp;L9)</f>
        <v>0</v>
      </c>
      <c r="N8" s="39">
        <f t="shared" si="6"/>
        <v>0.009985854545454543</v>
      </c>
      <c r="O8" s="40">
        <f>COUNTIF(Vertices[Eigenvector Centrality],"&gt;= "&amp;N8)-COUNTIF(Vertices[Eigenvector Centrality],"&gt;="&amp;N9)</f>
        <v>9</v>
      </c>
      <c r="P8" s="39">
        <f t="shared" si="7"/>
        <v>0.7221215090909091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1.5272727272727273</v>
      </c>
      <c r="G9" s="42">
        <f>COUNTIF(Vertices[In-Degree],"&gt;= "&amp;F9)-COUNTIF(Vertices[In-Degree],"&gt;="&amp;F10)</f>
        <v>0</v>
      </c>
      <c r="H9" s="41">
        <f t="shared" si="3"/>
        <v>1.0181818181818183</v>
      </c>
      <c r="I9" s="42">
        <f>COUNTIF(Vertices[Out-Degree],"&gt;= "&amp;H9)-COUNTIF(Vertices[Out-Degree],"&gt;="&amp;H10)</f>
        <v>0</v>
      </c>
      <c r="J9" s="41">
        <f t="shared" si="4"/>
        <v>60.2</v>
      </c>
      <c r="K9" s="42">
        <f>COUNTIF(Vertices[Betweenness Centrality],"&gt;= "&amp;J9)-COUNTIF(Vertices[Betweenness Centrality],"&gt;="&amp;J10)</f>
        <v>0</v>
      </c>
      <c r="L9" s="41">
        <f t="shared" si="5"/>
        <v>0.134368</v>
      </c>
      <c r="M9" s="42">
        <f>COUNTIF(Vertices[Closeness Centrality],"&gt;= "&amp;L9)-COUNTIF(Vertices[Closeness Centrality],"&gt;="&amp;L10)</f>
        <v>0</v>
      </c>
      <c r="N9" s="41">
        <f t="shared" si="6"/>
        <v>0.011650163636363634</v>
      </c>
      <c r="O9" s="42">
        <f>COUNTIF(Vertices[Eigenvector Centrality],"&gt;= "&amp;N9)-COUNTIF(Vertices[Eigenvector Centrality],"&gt;="&amp;N10)</f>
        <v>0</v>
      </c>
      <c r="P9" s="41">
        <f t="shared" si="7"/>
        <v>0.7855069272727273</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765</v>
      </c>
      <c r="B10" s="36">
        <v>4</v>
      </c>
      <c r="D10" s="34">
        <f t="shared" si="1"/>
        <v>0</v>
      </c>
      <c r="E10" s="3">
        <f>COUNTIF(Vertices[Degree],"&gt;= "&amp;D10)-COUNTIF(Vertices[Degree],"&gt;="&amp;D11)</f>
        <v>0</v>
      </c>
      <c r="F10" s="39">
        <f t="shared" si="2"/>
        <v>1.7454545454545456</v>
      </c>
      <c r="G10" s="40">
        <f>COUNTIF(Vertices[In-Degree],"&gt;= "&amp;F10)-COUNTIF(Vertices[In-Degree],"&gt;="&amp;F11)</f>
        <v>0</v>
      </c>
      <c r="H10" s="39">
        <f t="shared" si="3"/>
        <v>1.1636363636363638</v>
      </c>
      <c r="I10" s="40">
        <f>COUNTIF(Vertices[Out-Degree],"&gt;= "&amp;H10)-COUNTIF(Vertices[Out-Degree],"&gt;="&amp;H11)</f>
        <v>0</v>
      </c>
      <c r="J10" s="39">
        <f t="shared" si="4"/>
        <v>68.8</v>
      </c>
      <c r="K10" s="40">
        <f>COUNTIF(Vertices[Betweenness Centrality],"&gt;= "&amp;J10)-COUNTIF(Vertices[Betweenness Centrality],"&gt;="&amp;J11)</f>
        <v>0</v>
      </c>
      <c r="L10" s="39">
        <f t="shared" si="5"/>
        <v>0.15240199999999998</v>
      </c>
      <c r="M10" s="40">
        <f>COUNTIF(Vertices[Closeness Centrality],"&gt;= "&amp;L10)-COUNTIF(Vertices[Closeness Centrality],"&gt;="&amp;L11)</f>
        <v>0</v>
      </c>
      <c r="N10" s="39">
        <f t="shared" si="6"/>
        <v>0.013314472727272724</v>
      </c>
      <c r="O10" s="40">
        <f>COUNTIF(Vertices[Eigenvector Centrality],"&gt;= "&amp;N10)-COUNTIF(Vertices[Eigenvector Centrality],"&gt;="&amp;N11)</f>
        <v>0</v>
      </c>
      <c r="P10" s="39">
        <f t="shared" si="7"/>
        <v>0.8488923454545455</v>
      </c>
      <c r="Q10" s="40">
        <f>COUNTIF(Vertices[PageRank],"&gt;= "&amp;P10)-COUNTIF(Vertices[PageRank],"&gt;="&amp;P11)</f>
        <v>2</v>
      </c>
      <c r="R10" s="39">
        <f t="shared" si="8"/>
        <v>0.07272727272727274</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1.9636363636363638</v>
      </c>
      <c r="G11" s="42">
        <f>COUNTIF(Vertices[In-Degree],"&gt;= "&amp;F11)-COUNTIF(Vertices[In-Degree],"&gt;="&amp;F12)</f>
        <v>1</v>
      </c>
      <c r="H11" s="41">
        <f t="shared" si="3"/>
        <v>1.3090909090909093</v>
      </c>
      <c r="I11" s="42">
        <f>COUNTIF(Vertices[Out-Degree],"&gt;= "&amp;H11)-COUNTIF(Vertices[Out-Degree],"&gt;="&amp;H12)</f>
        <v>0</v>
      </c>
      <c r="J11" s="41">
        <f t="shared" si="4"/>
        <v>77.39999999999999</v>
      </c>
      <c r="K11" s="42">
        <f>COUNTIF(Vertices[Betweenness Centrality],"&gt;= "&amp;J11)-COUNTIF(Vertices[Betweenness Centrality],"&gt;="&amp;J12)</f>
        <v>1</v>
      </c>
      <c r="L11" s="41">
        <f t="shared" si="5"/>
        <v>0.17043599999999998</v>
      </c>
      <c r="M11" s="42">
        <f>COUNTIF(Vertices[Closeness Centrality],"&gt;= "&amp;L11)-COUNTIF(Vertices[Closeness Centrality],"&gt;="&amp;L12)</f>
        <v>0</v>
      </c>
      <c r="N11" s="41">
        <f t="shared" si="6"/>
        <v>0.014978781818181814</v>
      </c>
      <c r="O11" s="42">
        <f>COUNTIF(Vertices[Eigenvector Centrality],"&gt;= "&amp;N11)-COUNTIF(Vertices[Eigenvector Centrality],"&gt;="&amp;N12)</f>
        <v>0</v>
      </c>
      <c r="P11" s="41">
        <f t="shared" si="7"/>
        <v>0.9122777636363637</v>
      </c>
      <c r="Q11" s="42">
        <f>COUNTIF(Vertices[PageRank],"&gt;= "&amp;P11)-COUNTIF(Vertices[PageRank],"&gt;="&amp;P12)</f>
        <v>0</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266</v>
      </c>
      <c r="B12" s="36">
        <v>49</v>
      </c>
      <c r="D12" s="34">
        <f t="shared" si="1"/>
        <v>0</v>
      </c>
      <c r="E12" s="3">
        <f>COUNTIF(Vertices[Degree],"&gt;= "&amp;D12)-COUNTIF(Vertices[Degree],"&gt;="&amp;D13)</f>
        <v>0</v>
      </c>
      <c r="F12" s="39">
        <f t="shared" si="2"/>
        <v>2.181818181818182</v>
      </c>
      <c r="G12" s="40">
        <f>COUNTIF(Vertices[In-Degree],"&gt;= "&amp;F12)-COUNTIF(Vertices[In-Degree],"&gt;="&amp;F13)</f>
        <v>0</v>
      </c>
      <c r="H12" s="39">
        <f t="shared" si="3"/>
        <v>1.4545454545454548</v>
      </c>
      <c r="I12" s="40">
        <f>COUNTIF(Vertices[Out-Degree],"&gt;= "&amp;H12)-COUNTIF(Vertices[Out-Degree],"&gt;="&amp;H13)</f>
        <v>0</v>
      </c>
      <c r="J12" s="39">
        <f t="shared" si="4"/>
        <v>85.99999999999999</v>
      </c>
      <c r="K12" s="40">
        <f>COUNTIF(Vertices[Betweenness Centrality],"&gt;= "&amp;J12)-COUNTIF(Vertices[Betweenness Centrality],"&gt;="&amp;J13)</f>
        <v>1</v>
      </c>
      <c r="L12" s="39">
        <f t="shared" si="5"/>
        <v>0.18846999999999997</v>
      </c>
      <c r="M12" s="40">
        <f>COUNTIF(Vertices[Closeness Centrality],"&gt;= "&amp;L12)-COUNTIF(Vertices[Closeness Centrality],"&gt;="&amp;L13)</f>
        <v>0</v>
      </c>
      <c r="N12" s="39">
        <f t="shared" si="6"/>
        <v>0.016643090909090906</v>
      </c>
      <c r="O12" s="40">
        <f>COUNTIF(Vertices[Eigenvector Centrality],"&gt;= "&amp;N12)-COUNTIF(Vertices[Eigenvector Centrality],"&gt;="&amp;N13)</f>
        <v>0</v>
      </c>
      <c r="P12" s="39">
        <f t="shared" si="7"/>
        <v>0.9756631818181819</v>
      </c>
      <c r="Q12" s="40">
        <f>COUNTIF(Vertices[PageRank],"&gt;= "&amp;P12)-COUNTIF(Vertices[PageRank],"&gt;="&amp;P13)</f>
        <v>2</v>
      </c>
      <c r="R12" s="39">
        <f t="shared" si="8"/>
        <v>0.09090909090909093</v>
      </c>
      <c r="S12" s="45">
        <f>COUNTIF(Vertices[Clustering Coefficient],"&gt;= "&amp;R12)-COUNTIF(Vertices[Clustering Coefficient],"&gt;="&amp;R13)</f>
        <v>1</v>
      </c>
      <c r="T12" s="39" t="e">
        <f ca="1" t="shared" si="9"/>
        <v>#REF!</v>
      </c>
      <c r="U12" s="40" t="e">
        <f ca="1" t="shared" si="0"/>
        <v>#REF!</v>
      </c>
    </row>
    <row r="13" spans="1:21" ht="15">
      <c r="A13" s="36" t="s">
        <v>267</v>
      </c>
      <c r="B13" s="36">
        <v>17</v>
      </c>
      <c r="D13" s="34">
        <f t="shared" si="1"/>
        <v>0</v>
      </c>
      <c r="E13" s="3">
        <f>COUNTIF(Vertices[Degree],"&gt;= "&amp;D13)-COUNTIF(Vertices[Degree],"&gt;="&amp;D14)</f>
        <v>0</v>
      </c>
      <c r="F13" s="41">
        <f t="shared" si="2"/>
        <v>2.4000000000000004</v>
      </c>
      <c r="G13" s="42">
        <f>COUNTIF(Vertices[In-Degree],"&gt;= "&amp;F13)-COUNTIF(Vertices[In-Degree],"&gt;="&amp;F14)</f>
        <v>0</v>
      </c>
      <c r="H13" s="41">
        <f t="shared" si="3"/>
        <v>1.6000000000000003</v>
      </c>
      <c r="I13" s="42">
        <f>COUNTIF(Vertices[Out-Degree],"&gt;= "&amp;H13)-COUNTIF(Vertices[Out-Degree],"&gt;="&amp;H14)</f>
        <v>0</v>
      </c>
      <c r="J13" s="41">
        <f t="shared" si="4"/>
        <v>94.59999999999998</v>
      </c>
      <c r="K13" s="42">
        <f>COUNTIF(Vertices[Betweenness Centrality],"&gt;= "&amp;J13)-COUNTIF(Vertices[Betweenness Centrality],"&gt;="&amp;J14)</f>
        <v>1</v>
      </c>
      <c r="L13" s="41">
        <f t="shared" si="5"/>
        <v>0.20650399999999997</v>
      </c>
      <c r="M13" s="42">
        <f>COUNTIF(Vertices[Closeness Centrality],"&gt;= "&amp;L13)-COUNTIF(Vertices[Closeness Centrality],"&gt;="&amp;L14)</f>
        <v>0</v>
      </c>
      <c r="N13" s="41">
        <f t="shared" si="6"/>
        <v>0.018307399999999998</v>
      </c>
      <c r="O13" s="42">
        <f>COUNTIF(Vertices[Eigenvector Centrality],"&gt;= "&amp;N13)-COUNTIF(Vertices[Eigenvector Centrality],"&gt;="&amp;N14)</f>
        <v>0</v>
      </c>
      <c r="P13" s="41">
        <f t="shared" si="7"/>
        <v>1.0390486</v>
      </c>
      <c r="Q13" s="42">
        <f>COUNTIF(Vertices[PageRank],"&gt;= "&amp;P13)-COUNTIF(Vertices[PageRank],"&gt;="&amp;P14)</f>
        <v>1</v>
      </c>
      <c r="R13" s="41">
        <f t="shared" si="8"/>
        <v>0.10000000000000002</v>
      </c>
      <c r="S13" s="46">
        <f>COUNTIF(Vertices[Clustering Coefficient],"&gt;= "&amp;R13)-COUNTIF(Vertices[Clustering Coefficient],"&gt;="&amp;R14)</f>
        <v>1</v>
      </c>
      <c r="T13" s="41" t="e">
        <f ca="1" t="shared" si="9"/>
        <v>#REF!</v>
      </c>
      <c r="U13" s="42" t="e">
        <f ca="1" t="shared" si="0"/>
        <v>#REF!</v>
      </c>
    </row>
    <row r="14" spans="1:21" ht="15">
      <c r="A14" s="36" t="s">
        <v>196</v>
      </c>
      <c r="B14" s="36">
        <v>7</v>
      </c>
      <c r="D14" s="34">
        <f t="shared" si="1"/>
        <v>0</v>
      </c>
      <c r="E14" s="3">
        <f>COUNTIF(Vertices[Degree],"&gt;= "&amp;D14)-COUNTIF(Vertices[Degree],"&gt;="&amp;D15)</f>
        <v>0</v>
      </c>
      <c r="F14" s="39">
        <f t="shared" si="2"/>
        <v>2.6181818181818186</v>
      </c>
      <c r="G14" s="40">
        <f>COUNTIF(Vertices[In-Degree],"&gt;= "&amp;F14)-COUNTIF(Vertices[In-Degree],"&gt;="&amp;F15)</f>
        <v>0</v>
      </c>
      <c r="H14" s="39">
        <f t="shared" si="3"/>
        <v>1.7454545454545458</v>
      </c>
      <c r="I14" s="40">
        <f>COUNTIF(Vertices[Out-Degree],"&gt;= "&amp;H14)-COUNTIF(Vertices[Out-Degree],"&gt;="&amp;H15)</f>
        <v>0</v>
      </c>
      <c r="J14" s="39">
        <f t="shared" si="4"/>
        <v>103.19999999999997</v>
      </c>
      <c r="K14" s="40">
        <f>COUNTIF(Vertices[Betweenness Centrality],"&gt;= "&amp;J14)-COUNTIF(Vertices[Betweenness Centrality],"&gt;="&amp;J15)</f>
        <v>1</v>
      </c>
      <c r="L14" s="39">
        <f t="shared" si="5"/>
        <v>0.22453799999999996</v>
      </c>
      <c r="M14" s="40">
        <f>COUNTIF(Vertices[Closeness Centrality],"&gt;= "&amp;L14)-COUNTIF(Vertices[Closeness Centrality],"&gt;="&amp;L15)</f>
        <v>0</v>
      </c>
      <c r="N14" s="39">
        <f t="shared" si="6"/>
        <v>0.01997170909090909</v>
      </c>
      <c r="O14" s="40">
        <f>COUNTIF(Vertices[Eigenvector Centrality],"&gt;= "&amp;N14)-COUNTIF(Vertices[Eigenvector Centrality],"&gt;="&amp;N15)</f>
        <v>2</v>
      </c>
      <c r="P14" s="39">
        <f t="shared" si="7"/>
        <v>1.1024340181818182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265</v>
      </c>
      <c r="B15" s="36">
        <v>1</v>
      </c>
      <c r="D15" s="34">
        <f t="shared" si="1"/>
        <v>0</v>
      </c>
      <c r="E15" s="3">
        <f>COUNTIF(Vertices[Degree],"&gt;= "&amp;D15)-COUNTIF(Vertices[Degree],"&gt;="&amp;D16)</f>
        <v>0</v>
      </c>
      <c r="F15" s="41">
        <f t="shared" si="2"/>
        <v>2.836363636363637</v>
      </c>
      <c r="G15" s="42">
        <f>COUNTIF(Vertices[In-Degree],"&gt;= "&amp;F15)-COUNTIF(Vertices[In-Degree],"&gt;="&amp;F16)</f>
        <v>0</v>
      </c>
      <c r="H15" s="41">
        <f t="shared" si="3"/>
        <v>1.8909090909090913</v>
      </c>
      <c r="I15" s="42">
        <f>COUNTIF(Vertices[Out-Degree],"&gt;= "&amp;H15)-COUNTIF(Vertices[Out-Degree],"&gt;="&amp;H16)</f>
        <v>3</v>
      </c>
      <c r="J15" s="41">
        <f t="shared" si="4"/>
        <v>111.79999999999997</v>
      </c>
      <c r="K15" s="42">
        <f>COUNTIF(Vertices[Betweenness Centrality],"&gt;= "&amp;J15)-COUNTIF(Vertices[Betweenness Centrality],"&gt;="&amp;J16)</f>
        <v>0</v>
      </c>
      <c r="L15" s="41">
        <f t="shared" si="5"/>
        <v>0.24257199999999995</v>
      </c>
      <c r="M15" s="42">
        <f>COUNTIF(Vertices[Closeness Centrality],"&gt;= "&amp;L15)-COUNTIF(Vertices[Closeness Centrality],"&gt;="&amp;L16)</f>
        <v>0</v>
      </c>
      <c r="N15" s="41">
        <f t="shared" si="6"/>
        <v>0.021636018181818182</v>
      </c>
      <c r="O15" s="42">
        <f>COUNTIF(Vertices[Eigenvector Centrality],"&gt;= "&amp;N15)-COUNTIF(Vertices[Eigenvector Centrality],"&gt;="&amp;N16)</f>
        <v>0</v>
      </c>
      <c r="P15" s="41">
        <f t="shared" si="7"/>
        <v>1.1658194363636363</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3.054545454545455</v>
      </c>
      <c r="G16" s="40">
        <f>COUNTIF(Vertices[In-Degree],"&gt;= "&amp;F16)-COUNTIF(Vertices[In-Degree],"&gt;="&amp;F17)</f>
        <v>0</v>
      </c>
      <c r="H16" s="39">
        <f t="shared" si="3"/>
        <v>2.0363636363636366</v>
      </c>
      <c r="I16" s="40">
        <f>COUNTIF(Vertices[Out-Degree],"&gt;= "&amp;H16)-COUNTIF(Vertices[Out-Degree],"&gt;="&amp;H17)</f>
        <v>0</v>
      </c>
      <c r="J16" s="39">
        <f t="shared" si="4"/>
        <v>120.39999999999996</v>
      </c>
      <c r="K16" s="40">
        <f>COUNTIF(Vertices[Betweenness Centrality],"&gt;= "&amp;J16)-COUNTIF(Vertices[Betweenness Centrality],"&gt;="&amp;J17)</f>
        <v>1</v>
      </c>
      <c r="L16" s="39">
        <f t="shared" si="5"/>
        <v>0.26060599999999995</v>
      </c>
      <c r="M16" s="40">
        <f>COUNTIF(Vertices[Closeness Centrality],"&gt;= "&amp;L16)-COUNTIF(Vertices[Closeness Centrality],"&gt;="&amp;L17)</f>
        <v>0</v>
      </c>
      <c r="N16" s="39">
        <f t="shared" si="6"/>
        <v>0.023300327272727274</v>
      </c>
      <c r="O16" s="40">
        <f>COUNTIF(Vertices[Eigenvector Centrality],"&gt;= "&amp;N16)-COUNTIF(Vertices[Eigenvector Centrality],"&gt;="&amp;N17)</f>
        <v>1</v>
      </c>
      <c r="P16" s="39">
        <f t="shared" si="7"/>
        <v>1.2292048545454544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3.2727272727272734</v>
      </c>
      <c r="G17" s="42">
        <f>COUNTIF(Vertices[In-Degree],"&gt;= "&amp;F17)-COUNTIF(Vertices[In-Degree],"&gt;="&amp;F18)</f>
        <v>0</v>
      </c>
      <c r="H17" s="41">
        <f t="shared" si="3"/>
        <v>2.181818181818182</v>
      </c>
      <c r="I17" s="42">
        <f>COUNTIF(Vertices[Out-Degree],"&gt;= "&amp;H17)-COUNTIF(Vertices[Out-Degree],"&gt;="&amp;H18)</f>
        <v>0</v>
      </c>
      <c r="J17" s="41">
        <f t="shared" si="4"/>
        <v>128.99999999999997</v>
      </c>
      <c r="K17" s="42">
        <f>COUNTIF(Vertices[Betweenness Centrality],"&gt;= "&amp;J17)-COUNTIF(Vertices[Betweenness Centrality],"&gt;="&amp;J18)</f>
        <v>0</v>
      </c>
      <c r="L17" s="41">
        <f t="shared" si="5"/>
        <v>0.27863999999999994</v>
      </c>
      <c r="M17" s="42">
        <f>COUNTIF(Vertices[Closeness Centrality],"&gt;= "&amp;L17)-COUNTIF(Vertices[Closeness Centrality],"&gt;="&amp;L18)</f>
        <v>0</v>
      </c>
      <c r="N17" s="41">
        <f t="shared" si="6"/>
        <v>0.024964636363636366</v>
      </c>
      <c r="O17" s="42">
        <f>COUNTIF(Vertices[Eigenvector Centrality],"&gt;= "&amp;N17)-COUNTIF(Vertices[Eigenvector Centrality],"&gt;="&amp;N18)</f>
        <v>0</v>
      </c>
      <c r="P17" s="41">
        <f t="shared" si="7"/>
        <v>1.2925902727272724</v>
      </c>
      <c r="Q17" s="42">
        <f>COUNTIF(Vertices[PageRank],"&gt;= "&amp;P17)-COUNTIF(Vertices[PageRank],"&gt;="&amp;P18)</f>
        <v>1</v>
      </c>
      <c r="R17" s="41">
        <f t="shared" si="8"/>
        <v>0.13636363636363638</v>
      </c>
      <c r="S17" s="46">
        <f>COUNTIF(Vertices[Clustering Coefficient],"&gt;= "&amp;R17)-COUNTIF(Vertices[Clustering Coefficient],"&gt;="&amp;R18)</f>
        <v>1</v>
      </c>
      <c r="T17" s="41" t="e">
        <f ca="1" t="shared" si="9"/>
        <v>#REF!</v>
      </c>
      <c r="U17" s="42" t="e">
        <f ca="1" t="shared" si="0"/>
        <v>#REF!</v>
      </c>
    </row>
    <row r="18" spans="1:21" ht="15">
      <c r="A18" s="127"/>
      <c r="B18" s="127"/>
      <c r="D18" s="34">
        <f t="shared" si="1"/>
        <v>0</v>
      </c>
      <c r="E18" s="3">
        <f>COUNTIF(Vertices[Degree],"&gt;= "&amp;D18)-COUNTIF(Vertices[Degree],"&gt;="&amp;D19)</f>
        <v>0</v>
      </c>
      <c r="F18" s="39">
        <f t="shared" si="2"/>
        <v>3.4909090909090916</v>
      </c>
      <c r="G18" s="40">
        <f>COUNTIF(Vertices[In-Degree],"&gt;= "&amp;F18)-COUNTIF(Vertices[In-Degree],"&gt;="&amp;F19)</f>
        <v>0</v>
      </c>
      <c r="H18" s="39">
        <f t="shared" si="3"/>
        <v>2.3272727272727276</v>
      </c>
      <c r="I18" s="40">
        <f>COUNTIF(Vertices[Out-Degree],"&gt;= "&amp;H18)-COUNTIF(Vertices[Out-Degree],"&gt;="&amp;H19)</f>
        <v>0</v>
      </c>
      <c r="J18" s="39">
        <f t="shared" si="4"/>
        <v>137.59999999999997</v>
      </c>
      <c r="K18" s="40">
        <f>COUNTIF(Vertices[Betweenness Centrality],"&gt;= "&amp;J18)-COUNTIF(Vertices[Betweenness Centrality],"&gt;="&amp;J19)</f>
        <v>0</v>
      </c>
      <c r="L18" s="39">
        <f t="shared" si="5"/>
        <v>0.29667399999999994</v>
      </c>
      <c r="M18" s="40">
        <f>COUNTIF(Vertices[Closeness Centrality],"&gt;= "&amp;L18)-COUNTIF(Vertices[Closeness Centrality],"&gt;="&amp;L19)</f>
        <v>0</v>
      </c>
      <c r="N18" s="39">
        <f t="shared" si="6"/>
        <v>0.026628945454545458</v>
      </c>
      <c r="O18" s="40">
        <f>COUNTIF(Vertices[Eigenvector Centrality],"&gt;= "&amp;N18)-COUNTIF(Vertices[Eigenvector Centrality],"&gt;="&amp;N19)</f>
        <v>0</v>
      </c>
      <c r="P18" s="39">
        <f t="shared" si="7"/>
        <v>1.3559756909090905</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0.019230769230769232</v>
      </c>
      <c r="D19" s="34">
        <f t="shared" si="1"/>
        <v>0</v>
      </c>
      <c r="E19" s="3">
        <f>COUNTIF(Vertices[Degree],"&gt;= "&amp;D19)-COUNTIF(Vertices[Degree],"&gt;="&amp;D20)</f>
        <v>0</v>
      </c>
      <c r="F19" s="41">
        <f t="shared" si="2"/>
        <v>3.70909090909091</v>
      </c>
      <c r="G19" s="42">
        <f>COUNTIF(Vertices[In-Degree],"&gt;= "&amp;F19)-COUNTIF(Vertices[In-Degree],"&gt;="&amp;F20)</f>
        <v>0</v>
      </c>
      <c r="H19" s="41">
        <f t="shared" si="3"/>
        <v>2.472727272727273</v>
      </c>
      <c r="I19" s="42">
        <f>COUNTIF(Vertices[Out-Degree],"&gt;= "&amp;H19)-COUNTIF(Vertices[Out-Degree],"&gt;="&amp;H20)</f>
        <v>0</v>
      </c>
      <c r="J19" s="41">
        <f t="shared" si="4"/>
        <v>146.19999999999996</v>
      </c>
      <c r="K19" s="42">
        <f>COUNTIF(Vertices[Betweenness Centrality],"&gt;= "&amp;J19)-COUNTIF(Vertices[Betweenness Centrality],"&gt;="&amp;J20)</f>
        <v>1</v>
      </c>
      <c r="L19" s="41">
        <f t="shared" si="5"/>
        <v>0.31470799999999993</v>
      </c>
      <c r="M19" s="42">
        <f>COUNTIF(Vertices[Closeness Centrality],"&gt;= "&amp;L19)-COUNTIF(Vertices[Closeness Centrality],"&gt;="&amp;L20)</f>
        <v>0</v>
      </c>
      <c r="N19" s="41">
        <f t="shared" si="6"/>
        <v>0.02829325454545455</v>
      </c>
      <c r="O19" s="42">
        <f>COUNTIF(Vertices[Eigenvector Centrality],"&gt;= "&amp;N19)-COUNTIF(Vertices[Eigenvector Centrality],"&gt;="&amp;N20)</f>
        <v>0</v>
      </c>
      <c r="P19" s="41">
        <f t="shared" si="7"/>
        <v>1.4193611090909086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0.03773584905660377</v>
      </c>
      <c r="D20" s="34">
        <f t="shared" si="1"/>
        <v>0</v>
      </c>
      <c r="E20" s="3">
        <f>COUNTIF(Vertices[Degree],"&gt;= "&amp;D20)-COUNTIF(Vertices[Degree],"&gt;="&amp;D21)</f>
        <v>0</v>
      </c>
      <c r="F20" s="39">
        <f t="shared" si="2"/>
        <v>3.927272727272728</v>
      </c>
      <c r="G20" s="40">
        <f>COUNTIF(Vertices[In-Degree],"&gt;= "&amp;F20)-COUNTIF(Vertices[In-Degree],"&gt;="&amp;F21)</f>
        <v>2</v>
      </c>
      <c r="H20" s="39">
        <f t="shared" si="3"/>
        <v>2.6181818181818186</v>
      </c>
      <c r="I20" s="40">
        <f>COUNTIF(Vertices[Out-Degree],"&gt;= "&amp;H20)-COUNTIF(Vertices[Out-Degree],"&gt;="&amp;H21)</f>
        <v>0</v>
      </c>
      <c r="J20" s="39">
        <f t="shared" si="4"/>
        <v>154.79999999999995</v>
      </c>
      <c r="K20" s="40">
        <f>COUNTIF(Vertices[Betweenness Centrality],"&gt;= "&amp;J20)-COUNTIF(Vertices[Betweenness Centrality],"&gt;="&amp;J21)</f>
        <v>0</v>
      </c>
      <c r="L20" s="39">
        <f t="shared" si="5"/>
        <v>0.3327419999999999</v>
      </c>
      <c r="M20" s="40">
        <f>COUNTIF(Vertices[Closeness Centrality],"&gt;= "&amp;L20)-COUNTIF(Vertices[Closeness Centrality],"&gt;="&amp;L21)</f>
        <v>0</v>
      </c>
      <c r="N20" s="39">
        <f t="shared" si="6"/>
        <v>0.029957563636363642</v>
      </c>
      <c r="O20" s="40">
        <f>COUNTIF(Vertices[Eigenvector Centrality],"&gt;= "&amp;N20)-COUNTIF(Vertices[Eigenvector Centrality],"&gt;="&amp;N21)</f>
        <v>0</v>
      </c>
      <c r="P20" s="39">
        <f t="shared" si="7"/>
        <v>1.4827465272727267</v>
      </c>
      <c r="Q20" s="40">
        <f>COUNTIF(Vertices[PageRank],"&gt;= "&amp;P20)-COUNTIF(Vertices[PageRank],"&gt;="&amp;P21)</f>
        <v>2</v>
      </c>
      <c r="R20" s="39">
        <f t="shared" si="8"/>
        <v>0.16363636363636366</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4.145454545454546</v>
      </c>
      <c r="G21" s="42">
        <f>COUNTIF(Vertices[In-Degree],"&gt;= "&amp;F21)-COUNTIF(Vertices[In-Degree],"&gt;="&amp;F22)</f>
        <v>0</v>
      </c>
      <c r="H21" s="41">
        <f t="shared" si="3"/>
        <v>2.763636363636364</v>
      </c>
      <c r="I21" s="42">
        <f>COUNTIF(Vertices[Out-Degree],"&gt;= "&amp;H21)-COUNTIF(Vertices[Out-Degree],"&gt;="&amp;H22)</f>
        <v>0</v>
      </c>
      <c r="J21" s="41">
        <f t="shared" si="4"/>
        <v>163.39999999999995</v>
      </c>
      <c r="K21" s="42">
        <f>COUNTIF(Vertices[Betweenness Centrality],"&gt;= "&amp;J21)-COUNTIF(Vertices[Betweenness Centrality],"&gt;="&amp;J22)</f>
        <v>0</v>
      </c>
      <c r="L21" s="41">
        <f t="shared" si="5"/>
        <v>0.3507759999999999</v>
      </c>
      <c r="M21" s="42">
        <f>COUNTIF(Vertices[Closeness Centrality],"&gt;= "&amp;L21)-COUNTIF(Vertices[Closeness Centrality],"&gt;="&amp;L22)</f>
        <v>0</v>
      </c>
      <c r="N21" s="41">
        <f t="shared" si="6"/>
        <v>0.03162187272727273</v>
      </c>
      <c r="O21" s="42">
        <f>COUNTIF(Vertices[Eigenvector Centrality],"&gt;= "&amp;N21)-COUNTIF(Vertices[Eigenvector Centrality],"&gt;="&amp;N22)</f>
        <v>0</v>
      </c>
      <c r="P21" s="41">
        <f t="shared" si="7"/>
        <v>1.5461319454545448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4.363636363636364</v>
      </c>
      <c r="G22" s="40">
        <f>COUNTIF(Vertices[In-Degree],"&gt;= "&amp;F22)-COUNTIF(Vertices[In-Degree],"&gt;="&amp;F23)</f>
        <v>0</v>
      </c>
      <c r="H22" s="39">
        <f t="shared" si="3"/>
        <v>2.9090909090909096</v>
      </c>
      <c r="I22" s="40">
        <f>COUNTIF(Vertices[Out-Degree],"&gt;= "&amp;H22)-COUNTIF(Vertices[Out-Degree],"&gt;="&amp;H23)</f>
        <v>1</v>
      </c>
      <c r="J22" s="39">
        <f t="shared" si="4"/>
        <v>171.99999999999994</v>
      </c>
      <c r="K22" s="40">
        <f>COUNTIF(Vertices[Betweenness Centrality],"&gt;= "&amp;J22)-COUNTIF(Vertices[Betweenness Centrality],"&gt;="&amp;J23)</f>
        <v>0</v>
      </c>
      <c r="L22" s="39">
        <f t="shared" si="5"/>
        <v>0.3688099999999999</v>
      </c>
      <c r="M22" s="40">
        <f>COUNTIF(Vertices[Closeness Centrality],"&gt;= "&amp;L22)-COUNTIF(Vertices[Closeness Centrality],"&gt;="&amp;L23)</f>
        <v>0</v>
      </c>
      <c r="N22" s="39">
        <f t="shared" si="6"/>
        <v>0.03328618181818182</v>
      </c>
      <c r="O22" s="40">
        <f>COUNTIF(Vertices[Eigenvector Centrality],"&gt;= "&amp;N22)-COUNTIF(Vertices[Eigenvector Centrality],"&gt;="&amp;N23)</f>
        <v>0</v>
      </c>
      <c r="P22" s="39">
        <f t="shared" si="7"/>
        <v>1.6095173636363629</v>
      </c>
      <c r="Q22" s="40">
        <f>COUNTIF(Vertices[PageRank],"&gt;= "&amp;P22)-COUNTIF(Vertices[PageRank],"&gt;="&amp;P23)</f>
        <v>2</v>
      </c>
      <c r="R22" s="39">
        <f t="shared" si="8"/>
        <v>0.18181818181818185</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4.581818181818182</v>
      </c>
      <c r="G23" s="42">
        <f>COUNTIF(Vertices[In-Degree],"&gt;= "&amp;F23)-COUNTIF(Vertices[In-Degree],"&gt;="&amp;F24)</f>
        <v>0</v>
      </c>
      <c r="H23" s="41">
        <f t="shared" si="3"/>
        <v>3.054545454545455</v>
      </c>
      <c r="I23" s="42">
        <f>COUNTIF(Vertices[Out-Degree],"&gt;= "&amp;H23)-COUNTIF(Vertices[Out-Degree],"&gt;="&amp;H24)</f>
        <v>0</v>
      </c>
      <c r="J23" s="41">
        <f t="shared" si="4"/>
        <v>180.59999999999994</v>
      </c>
      <c r="K23" s="42">
        <f>COUNTIF(Vertices[Betweenness Centrality],"&gt;= "&amp;J23)-COUNTIF(Vertices[Betweenness Centrality],"&gt;="&amp;J24)</f>
        <v>0</v>
      </c>
      <c r="L23" s="41">
        <f t="shared" si="5"/>
        <v>0.3868439999999999</v>
      </c>
      <c r="M23" s="42">
        <f>COUNTIF(Vertices[Closeness Centrality],"&gt;= "&amp;L23)-COUNTIF(Vertices[Closeness Centrality],"&gt;="&amp;L24)</f>
        <v>0</v>
      </c>
      <c r="N23" s="41">
        <f t="shared" si="6"/>
        <v>0.03495049090909091</v>
      </c>
      <c r="O23" s="42">
        <f>COUNTIF(Vertices[Eigenvector Centrality],"&gt;= "&amp;N23)-COUNTIF(Vertices[Eigenvector Centrality],"&gt;="&amp;N24)</f>
        <v>0</v>
      </c>
      <c r="P23" s="41">
        <f t="shared" si="7"/>
        <v>1.672902781818181</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4.8</v>
      </c>
      <c r="G24" s="40">
        <f>COUNTIF(Vertices[In-Degree],"&gt;= "&amp;F24)-COUNTIF(Vertices[In-Degree],"&gt;="&amp;F25)</f>
        <v>0</v>
      </c>
      <c r="H24" s="39">
        <f t="shared" si="3"/>
        <v>3.2000000000000006</v>
      </c>
      <c r="I24" s="40">
        <f>COUNTIF(Vertices[Out-Degree],"&gt;= "&amp;H24)-COUNTIF(Vertices[Out-Degree],"&gt;="&amp;H25)</f>
        <v>0</v>
      </c>
      <c r="J24" s="39">
        <f t="shared" si="4"/>
        <v>189.19999999999993</v>
      </c>
      <c r="K24" s="40">
        <f>COUNTIF(Vertices[Betweenness Centrality],"&gt;= "&amp;J24)-COUNTIF(Vertices[Betweenness Centrality],"&gt;="&amp;J25)</f>
        <v>0</v>
      </c>
      <c r="L24" s="39">
        <f t="shared" si="5"/>
        <v>0.4048779999999999</v>
      </c>
      <c r="M24" s="40">
        <f>COUNTIF(Vertices[Closeness Centrality],"&gt;= "&amp;L24)-COUNTIF(Vertices[Closeness Centrality],"&gt;="&amp;L25)</f>
        <v>0</v>
      </c>
      <c r="N24" s="39">
        <f t="shared" si="6"/>
        <v>0.036614799999999996</v>
      </c>
      <c r="O24" s="40">
        <f>COUNTIF(Vertices[Eigenvector Centrality],"&gt;= "&amp;N24)-COUNTIF(Vertices[Eigenvector Centrality],"&gt;="&amp;N25)</f>
        <v>1</v>
      </c>
      <c r="P24" s="39">
        <f t="shared" si="7"/>
        <v>1.736288199999999</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73</v>
      </c>
      <c r="D25" s="34">
        <f t="shared" si="1"/>
        <v>0</v>
      </c>
      <c r="E25" s="3">
        <f>COUNTIF(Vertices[Degree],"&gt;= "&amp;D25)-COUNTIF(Vertices[Degree],"&gt;="&amp;D26)</f>
        <v>0</v>
      </c>
      <c r="F25" s="41">
        <f t="shared" si="2"/>
        <v>5.018181818181818</v>
      </c>
      <c r="G25" s="42">
        <f>COUNTIF(Vertices[In-Degree],"&gt;= "&amp;F25)-COUNTIF(Vertices[In-Degree],"&gt;="&amp;F26)</f>
        <v>0</v>
      </c>
      <c r="H25" s="41">
        <f t="shared" si="3"/>
        <v>3.345454545454546</v>
      </c>
      <c r="I25" s="42">
        <f>COUNTIF(Vertices[Out-Degree],"&gt;= "&amp;H25)-COUNTIF(Vertices[Out-Degree],"&gt;="&amp;H26)</f>
        <v>0</v>
      </c>
      <c r="J25" s="41">
        <f t="shared" si="4"/>
        <v>197.79999999999993</v>
      </c>
      <c r="K25" s="42">
        <f>COUNTIF(Vertices[Betweenness Centrality],"&gt;= "&amp;J25)-COUNTIF(Vertices[Betweenness Centrality],"&gt;="&amp;J26)</f>
        <v>1</v>
      </c>
      <c r="L25" s="41">
        <f t="shared" si="5"/>
        <v>0.4229119999999999</v>
      </c>
      <c r="M25" s="42">
        <f>COUNTIF(Vertices[Closeness Centrality],"&gt;= "&amp;L25)-COUNTIF(Vertices[Closeness Centrality],"&gt;="&amp;L26)</f>
        <v>0</v>
      </c>
      <c r="N25" s="41">
        <f t="shared" si="6"/>
        <v>0.038279109090909084</v>
      </c>
      <c r="O25" s="42">
        <f>COUNTIF(Vertices[Eigenvector Centrality],"&gt;= "&amp;N25)-COUNTIF(Vertices[Eigenvector Centrality],"&gt;="&amp;N26)</f>
        <v>0</v>
      </c>
      <c r="P25" s="41">
        <f t="shared" si="7"/>
        <v>1.7996736181818171</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5.236363636363635</v>
      </c>
      <c r="G26" s="40">
        <f>COUNTIF(Vertices[In-Degree],"&gt;= "&amp;F26)-COUNTIF(Vertices[In-Degree],"&gt;="&amp;F28)</f>
        <v>0</v>
      </c>
      <c r="H26" s="39">
        <f t="shared" si="3"/>
        <v>3.4909090909090916</v>
      </c>
      <c r="I26" s="40">
        <f>COUNTIF(Vertices[Out-Degree],"&gt;= "&amp;H26)-COUNTIF(Vertices[Out-Degree],"&gt;="&amp;H28)</f>
        <v>0</v>
      </c>
      <c r="J26" s="39">
        <f t="shared" si="4"/>
        <v>206.39999999999992</v>
      </c>
      <c r="K26" s="40">
        <f>COUNTIF(Vertices[Betweenness Centrality],"&gt;= "&amp;J26)-COUNTIF(Vertices[Betweenness Centrality],"&gt;="&amp;J28)</f>
        <v>0</v>
      </c>
      <c r="L26" s="39">
        <f t="shared" si="5"/>
        <v>0.4409459999999999</v>
      </c>
      <c r="M26" s="40">
        <f>COUNTIF(Vertices[Closeness Centrality],"&gt;= "&amp;L26)-COUNTIF(Vertices[Closeness Centrality],"&gt;="&amp;L28)</f>
        <v>0</v>
      </c>
      <c r="N26" s="39">
        <f t="shared" si="6"/>
        <v>0.03994341818181817</v>
      </c>
      <c r="O26" s="40">
        <f>COUNTIF(Vertices[Eigenvector Centrality],"&gt;= "&amp;N26)-COUNTIF(Vertices[Eigenvector Centrality],"&gt;="&amp;N28)</f>
        <v>0</v>
      </c>
      <c r="P26" s="39">
        <f t="shared" si="7"/>
        <v>1.8630590363636352</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6</v>
      </c>
      <c r="D27" s="34"/>
      <c r="E27" s="3">
        <f>COUNTIF(Vertices[Degree],"&gt;= "&amp;D27)-COUNTIF(Vertices[Degree],"&gt;="&amp;D28)</f>
        <v>0</v>
      </c>
      <c r="F27" s="78"/>
      <c r="G27" s="79">
        <f>COUNTIF(Vertices[In-Degree],"&gt;= "&amp;F27)-COUNTIF(Vertices[In-Degree],"&gt;="&amp;F28)</f>
        <v>-6</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2.700592</v>
      </c>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3.636363636363637</v>
      </c>
      <c r="I28" s="42">
        <f>COUNTIF(Vertices[Out-Degree],"&gt;= "&amp;H28)-COUNTIF(Vertices[Out-Degree],"&gt;="&amp;H40)</f>
        <v>0</v>
      </c>
      <c r="J28" s="41">
        <f>J26+($J$57-$J$2)/BinDivisor</f>
        <v>214.99999999999991</v>
      </c>
      <c r="K28" s="42">
        <f>COUNTIF(Vertices[Betweenness Centrality],"&gt;= "&amp;J28)-COUNTIF(Vertices[Betweenness Centrality],"&gt;="&amp;J40)</f>
        <v>0</v>
      </c>
      <c r="L28" s="41">
        <f>L26+($L$57-$L$2)/BinDivisor</f>
        <v>0.4589799999999999</v>
      </c>
      <c r="M28" s="42">
        <f>COUNTIF(Vertices[Closeness Centrality],"&gt;= "&amp;L28)-COUNTIF(Vertices[Closeness Centrality],"&gt;="&amp;L40)</f>
        <v>0</v>
      </c>
      <c r="N28" s="41">
        <f>N26+($N$57-$N$2)/BinDivisor</f>
        <v>0.04160772727272726</v>
      </c>
      <c r="O28" s="42">
        <f>COUNTIF(Vertices[Eigenvector Centrality],"&gt;= "&amp;N28)-COUNTIF(Vertices[Eigenvector Centrality],"&gt;="&amp;N40)</f>
        <v>0</v>
      </c>
      <c r="P28" s="41">
        <f>P26+($P$57-$P$2)/BinDivisor</f>
        <v>1.9264444545454533</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7"/>
      <c r="B29" s="12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0.05698924731182796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766</v>
      </c>
      <c r="B31" s="36">
        <v>0.356875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27"/>
      <c r="B32" s="12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767</v>
      </c>
      <c r="B33" s="36" t="s">
        <v>768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3.7818181818181826</v>
      </c>
      <c r="I40" s="40">
        <f>COUNTIF(Vertices[Out-Degree],"&gt;= "&amp;H40)-COUNTIF(Vertices[Out-Degree],"&gt;="&amp;H41)</f>
        <v>0</v>
      </c>
      <c r="J40" s="39">
        <f>J28+($J$57-$J$2)/BinDivisor</f>
        <v>223.5999999999999</v>
      </c>
      <c r="K40" s="40">
        <f>COUNTIF(Vertices[Betweenness Centrality],"&gt;= "&amp;J40)-COUNTIF(Vertices[Betweenness Centrality],"&gt;="&amp;J41)</f>
        <v>0</v>
      </c>
      <c r="L40" s="39">
        <f>L28+($L$57-$L$2)/BinDivisor</f>
        <v>0.4770139999999999</v>
      </c>
      <c r="M40" s="40">
        <f>COUNTIF(Vertices[Closeness Centrality],"&gt;= "&amp;L40)-COUNTIF(Vertices[Closeness Centrality],"&gt;="&amp;L41)</f>
        <v>0</v>
      </c>
      <c r="N40" s="39">
        <f>N28+($N$57-$N$2)/BinDivisor</f>
        <v>0.04327203636363635</v>
      </c>
      <c r="O40" s="40">
        <f>COUNTIF(Vertices[Eigenvector Centrality],"&gt;= "&amp;N40)-COUNTIF(Vertices[Eigenvector Centrality],"&gt;="&amp;N41)</f>
        <v>0</v>
      </c>
      <c r="P40" s="39">
        <f>P28+($P$57-$P$2)/BinDivisor</f>
        <v>1.9898298727272714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1</v>
      </c>
      <c r="H41" s="41">
        <f aca="true" t="shared" si="12" ref="H41:H56">H40+($H$57-$H$2)/BinDivisor</f>
        <v>3.927272727272728</v>
      </c>
      <c r="I41" s="42">
        <f>COUNTIF(Vertices[Out-Degree],"&gt;= "&amp;H41)-COUNTIF(Vertices[Out-Degree],"&gt;="&amp;H42)</f>
        <v>3</v>
      </c>
      <c r="J41" s="41">
        <f aca="true" t="shared" si="13" ref="J41:J56">J40+($J$57-$J$2)/BinDivisor</f>
        <v>232.1999999999999</v>
      </c>
      <c r="K41" s="42">
        <f>COUNTIF(Vertices[Betweenness Centrality],"&gt;= "&amp;J41)-COUNTIF(Vertices[Betweenness Centrality],"&gt;="&amp;J42)</f>
        <v>0</v>
      </c>
      <c r="L41" s="41">
        <f aca="true" t="shared" si="14" ref="L41:L56">L40+($L$57-$L$2)/BinDivisor</f>
        <v>0.4950479999999999</v>
      </c>
      <c r="M41" s="42">
        <f>COUNTIF(Vertices[Closeness Centrality],"&gt;= "&amp;L41)-COUNTIF(Vertices[Closeness Centrality],"&gt;="&amp;L42)</f>
        <v>0</v>
      </c>
      <c r="N41" s="41">
        <f aca="true" t="shared" si="15" ref="N41:N56">N40+($N$57-$N$2)/BinDivisor</f>
        <v>0.04493634545454544</v>
      </c>
      <c r="O41" s="42">
        <f>COUNTIF(Vertices[Eigenvector Centrality],"&gt;= "&amp;N41)-COUNTIF(Vertices[Eigenvector Centrality],"&gt;="&amp;N42)</f>
        <v>0</v>
      </c>
      <c r="P41" s="41">
        <f aca="true" t="shared" si="16" ref="P41:P56">P40+($P$57-$P$2)/BinDivisor</f>
        <v>2.0532152909090895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4.072727272727273</v>
      </c>
      <c r="I42" s="40">
        <f>COUNTIF(Vertices[Out-Degree],"&gt;= "&amp;H42)-COUNTIF(Vertices[Out-Degree],"&gt;="&amp;H43)</f>
        <v>0</v>
      </c>
      <c r="J42" s="39">
        <f t="shared" si="13"/>
        <v>240.7999999999999</v>
      </c>
      <c r="K42" s="40">
        <f>COUNTIF(Vertices[Betweenness Centrality],"&gt;= "&amp;J42)-COUNTIF(Vertices[Betweenness Centrality],"&gt;="&amp;J43)</f>
        <v>0</v>
      </c>
      <c r="L42" s="39">
        <f t="shared" si="14"/>
        <v>0.5130819999999999</v>
      </c>
      <c r="M42" s="40">
        <f>COUNTIF(Vertices[Closeness Centrality],"&gt;= "&amp;L42)-COUNTIF(Vertices[Closeness Centrality],"&gt;="&amp;L43)</f>
        <v>0</v>
      </c>
      <c r="N42" s="39">
        <f t="shared" si="15"/>
        <v>0.04660065454545453</v>
      </c>
      <c r="O42" s="40">
        <f>COUNTIF(Vertices[Eigenvector Centrality],"&gt;= "&amp;N42)-COUNTIF(Vertices[Eigenvector Centrality],"&gt;="&amp;N43)</f>
        <v>1</v>
      </c>
      <c r="P42" s="39">
        <f t="shared" si="16"/>
        <v>2.116600709090908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6.3272727272727245</v>
      </c>
      <c r="G43" s="42">
        <f>COUNTIF(Vertices[In-Degree],"&gt;= "&amp;F43)-COUNTIF(Vertices[In-Degree],"&gt;="&amp;F44)</f>
        <v>0</v>
      </c>
      <c r="H43" s="41">
        <f t="shared" si="12"/>
        <v>4.218181818181819</v>
      </c>
      <c r="I43" s="42">
        <f>COUNTIF(Vertices[Out-Degree],"&gt;= "&amp;H43)-COUNTIF(Vertices[Out-Degree],"&gt;="&amp;H44)</f>
        <v>0</v>
      </c>
      <c r="J43" s="41">
        <f t="shared" si="13"/>
        <v>249.3999999999999</v>
      </c>
      <c r="K43" s="42">
        <f>COUNTIF(Vertices[Betweenness Centrality],"&gt;= "&amp;J43)-COUNTIF(Vertices[Betweenness Centrality],"&gt;="&amp;J44)</f>
        <v>0</v>
      </c>
      <c r="L43" s="41">
        <f t="shared" si="14"/>
        <v>0.5311159999999999</v>
      </c>
      <c r="M43" s="42">
        <f>COUNTIF(Vertices[Closeness Centrality],"&gt;= "&amp;L43)-COUNTIF(Vertices[Closeness Centrality],"&gt;="&amp;L44)</f>
        <v>0</v>
      </c>
      <c r="N43" s="41">
        <f t="shared" si="15"/>
        <v>0.048264963636363616</v>
      </c>
      <c r="O43" s="42">
        <f>COUNTIF(Vertices[Eigenvector Centrality],"&gt;= "&amp;N43)-COUNTIF(Vertices[Eigenvector Centrality],"&gt;="&amp;N44)</f>
        <v>0</v>
      </c>
      <c r="P43" s="41">
        <f t="shared" si="16"/>
        <v>2.179986127272726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6.545454545454542</v>
      </c>
      <c r="G44" s="40">
        <f>COUNTIF(Vertices[In-Degree],"&gt;= "&amp;F44)-COUNTIF(Vertices[In-Degree],"&gt;="&amp;F45)</f>
        <v>0</v>
      </c>
      <c r="H44" s="39">
        <f t="shared" si="12"/>
        <v>4.363636363636364</v>
      </c>
      <c r="I44" s="40">
        <f>COUNTIF(Vertices[Out-Degree],"&gt;= "&amp;H44)-COUNTIF(Vertices[Out-Degree],"&gt;="&amp;H45)</f>
        <v>0</v>
      </c>
      <c r="J44" s="39">
        <f t="shared" si="13"/>
        <v>257.9999999999999</v>
      </c>
      <c r="K44" s="40">
        <f>COUNTIF(Vertices[Betweenness Centrality],"&gt;= "&amp;J44)-COUNTIF(Vertices[Betweenness Centrality],"&gt;="&amp;J45)</f>
        <v>0</v>
      </c>
      <c r="L44" s="39">
        <f t="shared" si="14"/>
        <v>0.5491499999999999</v>
      </c>
      <c r="M44" s="40">
        <f>COUNTIF(Vertices[Closeness Centrality],"&gt;= "&amp;L44)-COUNTIF(Vertices[Closeness Centrality],"&gt;="&amp;L45)</f>
        <v>0</v>
      </c>
      <c r="N44" s="39">
        <f t="shared" si="15"/>
        <v>0.049929272727272704</v>
      </c>
      <c r="O44" s="40">
        <f>COUNTIF(Vertices[Eigenvector Centrality],"&gt;= "&amp;N44)-COUNTIF(Vertices[Eigenvector Centrality],"&gt;="&amp;N45)</f>
        <v>1</v>
      </c>
      <c r="P44" s="39">
        <f t="shared" si="16"/>
        <v>2.2433715454545444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4.50909090909091</v>
      </c>
      <c r="I45" s="42">
        <f>COUNTIF(Vertices[Out-Degree],"&gt;= "&amp;H45)-COUNTIF(Vertices[Out-Degree],"&gt;="&amp;H46)</f>
        <v>0</v>
      </c>
      <c r="J45" s="41">
        <f t="shared" si="13"/>
        <v>266.5999999999999</v>
      </c>
      <c r="K45" s="42">
        <f>COUNTIF(Vertices[Betweenness Centrality],"&gt;= "&amp;J45)-COUNTIF(Vertices[Betweenness Centrality],"&gt;="&amp;J46)</f>
        <v>0</v>
      </c>
      <c r="L45" s="41">
        <f t="shared" si="14"/>
        <v>0.5671839999999999</v>
      </c>
      <c r="M45" s="42">
        <f>COUNTIF(Vertices[Closeness Centrality],"&gt;= "&amp;L45)-COUNTIF(Vertices[Closeness Centrality],"&gt;="&amp;L46)</f>
        <v>0</v>
      </c>
      <c r="N45" s="41">
        <f t="shared" si="15"/>
        <v>0.05159358181818179</v>
      </c>
      <c r="O45" s="42">
        <f>COUNTIF(Vertices[Eigenvector Centrality],"&gt;= "&amp;N45)-COUNTIF(Vertices[Eigenvector Centrality],"&gt;="&amp;N46)</f>
        <v>0</v>
      </c>
      <c r="P45" s="41">
        <f t="shared" si="16"/>
        <v>2.3067569636363627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2</v>
      </c>
      <c r="H46" s="39">
        <f t="shared" si="12"/>
        <v>4.654545454545455</v>
      </c>
      <c r="I46" s="40">
        <f>COUNTIF(Vertices[Out-Degree],"&gt;= "&amp;H46)-COUNTIF(Vertices[Out-Degree],"&gt;="&amp;H47)</f>
        <v>0</v>
      </c>
      <c r="J46" s="39">
        <f t="shared" si="13"/>
        <v>275.19999999999993</v>
      </c>
      <c r="K46" s="40">
        <f>COUNTIF(Vertices[Betweenness Centrality],"&gt;= "&amp;J46)-COUNTIF(Vertices[Betweenness Centrality],"&gt;="&amp;J47)</f>
        <v>0</v>
      </c>
      <c r="L46" s="39">
        <f t="shared" si="14"/>
        <v>0.5852179999999999</v>
      </c>
      <c r="M46" s="40">
        <f>COUNTIF(Vertices[Closeness Centrality],"&gt;= "&amp;L46)-COUNTIF(Vertices[Closeness Centrality],"&gt;="&amp;L47)</f>
        <v>0</v>
      </c>
      <c r="N46" s="39">
        <f t="shared" si="15"/>
        <v>0.05325789090909088</v>
      </c>
      <c r="O46" s="40">
        <f>COUNTIF(Vertices[Eigenvector Centrality],"&gt;= "&amp;N46)-COUNTIF(Vertices[Eigenvector Centrality],"&gt;="&amp;N47)</f>
        <v>1</v>
      </c>
      <c r="P46" s="39">
        <f t="shared" si="16"/>
        <v>2.370142381818181</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4.800000000000001</v>
      </c>
      <c r="I47" s="42">
        <f>COUNTIF(Vertices[Out-Degree],"&gt;= "&amp;H47)-COUNTIF(Vertices[Out-Degree],"&gt;="&amp;H48)</f>
        <v>0</v>
      </c>
      <c r="J47" s="41">
        <f t="shared" si="13"/>
        <v>283.79999999999995</v>
      </c>
      <c r="K47" s="42">
        <f>COUNTIF(Vertices[Betweenness Centrality],"&gt;= "&amp;J47)-COUNTIF(Vertices[Betweenness Centrality],"&gt;="&amp;J48)</f>
        <v>0</v>
      </c>
      <c r="L47" s="41">
        <f t="shared" si="14"/>
        <v>0.6032519999999999</v>
      </c>
      <c r="M47" s="42">
        <f>COUNTIF(Vertices[Closeness Centrality],"&gt;= "&amp;L47)-COUNTIF(Vertices[Closeness Centrality],"&gt;="&amp;L48)</f>
        <v>0</v>
      </c>
      <c r="N47" s="41">
        <f t="shared" si="15"/>
        <v>0.05492219999999997</v>
      </c>
      <c r="O47" s="42">
        <f>COUNTIF(Vertices[Eigenvector Centrality],"&gt;= "&amp;N47)-COUNTIF(Vertices[Eigenvector Centrality],"&gt;="&amp;N48)</f>
        <v>1</v>
      </c>
      <c r="P47" s="41">
        <f t="shared" si="16"/>
        <v>2.4335277999999994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4.945454545454546</v>
      </c>
      <c r="I48" s="40">
        <f>COUNTIF(Vertices[Out-Degree],"&gt;= "&amp;H48)-COUNTIF(Vertices[Out-Degree],"&gt;="&amp;H49)</f>
        <v>1</v>
      </c>
      <c r="J48" s="39">
        <f t="shared" si="13"/>
        <v>292.4</v>
      </c>
      <c r="K48" s="40">
        <f>COUNTIF(Vertices[Betweenness Centrality],"&gt;= "&amp;J48)-COUNTIF(Vertices[Betweenness Centrality],"&gt;="&amp;J49)</f>
        <v>0</v>
      </c>
      <c r="L48" s="39">
        <f t="shared" si="14"/>
        <v>0.6212859999999999</v>
      </c>
      <c r="M48" s="40">
        <f>COUNTIF(Vertices[Closeness Centrality],"&gt;= "&amp;L48)-COUNTIF(Vertices[Closeness Centrality],"&gt;="&amp;L49)</f>
        <v>0</v>
      </c>
      <c r="N48" s="39">
        <f t="shared" si="15"/>
        <v>0.05658650909090906</v>
      </c>
      <c r="O48" s="40">
        <f>COUNTIF(Vertices[Eigenvector Centrality],"&gt;= "&amp;N48)-COUNTIF(Vertices[Eigenvector Centrality],"&gt;="&amp;N49)</f>
        <v>0</v>
      </c>
      <c r="P48" s="39">
        <f t="shared" si="16"/>
        <v>2.4969132181818177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5.090909090909092</v>
      </c>
      <c r="I49" s="42">
        <f>COUNTIF(Vertices[Out-Degree],"&gt;= "&amp;H49)-COUNTIF(Vertices[Out-Degree],"&gt;="&amp;H50)</f>
        <v>0</v>
      </c>
      <c r="J49" s="41">
        <f t="shared" si="13"/>
        <v>301</v>
      </c>
      <c r="K49" s="42">
        <f>COUNTIF(Vertices[Betweenness Centrality],"&gt;= "&amp;J49)-COUNTIF(Vertices[Betweenness Centrality],"&gt;="&amp;J50)</f>
        <v>0</v>
      </c>
      <c r="L49" s="41">
        <f t="shared" si="14"/>
        <v>0.6393199999999999</v>
      </c>
      <c r="M49" s="42">
        <f>COUNTIF(Vertices[Closeness Centrality],"&gt;= "&amp;L49)-COUNTIF(Vertices[Closeness Centrality],"&gt;="&amp;L50)</f>
        <v>0</v>
      </c>
      <c r="N49" s="41">
        <f t="shared" si="15"/>
        <v>0.05825081818181815</v>
      </c>
      <c r="O49" s="42">
        <f>COUNTIF(Vertices[Eigenvector Centrality],"&gt;= "&amp;N49)-COUNTIF(Vertices[Eigenvector Centrality],"&gt;="&amp;N50)</f>
        <v>1</v>
      </c>
      <c r="P49" s="41">
        <f t="shared" si="16"/>
        <v>2.560298636363636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2</v>
      </c>
      <c r="H50" s="39">
        <f t="shared" si="12"/>
        <v>5.236363636363637</v>
      </c>
      <c r="I50" s="40">
        <f>COUNTIF(Vertices[Out-Degree],"&gt;= "&amp;H50)-COUNTIF(Vertices[Out-Degree],"&gt;="&amp;H51)</f>
        <v>0</v>
      </c>
      <c r="J50" s="39">
        <f t="shared" si="13"/>
        <v>309.6</v>
      </c>
      <c r="K50" s="40">
        <f>COUNTIF(Vertices[Betweenness Centrality],"&gt;= "&amp;J50)-COUNTIF(Vertices[Betweenness Centrality],"&gt;="&amp;J51)</f>
        <v>0</v>
      </c>
      <c r="L50" s="39">
        <f t="shared" si="14"/>
        <v>0.6573539999999999</v>
      </c>
      <c r="M50" s="40">
        <f>COUNTIF(Vertices[Closeness Centrality],"&gt;= "&amp;L50)-COUNTIF(Vertices[Closeness Centrality],"&gt;="&amp;L51)</f>
        <v>0</v>
      </c>
      <c r="N50" s="39">
        <f t="shared" si="15"/>
        <v>0.059915127272727235</v>
      </c>
      <c r="O50" s="40">
        <f>COUNTIF(Vertices[Eigenvector Centrality],"&gt;= "&amp;N50)-COUNTIF(Vertices[Eigenvector Centrality],"&gt;="&amp;N51)</f>
        <v>0</v>
      </c>
      <c r="P50" s="39">
        <f t="shared" si="16"/>
        <v>2.6236840545454543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5.381818181818183</v>
      </c>
      <c r="I51" s="42">
        <f>COUNTIF(Vertices[Out-Degree],"&gt;= "&amp;H51)-COUNTIF(Vertices[Out-Degree],"&gt;="&amp;H52)</f>
        <v>0</v>
      </c>
      <c r="J51" s="41">
        <f t="shared" si="13"/>
        <v>318.20000000000005</v>
      </c>
      <c r="K51" s="42">
        <f>COUNTIF(Vertices[Betweenness Centrality],"&gt;= "&amp;J51)-COUNTIF(Vertices[Betweenness Centrality],"&gt;="&amp;J52)</f>
        <v>0</v>
      </c>
      <c r="L51" s="41">
        <f t="shared" si="14"/>
        <v>0.6753879999999999</v>
      </c>
      <c r="M51" s="42">
        <f>COUNTIF(Vertices[Closeness Centrality],"&gt;= "&amp;L51)-COUNTIF(Vertices[Closeness Centrality],"&gt;="&amp;L52)</f>
        <v>0</v>
      </c>
      <c r="N51" s="41">
        <f t="shared" si="15"/>
        <v>0.061579436363636324</v>
      </c>
      <c r="O51" s="42">
        <f>COUNTIF(Vertices[Eigenvector Centrality],"&gt;= "&amp;N51)-COUNTIF(Vertices[Eigenvector Centrality],"&gt;="&amp;N52)</f>
        <v>0</v>
      </c>
      <c r="P51" s="41">
        <f t="shared" si="16"/>
        <v>2.6870694727272726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5.527272727272728</v>
      </c>
      <c r="I52" s="40">
        <f>COUNTIF(Vertices[Out-Degree],"&gt;= "&amp;H52)-COUNTIF(Vertices[Out-Degree],"&gt;="&amp;H53)</f>
        <v>0</v>
      </c>
      <c r="J52" s="39">
        <f t="shared" si="13"/>
        <v>326.80000000000007</v>
      </c>
      <c r="K52" s="40">
        <f>COUNTIF(Vertices[Betweenness Centrality],"&gt;= "&amp;J52)-COUNTIF(Vertices[Betweenness Centrality],"&gt;="&amp;J53)</f>
        <v>0</v>
      </c>
      <c r="L52" s="39">
        <f t="shared" si="14"/>
        <v>0.6934219999999999</v>
      </c>
      <c r="M52" s="40">
        <f>COUNTIF(Vertices[Closeness Centrality],"&gt;= "&amp;L52)-COUNTIF(Vertices[Closeness Centrality],"&gt;="&amp;L53)</f>
        <v>0</v>
      </c>
      <c r="N52" s="39">
        <f t="shared" si="15"/>
        <v>0.06324374545454542</v>
      </c>
      <c r="O52" s="40">
        <f>COUNTIF(Vertices[Eigenvector Centrality],"&gt;= "&amp;N52)-COUNTIF(Vertices[Eigenvector Centrality],"&gt;="&amp;N53)</f>
        <v>1</v>
      </c>
      <c r="P52" s="39">
        <f t="shared" si="16"/>
        <v>2.750454890909091</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5.672727272727274</v>
      </c>
      <c r="I53" s="42">
        <f>COUNTIF(Vertices[Out-Degree],"&gt;= "&amp;H53)-COUNTIF(Vertices[Out-Degree],"&gt;="&amp;H54)</f>
        <v>0</v>
      </c>
      <c r="J53" s="41">
        <f t="shared" si="13"/>
        <v>335.4000000000001</v>
      </c>
      <c r="K53" s="42">
        <f>COUNTIF(Vertices[Betweenness Centrality],"&gt;= "&amp;J53)-COUNTIF(Vertices[Betweenness Centrality],"&gt;="&amp;J54)</f>
        <v>0</v>
      </c>
      <c r="L53" s="41">
        <f t="shared" si="14"/>
        <v>0.7114559999999999</v>
      </c>
      <c r="M53" s="42">
        <f>COUNTIF(Vertices[Closeness Centrality],"&gt;= "&amp;L53)-COUNTIF(Vertices[Closeness Centrality],"&gt;="&amp;L54)</f>
        <v>0</v>
      </c>
      <c r="N53" s="41">
        <f t="shared" si="15"/>
        <v>0.06490805454545451</v>
      </c>
      <c r="O53" s="42">
        <f>COUNTIF(Vertices[Eigenvector Centrality],"&gt;= "&amp;N53)-COUNTIF(Vertices[Eigenvector Centrality],"&gt;="&amp;N54)</f>
        <v>1</v>
      </c>
      <c r="P53" s="41">
        <f t="shared" si="16"/>
        <v>2.813840309090909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5.818181818181819</v>
      </c>
      <c r="I54" s="40">
        <f>COUNTIF(Vertices[Out-Degree],"&gt;= "&amp;H54)-COUNTIF(Vertices[Out-Degree],"&gt;="&amp;H55)</f>
        <v>0</v>
      </c>
      <c r="J54" s="39">
        <f t="shared" si="13"/>
        <v>344.0000000000001</v>
      </c>
      <c r="K54" s="40">
        <f>COUNTIF(Vertices[Betweenness Centrality],"&gt;= "&amp;J54)-COUNTIF(Vertices[Betweenness Centrality],"&gt;="&amp;J55)</f>
        <v>0</v>
      </c>
      <c r="L54" s="39">
        <f t="shared" si="14"/>
        <v>0.7294899999999999</v>
      </c>
      <c r="M54" s="40">
        <f>COUNTIF(Vertices[Closeness Centrality],"&gt;= "&amp;L54)-COUNTIF(Vertices[Closeness Centrality],"&gt;="&amp;L55)</f>
        <v>0</v>
      </c>
      <c r="N54" s="39">
        <f t="shared" si="15"/>
        <v>0.0665723636363636</v>
      </c>
      <c r="O54" s="40">
        <f>COUNTIF(Vertices[Eigenvector Centrality],"&gt;= "&amp;N54)-COUNTIF(Vertices[Eigenvector Centrality],"&gt;="&amp;N55)</f>
        <v>0</v>
      </c>
      <c r="P54" s="39">
        <f t="shared" si="16"/>
        <v>2.8772257272727275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5.963636363636365</v>
      </c>
      <c r="I55" s="42">
        <f>COUNTIF(Vertices[Out-Degree],"&gt;= "&amp;H55)-COUNTIF(Vertices[Out-Degree],"&gt;="&amp;H56)</f>
        <v>1</v>
      </c>
      <c r="J55" s="41">
        <f t="shared" si="13"/>
        <v>352.60000000000014</v>
      </c>
      <c r="K55" s="42">
        <f>COUNTIF(Vertices[Betweenness Centrality],"&gt;= "&amp;J55)-COUNTIF(Vertices[Betweenness Centrality],"&gt;="&amp;J56)</f>
        <v>0</v>
      </c>
      <c r="L55" s="41">
        <f t="shared" si="14"/>
        <v>0.7475239999999999</v>
      </c>
      <c r="M55" s="42">
        <f>COUNTIF(Vertices[Closeness Centrality],"&gt;= "&amp;L55)-COUNTIF(Vertices[Closeness Centrality],"&gt;="&amp;L56)</f>
        <v>0</v>
      </c>
      <c r="N55" s="41">
        <f t="shared" si="15"/>
        <v>0.06823667272727268</v>
      </c>
      <c r="O55" s="42">
        <f>COUNTIF(Vertices[Eigenvector Centrality],"&gt;= "&amp;N55)-COUNTIF(Vertices[Eigenvector Centrality],"&gt;="&amp;N56)</f>
        <v>2</v>
      </c>
      <c r="P55" s="41">
        <f t="shared" si="16"/>
        <v>2.940611145454546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6.10909090909091</v>
      </c>
      <c r="I56" s="40">
        <f>COUNTIF(Vertices[Out-Degree],"&gt;= "&amp;H56)-COUNTIF(Vertices[Out-Degree],"&gt;="&amp;H57)</f>
        <v>0</v>
      </c>
      <c r="J56" s="39">
        <f t="shared" si="13"/>
        <v>361.20000000000016</v>
      </c>
      <c r="K56" s="40">
        <f>COUNTIF(Vertices[Betweenness Centrality],"&gt;= "&amp;J56)-COUNTIF(Vertices[Betweenness Centrality],"&gt;="&amp;J57)</f>
        <v>0</v>
      </c>
      <c r="L56" s="39">
        <f t="shared" si="14"/>
        <v>0.7655579999999998</v>
      </c>
      <c r="M56" s="40">
        <f>COUNTIF(Vertices[Closeness Centrality],"&gt;= "&amp;L56)-COUNTIF(Vertices[Closeness Centrality],"&gt;="&amp;L57)</f>
        <v>0</v>
      </c>
      <c r="N56" s="39">
        <f t="shared" si="15"/>
        <v>0.06990098181818177</v>
      </c>
      <c r="O56" s="40">
        <f>COUNTIF(Vertices[Eigenvector Centrality],"&gt;= "&amp;N56)-COUNTIF(Vertices[Eigenvector Centrality],"&gt;="&amp;N57)</f>
        <v>2</v>
      </c>
      <c r="P56" s="39">
        <f t="shared" si="16"/>
        <v>3.003996563636364</v>
      </c>
      <c r="Q56" s="40">
        <f>COUNTIF(Vertices[PageRank],"&gt;= "&amp;P56)-COUNTIF(Vertices[PageRank],"&gt;="&amp;P57)</f>
        <v>0</v>
      </c>
      <c r="R56" s="39">
        <f t="shared" si="17"/>
        <v>0.3818181818181819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8</v>
      </c>
      <c r="I57" s="44">
        <f>COUNTIF(Vertices[Out-Degree],"&gt;= "&amp;H57)-COUNTIF(Vertices[Out-Degree],"&gt;="&amp;H58)</f>
        <v>1</v>
      </c>
      <c r="J57" s="43">
        <f>MAX(Vertices[Betweenness Centrality])</f>
        <v>473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0.091537</v>
      </c>
      <c r="O57" s="44">
        <f>COUNTIF(Vertices[Eigenvector Centrality],"&gt;= "&amp;N57)-COUNTIF(Vertices[Eigenvector Centrality],"&gt;="&amp;N58)</f>
        <v>1</v>
      </c>
      <c r="P57" s="43">
        <f>MAX(Vertices[PageRank])</f>
        <v>3.828007</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1.935483870967742</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1.935483870967742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473</v>
      </c>
    </row>
    <row r="99" spans="1:2" ht="15">
      <c r="A99" s="35" t="s">
        <v>102</v>
      </c>
      <c r="B99" s="49">
        <f>_xlfn.IFERROR(AVERAGE(Vertices[Betweenness Centrality]),NoMetricMessage)</f>
        <v>47.354838709677416</v>
      </c>
    </row>
    <row r="100" spans="1:2" ht="15">
      <c r="A100" s="35" t="s">
        <v>103</v>
      </c>
      <c r="B100" s="49">
        <f>_xlfn.IFERROR(MEDIAN(Vertices[Betweenness Centrality]),NoMetricMessage)</f>
        <v>0.75</v>
      </c>
    </row>
    <row r="111" spans="1:2" ht="15">
      <c r="A111" s="35" t="s">
        <v>106</v>
      </c>
      <c r="B111" s="49">
        <f>IF(COUNT(Vertices[Closeness Centrality])&gt;0,L2,NoMetricMessage)</f>
        <v>0.00813</v>
      </c>
    </row>
    <row r="112" spans="1:2" ht="15">
      <c r="A112" s="35" t="s">
        <v>107</v>
      </c>
      <c r="B112" s="49">
        <f>IF(COUNT(Vertices[Closeness Centrality])&gt;0,L57,NoMetricMessage)</f>
        <v>1</v>
      </c>
    </row>
    <row r="113" spans="1:2" ht="15">
      <c r="A113" s="35" t="s">
        <v>108</v>
      </c>
      <c r="B113" s="49">
        <f>_xlfn.IFERROR(AVERAGE(Vertices[Closeness Centrality]),NoMetricMessage)</f>
        <v>0.07693383870967738</v>
      </c>
    </row>
    <row r="114" spans="1:2" ht="15">
      <c r="A114" s="35" t="s">
        <v>109</v>
      </c>
      <c r="B114" s="49">
        <f>_xlfn.IFERROR(MEDIAN(Vertices[Closeness Centrality]),NoMetricMessage)</f>
        <v>0.012658</v>
      </c>
    </row>
    <row r="125" spans="1:2" ht="15">
      <c r="A125" s="35" t="s">
        <v>112</v>
      </c>
      <c r="B125" s="49">
        <f>IF(COUNT(Vertices[Eigenvector Centrality])&gt;0,N2,NoMetricMessage)</f>
        <v>0</v>
      </c>
    </row>
    <row r="126" spans="1:2" ht="15">
      <c r="A126" s="35" t="s">
        <v>113</v>
      </c>
      <c r="B126" s="49">
        <f>IF(COUNT(Vertices[Eigenvector Centrality])&gt;0,N57,NoMetricMessage)</f>
        <v>0.091537</v>
      </c>
    </row>
    <row r="127" spans="1:2" ht="15">
      <c r="A127" s="35" t="s">
        <v>114</v>
      </c>
      <c r="B127" s="49">
        <f>_xlfn.IFERROR(AVERAGE(Vertices[Eigenvector Centrality]),NoMetricMessage)</f>
        <v>0.03225803225806451</v>
      </c>
    </row>
    <row r="128" spans="1:2" ht="15">
      <c r="A128" s="35" t="s">
        <v>115</v>
      </c>
      <c r="B128" s="49">
        <f>_xlfn.IFERROR(MEDIAN(Vertices[Eigenvector Centrality]),NoMetricMessage)</f>
        <v>0.020091</v>
      </c>
    </row>
    <row r="139" spans="1:2" ht="15">
      <c r="A139" s="35" t="s">
        <v>140</v>
      </c>
      <c r="B139" s="49">
        <f>IF(COUNT(Vertices[PageRank])&gt;0,P2,NoMetricMessage)</f>
        <v>0.341809</v>
      </c>
    </row>
    <row r="140" spans="1:2" ht="15">
      <c r="A140" s="35" t="s">
        <v>141</v>
      </c>
      <c r="B140" s="49">
        <f>IF(COUNT(Vertices[PageRank])&gt;0,P57,NoMetricMessage)</f>
        <v>3.828007</v>
      </c>
    </row>
    <row r="141" spans="1:2" ht="15">
      <c r="A141" s="35" t="s">
        <v>142</v>
      </c>
      <c r="B141" s="49">
        <f>_xlfn.IFERROR(AVERAGE(Vertices[PageRank]),NoMetricMessage)</f>
        <v>0.9999820000000001</v>
      </c>
    </row>
    <row r="142" spans="1:2" ht="15">
      <c r="A142" s="35" t="s">
        <v>143</v>
      </c>
      <c r="B142" s="49">
        <f>_xlfn.IFERROR(MEDIAN(Vertices[PageRank]),NoMetricMessage)</f>
        <v>0.790553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0.06309291067355584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743</v>
      </c>
    </row>
    <row r="6" spans="1:18" ht="409.6">
      <c r="A6">
        <v>0</v>
      </c>
      <c r="B6" s="1" t="s">
        <v>136</v>
      </c>
      <c r="C6">
        <v>1</v>
      </c>
      <c r="D6" t="s">
        <v>59</v>
      </c>
      <c r="E6" t="s">
        <v>59</v>
      </c>
      <c r="F6">
        <v>0</v>
      </c>
      <c r="H6" t="s">
        <v>71</v>
      </c>
      <c r="J6" t="s">
        <v>173</v>
      </c>
      <c r="K6" s="13" t="s">
        <v>744</v>
      </c>
      <c r="R6" t="s">
        <v>129</v>
      </c>
    </row>
    <row r="7" spans="1:11" ht="409.6">
      <c r="A7">
        <v>2</v>
      </c>
      <c r="B7">
        <v>1</v>
      </c>
      <c r="C7">
        <v>0</v>
      </c>
      <c r="D7" t="s">
        <v>60</v>
      </c>
      <c r="E7" t="s">
        <v>60</v>
      </c>
      <c r="F7">
        <v>2</v>
      </c>
      <c r="H7" t="s">
        <v>72</v>
      </c>
      <c r="J7" t="s">
        <v>174</v>
      </c>
      <c r="K7" s="13" t="s">
        <v>1032</v>
      </c>
    </row>
    <row r="8" spans="1:11" ht="409.6">
      <c r="A8"/>
      <c r="B8">
        <v>2</v>
      </c>
      <c r="C8">
        <v>2</v>
      </c>
      <c r="D8" t="s">
        <v>61</v>
      </c>
      <c r="E8" t="s">
        <v>61</v>
      </c>
      <c r="H8" t="s">
        <v>73</v>
      </c>
      <c r="J8" t="s">
        <v>175</v>
      </c>
      <c r="K8" s="13" t="s">
        <v>1033</v>
      </c>
    </row>
    <row r="9" spans="1:11" ht="409.6">
      <c r="A9"/>
      <c r="B9">
        <v>3</v>
      </c>
      <c r="C9">
        <v>4</v>
      </c>
      <c r="D9" t="s">
        <v>62</v>
      </c>
      <c r="E9" t="s">
        <v>62</v>
      </c>
      <c r="H9" t="s">
        <v>74</v>
      </c>
      <c r="J9" t="s">
        <v>176</v>
      </c>
      <c r="K9" s="13" t="s">
        <v>1034</v>
      </c>
    </row>
    <row r="10" spans="1:11" ht="15">
      <c r="A10"/>
      <c r="B10">
        <v>4</v>
      </c>
      <c r="D10" t="s">
        <v>63</v>
      </c>
      <c r="E10" t="s">
        <v>63</v>
      </c>
      <c r="H10" t="s">
        <v>75</v>
      </c>
      <c r="J10" t="s">
        <v>177</v>
      </c>
      <c r="K10" t="s">
        <v>1035</v>
      </c>
    </row>
    <row r="11" spans="1:11" ht="15">
      <c r="A11"/>
      <c r="B11">
        <v>5</v>
      </c>
      <c r="D11" t="s">
        <v>46</v>
      </c>
      <c r="E11">
        <v>1</v>
      </c>
      <c r="H11" t="s">
        <v>76</v>
      </c>
      <c r="J11" t="s">
        <v>178</v>
      </c>
      <c r="K11" t="s">
        <v>1036</v>
      </c>
    </row>
    <row r="12" spans="1:11" ht="15">
      <c r="A12"/>
      <c r="B12"/>
      <c r="D12" t="s">
        <v>64</v>
      </c>
      <c r="E12">
        <v>2</v>
      </c>
      <c r="H12">
        <v>0</v>
      </c>
      <c r="J12" t="s">
        <v>179</v>
      </c>
      <c r="K12" t="s">
        <v>1037</v>
      </c>
    </row>
    <row r="13" spans="1:11" ht="15">
      <c r="A13"/>
      <c r="B13"/>
      <c r="D13">
        <v>1</v>
      </c>
      <c r="E13">
        <v>3</v>
      </c>
      <c r="H13">
        <v>1</v>
      </c>
      <c r="J13" t="s">
        <v>180</v>
      </c>
      <c r="K13" t="s">
        <v>1038</v>
      </c>
    </row>
    <row r="14" spans="4:11" ht="15">
      <c r="D14">
        <v>2</v>
      </c>
      <c r="E14">
        <v>4</v>
      </c>
      <c r="H14">
        <v>2</v>
      </c>
      <c r="J14" t="s">
        <v>181</v>
      </c>
      <c r="K14" t="s">
        <v>1039</v>
      </c>
    </row>
    <row r="15" spans="4:11" ht="15">
      <c r="D15">
        <v>3</v>
      </c>
      <c r="E15">
        <v>5</v>
      </c>
      <c r="H15">
        <v>3</v>
      </c>
      <c r="J15" t="s">
        <v>182</v>
      </c>
      <c r="K15" t="s">
        <v>1040</v>
      </c>
    </row>
    <row r="16" spans="4:11" ht="15">
      <c r="D16">
        <v>4</v>
      </c>
      <c r="E16">
        <v>6</v>
      </c>
      <c r="H16">
        <v>4</v>
      </c>
      <c r="J16" t="s">
        <v>183</v>
      </c>
      <c r="K16" t="s">
        <v>1041</v>
      </c>
    </row>
    <row r="17" spans="4:11" ht="15">
      <c r="D17">
        <v>5</v>
      </c>
      <c r="E17">
        <v>7</v>
      </c>
      <c r="H17">
        <v>5</v>
      </c>
      <c r="J17" t="s">
        <v>184</v>
      </c>
      <c r="K17" t="s">
        <v>1042</v>
      </c>
    </row>
    <row r="18" spans="4:11" ht="15">
      <c r="D18">
        <v>6</v>
      </c>
      <c r="E18">
        <v>8</v>
      </c>
      <c r="H18">
        <v>6</v>
      </c>
      <c r="J18" t="s">
        <v>185</v>
      </c>
      <c r="K18" t="s">
        <v>1043</v>
      </c>
    </row>
    <row r="19" spans="4:11" ht="15">
      <c r="D19">
        <v>7</v>
      </c>
      <c r="E19">
        <v>9</v>
      </c>
      <c r="H19">
        <v>7</v>
      </c>
      <c r="J19" t="s">
        <v>186</v>
      </c>
      <c r="K19" t="s">
        <v>1044</v>
      </c>
    </row>
    <row r="20" spans="4:11" ht="409.6">
      <c r="D20">
        <v>8</v>
      </c>
      <c r="H20">
        <v>8</v>
      </c>
      <c r="J20" t="s">
        <v>187</v>
      </c>
      <c r="K20" s="13" t="s">
        <v>1045</v>
      </c>
    </row>
    <row r="21" spans="4:11" ht="409.6">
      <c r="D21">
        <v>9</v>
      </c>
      <c r="H21">
        <v>9</v>
      </c>
      <c r="J21" t="s">
        <v>188</v>
      </c>
      <c r="K21" s="13" t="s">
        <v>1046</v>
      </c>
    </row>
    <row r="22" spans="4:11" ht="409.6">
      <c r="D22">
        <v>10</v>
      </c>
      <c r="J22" t="s">
        <v>189</v>
      </c>
      <c r="K22" s="13" t="s">
        <v>1047</v>
      </c>
    </row>
    <row r="23" spans="4:11" ht="15">
      <c r="D23">
        <v>11</v>
      </c>
      <c r="J23" t="s">
        <v>190</v>
      </c>
      <c r="K23">
        <v>18</v>
      </c>
    </row>
    <row r="24" spans="10:11" ht="15">
      <c r="J24" t="s">
        <v>192</v>
      </c>
      <c r="K24" t="s">
        <v>1029</v>
      </c>
    </row>
    <row r="25" spans="10:11" ht="409.6">
      <c r="J25" t="s">
        <v>193</v>
      </c>
      <c r="K25" s="13" t="s">
        <v>1031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3720F-15ED-40EB-95F9-C192F205D713}">
  <dimension ref="A1:C18"/>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5" t="s">
        <v>42</v>
      </c>
    </row>
    <row r="2" spans="1:3" ht="14.3" customHeight="1">
      <c r="A2" s="13" t="s">
        <v>761</v>
      </c>
      <c r="B2" s="126" t="s">
        <v>762</v>
      </c>
      <c r="C2" s="67" t="s">
        <v>763</v>
      </c>
    </row>
    <row r="3" spans="1:3" ht="15">
      <c r="A3" s="125" t="s">
        <v>746</v>
      </c>
      <c r="B3" s="125" t="s">
        <v>746</v>
      </c>
      <c r="C3" s="36">
        <v>8</v>
      </c>
    </row>
    <row r="4" spans="1:3" ht="15">
      <c r="A4" s="125" t="s">
        <v>747</v>
      </c>
      <c r="B4" s="125" t="s">
        <v>746</v>
      </c>
      <c r="C4" s="36">
        <v>1</v>
      </c>
    </row>
    <row r="5" spans="1:3" ht="15">
      <c r="A5" s="125" t="s">
        <v>747</v>
      </c>
      <c r="B5" s="125" t="s">
        <v>747</v>
      </c>
      <c r="C5" s="36">
        <v>13</v>
      </c>
    </row>
    <row r="6" spans="1:3" ht="15">
      <c r="A6" s="125" t="s">
        <v>747</v>
      </c>
      <c r="B6" s="125" t="s">
        <v>748</v>
      </c>
      <c r="C6" s="36">
        <v>4</v>
      </c>
    </row>
    <row r="7" spans="1:3" ht="15">
      <c r="A7" s="125" t="s">
        <v>747</v>
      </c>
      <c r="B7" s="125" t="s">
        <v>749</v>
      </c>
      <c r="C7" s="36">
        <v>8</v>
      </c>
    </row>
    <row r="8" spans="1:3" ht="15">
      <c r="A8" s="125" t="s">
        <v>748</v>
      </c>
      <c r="B8" s="125" t="s">
        <v>746</v>
      </c>
      <c r="C8" s="36">
        <v>1</v>
      </c>
    </row>
    <row r="9" spans="1:3" ht="15">
      <c r="A9" s="125" t="s">
        <v>748</v>
      </c>
      <c r="B9" s="125" t="s">
        <v>747</v>
      </c>
      <c r="C9" s="36">
        <v>2</v>
      </c>
    </row>
    <row r="10" spans="1:3" ht="15">
      <c r="A10" s="125" t="s">
        <v>748</v>
      </c>
      <c r="B10" s="125" t="s">
        <v>748</v>
      </c>
      <c r="C10" s="36">
        <v>8</v>
      </c>
    </row>
    <row r="11" spans="1:3" ht="15">
      <c r="A11" s="125" t="s">
        <v>748</v>
      </c>
      <c r="B11" s="125" t="s">
        <v>749</v>
      </c>
      <c r="C11" s="36">
        <v>1</v>
      </c>
    </row>
    <row r="12" spans="1:3" ht="15">
      <c r="A12" s="125" t="s">
        <v>749</v>
      </c>
      <c r="B12" s="125" t="s">
        <v>746</v>
      </c>
      <c r="C12" s="36">
        <v>1</v>
      </c>
    </row>
    <row r="13" spans="1:3" ht="15">
      <c r="A13" s="125" t="s">
        <v>749</v>
      </c>
      <c r="B13" s="125" t="s">
        <v>747</v>
      </c>
      <c r="C13" s="36">
        <v>7</v>
      </c>
    </row>
    <row r="14" spans="1:3" ht="15">
      <c r="A14" s="125" t="s">
        <v>749</v>
      </c>
      <c r="B14" s="125" t="s">
        <v>748</v>
      </c>
      <c r="C14" s="36">
        <v>3</v>
      </c>
    </row>
    <row r="15" spans="1:3" ht="15">
      <c r="A15" s="125" t="s">
        <v>749</v>
      </c>
      <c r="B15" s="125" t="s">
        <v>749</v>
      </c>
      <c r="C15" s="36">
        <v>11</v>
      </c>
    </row>
    <row r="16" spans="1:3" ht="15">
      <c r="A16" s="125" t="s">
        <v>750</v>
      </c>
      <c r="B16" s="125" t="s">
        <v>746</v>
      </c>
      <c r="C16" s="36">
        <v>1</v>
      </c>
    </row>
    <row r="17" spans="1:3" ht="15">
      <c r="A17" s="125" t="s">
        <v>750</v>
      </c>
      <c r="B17" s="125" t="s">
        <v>750</v>
      </c>
      <c r="C17" s="36">
        <v>4</v>
      </c>
    </row>
    <row r="18" spans="1:3" ht="15">
      <c r="A18" s="125" t="s">
        <v>751</v>
      </c>
      <c r="B18" s="125" t="s">
        <v>751</v>
      </c>
      <c r="C1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32C1-A215-4536-9128-FE433761D65C}">
  <dimension ref="A1:N71"/>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 min="9" max="9" width="29.57421875" style="0" customWidth="1"/>
    <col min="10" max="10" width="10.57421875" style="0" bestFit="1" customWidth="1"/>
    <col min="11" max="11" width="29.57421875" style="0" customWidth="1"/>
    <col min="12" max="12" width="10.57421875" style="0" bestFit="1" customWidth="1"/>
    <col min="13" max="13" width="29.57421875" style="0" customWidth="1"/>
    <col min="14" max="14" width="10.57421875" style="0" bestFit="1" customWidth="1"/>
  </cols>
  <sheetData>
    <row r="1" spans="1:14" ht="14.3" customHeight="1">
      <c r="A1" s="13" t="s">
        <v>769</v>
      </c>
      <c r="B1" s="13" t="s">
        <v>770</v>
      </c>
      <c r="C1" s="13" t="s">
        <v>771</v>
      </c>
      <c r="D1" s="13" t="s">
        <v>773</v>
      </c>
      <c r="E1" s="84" t="s">
        <v>772</v>
      </c>
      <c r="F1" s="84" t="s">
        <v>775</v>
      </c>
      <c r="G1" s="84" t="s">
        <v>774</v>
      </c>
      <c r="H1" s="84" t="s">
        <v>777</v>
      </c>
      <c r="I1" s="84" t="s">
        <v>776</v>
      </c>
      <c r="J1" s="84" t="s">
        <v>779</v>
      </c>
      <c r="K1" s="13" t="s">
        <v>778</v>
      </c>
      <c r="L1" s="13" t="s">
        <v>781</v>
      </c>
      <c r="M1" s="84" t="s">
        <v>780</v>
      </c>
      <c r="N1" s="84" t="s">
        <v>782</v>
      </c>
    </row>
    <row r="2" spans="1:14" ht="15">
      <c r="A2" s="89" t="s">
        <v>277</v>
      </c>
      <c r="B2" s="84">
        <v>4</v>
      </c>
      <c r="C2" s="89" t="s">
        <v>278</v>
      </c>
      <c r="D2" s="84">
        <v>1</v>
      </c>
      <c r="E2" s="84"/>
      <c r="F2" s="84"/>
      <c r="G2" s="84"/>
      <c r="H2" s="84"/>
      <c r="I2" s="84"/>
      <c r="J2" s="84"/>
      <c r="K2" s="89" t="s">
        <v>277</v>
      </c>
      <c r="L2" s="84">
        <v>4</v>
      </c>
      <c r="M2" s="84"/>
      <c r="N2" s="84"/>
    </row>
    <row r="3" spans="1:14" ht="15">
      <c r="A3" s="89" t="s">
        <v>278</v>
      </c>
      <c r="B3" s="84">
        <v>1</v>
      </c>
      <c r="C3" s="84"/>
      <c r="D3" s="84"/>
      <c r="E3" s="84"/>
      <c r="F3" s="84"/>
      <c r="G3" s="84"/>
      <c r="H3" s="84"/>
      <c r="I3" s="84"/>
      <c r="J3" s="84"/>
      <c r="K3" s="84"/>
      <c r="L3" s="84"/>
      <c r="M3" s="84"/>
      <c r="N3" s="84"/>
    </row>
    <row r="6" spans="1:14" ht="14.3" customHeight="1">
      <c r="A6" s="13" t="s">
        <v>784</v>
      </c>
      <c r="B6" s="13" t="s">
        <v>770</v>
      </c>
      <c r="C6" s="13" t="s">
        <v>785</v>
      </c>
      <c r="D6" s="13" t="s">
        <v>773</v>
      </c>
      <c r="E6" s="84" t="s">
        <v>786</v>
      </c>
      <c r="F6" s="84" t="s">
        <v>775</v>
      </c>
      <c r="G6" s="84" t="s">
        <v>787</v>
      </c>
      <c r="H6" s="84" t="s">
        <v>777</v>
      </c>
      <c r="I6" s="84" t="s">
        <v>788</v>
      </c>
      <c r="J6" s="84" t="s">
        <v>779</v>
      </c>
      <c r="K6" s="13" t="s">
        <v>789</v>
      </c>
      <c r="L6" s="13" t="s">
        <v>781</v>
      </c>
      <c r="M6" s="84" t="s">
        <v>790</v>
      </c>
      <c r="N6" s="84" t="s">
        <v>782</v>
      </c>
    </row>
    <row r="7" spans="1:14" ht="15">
      <c r="A7" s="84" t="s">
        <v>279</v>
      </c>
      <c r="B7" s="84">
        <v>4</v>
      </c>
      <c r="C7" s="84" t="s">
        <v>280</v>
      </c>
      <c r="D7" s="84">
        <v>1</v>
      </c>
      <c r="E7" s="84"/>
      <c r="F7" s="84"/>
      <c r="G7" s="84"/>
      <c r="H7" s="84"/>
      <c r="I7" s="84"/>
      <c r="J7" s="84"/>
      <c r="K7" s="84" t="s">
        <v>279</v>
      </c>
      <c r="L7" s="84">
        <v>4</v>
      </c>
      <c r="M7" s="84"/>
      <c r="N7" s="84"/>
    </row>
    <row r="8" spans="1:14" ht="15">
      <c r="A8" s="84" t="s">
        <v>280</v>
      </c>
      <c r="B8" s="84">
        <v>1</v>
      </c>
      <c r="C8" s="84"/>
      <c r="D8" s="84"/>
      <c r="E8" s="84"/>
      <c r="F8" s="84"/>
      <c r="G8" s="84"/>
      <c r="H8" s="84"/>
      <c r="I8" s="84"/>
      <c r="J8" s="84"/>
      <c r="K8" s="84"/>
      <c r="L8" s="84"/>
      <c r="M8" s="84"/>
      <c r="N8" s="84"/>
    </row>
    <row r="11" spans="1:14" ht="14.3" customHeight="1">
      <c r="A11" s="13" t="s">
        <v>792</v>
      </c>
      <c r="B11" s="13" t="s">
        <v>770</v>
      </c>
      <c r="C11" s="13" t="s">
        <v>803</v>
      </c>
      <c r="D11" s="13" t="s">
        <v>773</v>
      </c>
      <c r="E11" s="13" t="s">
        <v>806</v>
      </c>
      <c r="F11" s="13" t="s">
        <v>775</v>
      </c>
      <c r="G11" s="13" t="s">
        <v>807</v>
      </c>
      <c r="H11" s="13" t="s">
        <v>777</v>
      </c>
      <c r="I11" s="13" t="s">
        <v>808</v>
      </c>
      <c r="J11" s="13" t="s">
        <v>779</v>
      </c>
      <c r="K11" s="13" t="s">
        <v>809</v>
      </c>
      <c r="L11" s="13" t="s">
        <v>781</v>
      </c>
      <c r="M11" s="13" t="s">
        <v>816</v>
      </c>
      <c r="N11" s="13" t="s">
        <v>782</v>
      </c>
    </row>
    <row r="12" spans="1:14" ht="15">
      <c r="A12" s="84" t="s">
        <v>793</v>
      </c>
      <c r="B12" s="84">
        <v>58</v>
      </c>
      <c r="C12" s="84" t="s">
        <v>794</v>
      </c>
      <c r="D12" s="84">
        <v>8</v>
      </c>
      <c r="E12" s="84" t="s">
        <v>794</v>
      </c>
      <c r="F12" s="84">
        <v>21</v>
      </c>
      <c r="G12" s="84" t="s">
        <v>794</v>
      </c>
      <c r="H12" s="84">
        <v>12</v>
      </c>
      <c r="I12" s="84" t="s">
        <v>794</v>
      </c>
      <c r="J12" s="84">
        <v>15</v>
      </c>
      <c r="K12" s="84" t="s">
        <v>282</v>
      </c>
      <c r="L12" s="84">
        <v>4</v>
      </c>
      <c r="M12" s="84" t="s">
        <v>800</v>
      </c>
      <c r="N12" s="84">
        <v>1</v>
      </c>
    </row>
    <row r="13" spans="1:14" ht="15">
      <c r="A13" s="84" t="s">
        <v>794</v>
      </c>
      <c r="B13" s="84">
        <v>57</v>
      </c>
      <c r="C13" s="84" t="s">
        <v>795</v>
      </c>
      <c r="D13" s="84">
        <v>8</v>
      </c>
      <c r="E13" s="84" t="s">
        <v>795</v>
      </c>
      <c r="F13" s="84">
        <v>21</v>
      </c>
      <c r="G13" s="84" t="s">
        <v>795</v>
      </c>
      <c r="H13" s="84">
        <v>12</v>
      </c>
      <c r="I13" s="84" t="s">
        <v>795</v>
      </c>
      <c r="J13" s="84">
        <v>15</v>
      </c>
      <c r="K13" s="84" t="s">
        <v>797</v>
      </c>
      <c r="L13" s="84">
        <v>2</v>
      </c>
      <c r="M13" s="84" t="s">
        <v>799</v>
      </c>
      <c r="N13" s="84">
        <v>1</v>
      </c>
    </row>
    <row r="14" spans="1:14" ht="15">
      <c r="A14" s="84" t="s">
        <v>795</v>
      </c>
      <c r="B14" s="84">
        <v>57</v>
      </c>
      <c r="C14" s="84" t="s">
        <v>793</v>
      </c>
      <c r="D14" s="84">
        <v>8</v>
      </c>
      <c r="E14" s="84" t="s">
        <v>793</v>
      </c>
      <c r="F14" s="84">
        <v>21</v>
      </c>
      <c r="G14" s="84" t="s">
        <v>793</v>
      </c>
      <c r="H14" s="84">
        <v>12</v>
      </c>
      <c r="I14" s="84" t="s">
        <v>793</v>
      </c>
      <c r="J14" s="84">
        <v>15</v>
      </c>
      <c r="K14" s="84" t="s">
        <v>796</v>
      </c>
      <c r="L14" s="84">
        <v>2</v>
      </c>
      <c r="M14" s="84" t="s">
        <v>817</v>
      </c>
      <c r="N14" s="84">
        <v>1</v>
      </c>
    </row>
    <row r="15" spans="1:14" ht="15">
      <c r="A15" s="84" t="s">
        <v>796</v>
      </c>
      <c r="B15" s="84">
        <v>57</v>
      </c>
      <c r="C15" s="84" t="s">
        <v>796</v>
      </c>
      <c r="D15" s="84">
        <v>8</v>
      </c>
      <c r="E15" s="84" t="s">
        <v>796</v>
      </c>
      <c r="F15" s="84">
        <v>20</v>
      </c>
      <c r="G15" s="84" t="s">
        <v>796</v>
      </c>
      <c r="H15" s="84">
        <v>12</v>
      </c>
      <c r="I15" s="84" t="s">
        <v>796</v>
      </c>
      <c r="J15" s="84">
        <v>15</v>
      </c>
      <c r="K15" s="84" t="s">
        <v>793</v>
      </c>
      <c r="L15" s="84">
        <v>2</v>
      </c>
      <c r="M15" s="84"/>
      <c r="N15" s="84"/>
    </row>
    <row r="16" spans="1:14" ht="15">
      <c r="A16" s="84" t="s">
        <v>797</v>
      </c>
      <c r="B16" s="84">
        <v>52</v>
      </c>
      <c r="C16" s="84" t="s">
        <v>797</v>
      </c>
      <c r="D16" s="84">
        <v>8</v>
      </c>
      <c r="E16" s="84" t="s">
        <v>797</v>
      </c>
      <c r="F16" s="84">
        <v>17</v>
      </c>
      <c r="G16" s="84" t="s">
        <v>797</v>
      </c>
      <c r="H16" s="84">
        <v>12</v>
      </c>
      <c r="I16" s="84" t="s">
        <v>797</v>
      </c>
      <c r="J16" s="84">
        <v>13</v>
      </c>
      <c r="K16" s="84" t="s">
        <v>810</v>
      </c>
      <c r="L16" s="84">
        <v>1</v>
      </c>
      <c r="M16" s="84"/>
      <c r="N16" s="84"/>
    </row>
    <row r="17" spans="1:14" ht="15">
      <c r="A17" s="84" t="s">
        <v>798</v>
      </c>
      <c r="B17" s="84">
        <v>48</v>
      </c>
      <c r="C17" s="84" t="s">
        <v>798</v>
      </c>
      <c r="D17" s="84">
        <v>8</v>
      </c>
      <c r="E17" s="84" t="s">
        <v>798</v>
      </c>
      <c r="F17" s="84">
        <v>16</v>
      </c>
      <c r="G17" s="84" t="s">
        <v>798</v>
      </c>
      <c r="H17" s="84">
        <v>12</v>
      </c>
      <c r="I17" s="84" t="s">
        <v>798</v>
      </c>
      <c r="J17" s="84">
        <v>11</v>
      </c>
      <c r="K17" s="84" t="s">
        <v>811</v>
      </c>
      <c r="L17" s="84">
        <v>1</v>
      </c>
      <c r="M17" s="84"/>
      <c r="N17" s="84"/>
    </row>
    <row r="18" spans="1:14" ht="15">
      <c r="A18" s="84" t="s">
        <v>799</v>
      </c>
      <c r="B18" s="84">
        <v>13</v>
      </c>
      <c r="C18" s="84" t="s">
        <v>801</v>
      </c>
      <c r="D18" s="84">
        <v>1</v>
      </c>
      <c r="E18" s="84" t="s">
        <v>801</v>
      </c>
      <c r="F18" s="84">
        <v>3</v>
      </c>
      <c r="G18" s="84" t="s">
        <v>801</v>
      </c>
      <c r="H18" s="84">
        <v>2</v>
      </c>
      <c r="I18" s="84" t="s">
        <v>801</v>
      </c>
      <c r="J18" s="84">
        <v>5</v>
      </c>
      <c r="K18" s="84" t="s">
        <v>812</v>
      </c>
      <c r="L18" s="84">
        <v>1</v>
      </c>
      <c r="M18" s="84"/>
      <c r="N18" s="84"/>
    </row>
    <row r="19" spans="1:14" ht="15">
      <c r="A19" s="84" t="s">
        <v>800</v>
      </c>
      <c r="B19" s="84">
        <v>13</v>
      </c>
      <c r="C19" s="84" t="s">
        <v>802</v>
      </c>
      <c r="D19" s="84">
        <v>1</v>
      </c>
      <c r="E19" s="84" t="s">
        <v>802</v>
      </c>
      <c r="F19" s="84">
        <v>3</v>
      </c>
      <c r="G19" s="84" t="s">
        <v>802</v>
      </c>
      <c r="H19" s="84">
        <v>2</v>
      </c>
      <c r="I19" s="84" t="s">
        <v>802</v>
      </c>
      <c r="J19" s="84">
        <v>5</v>
      </c>
      <c r="K19" s="84" t="s">
        <v>813</v>
      </c>
      <c r="L19" s="84">
        <v>1</v>
      </c>
      <c r="M19" s="84"/>
      <c r="N19" s="84"/>
    </row>
    <row r="20" spans="1:14" ht="15">
      <c r="A20" s="84" t="s">
        <v>801</v>
      </c>
      <c r="B20" s="84">
        <v>11</v>
      </c>
      <c r="C20" s="84" t="s">
        <v>804</v>
      </c>
      <c r="D20" s="84">
        <v>1</v>
      </c>
      <c r="E20" s="84" t="s">
        <v>804</v>
      </c>
      <c r="F20" s="84">
        <v>3</v>
      </c>
      <c r="G20" s="84" t="s">
        <v>804</v>
      </c>
      <c r="H20" s="84">
        <v>2</v>
      </c>
      <c r="I20" s="84" t="s">
        <v>804</v>
      </c>
      <c r="J20" s="84">
        <v>5</v>
      </c>
      <c r="K20" s="84" t="s">
        <v>814</v>
      </c>
      <c r="L20" s="84">
        <v>1</v>
      </c>
      <c r="M20" s="84"/>
      <c r="N20" s="84"/>
    </row>
    <row r="21" spans="1:14" ht="15">
      <c r="A21" s="84" t="s">
        <v>802</v>
      </c>
      <c r="B21" s="84">
        <v>11</v>
      </c>
      <c r="C21" s="84" t="s">
        <v>805</v>
      </c>
      <c r="D21" s="84">
        <v>1</v>
      </c>
      <c r="E21" s="84" t="s">
        <v>805</v>
      </c>
      <c r="F21" s="84">
        <v>3</v>
      </c>
      <c r="G21" s="84" t="s">
        <v>805</v>
      </c>
      <c r="H21" s="84">
        <v>2</v>
      </c>
      <c r="I21" s="84" t="s">
        <v>805</v>
      </c>
      <c r="J21" s="84">
        <v>5</v>
      </c>
      <c r="K21" s="84" t="s">
        <v>815</v>
      </c>
      <c r="L21" s="84">
        <v>1</v>
      </c>
      <c r="M21" s="84"/>
      <c r="N21" s="84"/>
    </row>
    <row r="24" spans="1:14" ht="14.3" customHeight="1">
      <c r="A24" s="13" t="s">
        <v>821</v>
      </c>
      <c r="B24" s="13" t="s">
        <v>770</v>
      </c>
      <c r="C24" s="13" t="s">
        <v>832</v>
      </c>
      <c r="D24" s="13" t="s">
        <v>773</v>
      </c>
      <c r="E24" s="13" t="s">
        <v>838</v>
      </c>
      <c r="F24" s="13" t="s">
        <v>775</v>
      </c>
      <c r="G24" s="13" t="s">
        <v>839</v>
      </c>
      <c r="H24" s="13" t="s">
        <v>777</v>
      </c>
      <c r="I24" s="13" t="s">
        <v>840</v>
      </c>
      <c r="J24" s="13" t="s">
        <v>779</v>
      </c>
      <c r="K24" s="13" t="s">
        <v>841</v>
      </c>
      <c r="L24" s="13" t="s">
        <v>781</v>
      </c>
      <c r="M24" s="84" t="s">
        <v>847</v>
      </c>
      <c r="N24" s="84" t="s">
        <v>782</v>
      </c>
    </row>
    <row r="25" spans="1:14" ht="15">
      <c r="A25" s="92" t="s">
        <v>822</v>
      </c>
      <c r="B25" s="92">
        <v>0</v>
      </c>
      <c r="C25" s="92" t="s">
        <v>798</v>
      </c>
      <c r="D25" s="92">
        <v>8</v>
      </c>
      <c r="E25" s="92" t="s">
        <v>798</v>
      </c>
      <c r="F25" s="92">
        <v>21</v>
      </c>
      <c r="G25" s="92" t="s">
        <v>798</v>
      </c>
      <c r="H25" s="92">
        <v>12</v>
      </c>
      <c r="I25" s="92" t="s">
        <v>798</v>
      </c>
      <c r="J25" s="92">
        <v>15</v>
      </c>
      <c r="K25" s="92" t="s">
        <v>831</v>
      </c>
      <c r="L25" s="92">
        <v>5</v>
      </c>
      <c r="M25" s="92"/>
      <c r="N25" s="92"/>
    </row>
    <row r="26" spans="1:14" ht="15">
      <c r="A26" s="92" t="s">
        <v>823</v>
      </c>
      <c r="B26" s="92">
        <v>4</v>
      </c>
      <c r="C26" s="92" t="s">
        <v>833</v>
      </c>
      <c r="D26" s="92">
        <v>8</v>
      </c>
      <c r="E26" s="92" t="s">
        <v>833</v>
      </c>
      <c r="F26" s="92">
        <v>21</v>
      </c>
      <c r="G26" s="92" t="s">
        <v>833</v>
      </c>
      <c r="H26" s="92">
        <v>12</v>
      </c>
      <c r="I26" s="92" t="s">
        <v>833</v>
      </c>
      <c r="J26" s="92">
        <v>15</v>
      </c>
      <c r="K26" s="92" t="s">
        <v>830</v>
      </c>
      <c r="L26" s="92">
        <v>5</v>
      </c>
      <c r="M26" s="92"/>
      <c r="N26" s="92"/>
    </row>
    <row r="27" spans="1:14" ht="15">
      <c r="A27" s="92" t="s">
        <v>824</v>
      </c>
      <c r="B27" s="92">
        <v>0</v>
      </c>
      <c r="C27" s="92" t="s">
        <v>834</v>
      </c>
      <c r="D27" s="92">
        <v>8</v>
      </c>
      <c r="E27" s="92" t="s">
        <v>834</v>
      </c>
      <c r="F27" s="92">
        <v>21</v>
      </c>
      <c r="G27" s="92" t="s">
        <v>834</v>
      </c>
      <c r="H27" s="92">
        <v>12</v>
      </c>
      <c r="I27" s="92" t="s">
        <v>834</v>
      </c>
      <c r="J27" s="92">
        <v>15</v>
      </c>
      <c r="K27" s="92" t="s">
        <v>829</v>
      </c>
      <c r="L27" s="92">
        <v>5</v>
      </c>
      <c r="M27" s="92"/>
      <c r="N27" s="92"/>
    </row>
    <row r="28" spans="1:14" ht="15">
      <c r="A28" s="92" t="s">
        <v>825</v>
      </c>
      <c r="B28" s="92">
        <v>1651</v>
      </c>
      <c r="C28" s="92" t="s">
        <v>835</v>
      </c>
      <c r="D28" s="92">
        <v>8</v>
      </c>
      <c r="E28" s="92" t="s">
        <v>835</v>
      </c>
      <c r="F28" s="92">
        <v>21</v>
      </c>
      <c r="G28" s="92" t="s">
        <v>835</v>
      </c>
      <c r="H28" s="92">
        <v>12</v>
      </c>
      <c r="I28" s="92" t="s">
        <v>835</v>
      </c>
      <c r="J28" s="92">
        <v>15</v>
      </c>
      <c r="K28" s="92" t="s">
        <v>827</v>
      </c>
      <c r="L28" s="92">
        <v>5</v>
      </c>
      <c r="M28" s="92"/>
      <c r="N28" s="92"/>
    </row>
    <row r="29" spans="1:14" ht="15">
      <c r="A29" s="92" t="s">
        <v>826</v>
      </c>
      <c r="B29" s="92">
        <v>1655</v>
      </c>
      <c r="C29" s="92" t="s">
        <v>802</v>
      </c>
      <c r="D29" s="92">
        <v>8</v>
      </c>
      <c r="E29" s="92" t="s">
        <v>802</v>
      </c>
      <c r="F29" s="92">
        <v>21</v>
      </c>
      <c r="G29" s="92" t="s">
        <v>802</v>
      </c>
      <c r="H29" s="92">
        <v>12</v>
      </c>
      <c r="I29" s="92" t="s">
        <v>802</v>
      </c>
      <c r="J29" s="92">
        <v>15</v>
      </c>
      <c r="K29" s="92" t="s">
        <v>828</v>
      </c>
      <c r="L29" s="92">
        <v>5</v>
      </c>
      <c r="M29" s="92"/>
      <c r="N29" s="92"/>
    </row>
    <row r="30" spans="1:14" ht="15">
      <c r="A30" s="92" t="s">
        <v>827</v>
      </c>
      <c r="B30" s="92">
        <v>62</v>
      </c>
      <c r="C30" s="92" t="s">
        <v>836</v>
      </c>
      <c r="D30" s="92">
        <v>8</v>
      </c>
      <c r="E30" s="92" t="s">
        <v>836</v>
      </c>
      <c r="F30" s="92">
        <v>21</v>
      </c>
      <c r="G30" s="92" t="s">
        <v>836</v>
      </c>
      <c r="H30" s="92">
        <v>12</v>
      </c>
      <c r="I30" s="92" t="s">
        <v>836</v>
      </c>
      <c r="J30" s="92">
        <v>15</v>
      </c>
      <c r="K30" s="92" t="s">
        <v>842</v>
      </c>
      <c r="L30" s="92">
        <v>4</v>
      </c>
      <c r="M30" s="92"/>
      <c r="N30" s="92"/>
    </row>
    <row r="31" spans="1:14" ht="15">
      <c r="A31" s="92" t="s">
        <v>828</v>
      </c>
      <c r="B31" s="92">
        <v>62</v>
      </c>
      <c r="C31" s="92" t="s">
        <v>837</v>
      </c>
      <c r="D31" s="92">
        <v>8</v>
      </c>
      <c r="E31" s="92" t="s">
        <v>837</v>
      </c>
      <c r="F31" s="92">
        <v>21</v>
      </c>
      <c r="G31" s="92" t="s">
        <v>837</v>
      </c>
      <c r="H31" s="92">
        <v>12</v>
      </c>
      <c r="I31" s="92" t="s">
        <v>837</v>
      </c>
      <c r="J31" s="92">
        <v>15</v>
      </c>
      <c r="K31" s="92" t="s">
        <v>843</v>
      </c>
      <c r="L31" s="92">
        <v>4</v>
      </c>
      <c r="M31" s="92"/>
      <c r="N31" s="92"/>
    </row>
    <row r="32" spans="1:14" ht="15">
      <c r="A32" s="92" t="s">
        <v>829</v>
      </c>
      <c r="B32" s="92">
        <v>61</v>
      </c>
      <c r="C32" s="92" t="s">
        <v>829</v>
      </c>
      <c r="D32" s="92">
        <v>8</v>
      </c>
      <c r="E32" s="92" t="s">
        <v>829</v>
      </c>
      <c r="F32" s="92">
        <v>21</v>
      </c>
      <c r="G32" s="92" t="s">
        <v>829</v>
      </c>
      <c r="H32" s="92">
        <v>12</v>
      </c>
      <c r="I32" s="92" t="s">
        <v>829</v>
      </c>
      <c r="J32" s="92">
        <v>15</v>
      </c>
      <c r="K32" s="92" t="s">
        <v>844</v>
      </c>
      <c r="L32" s="92">
        <v>4</v>
      </c>
      <c r="M32" s="92"/>
      <c r="N32" s="92"/>
    </row>
    <row r="33" spans="1:14" ht="15">
      <c r="A33" s="92" t="s">
        <v>830</v>
      </c>
      <c r="B33" s="92">
        <v>61</v>
      </c>
      <c r="C33" s="92" t="s">
        <v>830</v>
      </c>
      <c r="D33" s="92">
        <v>8</v>
      </c>
      <c r="E33" s="92" t="s">
        <v>830</v>
      </c>
      <c r="F33" s="92">
        <v>21</v>
      </c>
      <c r="G33" s="92" t="s">
        <v>830</v>
      </c>
      <c r="H33" s="92">
        <v>12</v>
      </c>
      <c r="I33" s="92" t="s">
        <v>830</v>
      </c>
      <c r="J33" s="92">
        <v>15</v>
      </c>
      <c r="K33" s="92" t="s">
        <v>845</v>
      </c>
      <c r="L33" s="92">
        <v>4</v>
      </c>
      <c r="M33" s="92"/>
      <c r="N33" s="92"/>
    </row>
    <row r="34" spans="1:14" ht="15">
      <c r="A34" s="92" t="s">
        <v>831</v>
      </c>
      <c r="B34" s="92">
        <v>61</v>
      </c>
      <c r="C34" s="92" t="s">
        <v>831</v>
      </c>
      <c r="D34" s="92">
        <v>8</v>
      </c>
      <c r="E34" s="92" t="s">
        <v>831</v>
      </c>
      <c r="F34" s="92">
        <v>21</v>
      </c>
      <c r="G34" s="92" t="s">
        <v>831</v>
      </c>
      <c r="H34" s="92">
        <v>12</v>
      </c>
      <c r="I34" s="92" t="s">
        <v>831</v>
      </c>
      <c r="J34" s="92">
        <v>15</v>
      </c>
      <c r="K34" s="92" t="s">
        <v>846</v>
      </c>
      <c r="L34" s="92">
        <v>4</v>
      </c>
      <c r="M34" s="92"/>
      <c r="N34" s="92"/>
    </row>
    <row r="37" spans="1:14" ht="14.3" customHeight="1">
      <c r="A37" s="13" t="s">
        <v>851</v>
      </c>
      <c r="B37" s="13" t="s">
        <v>770</v>
      </c>
      <c r="C37" s="13" t="s">
        <v>862</v>
      </c>
      <c r="D37" s="13" t="s">
        <v>773</v>
      </c>
      <c r="E37" s="13" t="s">
        <v>864</v>
      </c>
      <c r="F37" s="13" t="s">
        <v>775</v>
      </c>
      <c r="G37" s="13" t="s">
        <v>865</v>
      </c>
      <c r="H37" s="13" t="s">
        <v>777</v>
      </c>
      <c r="I37" s="13" t="s">
        <v>866</v>
      </c>
      <c r="J37" s="13" t="s">
        <v>779</v>
      </c>
      <c r="K37" s="13" t="s">
        <v>867</v>
      </c>
      <c r="L37" s="13" t="s">
        <v>781</v>
      </c>
      <c r="M37" s="84" t="s">
        <v>877</v>
      </c>
      <c r="N37" s="84" t="s">
        <v>782</v>
      </c>
    </row>
    <row r="38" spans="1:14" ht="15">
      <c r="A38" s="92" t="s">
        <v>852</v>
      </c>
      <c r="B38" s="92">
        <v>61</v>
      </c>
      <c r="C38" s="92" t="s">
        <v>853</v>
      </c>
      <c r="D38" s="92">
        <v>8</v>
      </c>
      <c r="E38" s="92" t="s">
        <v>853</v>
      </c>
      <c r="F38" s="92">
        <v>21</v>
      </c>
      <c r="G38" s="92" t="s">
        <v>853</v>
      </c>
      <c r="H38" s="92">
        <v>12</v>
      </c>
      <c r="I38" s="92" t="s">
        <v>853</v>
      </c>
      <c r="J38" s="92">
        <v>15</v>
      </c>
      <c r="K38" s="92" t="s">
        <v>852</v>
      </c>
      <c r="L38" s="92">
        <v>5</v>
      </c>
      <c r="M38" s="92"/>
      <c r="N38" s="92"/>
    </row>
    <row r="39" spans="1:14" ht="15">
      <c r="A39" s="92" t="s">
        <v>853</v>
      </c>
      <c r="B39" s="92">
        <v>57</v>
      </c>
      <c r="C39" s="92" t="s">
        <v>854</v>
      </c>
      <c r="D39" s="92">
        <v>8</v>
      </c>
      <c r="E39" s="92" t="s">
        <v>854</v>
      </c>
      <c r="F39" s="92">
        <v>21</v>
      </c>
      <c r="G39" s="92" t="s">
        <v>854</v>
      </c>
      <c r="H39" s="92">
        <v>12</v>
      </c>
      <c r="I39" s="92" t="s">
        <v>854</v>
      </c>
      <c r="J39" s="92">
        <v>15</v>
      </c>
      <c r="K39" s="92" t="s">
        <v>868</v>
      </c>
      <c r="L39" s="92">
        <v>4</v>
      </c>
      <c r="M39" s="92"/>
      <c r="N39" s="92"/>
    </row>
    <row r="40" spans="1:14" ht="15">
      <c r="A40" s="92" t="s">
        <v>854</v>
      </c>
      <c r="B40" s="92">
        <v>57</v>
      </c>
      <c r="C40" s="92" t="s">
        <v>855</v>
      </c>
      <c r="D40" s="92">
        <v>8</v>
      </c>
      <c r="E40" s="92" t="s">
        <v>855</v>
      </c>
      <c r="F40" s="92">
        <v>21</v>
      </c>
      <c r="G40" s="92" t="s">
        <v>855</v>
      </c>
      <c r="H40" s="92">
        <v>12</v>
      </c>
      <c r="I40" s="92" t="s">
        <v>855</v>
      </c>
      <c r="J40" s="92">
        <v>15</v>
      </c>
      <c r="K40" s="92" t="s">
        <v>869</v>
      </c>
      <c r="L40" s="92">
        <v>4</v>
      </c>
      <c r="M40" s="92"/>
      <c r="N40" s="92"/>
    </row>
    <row r="41" spans="1:14" ht="15">
      <c r="A41" s="92" t="s">
        <v>855</v>
      </c>
      <c r="B41" s="92">
        <v>57</v>
      </c>
      <c r="C41" s="92" t="s">
        <v>856</v>
      </c>
      <c r="D41" s="92">
        <v>8</v>
      </c>
      <c r="E41" s="92" t="s">
        <v>856</v>
      </c>
      <c r="F41" s="92">
        <v>21</v>
      </c>
      <c r="G41" s="92" t="s">
        <v>856</v>
      </c>
      <c r="H41" s="92">
        <v>12</v>
      </c>
      <c r="I41" s="92" t="s">
        <v>856</v>
      </c>
      <c r="J41" s="92">
        <v>15</v>
      </c>
      <c r="K41" s="92" t="s">
        <v>870</v>
      </c>
      <c r="L41" s="92">
        <v>4</v>
      </c>
      <c r="M41" s="92"/>
      <c r="N41" s="92"/>
    </row>
    <row r="42" spans="1:14" ht="15">
      <c r="A42" s="92" t="s">
        <v>856</v>
      </c>
      <c r="B42" s="92">
        <v>57</v>
      </c>
      <c r="C42" s="92" t="s">
        <v>857</v>
      </c>
      <c r="D42" s="92">
        <v>8</v>
      </c>
      <c r="E42" s="92" t="s">
        <v>857</v>
      </c>
      <c r="F42" s="92">
        <v>21</v>
      </c>
      <c r="G42" s="92" t="s">
        <v>857</v>
      </c>
      <c r="H42" s="92">
        <v>12</v>
      </c>
      <c r="I42" s="92" t="s">
        <v>857</v>
      </c>
      <c r="J42" s="92">
        <v>15</v>
      </c>
      <c r="K42" s="92" t="s">
        <v>871</v>
      </c>
      <c r="L42" s="92">
        <v>4</v>
      </c>
      <c r="M42" s="92"/>
      <c r="N42" s="92"/>
    </row>
    <row r="43" spans="1:14" ht="15">
      <c r="A43" s="92" t="s">
        <v>857</v>
      </c>
      <c r="B43" s="92">
        <v>57</v>
      </c>
      <c r="C43" s="92" t="s">
        <v>858</v>
      </c>
      <c r="D43" s="92">
        <v>8</v>
      </c>
      <c r="E43" s="92" t="s">
        <v>858</v>
      </c>
      <c r="F43" s="92">
        <v>21</v>
      </c>
      <c r="G43" s="92" t="s">
        <v>858</v>
      </c>
      <c r="H43" s="92">
        <v>12</v>
      </c>
      <c r="I43" s="92" t="s">
        <v>858</v>
      </c>
      <c r="J43" s="92">
        <v>15</v>
      </c>
      <c r="K43" s="92" t="s">
        <v>872</v>
      </c>
      <c r="L43" s="92">
        <v>4</v>
      </c>
      <c r="M43" s="92"/>
      <c r="N43" s="92"/>
    </row>
    <row r="44" spans="1:14" ht="15">
      <c r="A44" s="92" t="s">
        <v>858</v>
      </c>
      <c r="B44" s="92">
        <v>57</v>
      </c>
      <c r="C44" s="92" t="s">
        <v>859</v>
      </c>
      <c r="D44" s="92">
        <v>8</v>
      </c>
      <c r="E44" s="92" t="s">
        <v>859</v>
      </c>
      <c r="F44" s="92">
        <v>21</v>
      </c>
      <c r="G44" s="92" t="s">
        <v>859</v>
      </c>
      <c r="H44" s="92">
        <v>12</v>
      </c>
      <c r="I44" s="92" t="s">
        <v>859</v>
      </c>
      <c r="J44" s="92">
        <v>15</v>
      </c>
      <c r="K44" s="92" t="s">
        <v>873</v>
      </c>
      <c r="L44" s="92">
        <v>4</v>
      </c>
      <c r="M44" s="92"/>
      <c r="N44" s="92"/>
    </row>
    <row r="45" spans="1:14" ht="15">
      <c r="A45" s="92" t="s">
        <v>859</v>
      </c>
      <c r="B45" s="92">
        <v>57</v>
      </c>
      <c r="C45" s="92" t="s">
        <v>860</v>
      </c>
      <c r="D45" s="92">
        <v>8</v>
      </c>
      <c r="E45" s="92" t="s">
        <v>860</v>
      </c>
      <c r="F45" s="92">
        <v>21</v>
      </c>
      <c r="G45" s="92" t="s">
        <v>860</v>
      </c>
      <c r="H45" s="92">
        <v>12</v>
      </c>
      <c r="I45" s="92" t="s">
        <v>860</v>
      </c>
      <c r="J45" s="92">
        <v>15</v>
      </c>
      <c r="K45" s="92" t="s">
        <v>874</v>
      </c>
      <c r="L45" s="92">
        <v>4</v>
      </c>
      <c r="M45" s="92"/>
      <c r="N45" s="92"/>
    </row>
    <row r="46" spans="1:14" ht="15">
      <c r="A46" s="92" t="s">
        <v>860</v>
      </c>
      <c r="B46" s="92">
        <v>57</v>
      </c>
      <c r="C46" s="92" t="s">
        <v>861</v>
      </c>
      <c r="D46" s="92">
        <v>8</v>
      </c>
      <c r="E46" s="92" t="s">
        <v>861</v>
      </c>
      <c r="F46" s="92">
        <v>21</v>
      </c>
      <c r="G46" s="92" t="s">
        <v>861</v>
      </c>
      <c r="H46" s="92">
        <v>12</v>
      </c>
      <c r="I46" s="92" t="s">
        <v>861</v>
      </c>
      <c r="J46" s="92">
        <v>15</v>
      </c>
      <c r="K46" s="92" t="s">
        <v>875</v>
      </c>
      <c r="L46" s="92">
        <v>4</v>
      </c>
      <c r="M46" s="92"/>
      <c r="N46" s="92"/>
    </row>
    <row r="47" spans="1:14" ht="15">
      <c r="A47" s="92" t="s">
        <v>861</v>
      </c>
      <c r="B47" s="92">
        <v>57</v>
      </c>
      <c r="C47" s="92" t="s">
        <v>863</v>
      </c>
      <c r="D47" s="92">
        <v>8</v>
      </c>
      <c r="E47" s="92" t="s">
        <v>863</v>
      </c>
      <c r="F47" s="92">
        <v>21</v>
      </c>
      <c r="G47" s="92" t="s">
        <v>863</v>
      </c>
      <c r="H47" s="92">
        <v>12</v>
      </c>
      <c r="I47" s="92" t="s">
        <v>863</v>
      </c>
      <c r="J47" s="92">
        <v>15</v>
      </c>
      <c r="K47" s="92" t="s">
        <v>876</v>
      </c>
      <c r="L47" s="92">
        <v>4</v>
      </c>
      <c r="M47" s="92"/>
      <c r="N47" s="92"/>
    </row>
    <row r="50" spans="1:14" ht="14.3" customHeight="1">
      <c r="A50" s="13" t="s">
        <v>881</v>
      </c>
      <c r="B50" s="13" t="s">
        <v>770</v>
      </c>
      <c r="C50" s="84" t="s">
        <v>883</v>
      </c>
      <c r="D50" s="84" t="s">
        <v>773</v>
      </c>
      <c r="E50" s="84" t="s">
        <v>884</v>
      </c>
      <c r="F50" s="84" t="s">
        <v>775</v>
      </c>
      <c r="G50" s="84" t="s">
        <v>887</v>
      </c>
      <c r="H50" s="84" t="s">
        <v>777</v>
      </c>
      <c r="I50" s="84" t="s">
        <v>889</v>
      </c>
      <c r="J50" s="84" t="s">
        <v>779</v>
      </c>
      <c r="K50" s="84" t="s">
        <v>891</v>
      </c>
      <c r="L50" s="84" t="s">
        <v>781</v>
      </c>
      <c r="M50" s="13" t="s">
        <v>893</v>
      </c>
      <c r="N50" s="13" t="s">
        <v>782</v>
      </c>
    </row>
    <row r="51" spans="1:14" ht="15">
      <c r="A51" s="84" t="s">
        <v>264</v>
      </c>
      <c r="B51" s="84">
        <v>1</v>
      </c>
      <c r="C51" s="84"/>
      <c r="D51" s="84"/>
      <c r="E51" s="84"/>
      <c r="F51" s="84"/>
      <c r="G51" s="84"/>
      <c r="H51" s="84"/>
      <c r="I51" s="84"/>
      <c r="J51" s="84"/>
      <c r="K51" s="84"/>
      <c r="L51" s="84"/>
      <c r="M51" s="84" t="s">
        <v>264</v>
      </c>
      <c r="N51" s="84">
        <v>1</v>
      </c>
    </row>
    <row r="54" spans="1:14" ht="14.3" customHeight="1">
      <c r="A54" s="13" t="s">
        <v>882</v>
      </c>
      <c r="B54" s="13" t="s">
        <v>770</v>
      </c>
      <c r="C54" s="84" t="s">
        <v>885</v>
      </c>
      <c r="D54" s="84" t="s">
        <v>773</v>
      </c>
      <c r="E54" s="13" t="s">
        <v>886</v>
      </c>
      <c r="F54" s="13" t="s">
        <v>775</v>
      </c>
      <c r="G54" s="84" t="s">
        <v>888</v>
      </c>
      <c r="H54" s="84" t="s">
        <v>777</v>
      </c>
      <c r="I54" s="13" t="s">
        <v>890</v>
      </c>
      <c r="J54" s="13" t="s">
        <v>779</v>
      </c>
      <c r="K54" s="84" t="s">
        <v>892</v>
      </c>
      <c r="L54" s="84" t="s">
        <v>781</v>
      </c>
      <c r="M54" s="84" t="s">
        <v>894</v>
      </c>
      <c r="N54" s="84" t="s">
        <v>782</v>
      </c>
    </row>
    <row r="55" spans="1:14" ht="15">
      <c r="A55" s="84" t="s">
        <v>263</v>
      </c>
      <c r="B55" s="84">
        <v>7</v>
      </c>
      <c r="C55" s="84"/>
      <c r="D55" s="84"/>
      <c r="E55" s="84" t="s">
        <v>255</v>
      </c>
      <c r="F55" s="84">
        <v>2</v>
      </c>
      <c r="G55" s="84"/>
      <c r="H55" s="84"/>
      <c r="I55" s="84" t="s">
        <v>263</v>
      </c>
      <c r="J55" s="84">
        <v>5</v>
      </c>
      <c r="K55" s="84"/>
      <c r="L55" s="84"/>
      <c r="M55" s="84"/>
      <c r="N55" s="84"/>
    </row>
    <row r="56" spans="1:14" ht="15">
      <c r="A56" s="84" t="s">
        <v>262</v>
      </c>
      <c r="B56" s="84">
        <v>5</v>
      </c>
      <c r="C56" s="84"/>
      <c r="D56" s="84"/>
      <c r="E56" s="84" t="s">
        <v>263</v>
      </c>
      <c r="F56" s="84">
        <v>2</v>
      </c>
      <c r="G56" s="84"/>
      <c r="H56" s="84"/>
      <c r="I56" s="84" t="s">
        <v>262</v>
      </c>
      <c r="J56" s="84">
        <v>3</v>
      </c>
      <c r="K56" s="84"/>
      <c r="L56" s="84"/>
      <c r="M56" s="84"/>
      <c r="N56" s="84"/>
    </row>
    <row r="57" spans="1:14" ht="15">
      <c r="A57" s="84" t="s">
        <v>253</v>
      </c>
      <c r="B57" s="84">
        <v>5</v>
      </c>
      <c r="C57" s="84"/>
      <c r="D57" s="84"/>
      <c r="E57" s="84" t="s">
        <v>253</v>
      </c>
      <c r="F57" s="84">
        <v>2</v>
      </c>
      <c r="G57" s="84"/>
      <c r="H57" s="84"/>
      <c r="I57" s="84" t="s">
        <v>253</v>
      </c>
      <c r="J57" s="84">
        <v>3</v>
      </c>
      <c r="K57" s="84"/>
      <c r="L57" s="84"/>
      <c r="M57" s="84"/>
      <c r="N57" s="84"/>
    </row>
    <row r="58" spans="1:14" ht="15">
      <c r="A58" s="84" t="s">
        <v>255</v>
      </c>
      <c r="B58" s="84">
        <v>2</v>
      </c>
      <c r="C58" s="84"/>
      <c r="D58" s="84"/>
      <c r="E58" s="84" t="s">
        <v>262</v>
      </c>
      <c r="F58" s="84">
        <v>2</v>
      </c>
      <c r="G58" s="84"/>
      <c r="H58" s="84"/>
      <c r="I58" s="84"/>
      <c r="J58" s="84"/>
      <c r="K58" s="84"/>
      <c r="L58" s="84"/>
      <c r="M58" s="84"/>
      <c r="N58" s="84"/>
    </row>
    <row r="61" spans="1:14" ht="14.3" customHeight="1">
      <c r="A61" s="13" t="s">
        <v>899</v>
      </c>
      <c r="B61" s="13" t="s">
        <v>770</v>
      </c>
      <c r="C61" s="13" t="s">
        <v>900</v>
      </c>
      <c r="D61" s="13" t="s">
        <v>773</v>
      </c>
      <c r="E61" s="13" t="s">
        <v>901</v>
      </c>
      <c r="F61" s="13" t="s">
        <v>775</v>
      </c>
      <c r="G61" s="13" t="s">
        <v>902</v>
      </c>
      <c r="H61" s="13" t="s">
        <v>777</v>
      </c>
      <c r="I61" s="13" t="s">
        <v>903</v>
      </c>
      <c r="J61" s="13" t="s">
        <v>779</v>
      </c>
      <c r="K61" s="13" t="s">
        <v>904</v>
      </c>
      <c r="L61" s="13" t="s">
        <v>781</v>
      </c>
      <c r="M61" s="13" t="s">
        <v>905</v>
      </c>
      <c r="N61" s="13" t="s">
        <v>782</v>
      </c>
    </row>
    <row r="62" spans="1:14" ht="15">
      <c r="A62" s="122" t="s">
        <v>245</v>
      </c>
      <c r="B62" s="84">
        <v>1225190</v>
      </c>
      <c r="C62" s="122" t="s">
        <v>245</v>
      </c>
      <c r="D62" s="84">
        <v>1225190</v>
      </c>
      <c r="E62" s="122" t="s">
        <v>248</v>
      </c>
      <c r="F62" s="84">
        <v>149407</v>
      </c>
      <c r="G62" s="122" t="s">
        <v>256</v>
      </c>
      <c r="H62" s="84">
        <v>1113608</v>
      </c>
      <c r="I62" s="122" t="s">
        <v>252</v>
      </c>
      <c r="J62" s="84">
        <v>66245</v>
      </c>
      <c r="K62" s="122" t="s">
        <v>244</v>
      </c>
      <c r="L62" s="84">
        <v>409705</v>
      </c>
      <c r="M62" s="122" t="s">
        <v>234</v>
      </c>
      <c r="N62" s="84">
        <v>907</v>
      </c>
    </row>
    <row r="63" spans="1:14" ht="15">
      <c r="A63" s="122" t="s">
        <v>256</v>
      </c>
      <c r="B63" s="84">
        <v>1113608</v>
      </c>
      <c r="C63" s="122" t="s">
        <v>240</v>
      </c>
      <c r="D63" s="84">
        <v>473422</v>
      </c>
      <c r="E63" s="122" t="s">
        <v>253</v>
      </c>
      <c r="F63" s="84">
        <v>132294</v>
      </c>
      <c r="G63" s="122" t="s">
        <v>258</v>
      </c>
      <c r="H63" s="84">
        <v>628507</v>
      </c>
      <c r="I63" s="122" t="s">
        <v>250</v>
      </c>
      <c r="J63" s="84">
        <v>58095</v>
      </c>
      <c r="K63" s="122" t="s">
        <v>242</v>
      </c>
      <c r="L63" s="84">
        <v>241059</v>
      </c>
      <c r="M63" s="122" t="s">
        <v>264</v>
      </c>
      <c r="N63" s="84">
        <v>79</v>
      </c>
    </row>
    <row r="64" spans="1:14" ht="15">
      <c r="A64" s="122" t="s">
        <v>258</v>
      </c>
      <c r="B64" s="84">
        <v>628507</v>
      </c>
      <c r="C64" s="122" t="s">
        <v>239</v>
      </c>
      <c r="D64" s="84">
        <v>77235</v>
      </c>
      <c r="E64" s="122" t="s">
        <v>254</v>
      </c>
      <c r="F64" s="84">
        <v>118962</v>
      </c>
      <c r="G64" s="122" t="s">
        <v>249</v>
      </c>
      <c r="H64" s="84">
        <v>59662</v>
      </c>
      <c r="I64" s="122" t="s">
        <v>263</v>
      </c>
      <c r="J64" s="84">
        <v>28876</v>
      </c>
      <c r="K64" s="122" t="s">
        <v>235</v>
      </c>
      <c r="L64" s="84">
        <v>46685</v>
      </c>
      <c r="M64" s="122"/>
      <c r="N64" s="84"/>
    </row>
    <row r="65" spans="1:14" ht="15">
      <c r="A65" s="122" t="s">
        <v>240</v>
      </c>
      <c r="B65" s="84">
        <v>473422</v>
      </c>
      <c r="C65" s="122" t="s">
        <v>241</v>
      </c>
      <c r="D65" s="84">
        <v>62576</v>
      </c>
      <c r="E65" s="122" t="s">
        <v>262</v>
      </c>
      <c r="F65" s="84">
        <v>19934</v>
      </c>
      <c r="G65" s="122" t="s">
        <v>260</v>
      </c>
      <c r="H65" s="84">
        <v>29773</v>
      </c>
      <c r="I65" s="122" t="s">
        <v>261</v>
      </c>
      <c r="J65" s="84">
        <v>26681</v>
      </c>
      <c r="K65" s="122" t="s">
        <v>243</v>
      </c>
      <c r="L65" s="84">
        <v>13774</v>
      </c>
      <c r="M65" s="122"/>
      <c r="N65" s="84"/>
    </row>
    <row r="66" spans="1:14" ht="15">
      <c r="A66" s="122" t="s">
        <v>244</v>
      </c>
      <c r="B66" s="84">
        <v>409705</v>
      </c>
      <c r="C66" s="122" t="s">
        <v>251</v>
      </c>
      <c r="D66" s="84">
        <v>45780</v>
      </c>
      <c r="E66" s="122" t="s">
        <v>255</v>
      </c>
      <c r="F66" s="84">
        <v>18793</v>
      </c>
      <c r="G66" s="122" t="s">
        <v>257</v>
      </c>
      <c r="H66" s="84">
        <v>22144</v>
      </c>
      <c r="I66" s="122" t="s">
        <v>259</v>
      </c>
      <c r="J66" s="84">
        <v>5402</v>
      </c>
      <c r="K66" s="122"/>
      <c r="L66" s="84"/>
      <c r="M66" s="122"/>
      <c r="N66" s="84"/>
    </row>
    <row r="67" spans="1:14" ht="15">
      <c r="A67" s="122" t="s">
        <v>242</v>
      </c>
      <c r="B67" s="84">
        <v>241059</v>
      </c>
      <c r="C67" s="122" t="s">
        <v>238</v>
      </c>
      <c r="D67" s="84">
        <v>38813</v>
      </c>
      <c r="E67" s="122" t="s">
        <v>246</v>
      </c>
      <c r="F67" s="84">
        <v>3180</v>
      </c>
      <c r="G67" s="122" t="s">
        <v>247</v>
      </c>
      <c r="H67" s="84">
        <v>2011</v>
      </c>
      <c r="I67" s="122"/>
      <c r="J67" s="84"/>
      <c r="K67" s="122"/>
      <c r="L67" s="84"/>
      <c r="M67" s="122"/>
      <c r="N67" s="84"/>
    </row>
    <row r="68" spans="1:14" ht="15">
      <c r="A68" s="122" t="s">
        <v>248</v>
      </c>
      <c r="B68" s="84">
        <v>149407</v>
      </c>
      <c r="C68" s="122" t="s">
        <v>236</v>
      </c>
      <c r="D68" s="84">
        <v>33160</v>
      </c>
      <c r="E68" s="122"/>
      <c r="F68" s="84"/>
      <c r="G68" s="122"/>
      <c r="H68" s="84"/>
      <c r="I68" s="122"/>
      <c r="J68" s="84"/>
      <c r="K68" s="122"/>
      <c r="L68" s="84"/>
      <c r="M68" s="122"/>
      <c r="N68" s="84"/>
    </row>
    <row r="69" spans="1:14" ht="15">
      <c r="A69" s="122" t="s">
        <v>253</v>
      </c>
      <c r="B69" s="84">
        <v>132294</v>
      </c>
      <c r="C69" s="122" t="s">
        <v>237</v>
      </c>
      <c r="D69" s="84">
        <v>9321</v>
      </c>
      <c r="E69" s="122"/>
      <c r="F69" s="84"/>
      <c r="G69" s="122"/>
      <c r="H69" s="84"/>
      <c r="I69" s="122"/>
      <c r="J69" s="84"/>
      <c r="K69" s="122"/>
      <c r="L69" s="84"/>
      <c r="M69" s="122"/>
      <c r="N69" s="84"/>
    </row>
    <row r="70" spans="1:14" ht="15">
      <c r="A70" s="122" t="s">
        <v>254</v>
      </c>
      <c r="B70" s="84">
        <v>118962</v>
      </c>
      <c r="C70" s="122"/>
      <c r="D70" s="84"/>
      <c r="E70" s="122"/>
      <c r="F70" s="84"/>
      <c r="G70" s="122"/>
      <c r="H70" s="84"/>
      <c r="I70" s="122"/>
      <c r="J70" s="84"/>
      <c r="K70" s="122"/>
      <c r="L70" s="84"/>
      <c r="M70" s="122"/>
      <c r="N70" s="84"/>
    </row>
    <row r="71" spans="1:14" ht="15">
      <c r="A71" s="122" t="s">
        <v>239</v>
      </c>
      <c r="B71" s="84">
        <v>77235</v>
      </c>
      <c r="C71" s="122"/>
      <c r="D71" s="84"/>
      <c r="E71" s="122"/>
      <c r="F71" s="84"/>
      <c r="G71" s="122"/>
      <c r="H71" s="84"/>
      <c r="I71" s="122"/>
      <c r="J71" s="84"/>
      <c r="K71" s="122"/>
      <c r="L71" s="84"/>
      <c r="M71" s="122"/>
      <c r="N71" s="84"/>
    </row>
  </sheetData>
  <hyperlinks>
    <hyperlink ref="A2" r:id="rId1" display="https://www.zdnet.com/article/use-case-selection-will-make-or-break-your-ai-strategy-in-healthcare/"/>
    <hyperlink ref="A3" r:id="rId2" display="https://www.infoq.com/news/2019/05/kubernetes-future/"/>
    <hyperlink ref="C2" r:id="rId3" display="https://www.infoq.com/news/2019/05/kubernetes-future/"/>
    <hyperlink ref="K2" r:id="rId4" display="https://www.zdnet.com/article/use-case-selection-will-make-or-break-your-ai-strategy-in-healthcare/"/>
  </hyperlinks>
  <printOptions/>
  <pageMargins left="0.7" right="0.7" top="0.75" bottom="0.75" header="0.3" footer="0.3"/>
  <pageSetup orientation="portrait" paperSize="9"/>
  <tableParts>
    <tablePart r:id="rId6"/>
    <tablePart r:id="rId11"/>
    <tablePart r:id="rId5"/>
    <tablePart r:id="rId7"/>
    <tablePart r:id="rId10"/>
    <tablePart r:id="rId9"/>
    <tablePart r:id="rId12"/>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5A0024-48AC-422E-B637-70A692FB43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2019-05-30T01:11:05Z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